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2761" documentId="13_ncr:1_{501DBCCD-4ADE-461E-9220-D9AE126E1314}" xr6:coauthVersionLast="47" xr6:coauthVersionMax="47" xr10:uidLastSave="{5B829146-E9F9-4483-94BE-3923A2112F92}"/>
  <workbookProtection workbookAlgorithmName="SHA-512" workbookHashValue="Ie9RuHsYIDbQB7rb5ElHjKDNU4bZfCG5hnVbSuKRN0afzQPOmAsx++KZI+E3nVDsp/8PQami9sPdJ0iIYhEc3Q==" workbookSaltValue="/45+eHPnRKNApEB+hgHlNg==" workbookSpinCount="100000" lockStructure="1"/>
  <bookViews>
    <workbookView xWindow="-120" yWindow="-120" windowWidth="29040" windowHeight="15720" firstSheet="3" activeTab="3" xr2:uid="{AA52F183-6353-47B4-A330-2A9BAA61010C}"/>
  </bookViews>
  <sheets>
    <sheet name="0_Festivos " sheetId="11" state="hidden" r:id="rId1"/>
    <sheet name="1_Base_2025" sheetId="12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2" hidden="1">'2_BaseCS_2025'!$B$10:$F$10</definedName>
    <definedName name="_xlnm._FilterDatabase" localSheetId="5" hidden="1">'5_Calendario_2024'!$E$88:$K$113</definedName>
    <definedName name="_xlnm.Print_Area" localSheetId="3">'3_Lista_2025'!$D$2:$K$424</definedName>
    <definedName name="_xlnm.Print_Area" localSheetId="4">'4_ListaCS_2025'!$D$2:$I$375</definedName>
    <definedName name="_xlnm.Print_Titles" localSheetId="3">'3_Lista_2025'!$2:$10</definedName>
    <definedName name="_xlnm.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0" i="2" l="1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29" i="2"/>
  <c r="F472" i="2" l="1"/>
  <c r="G458" i="2" s="1"/>
  <c r="F470" i="2"/>
  <c r="G466" i="2" s="1"/>
  <c r="F473" i="2"/>
  <c r="G445" i="2" s="1"/>
  <c r="F471" i="2"/>
  <c r="G462" i="2" s="1"/>
  <c r="G453" i="2" l="1"/>
  <c r="G457" i="2"/>
  <c r="G433" i="2"/>
  <c r="G438" i="2"/>
  <c r="G434" i="2"/>
  <c r="G461" i="2"/>
  <c r="G467" i="2"/>
  <c r="G446" i="2"/>
  <c r="G448" i="2"/>
  <c r="G450" i="2"/>
  <c r="G464" i="2"/>
  <c r="G451" i="2"/>
  <c r="G443" i="2"/>
  <c r="G429" i="2"/>
  <c r="G430" i="2"/>
  <c r="G459" i="2"/>
  <c r="G447" i="2"/>
  <c r="G431" i="2"/>
  <c r="G437" i="2"/>
  <c r="G455" i="2"/>
  <c r="G449" i="2"/>
  <c r="G456" i="2"/>
  <c r="G460" i="2"/>
  <c r="G465" i="2"/>
  <c r="G435" i="2"/>
  <c r="G454" i="2"/>
  <c r="G452" i="2"/>
  <c r="G441" i="2"/>
  <c r="G436" i="2"/>
  <c r="G432" i="2"/>
  <c r="G463" i="2"/>
  <c r="G440" i="2"/>
  <c r="G468" i="2"/>
  <c r="G444" i="2"/>
  <c r="G442" i="2"/>
  <c r="G439" i="2"/>
  <c r="E380" i="8" l="1"/>
  <c r="E382" i="8"/>
  <c r="E384" i="8"/>
  <c r="E381" i="8"/>
  <c r="E383" i="8"/>
  <c r="D7" i="2"/>
  <c r="D7" i="8"/>
  <c r="E385" i="8" l="1"/>
  <c r="F380" i="8" s="1"/>
  <c r="U8" i="10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F384" i="8" l="1"/>
  <c r="F381" i="8"/>
  <c r="F382" i="8"/>
  <c r="F383" i="8"/>
  <c r="V90" i="10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7" i="10" l="1"/>
  <c r="N41" i="10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Y11" i="10" l="1"/>
  <c r="X15" i="10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<sst xmlns="http://schemas.openxmlformats.org/spreadsheetml/2006/main" count="6488" uniqueCount="180">
  <si>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</si>
  <si>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</si>
  <si>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</si>
  <si>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</si>
  <si>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</si>
  <si>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</si>
  <si>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</si>
  <si>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</si>
  <si>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</si>
  <si>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</si>
  <si>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</si>
  <si>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</si>
  <si>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</si>
  <si>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</si>
  <si>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</si>
  <si>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Aguilar Niño Sandra Mérida</t>
  </si>
  <si>
    <t>Juzgado 01 Civil Municipal de Zipaquirá</t>
  </si>
  <si>
    <t>Colectivas NO SPA</t>
  </si>
  <si>
    <t>Zipaquirá</t>
  </si>
  <si>
    <t>Cájica, Chía, Cogua, Gachancipá, Nemocón, San Cayetano, Sopó, Tocancipá, Tabio, Zipaquirá.</t>
  </si>
  <si>
    <t>Alarcón Sandino Juan José</t>
  </si>
  <si>
    <t>Juzgado 04 Promiscuo Municipal de Cajicá</t>
  </si>
  <si>
    <t>Colectivas SPA</t>
  </si>
  <si>
    <t>Cajicá</t>
  </si>
  <si>
    <t>Amaya Ardila Joaquín Julián</t>
  </si>
  <si>
    <t>Juzgado 03 Civil Municipal de Chía</t>
  </si>
  <si>
    <t>Chía</t>
  </si>
  <si>
    <t>Asprilla Gomez Rober</t>
  </si>
  <si>
    <t>Juzgado 01 Promiscuo Municipal de Sopó</t>
  </si>
  <si>
    <t>Gachancipá, Sopó, Tocancipá.</t>
  </si>
  <si>
    <t>Astaiza Zambrano Jaime David</t>
  </si>
  <si>
    <t>Juzgado 01 Penal mixto Municipal de Chía</t>
  </si>
  <si>
    <t>Individual SPA</t>
  </si>
  <si>
    <t>Baez Figueroa Martha Elizabeth</t>
  </si>
  <si>
    <t>Juzgado 01 Familia de Zipaquirá</t>
  </si>
  <si>
    <t>Barrios Díaz Luis Anderson</t>
  </si>
  <si>
    <t>Juzgado 01 Administrativo de Zipaquirá</t>
  </si>
  <si>
    <t>Bernal Rincón Ana María</t>
  </si>
  <si>
    <t>Juzgado 03 Familia de Zipaquirá</t>
  </si>
  <si>
    <t>Bernal Rodríguez Erika Juliette</t>
  </si>
  <si>
    <t>Juzgado 03 Penal de conocimiento Circuito de Zipaquirá</t>
  </si>
  <si>
    <t>Betancourt Caicedo Sinndy Mayerly</t>
  </si>
  <si>
    <t>Juzgado 01 Ejecución de Penas y Medidas de Seguridad de Zipaquirá</t>
  </si>
  <si>
    <t>Individual NO SPA</t>
  </si>
  <si>
    <t>Burbano Herrera Lenin Guillermo</t>
  </si>
  <si>
    <t>Juzgado 02 Ejecución de Penas y Medidas de Seguridad de Zipaquirá</t>
  </si>
  <si>
    <t xml:space="preserve">Castro Mendoza Yudy Patricia </t>
  </si>
  <si>
    <t>Juzgado 01 Promiscuo Municipal de Tabio</t>
  </si>
  <si>
    <t>San Cayetano, Tabio.</t>
  </si>
  <si>
    <t>Castro Rico Jonny Ricardo</t>
  </si>
  <si>
    <t>Juzgado 03 Promiscuo Municipal de Cajicá</t>
  </si>
  <si>
    <t>Contreras Bautista Luz Adriana</t>
  </si>
  <si>
    <t>Juzgado 03 Penal Municipal de conocimiento de Zipaquirá</t>
  </si>
  <si>
    <t>Duarte Acosta Julio Alberto</t>
  </si>
  <si>
    <t>Juzgado 01 Promiscuo Municipal de Cajicá</t>
  </si>
  <si>
    <t>Escolar Escobar Julio César</t>
  </si>
  <si>
    <t>Juzgado 01 Promiscuo Municipal de Tocancipá</t>
  </si>
  <si>
    <t>Flechas Manosalva Yenssy Milena</t>
  </si>
  <si>
    <t>Juzgado 02 Administrativo de Zipaquirá</t>
  </si>
  <si>
    <t>Forero Serrano Julio Alberto</t>
  </si>
  <si>
    <t>Juzgado 01 Penal Circuito de Zipaquirá</t>
  </si>
  <si>
    <t>García Pedrosa Sergio Hernando</t>
  </si>
  <si>
    <t>Juzgado 01 Promiscuo Municipal de Nemocón</t>
  </si>
  <si>
    <t>Cogua, Nemocón.</t>
  </si>
  <si>
    <t>Granados Rodríguez Nubia Irene</t>
  </si>
  <si>
    <t>Juzgado 01 Penal de conocimiento adolescentes Circuito de Zipaquirá</t>
  </si>
  <si>
    <t>Gutiérrez Gómez Giovanni Yair</t>
  </si>
  <si>
    <t>Juzgado 01 Civil Circuito de Zipaquirá</t>
  </si>
  <si>
    <t>Hernández Camargo Daniel Camilo</t>
  </si>
  <si>
    <t>Juzgado 02 Laboral de Zipaquirá</t>
  </si>
  <si>
    <t>Hincapié Ortíz Gabriel Darío</t>
  </si>
  <si>
    <t>Juzgado 02 Penal Circuito de Zipaquirá</t>
  </si>
  <si>
    <t>León Rairán Claudia Marcela</t>
  </si>
  <si>
    <t>Juzgado 01 Promiscuo Municipal de Gachancipá</t>
  </si>
  <si>
    <t>Machado Ramírez Luis Felipe</t>
  </si>
  <si>
    <t>Juzgado 04 Penal Municipal de Zipaquirá</t>
  </si>
  <si>
    <t>Martínez Duquino Nubia</t>
  </si>
  <si>
    <t>Juzgado 02 Promiscuo Municipal de Cajicá</t>
  </si>
  <si>
    <t>Mora Bonilla Óscar Leonardo</t>
  </si>
  <si>
    <t>Juzgado 03 Civil Circuito de Zipaquirá</t>
  </si>
  <si>
    <t>Morales Tamara María Teresa</t>
  </si>
  <si>
    <t>Juzgado 02 Civil Circuito de Zipaquirá</t>
  </si>
  <si>
    <t>Mosquera Renteria Jennifer</t>
  </si>
  <si>
    <t>Juzgado 02 Penal mixto Municipal de Chía</t>
  </si>
  <si>
    <t>Nova Peña Liliana del Pilar</t>
  </si>
  <si>
    <t>Juzgado 02 Penal Municipal de conocimiento de Zipaquirá</t>
  </si>
  <si>
    <t>Palacios Santos Diana Nicolle</t>
  </si>
  <si>
    <t>Juzgado 02 Civil Municipal de Zipaquirá</t>
  </si>
  <si>
    <t>Pineda Rodríguez Rodrigo José</t>
  </si>
  <si>
    <t>Juzgado 03 Civil Municipal de Zipaquirá</t>
  </si>
  <si>
    <t>Rojas Páez Andrea Paola</t>
  </si>
  <si>
    <t>Juzgado 02 Civil Municipal de Chía</t>
  </si>
  <si>
    <t>Sabogal Varón Hilda Beatriz</t>
  </si>
  <si>
    <t>Juzgado 01 Promiscuo Municipal de San Cayetano</t>
  </si>
  <si>
    <t>Salazar García Sandra Jimena</t>
  </si>
  <si>
    <t>Juzgado 01 Laboral de Zipaquirá</t>
  </si>
  <si>
    <t>Sánchez Murcia Yudi Mireya</t>
  </si>
  <si>
    <t>Juzgado 01 Civil Municipal de Chía</t>
  </si>
  <si>
    <t>Torres Díaz Sonia Milena</t>
  </si>
  <si>
    <t>Juzgado 03 Administrativo de Zipaquirá</t>
  </si>
  <si>
    <t>Trespalacios Rangel Martha Cecilia</t>
  </si>
  <si>
    <t>Juzgado 01 Penal Municipal con función de garantías de Zipaquirá</t>
  </si>
  <si>
    <t>Zamora Hurtado Nelly Ruht</t>
  </si>
  <si>
    <t>Juzgado 02 Familia de Zipaquirá</t>
  </si>
  <si>
    <t>Zárate Mayorga Laura Paola</t>
  </si>
  <si>
    <t>Juzgado 01 Promiscuo Municipal de Cogua</t>
  </si>
  <si>
    <t>Vacaciones colectivas</t>
  </si>
  <si>
    <t>Cargo</t>
  </si>
  <si>
    <t>Escribiente (1) Municipal PSAA08-5427</t>
  </si>
  <si>
    <t>Centro de Servicios de Zipaquirá</t>
  </si>
  <si>
    <t>PSAA08-5427</t>
  </si>
  <si>
    <t>Escribiente (2) Municipal PSAA08-5427</t>
  </si>
  <si>
    <t>Citador (1) Municipal PSAA08-5427</t>
  </si>
  <si>
    <t>Citador (2) Municipal PSAA08-5427</t>
  </si>
  <si>
    <t>Citador (3) Municipal PSAA08-5427</t>
  </si>
  <si>
    <t>Escribiente (1) de Circuito PSAA08-5427</t>
  </si>
  <si>
    <t>Escribiente (2) de Circuito PSAA08-5427</t>
  </si>
  <si>
    <t>Citador (1) de Circuito PSAA08-5427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</si>
  <si>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</si>
  <si>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</si>
  <si>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</si>
  <si>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Zipaquirá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</si>
  <si>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</si>
  <si>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</si>
  <si>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</si>
  <si>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</si>
  <si>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</si>
  <si>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</si>
  <si>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</si>
  <si>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</si>
  <si>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</si>
  <si>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</si>
  <si>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</si>
  <si>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</si>
  <si>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</si>
  <si>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</si>
  <si>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</si>
  <si>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</si>
  <si>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</si>
  <si>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</si>
  <si>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</si>
  <si>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</si>
  <si>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</si>
  <si>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</si>
  <si>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</si>
  <si>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Días asignados 2025</t>
  </si>
  <si>
    <t>Promedio (-) Días asignados 2025</t>
  </si>
  <si>
    <t>ind SPA</t>
  </si>
  <si>
    <t>5,25,29,38</t>
  </si>
  <si>
    <t>col SPA</t>
  </si>
  <si>
    <t>2,4,12,13,15,16,19,24,26,34,40</t>
  </si>
  <si>
    <t>Ind NO SPA</t>
  </si>
  <si>
    <t>10,11,14,30</t>
  </si>
  <si>
    <t>Col NO SPA</t>
  </si>
  <si>
    <t>1,3,6,7,8,9,17,18,20,21,22,23,27,28,31,32,33,35,36,37,39</t>
  </si>
  <si>
    <t>Circuito de Zipaquirá - Lista de cargos del Centro de Servicios</t>
  </si>
  <si>
    <t>promedio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</si>
  <si>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</si>
  <si>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</si>
  <si>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</si>
  <si>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</si>
  <si>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</si>
  <si>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</si>
  <si>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</si>
  <si>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</si>
  <si>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</si>
  <si>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</si>
  <si>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</si>
  <si>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</si>
  <si>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</si>
  <si>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</si>
  <si>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Zipaquirá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</si>
  <si>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</si>
  <si>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</si>
  <si>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Compensatorio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</si>
  <si>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</si>
  <si>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</si>
  <si>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Circuito de Zipaquirá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</si>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</sst>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10"/>
      <color rgb="FFFF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109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64" fontId="1" fillId="6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 wrapText="1"/>
    </xf>
    <xf numFmtId="1" fontId="1" fillId="7" borderId="0" xfId="0" applyNumberFormat="1" applyFont="1" applyFill="1" applyAlignment="1">
      <alignment vertical="center"/>
    </xf>
    <xf numFmtId="2" fontId="1" fillId="7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" fontId="21" fillId="7" borderId="0" xfId="0" applyNumberFormat="1" applyFont="1" applyFill="1" applyAlignment="1">
      <alignment vertical="center"/>
    </xf>
    <xf numFmtId="2" fontId="21" fillId="7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8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ill>
        <patternFill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ED79B6-14FE-4845-BC35-6505EB64B786}" name="Tabla2" displayName="Tabla2" ref="B10:J50" totalsRowShown="0" headerRowDxfId="183" dataDxfId="182">
  <autoFilter ref="B10:J50" xr:uid="{EEED79B6-14FE-4845-BC35-6505EB64B786}"/>
  <tableColumns count="9">
    <tableColumn id="1" xr3:uid="{CD4AADCC-D7A1-46AC-B015-6482900607EE}" name="*" dataDxfId="181"/>
    <tableColumn id="2" xr3:uid="{EE6530AB-94F6-4053-A159-20C6D3C396E5}" name="#" dataDxfId="180"/>
    <tableColumn id="3" xr3:uid="{F5F1F58E-BFC4-4E87-B696-88EC5578ED5C}" name="Cédula" dataDxfId="179"/>
    <tableColumn id="4" xr3:uid="{378B48B7-4954-4EA7-B51B-32DB52E8A86A}" name="Apellidos y Nombres" dataDxfId="178"/>
    <tableColumn id="5" xr3:uid="{71D59334-0099-4650-B65D-3AF25E6D4568}" name="Código de Despacho" dataDxfId="177"/>
    <tableColumn id="6" xr3:uid="{55AB0A4B-55D5-463D-9A95-F79B41EEAAB4}" name="Despacho Judicial" dataDxfId="176"/>
    <tableColumn id="9" xr3:uid="{02E63552-ECF2-46DA-9566-DB6D1D90D14E}" name="Tipo vacaciones" dataDxfId="175"/>
    <tableColumn id="7" xr3:uid="{5037478B-DBC2-4295-8674-0F08EE31DA63}" name="Unidad Judicial" dataDxfId="174"/>
    <tableColumn id="8" xr3:uid="{54F5B599-7983-4E16-A2BE-F784BD8AA1A1}" name="Unidad Judicial días no hábiles" dataDxfId="17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424" totalsRowShown="0" headerRowDxfId="172" dataDxfId="171">
  <autoFilter ref="B10:N424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L375" totalsRowShown="0" headerRowDxfId="157" dataDxfId="156">
  <autoFilter ref="B10:L375" xr:uid="{D3A7C01A-1E9D-41E2-ADA1-65C8938EDAC8}"/>
  <tableColumns count="11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6" xr3:uid="{18F200FF-A853-4A50-8DE0-E2B9E01DBC1D}" name="Día" dataDxfId="152"/>
    <tableColumn id="17" xr3:uid="{3435A906-7BF3-4532-BBD5-354EDB75578F}" name="Turno HC" dataDxfId="151"/>
    <tableColumn id="16" xr3:uid="{3979954B-7844-4AD1-958B-9F933CC03E7E}" name="Turno SPA" dataDxfId="150"/>
    <tableColumn id="18" xr3:uid="{418ACBE9-0C04-448A-AFDC-15F10DD8449C}" name="Día compensatorio" dataDxfId="149"/>
    <tableColumn id="5" xr3:uid="{5BDF0E99-7FEC-4B15-A1BA-B53503EC5DFE}" name="Observaciones" dataDxfId="148"/>
    <tableColumn id="9" xr3:uid="{839DE917-2B20-441C-B054-26349FCFB923}" name="Día semana" dataDxfId="147"/>
    <tableColumn id="12" xr3:uid="{2D769C0C-D77D-4BA2-A2A7-56960BAA8CAB}" name="Fin de semana" dataDxfId="146"/>
    <tableColumn id="8" xr3:uid="{2EE49D7D-CCD3-4F22-9E94-392F08FAEAF8}" name="Festivo" dataDxfId="14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7E65-65EA-4486-BCCD-3B554CE2E481}">
  <dimension ref="B2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39C5-CB93-4EDB-80CB-34C61F2ABB8E}">
  <dimension ref="B1:T50"/>
  <sheetViews>
    <sheetView topLeftCell="F2" workbookViewId="0">
      <selection activeCell="I21" sqref="I21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11.140625" style="1" bestFit="1" customWidth="1"/>
    <col min="5" max="5" width="25.42578125" style="2" bestFit="1" customWidth="1"/>
    <col min="6" max="6" width="19.28515625" style="1" bestFit="1" customWidth="1"/>
    <col min="7" max="7" width="80.28515625" style="2" bestFit="1" customWidth="1"/>
    <col min="8" max="8" width="25.140625" style="2" customWidth="1"/>
    <col min="9" max="9" width="21.7109375" style="2" bestFit="1" customWidth="1"/>
    <col min="10" max="10" width="67.57031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C11" s="1">
        <v>1</v>
      </c>
      <c r="D11" s="1">
        <v>21057619</v>
      </c>
      <c r="E11" s="3" t="s">
        <v>15</v>
      </c>
      <c r="F11" s="1">
        <v>258994003001</v>
      </c>
      <c r="G11" s="2" t="s">
        <v>16</v>
      </c>
      <c r="H11" s="2" t="s">
        <v>17</v>
      </c>
      <c r="I11" s="2" t="s">
        <v>18</v>
      </c>
      <c r="J11" s="2" t="s">
        <v>19</v>
      </c>
      <c r="M11" s="12"/>
      <c r="N11" s="12"/>
      <c r="O11" s="12"/>
      <c r="P11" s="12"/>
      <c r="Q11" s="12"/>
      <c r="R11" s="12"/>
      <c r="S11" s="12"/>
      <c r="T11" s="12"/>
    </row>
    <row r="12" spans="2:20" ht="12.75" customHeight="1" x14ac:dyDescent="0.25">
      <c r="C12" s="1">
        <v>2</v>
      </c>
      <c r="D12" s="1">
        <v>1032467405</v>
      </c>
      <c r="E12" s="3" t="s">
        <v>20</v>
      </c>
      <c r="F12" s="1">
        <v>251264089004</v>
      </c>
      <c r="G12" s="2" t="s">
        <v>21</v>
      </c>
      <c r="H12" s="2" t="s">
        <v>22</v>
      </c>
      <c r="I12" s="2" t="s">
        <v>23</v>
      </c>
      <c r="J12" s="2" t="s">
        <v>19</v>
      </c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C13" s="1">
        <v>3</v>
      </c>
      <c r="D13" s="1">
        <v>80108596</v>
      </c>
      <c r="E13" s="3" t="s">
        <v>24</v>
      </c>
      <c r="F13" s="1">
        <v>251754003003</v>
      </c>
      <c r="G13" s="2" t="s">
        <v>25</v>
      </c>
      <c r="H13" s="2" t="s">
        <v>17</v>
      </c>
      <c r="I13" s="2" t="s">
        <v>26</v>
      </c>
      <c r="J13" s="2" t="s">
        <v>19</v>
      </c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C14" s="1">
        <v>4</v>
      </c>
      <c r="D14" s="1">
        <v>11809455</v>
      </c>
      <c r="E14" s="3" t="s">
        <v>27</v>
      </c>
      <c r="F14" s="1">
        <v>257584089001</v>
      </c>
      <c r="G14" s="2" t="s">
        <v>28</v>
      </c>
      <c r="H14" s="2" t="s">
        <v>22</v>
      </c>
      <c r="I14" s="2" t="s">
        <v>29</v>
      </c>
      <c r="J14" s="2" t="s">
        <v>19</v>
      </c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C15" s="1">
        <v>5</v>
      </c>
      <c r="D15" s="1">
        <v>13068289</v>
      </c>
      <c r="E15" s="3" t="s">
        <v>30</v>
      </c>
      <c r="F15" s="1">
        <v>251754046001</v>
      </c>
      <c r="G15" s="2" t="s">
        <v>31</v>
      </c>
      <c r="H15" s="2" t="s">
        <v>32</v>
      </c>
      <c r="I15" s="2" t="s">
        <v>26</v>
      </c>
      <c r="J15" s="2" t="s">
        <v>19</v>
      </c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C16" s="1">
        <v>6</v>
      </c>
      <c r="D16" s="1">
        <v>52014195</v>
      </c>
      <c r="E16" s="3" t="s">
        <v>33</v>
      </c>
      <c r="F16" s="1">
        <v>258993110001</v>
      </c>
      <c r="G16" s="2" t="s">
        <v>34</v>
      </c>
      <c r="H16" s="2" t="s">
        <v>17</v>
      </c>
      <c r="I16" s="2" t="s">
        <v>18</v>
      </c>
      <c r="J16" s="2" t="s">
        <v>19</v>
      </c>
      <c r="M16" s="12"/>
      <c r="N16" s="12"/>
      <c r="O16" s="12"/>
      <c r="P16" s="12"/>
      <c r="Q16" s="12"/>
      <c r="R16" s="12"/>
      <c r="S16" s="12"/>
      <c r="T16" s="14"/>
    </row>
    <row r="17" spans="2:20" ht="12.75" customHeight="1" x14ac:dyDescent="0.25">
      <c r="B17" s="3" t="s">
        <v>6</v>
      </c>
      <c r="C17" s="1">
        <v>7</v>
      </c>
      <c r="D17" s="1">
        <v>1012350432</v>
      </c>
      <c r="E17" s="3" t="s">
        <v>35</v>
      </c>
      <c r="F17" s="1">
        <v>258993333001</v>
      </c>
      <c r="G17" s="2" t="s">
        <v>36</v>
      </c>
      <c r="H17" s="2" t="s">
        <v>17</v>
      </c>
      <c r="I17" s="2" t="s">
        <v>18</v>
      </c>
      <c r="J17" s="2" t="s">
        <v>19</v>
      </c>
      <c r="M17" s="12"/>
      <c r="N17" s="12"/>
      <c r="O17" s="12"/>
      <c r="P17" s="12"/>
      <c r="Q17" s="12"/>
      <c r="R17" s="12"/>
      <c r="S17" s="12"/>
      <c r="T17" s="12"/>
    </row>
    <row r="18" spans="2:20" ht="12.75" customHeight="1" x14ac:dyDescent="0.25">
      <c r="C18" s="1">
        <v>8</v>
      </c>
      <c r="D18" s="1">
        <v>52396801</v>
      </c>
      <c r="E18" s="3" t="s">
        <v>37</v>
      </c>
      <c r="F18" s="1">
        <v>258993110003</v>
      </c>
      <c r="G18" s="2" t="s">
        <v>38</v>
      </c>
      <c r="H18" s="2" t="s">
        <v>17</v>
      </c>
      <c r="I18" s="2" t="s">
        <v>18</v>
      </c>
      <c r="J18" s="2" t="s">
        <v>19</v>
      </c>
      <c r="M18" s="12"/>
      <c r="N18" s="12"/>
      <c r="O18" s="12"/>
      <c r="P18" s="12"/>
      <c r="Q18" s="12"/>
      <c r="R18" s="12"/>
      <c r="S18" s="12"/>
      <c r="T18" s="12"/>
    </row>
    <row r="19" spans="2:20" ht="12.75" customHeight="1" x14ac:dyDescent="0.25">
      <c r="C19" s="1">
        <v>9</v>
      </c>
      <c r="D19" s="1">
        <v>52963819</v>
      </c>
      <c r="E19" s="3" t="s">
        <v>39</v>
      </c>
      <c r="F19" s="1">
        <v>258993109003</v>
      </c>
      <c r="G19" s="2" t="s">
        <v>40</v>
      </c>
      <c r="H19" s="2" t="s">
        <v>17</v>
      </c>
      <c r="I19" s="2" t="s">
        <v>18</v>
      </c>
      <c r="J19" s="2" t="s">
        <v>19</v>
      </c>
      <c r="M19" s="12"/>
      <c r="N19" s="12"/>
      <c r="O19" s="12"/>
      <c r="P19" s="12"/>
      <c r="Q19" s="12"/>
      <c r="R19" s="12"/>
      <c r="S19" s="12"/>
      <c r="T19" s="14"/>
    </row>
    <row r="20" spans="2:20" ht="12.75" customHeight="1" x14ac:dyDescent="0.25">
      <c r="B20" s="3" t="s">
        <v>6</v>
      </c>
      <c r="C20" s="1">
        <v>10</v>
      </c>
      <c r="D20" s="1">
        <v>1010182925</v>
      </c>
      <c r="E20" s="3" t="s">
        <v>41</v>
      </c>
      <c r="F20" s="1">
        <v>258993187001</v>
      </c>
      <c r="G20" s="2" t="s">
        <v>42</v>
      </c>
      <c r="H20" s="2" t="s">
        <v>43</v>
      </c>
      <c r="I20" s="2" t="s">
        <v>18</v>
      </c>
      <c r="J20" s="2" t="s">
        <v>19</v>
      </c>
      <c r="M20" s="12"/>
      <c r="N20" s="12"/>
      <c r="O20" s="12"/>
      <c r="P20" s="12"/>
      <c r="Q20" s="12"/>
      <c r="R20" s="12"/>
      <c r="S20" s="12"/>
      <c r="T20" s="12"/>
    </row>
    <row r="21" spans="2:20" ht="12.75" customHeight="1" x14ac:dyDescent="0.25">
      <c r="C21" s="1">
        <v>11</v>
      </c>
      <c r="D21" s="1">
        <v>79649556</v>
      </c>
      <c r="E21" s="3" t="s">
        <v>44</v>
      </c>
      <c r="F21" s="1">
        <v>258993187002</v>
      </c>
      <c r="G21" s="2" t="s">
        <v>45</v>
      </c>
      <c r="H21" s="2" t="s">
        <v>43</v>
      </c>
      <c r="I21" s="2" t="s">
        <v>18</v>
      </c>
      <c r="J21" s="2" t="s">
        <v>19</v>
      </c>
      <c r="M21" s="12"/>
      <c r="N21" s="12"/>
      <c r="O21" s="12"/>
      <c r="P21" s="12"/>
      <c r="Q21" s="12"/>
      <c r="R21" s="12"/>
      <c r="S21" s="12"/>
      <c r="T21" s="12"/>
    </row>
    <row r="22" spans="2:20" ht="12.75" customHeight="1" x14ac:dyDescent="0.25">
      <c r="C22" s="1">
        <v>12</v>
      </c>
      <c r="D22" s="1">
        <v>51642480</v>
      </c>
      <c r="E22" s="3" t="s">
        <v>46</v>
      </c>
      <c r="F22" s="1">
        <v>257854089001</v>
      </c>
      <c r="G22" s="2" t="s">
        <v>47</v>
      </c>
      <c r="H22" s="2" t="s">
        <v>22</v>
      </c>
      <c r="I22" s="2" t="s">
        <v>48</v>
      </c>
      <c r="J22" s="2" t="s">
        <v>19</v>
      </c>
      <c r="M22" s="12"/>
      <c r="N22" s="12"/>
      <c r="O22" s="12"/>
      <c r="P22" s="12"/>
      <c r="Q22" s="12"/>
      <c r="R22" s="12"/>
      <c r="S22" s="12"/>
      <c r="T22" s="14"/>
    </row>
    <row r="23" spans="2:20" ht="12.75" customHeight="1" x14ac:dyDescent="0.25">
      <c r="C23" s="1">
        <v>13</v>
      </c>
      <c r="D23" s="1">
        <v>79794457</v>
      </c>
      <c r="E23" s="3" t="s">
        <v>49</v>
      </c>
      <c r="F23" s="1">
        <v>251264089003</v>
      </c>
      <c r="G23" s="2" t="s">
        <v>50</v>
      </c>
      <c r="H23" s="2" t="s">
        <v>22</v>
      </c>
      <c r="I23" s="2" t="s">
        <v>23</v>
      </c>
      <c r="J23" s="2" t="s">
        <v>19</v>
      </c>
      <c r="M23" s="12"/>
      <c r="N23" s="12"/>
      <c r="O23" s="12"/>
      <c r="P23" s="12"/>
      <c r="Q23" s="12"/>
      <c r="R23" s="12"/>
      <c r="S23" s="12"/>
      <c r="T23" s="12"/>
    </row>
    <row r="24" spans="2:20" x14ac:dyDescent="0.25">
      <c r="C24" s="1">
        <v>14</v>
      </c>
      <c r="D24" s="1">
        <v>63316656</v>
      </c>
      <c r="E24" s="3" t="s">
        <v>51</v>
      </c>
      <c r="F24" s="1">
        <v>258994009003</v>
      </c>
      <c r="G24" s="2" t="s">
        <v>52</v>
      </c>
      <c r="H24" s="2" t="s">
        <v>43</v>
      </c>
      <c r="I24" s="2" t="s">
        <v>18</v>
      </c>
      <c r="J24" s="2" t="s">
        <v>19</v>
      </c>
      <c r="M24" s="12"/>
      <c r="N24" s="12"/>
      <c r="O24" s="12"/>
      <c r="P24" s="12"/>
      <c r="Q24" s="12"/>
      <c r="R24" s="12"/>
      <c r="S24" s="12"/>
      <c r="T24" s="12"/>
    </row>
    <row r="25" spans="2:20" x14ac:dyDescent="0.25">
      <c r="B25" s="3" t="s">
        <v>6</v>
      </c>
      <c r="C25" s="1">
        <v>15</v>
      </c>
      <c r="D25" s="1">
        <v>79381434</v>
      </c>
      <c r="E25" s="3" t="s">
        <v>53</v>
      </c>
      <c r="F25" s="1">
        <v>251264089001</v>
      </c>
      <c r="G25" s="2" t="s">
        <v>54</v>
      </c>
      <c r="H25" s="2" t="s">
        <v>22</v>
      </c>
      <c r="I25" s="2" t="s">
        <v>23</v>
      </c>
      <c r="J25" s="2" t="s">
        <v>19</v>
      </c>
      <c r="M25" s="12"/>
      <c r="N25" s="12"/>
      <c r="O25" s="12"/>
      <c r="P25" s="12"/>
      <c r="Q25" s="12"/>
      <c r="R25" s="12"/>
      <c r="S25" s="12"/>
      <c r="T25" s="12"/>
    </row>
    <row r="26" spans="2:20" x14ac:dyDescent="0.25">
      <c r="C26" s="1">
        <v>16</v>
      </c>
      <c r="D26" s="1">
        <v>72176778</v>
      </c>
      <c r="E26" s="3" t="s">
        <v>55</v>
      </c>
      <c r="F26" s="1">
        <v>258174089001</v>
      </c>
      <c r="G26" s="2" t="s">
        <v>56</v>
      </c>
      <c r="H26" s="2" t="s">
        <v>22</v>
      </c>
      <c r="I26" s="2" t="s">
        <v>29</v>
      </c>
      <c r="J26" s="2" t="s">
        <v>19</v>
      </c>
      <c r="M26" s="12"/>
      <c r="N26" s="12"/>
      <c r="O26" s="12"/>
      <c r="P26" s="12"/>
      <c r="Q26" s="12"/>
      <c r="R26" s="12"/>
      <c r="S26" s="12"/>
      <c r="T26" s="12"/>
    </row>
    <row r="27" spans="2:20" ht="15" x14ac:dyDescent="0.25">
      <c r="C27" s="1">
        <v>17</v>
      </c>
      <c r="D27" s="1">
        <v>52515857</v>
      </c>
      <c r="E27" s="3" t="s">
        <v>57</v>
      </c>
      <c r="F27" s="1">
        <v>258993333002</v>
      </c>
      <c r="G27" s="2" t="s">
        <v>58</v>
      </c>
      <c r="H27" s="2" t="s">
        <v>17</v>
      </c>
      <c r="I27" s="2" t="s">
        <v>18</v>
      </c>
      <c r="J27" s="2" t="s">
        <v>19</v>
      </c>
      <c r="M27" s="12"/>
      <c r="N27" s="12"/>
      <c r="O27" s="12"/>
      <c r="P27" s="12"/>
      <c r="Q27" s="12"/>
      <c r="R27" s="12"/>
      <c r="S27" s="12"/>
      <c r="T27" s="14"/>
    </row>
    <row r="28" spans="2:20" ht="15" x14ac:dyDescent="0.25">
      <c r="C28" s="1">
        <v>18</v>
      </c>
      <c r="D28" s="1">
        <v>79354820</v>
      </c>
      <c r="E28" s="3" t="s">
        <v>59</v>
      </c>
      <c r="F28" s="1">
        <v>258993104001</v>
      </c>
      <c r="G28" s="2" t="s">
        <v>60</v>
      </c>
      <c r="H28" s="2" t="s">
        <v>17</v>
      </c>
      <c r="I28" s="2" t="s">
        <v>18</v>
      </c>
      <c r="J28" s="2" t="s">
        <v>19</v>
      </c>
      <c r="M28" s="12"/>
      <c r="N28" s="12"/>
      <c r="O28" s="12"/>
      <c r="P28" s="12"/>
      <c r="Q28" s="12"/>
      <c r="R28" s="12"/>
      <c r="S28" s="12"/>
      <c r="T28" s="14"/>
    </row>
    <row r="29" spans="2:20" ht="15" x14ac:dyDescent="0.25">
      <c r="C29" s="1">
        <v>19</v>
      </c>
      <c r="D29" s="1">
        <v>13718106</v>
      </c>
      <c r="E29" s="3" t="s">
        <v>61</v>
      </c>
      <c r="F29" s="1">
        <v>254864089001</v>
      </c>
      <c r="G29" s="2" t="s">
        <v>62</v>
      </c>
      <c r="H29" s="2" t="s">
        <v>22</v>
      </c>
      <c r="I29" s="2" t="s">
        <v>63</v>
      </c>
      <c r="J29" s="2" t="s">
        <v>19</v>
      </c>
      <c r="M29" s="12"/>
      <c r="N29" s="12"/>
      <c r="O29" s="12"/>
      <c r="P29" s="12"/>
      <c r="Q29" s="12"/>
      <c r="R29" s="12"/>
      <c r="S29" s="12"/>
      <c r="T29" s="14"/>
    </row>
    <row r="30" spans="2:20" x14ac:dyDescent="0.25">
      <c r="C30" s="1">
        <v>20</v>
      </c>
      <c r="D30" s="1">
        <v>40022409</v>
      </c>
      <c r="E30" s="3" t="s">
        <v>64</v>
      </c>
      <c r="F30" s="1">
        <v>258993118001</v>
      </c>
      <c r="G30" s="2" t="s">
        <v>65</v>
      </c>
      <c r="H30" s="2" t="s">
        <v>17</v>
      </c>
      <c r="I30" s="2" t="s">
        <v>18</v>
      </c>
      <c r="J30" s="2" t="s">
        <v>19</v>
      </c>
      <c r="M30" s="12"/>
      <c r="N30" s="12"/>
      <c r="O30" s="12"/>
      <c r="P30" s="12"/>
      <c r="Q30" s="12"/>
      <c r="R30" s="12"/>
      <c r="S30" s="12"/>
      <c r="T30" s="12"/>
    </row>
    <row r="31" spans="2:20" x14ac:dyDescent="0.25">
      <c r="C31" s="1">
        <v>21</v>
      </c>
      <c r="D31" s="1">
        <v>79620616</v>
      </c>
      <c r="E31" s="3" t="s">
        <v>66</v>
      </c>
      <c r="F31" s="1">
        <v>258993103001</v>
      </c>
      <c r="G31" s="2" t="s">
        <v>67</v>
      </c>
      <c r="H31" s="2" t="s">
        <v>17</v>
      </c>
      <c r="I31" s="2" t="s">
        <v>18</v>
      </c>
      <c r="J31" s="2" t="s">
        <v>19</v>
      </c>
      <c r="M31" s="12"/>
      <c r="N31" s="12"/>
      <c r="O31" s="12"/>
      <c r="P31" s="12"/>
      <c r="Q31" s="12"/>
      <c r="R31" s="12"/>
      <c r="S31" s="12"/>
      <c r="T31" s="12"/>
    </row>
    <row r="32" spans="2:20" x14ac:dyDescent="0.25">
      <c r="C32" s="1">
        <v>22</v>
      </c>
      <c r="D32" s="1">
        <v>74080117</v>
      </c>
      <c r="E32" s="3" t="s">
        <v>68</v>
      </c>
      <c r="F32" s="1">
        <v>258993105002</v>
      </c>
      <c r="G32" s="2" t="s">
        <v>69</v>
      </c>
      <c r="H32" s="2" t="s">
        <v>17</v>
      </c>
      <c r="I32" s="2" t="s">
        <v>18</v>
      </c>
      <c r="J32" s="2" t="s">
        <v>19</v>
      </c>
      <c r="M32" s="12"/>
      <c r="N32" s="12"/>
      <c r="O32" s="12"/>
      <c r="P32" s="12"/>
      <c r="Q32" s="12"/>
      <c r="R32" s="12"/>
      <c r="S32" s="12"/>
      <c r="T32" s="12"/>
    </row>
    <row r="33" spans="2:20" x14ac:dyDescent="0.25">
      <c r="C33" s="1">
        <v>23</v>
      </c>
      <c r="D33" s="1">
        <v>79646750</v>
      </c>
      <c r="E33" s="3" t="s">
        <v>70</v>
      </c>
      <c r="F33" s="1">
        <v>258993104002</v>
      </c>
      <c r="G33" s="2" t="s">
        <v>71</v>
      </c>
      <c r="H33" s="2" t="s">
        <v>17</v>
      </c>
      <c r="I33" s="2" t="s">
        <v>18</v>
      </c>
      <c r="J33" s="2" t="s">
        <v>19</v>
      </c>
      <c r="M33" s="12"/>
      <c r="N33" s="12"/>
      <c r="O33" s="12"/>
      <c r="P33" s="12"/>
      <c r="Q33" s="12"/>
      <c r="R33" s="12"/>
      <c r="S33" s="12"/>
      <c r="T33" s="12"/>
    </row>
    <row r="34" spans="2:20" x14ac:dyDescent="0.25">
      <c r="B34" s="3" t="s">
        <v>6</v>
      </c>
      <c r="C34" s="1">
        <v>24</v>
      </c>
      <c r="D34" s="1">
        <v>52362456</v>
      </c>
      <c r="E34" s="3" t="s">
        <v>72</v>
      </c>
      <c r="F34" s="1">
        <v>252954089001</v>
      </c>
      <c r="G34" s="2" t="s">
        <v>73</v>
      </c>
      <c r="H34" s="2" t="s">
        <v>22</v>
      </c>
      <c r="I34" s="2" t="s">
        <v>29</v>
      </c>
      <c r="J34" s="2" t="s">
        <v>19</v>
      </c>
      <c r="M34" s="12"/>
      <c r="N34" s="12"/>
      <c r="O34" s="12"/>
      <c r="P34" s="12"/>
      <c r="Q34" s="12"/>
      <c r="R34" s="12"/>
      <c r="S34" s="12"/>
      <c r="T34" s="12"/>
    </row>
    <row r="35" spans="2:20" x14ac:dyDescent="0.25">
      <c r="C35" s="1">
        <v>25</v>
      </c>
      <c r="D35" s="1">
        <v>7174717</v>
      </c>
      <c r="E35" s="3" t="s">
        <v>74</v>
      </c>
      <c r="F35" s="1">
        <v>258994004004</v>
      </c>
      <c r="G35" s="2" t="s">
        <v>75</v>
      </c>
      <c r="H35" s="2" t="s">
        <v>32</v>
      </c>
      <c r="I35" s="2" t="s">
        <v>18</v>
      </c>
      <c r="J35" s="2" t="s">
        <v>19</v>
      </c>
      <c r="M35" s="12"/>
      <c r="N35" s="12"/>
      <c r="O35" s="12"/>
      <c r="P35" s="12"/>
      <c r="Q35" s="12"/>
      <c r="R35" s="12"/>
      <c r="S35" s="12"/>
      <c r="T35" s="12"/>
    </row>
    <row r="36" spans="2:20" x14ac:dyDescent="0.25">
      <c r="C36" s="1">
        <v>26</v>
      </c>
      <c r="D36" s="1">
        <v>52773129</v>
      </c>
      <c r="E36" s="3" t="s">
        <v>76</v>
      </c>
      <c r="F36" s="1">
        <v>251264089002</v>
      </c>
      <c r="G36" s="2" t="s">
        <v>77</v>
      </c>
      <c r="H36" s="2" t="s">
        <v>22</v>
      </c>
      <c r="I36" s="2" t="s">
        <v>23</v>
      </c>
      <c r="J36" s="2" t="s">
        <v>19</v>
      </c>
    </row>
    <row r="37" spans="2:20" x14ac:dyDescent="0.25">
      <c r="C37" s="1">
        <v>27</v>
      </c>
      <c r="D37" s="1">
        <v>1020722212</v>
      </c>
      <c r="E37" s="3" t="s">
        <v>78</v>
      </c>
      <c r="F37" s="1">
        <v>258993103003</v>
      </c>
      <c r="G37" s="2" t="s">
        <v>79</v>
      </c>
      <c r="H37" s="2" t="s">
        <v>17</v>
      </c>
      <c r="I37" s="2" t="s">
        <v>18</v>
      </c>
      <c r="J37" s="2" t="s">
        <v>19</v>
      </c>
    </row>
    <row r="38" spans="2:20" x14ac:dyDescent="0.25">
      <c r="C38" s="1">
        <v>28</v>
      </c>
      <c r="D38" s="1">
        <v>51794209</v>
      </c>
      <c r="E38" s="3" t="s">
        <v>80</v>
      </c>
      <c r="F38" s="1">
        <v>258993103002</v>
      </c>
      <c r="G38" s="2" t="s">
        <v>81</v>
      </c>
      <c r="H38" s="2" t="s">
        <v>17</v>
      </c>
      <c r="I38" s="2" t="s">
        <v>18</v>
      </c>
      <c r="J38" s="2" t="s">
        <v>19</v>
      </c>
    </row>
    <row r="39" spans="2:20" x14ac:dyDescent="0.25">
      <c r="C39" s="1">
        <v>29</v>
      </c>
      <c r="D39" s="1">
        <v>1112772075</v>
      </c>
      <c r="E39" s="3" t="s">
        <v>82</v>
      </c>
      <c r="F39" s="1">
        <v>251754046002</v>
      </c>
      <c r="G39" s="2" t="s">
        <v>83</v>
      </c>
      <c r="H39" s="2" t="s">
        <v>32</v>
      </c>
      <c r="I39" s="2" t="s">
        <v>26</v>
      </c>
      <c r="J39" s="2" t="s">
        <v>19</v>
      </c>
    </row>
    <row r="40" spans="2:20" x14ac:dyDescent="0.25">
      <c r="C40" s="1">
        <v>30</v>
      </c>
      <c r="D40" s="1">
        <v>1049624154</v>
      </c>
      <c r="E40" s="3" t="s">
        <v>84</v>
      </c>
      <c r="F40" s="1">
        <v>258994009002</v>
      </c>
      <c r="G40" s="2" t="s">
        <v>85</v>
      </c>
      <c r="H40" s="2" t="s">
        <v>43</v>
      </c>
      <c r="I40" s="2" t="s">
        <v>18</v>
      </c>
      <c r="J40" s="2" t="s">
        <v>19</v>
      </c>
    </row>
    <row r="41" spans="2:20" x14ac:dyDescent="0.25">
      <c r="B41" s="3" t="s">
        <v>6</v>
      </c>
      <c r="C41" s="1">
        <v>31</v>
      </c>
      <c r="D41" s="1">
        <v>52994976</v>
      </c>
      <c r="E41" s="3" t="s">
        <v>86</v>
      </c>
      <c r="F41" s="1">
        <v>258994003002</v>
      </c>
      <c r="G41" s="2" t="s">
        <v>87</v>
      </c>
      <c r="H41" s="2" t="s">
        <v>17</v>
      </c>
      <c r="I41" s="2" t="s">
        <v>18</v>
      </c>
      <c r="J41" s="2" t="s">
        <v>19</v>
      </c>
    </row>
    <row r="42" spans="2:20" x14ac:dyDescent="0.25">
      <c r="C42" s="1">
        <v>32</v>
      </c>
      <c r="D42" s="1">
        <v>19469386</v>
      </c>
      <c r="E42" s="3" t="s">
        <v>88</v>
      </c>
      <c r="F42" s="1">
        <v>258994003003</v>
      </c>
      <c r="G42" s="2" t="s">
        <v>89</v>
      </c>
      <c r="H42" s="2" t="s">
        <v>17</v>
      </c>
      <c r="I42" s="2" t="s">
        <v>18</v>
      </c>
      <c r="J42" s="2" t="s">
        <v>19</v>
      </c>
    </row>
    <row r="43" spans="2:20" x14ac:dyDescent="0.25">
      <c r="C43" s="1">
        <v>33</v>
      </c>
      <c r="D43" s="1">
        <v>52698259</v>
      </c>
      <c r="E43" s="3" t="s">
        <v>90</v>
      </c>
      <c r="F43" s="1">
        <v>251754003002</v>
      </c>
      <c r="G43" s="2" t="s">
        <v>91</v>
      </c>
      <c r="H43" s="2" t="s">
        <v>17</v>
      </c>
      <c r="I43" s="2" t="s">
        <v>26</v>
      </c>
      <c r="J43" s="2" t="s">
        <v>19</v>
      </c>
    </row>
    <row r="44" spans="2:20" x14ac:dyDescent="0.25">
      <c r="C44" s="1">
        <v>34</v>
      </c>
      <c r="D44" s="1">
        <v>51807724</v>
      </c>
      <c r="E44" s="3" t="s">
        <v>92</v>
      </c>
      <c r="F44" s="1">
        <v>256534089001</v>
      </c>
      <c r="G44" s="2" t="s">
        <v>93</v>
      </c>
      <c r="H44" s="2" t="s">
        <v>22</v>
      </c>
      <c r="I44" s="2" t="s">
        <v>48</v>
      </c>
      <c r="J44" s="2" t="s">
        <v>19</v>
      </c>
    </row>
    <row r="45" spans="2:20" x14ac:dyDescent="0.25">
      <c r="C45" s="1">
        <v>35</v>
      </c>
      <c r="D45" s="1">
        <v>40044800</v>
      </c>
      <c r="E45" s="3" t="s">
        <v>94</v>
      </c>
      <c r="F45" s="1">
        <v>258993105001</v>
      </c>
      <c r="G45" s="2" t="s">
        <v>95</v>
      </c>
      <c r="H45" s="2" t="s">
        <v>17</v>
      </c>
      <c r="I45" s="2" t="s">
        <v>18</v>
      </c>
      <c r="J45" s="2" t="s">
        <v>19</v>
      </c>
    </row>
    <row r="46" spans="2:20" x14ac:dyDescent="0.25">
      <c r="C46" s="1">
        <v>36</v>
      </c>
      <c r="D46" s="1">
        <v>40042784</v>
      </c>
      <c r="E46" s="3" t="s">
        <v>96</v>
      </c>
      <c r="F46" s="1">
        <v>251754003001</v>
      </c>
      <c r="G46" s="2" t="s">
        <v>97</v>
      </c>
      <c r="H46" s="2" t="s">
        <v>17</v>
      </c>
      <c r="I46" s="2" t="s">
        <v>26</v>
      </c>
      <c r="J46" s="2" t="s">
        <v>19</v>
      </c>
    </row>
    <row r="47" spans="2:20" x14ac:dyDescent="0.25">
      <c r="C47" s="1">
        <v>37</v>
      </c>
      <c r="D47" s="1">
        <v>52178951</v>
      </c>
      <c r="E47" s="3" t="s">
        <v>98</v>
      </c>
      <c r="F47" s="1">
        <v>258993333003</v>
      </c>
      <c r="G47" s="2" t="s">
        <v>99</v>
      </c>
      <c r="H47" s="2" t="s">
        <v>17</v>
      </c>
      <c r="I47" s="2" t="s">
        <v>18</v>
      </c>
      <c r="J47" s="2" t="s">
        <v>19</v>
      </c>
    </row>
    <row r="48" spans="2:20" x14ac:dyDescent="0.25">
      <c r="C48" s="1">
        <v>38</v>
      </c>
      <c r="D48" s="1">
        <v>51955420</v>
      </c>
      <c r="E48" s="3" t="s">
        <v>100</v>
      </c>
      <c r="F48" s="1">
        <v>258994088001</v>
      </c>
      <c r="G48" s="2" t="s">
        <v>101</v>
      </c>
      <c r="H48" s="2" t="s">
        <v>32</v>
      </c>
      <c r="I48" s="2" t="s">
        <v>18</v>
      </c>
      <c r="J48" s="2" t="s">
        <v>19</v>
      </c>
    </row>
    <row r="49" spans="3:10" x14ac:dyDescent="0.25">
      <c r="C49" s="1">
        <v>39</v>
      </c>
      <c r="D49" s="1">
        <v>52562052</v>
      </c>
      <c r="E49" s="3" t="s">
        <v>102</v>
      </c>
      <c r="F49" s="1">
        <v>258993110002</v>
      </c>
      <c r="G49" s="2" t="s">
        <v>103</v>
      </c>
      <c r="H49" s="2" t="s">
        <v>17</v>
      </c>
      <c r="I49" s="2" t="s">
        <v>18</v>
      </c>
      <c r="J49" s="2" t="s">
        <v>19</v>
      </c>
    </row>
    <row r="50" spans="3:10" x14ac:dyDescent="0.25">
      <c r="C50" s="1">
        <v>40</v>
      </c>
      <c r="D50" s="1">
        <v>1072646782</v>
      </c>
      <c r="E50" s="3" t="s">
        <v>104</v>
      </c>
      <c r="F50" s="1">
        <v>252004089001</v>
      </c>
      <c r="G50" s="2" t="s">
        <v>105</v>
      </c>
      <c r="H50" s="2" t="s">
        <v>22</v>
      </c>
      <c r="I50" s="2" t="s">
        <v>63</v>
      </c>
      <c r="J50" s="2" t="s">
        <v>19</v>
      </c>
    </row>
  </sheetData>
  <conditionalFormatting sqref="G42">
    <cfRule type="duplicateValues" dxfId="144" priority="1"/>
  </conditionalFormatting>
  <pageMargins left="0.7" right="0.7" top="0.75" bottom="0.75" header="0.3" footer="0.3"/>
  <pageSetup orientation="portrait" horizontalDpi="1200" verticalDpi="12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39"/>
  <sheetViews>
    <sheetView workbookViewId="0">
      <selection activeCell="D14" sqref="D14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6</v>
      </c>
      <c r="H8" s="2" t="s">
        <v>106</v>
      </c>
    </row>
    <row r="9" spans="2:11" ht="12.75" customHeight="1" x14ac:dyDescent="0.25"/>
    <row r="10" spans="2:11" ht="12.75" customHeight="1" x14ac:dyDescent="0.25">
      <c r="B10" s="1" t="s">
        <v>7</v>
      </c>
      <c r="C10" s="1" t="s">
        <v>8</v>
      </c>
      <c r="D10" s="2" t="s">
        <v>107</v>
      </c>
      <c r="E10" s="1" t="s">
        <v>10</v>
      </c>
      <c r="F10" s="2" t="s">
        <v>11</v>
      </c>
      <c r="H10" s="2"/>
    </row>
    <row r="11" spans="2:11" ht="12.75" customHeight="1" x14ac:dyDescent="0.25">
      <c r="B11" s="1">
        <v>1</v>
      </c>
      <c r="D11" s="51" t="s">
        <v>108</v>
      </c>
      <c r="E11" s="1">
        <v>258991270001</v>
      </c>
      <c r="F11" s="2" t="s">
        <v>109</v>
      </c>
      <c r="H11" s="48"/>
      <c r="I11" s="52" t="s">
        <v>110</v>
      </c>
      <c r="J11" s="12"/>
      <c r="K11" s="12"/>
    </row>
    <row r="12" spans="2:11" ht="12.75" customHeight="1" x14ac:dyDescent="0.25">
      <c r="B12" s="1">
        <v>2</v>
      </c>
      <c r="D12" s="51" t="s">
        <v>111</v>
      </c>
      <c r="E12" s="1">
        <v>258991270001</v>
      </c>
      <c r="F12" s="2" t="s">
        <v>109</v>
      </c>
      <c r="H12" s="49"/>
      <c r="I12" s="52" t="s">
        <v>110</v>
      </c>
      <c r="J12" s="12"/>
      <c r="K12" s="12"/>
    </row>
    <row r="13" spans="2:11" ht="12.75" customHeight="1" x14ac:dyDescent="0.25">
      <c r="B13" s="1">
        <v>3</v>
      </c>
      <c r="C13" s="50"/>
      <c r="D13" s="51" t="s">
        <v>112</v>
      </c>
      <c r="E13" s="50">
        <v>258991270001</v>
      </c>
      <c r="F13" s="51" t="s">
        <v>109</v>
      </c>
      <c r="G13" s="52"/>
      <c r="H13" s="51"/>
      <c r="I13" s="52" t="s">
        <v>110</v>
      </c>
      <c r="J13" s="12"/>
      <c r="K13" s="14"/>
    </row>
    <row r="14" spans="2:11" ht="12.75" customHeight="1" x14ac:dyDescent="0.25">
      <c r="B14" s="1">
        <v>4</v>
      </c>
      <c r="C14" s="50"/>
      <c r="D14" s="51" t="s">
        <v>113</v>
      </c>
      <c r="E14" s="50">
        <v>258991270001</v>
      </c>
      <c r="F14" s="51" t="s">
        <v>109</v>
      </c>
      <c r="G14" s="52"/>
      <c r="H14" s="51"/>
      <c r="I14" s="52" t="s">
        <v>110</v>
      </c>
      <c r="J14" s="12"/>
      <c r="K14" s="14"/>
    </row>
    <row r="15" spans="2:11" ht="12.75" customHeight="1" x14ac:dyDescent="0.25">
      <c r="B15" s="1">
        <v>5</v>
      </c>
      <c r="D15" s="51" t="s">
        <v>114</v>
      </c>
      <c r="E15" s="1">
        <v>258991270001</v>
      </c>
      <c r="F15" s="2" t="s">
        <v>109</v>
      </c>
      <c r="H15" s="2"/>
      <c r="I15" s="52" t="s">
        <v>110</v>
      </c>
      <c r="J15" s="12"/>
      <c r="K15" s="12"/>
    </row>
    <row r="16" spans="2:11" ht="12.75" customHeight="1" x14ac:dyDescent="0.25">
      <c r="B16" s="1" t="s">
        <v>6</v>
      </c>
      <c r="D16" s="48" t="s">
        <v>115</v>
      </c>
      <c r="E16" s="53">
        <v>258991270001</v>
      </c>
      <c r="F16" s="48" t="s">
        <v>109</v>
      </c>
      <c r="H16" s="48"/>
      <c r="I16" s="49" t="s">
        <v>110</v>
      </c>
      <c r="J16" s="12"/>
      <c r="K16" s="12"/>
    </row>
    <row r="17" spans="2:9" ht="12.75" customHeight="1" x14ac:dyDescent="0.25">
      <c r="B17" s="1" t="s">
        <v>6</v>
      </c>
      <c r="D17" s="48" t="s">
        <v>116</v>
      </c>
      <c r="E17" s="53">
        <v>258991270001</v>
      </c>
      <c r="F17" s="48" t="s">
        <v>109</v>
      </c>
      <c r="H17" s="48"/>
      <c r="I17" s="49" t="s">
        <v>110</v>
      </c>
    </row>
    <row r="18" spans="2:9" ht="12.75" customHeight="1" x14ac:dyDescent="0.25">
      <c r="B18" s="1" t="s">
        <v>6</v>
      </c>
      <c r="D18" s="48" t="s">
        <v>117</v>
      </c>
      <c r="E18" s="53">
        <v>258991270001</v>
      </c>
      <c r="F18" s="48" t="s">
        <v>109</v>
      </c>
      <c r="H18" s="48"/>
      <c r="I18" s="49" t="s">
        <v>110</v>
      </c>
    </row>
    <row r="19" spans="2:9" ht="12.75" customHeight="1" x14ac:dyDescent="0.25">
      <c r="B19" s="50"/>
      <c r="C19" s="50"/>
      <c r="D19" s="51"/>
      <c r="E19" s="50"/>
      <c r="F19" s="51"/>
      <c r="G19" s="52"/>
      <c r="H19" s="51"/>
      <c r="I19" s="52"/>
    </row>
    <row r="20" spans="2:9" ht="12.75" customHeight="1" x14ac:dyDescent="0.25">
      <c r="B20" s="50"/>
      <c r="C20" s="50"/>
      <c r="D20" s="51"/>
      <c r="E20" s="50"/>
      <c r="F20" s="51"/>
      <c r="G20" s="52"/>
      <c r="H20" s="51"/>
      <c r="I20" s="52"/>
    </row>
    <row r="21" spans="2:9" ht="12.75" customHeight="1" x14ac:dyDescent="0.25">
      <c r="B21" s="50"/>
      <c r="C21" s="50"/>
      <c r="D21" s="51"/>
      <c r="E21" s="50"/>
      <c r="F21" s="51"/>
      <c r="G21" s="52"/>
      <c r="H21" s="51"/>
      <c r="I21" s="52"/>
    </row>
    <row r="22" spans="2:9" ht="12.75" customHeight="1" x14ac:dyDescent="0.25">
      <c r="B22" s="50"/>
      <c r="C22" s="50"/>
      <c r="D22" s="51"/>
      <c r="E22" s="50"/>
      <c r="F22" s="51"/>
      <c r="G22" s="52"/>
      <c r="H22" s="52"/>
      <c r="I22" s="52"/>
    </row>
    <row r="23" spans="2:9" ht="12.75" customHeight="1" x14ac:dyDescent="0.25">
      <c r="B23" s="50"/>
      <c r="C23" s="50"/>
      <c r="D23" s="51"/>
      <c r="E23" s="50"/>
      <c r="F23" s="51"/>
      <c r="G23" s="52"/>
      <c r="H23" s="52"/>
      <c r="I23" s="52"/>
    </row>
    <row r="24" spans="2:9" ht="12.75" customHeight="1" x14ac:dyDescent="0.25">
      <c r="B24" s="50"/>
      <c r="C24" s="50"/>
      <c r="D24" s="51"/>
      <c r="E24" s="50"/>
      <c r="F24" s="51"/>
      <c r="G24" s="52"/>
      <c r="H24" s="52"/>
      <c r="I24" s="52"/>
    </row>
    <row r="25" spans="2:9" ht="12.75" customHeight="1" x14ac:dyDescent="0.25">
      <c r="B25" s="50"/>
      <c r="C25" s="50"/>
      <c r="D25" s="51"/>
      <c r="E25" s="50"/>
      <c r="F25" s="51"/>
      <c r="G25" s="52"/>
      <c r="H25" s="52"/>
      <c r="I25" s="52"/>
    </row>
    <row r="26" spans="2:9" x14ac:dyDescent="0.25">
      <c r="B26" s="50"/>
      <c r="C26" s="50"/>
      <c r="D26" s="51"/>
      <c r="E26" s="50"/>
      <c r="F26" s="51"/>
      <c r="G26" s="52"/>
      <c r="H26" s="52"/>
      <c r="I26" s="52"/>
    </row>
    <row r="27" spans="2:9" x14ac:dyDescent="0.25">
      <c r="B27" s="50"/>
      <c r="C27" s="50"/>
      <c r="D27" s="51"/>
      <c r="E27" s="50"/>
      <c r="F27" s="51"/>
      <c r="G27" s="52"/>
      <c r="H27" s="52"/>
      <c r="I27" s="52"/>
    </row>
    <row r="28" spans="2:9" x14ac:dyDescent="0.25">
      <c r="B28" s="50"/>
      <c r="C28" s="50"/>
      <c r="D28" s="51"/>
      <c r="E28" s="50"/>
      <c r="F28" s="51"/>
      <c r="G28" s="52"/>
      <c r="H28" s="52"/>
      <c r="I28" s="52"/>
    </row>
    <row r="29" spans="2:9" x14ac:dyDescent="0.25">
      <c r="B29" s="50"/>
      <c r="C29" s="50"/>
      <c r="D29" s="51"/>
      <c r="E29" s="50"/>
      <c r="F29" s="51"/>
      <c r="G29" s="52"/>
      <c r="H29" s="52"/>
      <c r="I29" s="52"/>
    </row>
    <row r="30" spans="2:9" x14ac:dyDescent="0.25">
      <c r="B30" s="50"/>
      <c r="C30" s="50"/>
      <c r="D30" s="51"/>
      <c r="E30" s="50"/>
      <c r="F30" s="51"/>
      <c r="G30" s="52"/>
      <c r="H30" s="52"/>
      <c r="I30" s="52"/>
    </row>
    <row r="31" spans="2:9" x14ac:dyDescent="0.25">
      <c r="B31" s="50"/>
      <c r="C31" s="50"/>
      <c r="D31" s="51"/>
      <c r="E31" s="50"/>
      <c r="F31" s="51"/>
      <c r="G31" s="52"/>
      <c r="H31" s="52"/>
      <c r="I31" s="52"/>
    </row>
    <row r="32" spans="2:9" x14ac:dyDescent="0.25">
      <c r="B32" s="50"/>
      <c r="C32" s="50"/>
      <c r="D32" s="51"/>
      <c r="E32" s="50"/>
      <c r="F32" s="51"/>
      <c r="G32" s="52"/>
      <c r="H32" s="52"/>
      <c r="I32" s="52"/>
    </row>
    <row r="33" spans="2:9" x14ac:dyDescent="0.25">
      <c r="B33" s="50"/>
      <c r="C33" s="50"/>
      <c r="D33" s="51"/>
      <c r="E33" s="50"/>
      <c r="F33" s="51"/>
      <c r="G33" s="52"/>
      <c r="H33" s="52"/>
      <c r="I33" s="52"/>
    </row>
    <row r="34" spans="2:9" x14ac:dyDescent="0.25">
      <c r="B34" s="50"/>
      <c r="C34" s="50"/>
      <c r="D34" s="51"/>
      <c r="E34" s="50"/>
      <c r="F34" s="51"/>
      <c r="G34" s="52"/>
      <c r="H34" s="52"/>
      <c r="I34" s="52"/>
    </row>
    <row r="35" spans="2:9" x14ac:dyDescent="0.25">
      <c r="B35" s="50"/>
      <c r="C35" s="50"/>
      <c r="D35" s="51"/>
      <c r="E35" s="50"/>
      <c r="F35" s="51"/>
      <c r="G35" s="52"/>
      <c r="H35" s="52"/>
      <c r="I35" s="52"/>
    </row>
    <row r="36" spans="2:9" x14ac:dyDescent="0.25">
      <c r="B36" s="50"/>
      <c r="C36" s="50"/>
      <c r="D36" s="51"/>
      <c r="E36" s="50"/>
      <c r="F36" s="51"/>
      <c r="G36" s="52"/>
      <c r="H36" s="52"/>
      <c r="I36" s="52"/>
    </row>
    <row r="37" spans="2:9" x14ac:dyDescent="0.25">
      <c r="B37" s="50"/>
      <c r="C37" s="50"/>
      <c r="D37" s="51"/>
      <c r="E37" s="50"/>
      <c r="F37" s="51"/>
      <c r="G37" s="52"/>
      <c r="H37" s="52"/>
      <c r="I37" s="52"/>
    </row>
    <row r="38" spans="2:9" x14ac:dyDescent="0.25">
      <c r="B38" s="50"/>
      <c r="C38" s="50"/>
      <c r="D38" s="51"/>
      <c r="E38" s="50"/>
      <c r="F38" s="51"/>
      <c r="G38" s="52"/>
      <c r="H38" s="52"/>
      <c r="I38" s="52"/>
    </row>
    <row r="39" spans="2:9" x14ac:dyDescent="0.25">
      <c r="B39" s="50"/>
      <c r="C39" s="50"/>
      <c r="D39" s="51"/>
      <c r="E39" s="50"/>
      <c r="F39" s="51"/>
      <c r="G39" s="52"/>
      <c r="H39" s="52"/>
      <c r="I39" s="52"/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527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42578125" style="3" bestFit="1" customWidth="1"/>
    <col min="5" max="5" width="49.5703125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7.5703125" style="6" bestFit="1" customWidth="1"/>
    <col min="10" max="10" width="67.570312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x14ac:dyDescent="0.25">
      <c r="O1" s="3"/>
    </row>
    <row r="2" spans="2:21" ht="12.75" customHeight="1" x14ac:dyDescent="0.25">
      <c r="B2" s="40"/>
      <c r="C2" s="2"/>
      <c r="D2" s="77" t="s">
        <v>118</v>
      </c>
      <c r="E2" s="78"/>
      <c r="F2" s="78"/>
      <c r="G2" s="78"/>
      <c r="H2" s="78"/>
      <c r="I2" s="78"/>
      <c r="J2" s="78"/>
      <c r="K2" s="79"/>
      <c r="M2" s="5"/>
      <c r="N2" s="5"/>
      <c r="O2" s="2"/>
      <c r="P2" s="21"/>
    </row>
    <row r="3" spans="2:21" ht="12.75" customHeight="1" x14ac:dyDescent="0.25">
      <c r="B3" s="40"/>
      <c r="C3" s="2"/>
      <c r="D3" s="80" t="s">
        <v>119</v>
      </c>
      <c r="E3" s="81"/>
      <c r="F3" s="81"/>
      <c r="G3" s="81"/>
      <c r="H3" s="81"/>
      <c r="I3" s="81"/>
      <c r="J3" s="81"/>
      <c r="K3" s="82"/>
      <c r="M3" s="5"/>
      <c r="N3" s="5"/>
      <c r="O3" s="2"/>
      <c r="P3" s="21"/>
    </row>
    <row r="4" spans="2:21" ht="12.75" customHeight="1" x14ac:dyDescent="0.25">
      <c r="B4" s="2"/>
      <c r="C4" s="2"/>
      <c r="D4" s="83"/>
      <c r="E4" s="84"/>
      <c r="F4" s="84"/>
      <c r="G4" s="84"/>
      <c r="H4" s="84"/>
      <c r="I4" s="84"/>
      <c r="J4" s="84"/>
      <c r="K4" s="85"/>
      <c r="M4" s="5"/>
      <c r="N4" s="5"/>
      <c r="O4" s="2"/>
      <c r="P4" s="5"/>
    </row>
    <row r="5" spans="2:21" ht="12.75" customHeight="1" x14ac:dyDescent="0.25">
      <c r="B5" s="4"/>
      <c r="C5" s="2"/>
      <c r="D5" s="86" t="s">
        <v>120</v>
      </c>
      <c r="E5" s="87"/>
      <c r="F5" s="87"/>
      <c r="G5" s="87"/>
      <c r="H5" s="87"/>
      <c r="I5" s="87"/>
      <c r="J5" s="87"/>
      <c r="K5" s="88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86" t="s">
        <v>121</v>
      </c>
      <c r="E6" s="87"/>
      <c r="F6" s="87"/>
      <c r="G6" s="87"/>
      <c r="H6" s="87"/>
      <c r="I6" s="87"/>
      <c r="J6" s="87"/>
      <c r="K6" s="88"/>
      <c r="M6" s="5"/>
      <c r="N6" s="5"/>
      <c r="O6" s="2"/>
      <c r="P6" s="20"/>
    </row>
    <row r="7" spans="2:21" ht="12.75" customHeight="1" x14ac:dyDescent="0.25">
      <c r="B7" s="4"/>
      <c r="C7" s="2"/>
      <c r="D7" s="71" t="str">
        <f>'0_Festivos '!B2</f>
        <v>20 de diciembre de 2024 a 19 de diciembre de 2025</v>
      </c>
      <c r="E7" s="72"/>
      <c r="F7" s="72"/>
      <c r="G7" s="72"/>
      <c r="H7" s="72"/>
      <c r="I7" s="72"/>
      <c r="J7" s="72"/>
      <c r="K7" s="73"/>
      <c r="M7" s="5"/>
      <c r="N7" s="5"/>
      <c r="O7" s="2"/>
      <c r="P7" s="20"/>
    </row>
    <row r="8" spans="2:21" ht="12.75" customHeight="1" x14ac:dyDescent="0.25">
      <c r="B8" s="2"/>
      <c r="C8" s="2"/>
      <c r="D8" s="74" t="s">
        <v>122</v>
      </c>
      <c r="E8" s="75"/>
      <c r="F8" s="75"/>
      <c r="G8" s="75"/>
      <c r="H8" s="75"/>
      <c r="I8" s="75"/>
      <c r="J8" s="75"/>
      <c r="K8" s="76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123</v>
      </c>
      <c r="D10" s="54" t="s">
        <v>9</v>
      </c>
      <c r="E10" s="54" t="s">
        <v>11</v>
      </c>
      <c r="F10" s="55" t="s">
        <v>124</v>
      </c>
      <c r="G10" s="56" t="s">
        <v>125</v>
      </c>
      <c r="H10" s="56" t="s">
        <v>126</v>
      </c>
      <c r="I10" s="55" t="s">
        <v>127</v>
      </c>
      <c r="J10" s="54" t="s">
        <v>13</v>
      </c>
      <c r="K10" s="54" t="s">
        <v>128</v>
      </c>
      <c r="L10" s="8" t="s">
        <v>129</v>
      </c>
      <c r="M10" s="10" t="s">
        <v>130</v>
      </c>
      <c r="N10" s="10" t="s">
        <v>131</v>
      </c>
      <c r="P10" s="9" t="s">
        <v>127</v>
      </c>
    </row>
    <row r="11" spans="2:21" s="9" customFormat="1" ht="12.75" x14ac:dyDescent="0.25">
      <c r="B11" s="37">
        <v>29</v>
      </c>
      <c r="C11" s="7" t="s">
        <v>132</v>
      </c>
      <c r="D11" s="9" t="s">
        <v>82</v>
      </c>
      <c r="E11" s="9" t="s">
        <v>83</v>
      </c>
      <c r="F11" s="38">
        <v>45646</v>
      </c>
      <c r="G11" s="5" t="s">
        <v>133</v>
      </c>
      <c r="H11" s="5" t="s">
        <v>134</v>
      </c>
      <c r="I11" s="16" t="s">
        <v>135</v>
      </c>
      <c r="J11" s="3" t="s">
        <v>19</v>
      </c>
      <c r="L11" s="37">
        <v>4</v>
      </c>
      <c r="M11" s="5" t="s">
        <v>136</v>
      </c>
      <c r="N11" s="5" t="s">
        <v>136</v>
      </c>
      <c r="P11" s="9" t="s">
        <v>137</v>
      </c>
    </row>
    <row r="12" spans="2:21" s="9" customFormat="1" ht="12.75" x14ac:dyDescent="0.25">
      <c r="B12" s="37">
        <v>25</v>
      </c>
      <c r="C12" s="7" t="s">
        <v>138</v>
      </c>
      <c r="D12" s="9" t="s">
        <v>74</v>
      </c>
      <c r="E12" s="9" t="s">
        <v>75</v>
      </c>
      <c r="F12" s="38">
        <v>45647</v>
      </c>
      <c r="G12" s="5" t="s">
        <v>139</v>
      </c>
      <c r="H12" s="5" t="s">
        <v>139</v>
      </c>
      <c r="I12" s="16">
        <v>45649</v>
      </c>
      <c r="J12" s="3" t="s">
        <v>19</v>
      </c>
      <c r="L12" s="37">
        <v>5</v>
      </c>
      <c r="M12" s="5" t="s">
        <v>136</v>
      </c>
      <c r="N12" s="5" t="s">
        <v>136</v>
      </c>
      <c r="P12" s="2" t="s">
        <v>140</v>
      </c>
    </row>
    <row r="13" spans="2:21" s="9" customFormat="1" ht="12.75" x14ac:dyDescent="0.25">
      <c r="B13" s="37">
        <v>25</v>
      </c>
      <c r="C13" s="7" t="s">
        <v>138</v>
      </c>
      <c r="D13" s="9" t="s">
        <v>74</v>
      </c>
      <c r="E13" s="9" t="s">
        <v>75</v>
      </c>
      <c r="F13" s="38">
        <v>45648</v>
      </c>
      <c r="G13" s="5" t="s">
        <v>139</v>
      </c>
      <c r="H13" s="5" t="s">
        <v>139</v>
      </c>
      <c r="I13" s="16">
        <v>45650</v>
      </c>
      <c r="J13" s="3" t="s">
        <v>19</v>
      </c>
      <c r="L13" s="37">
        <v>6</v>
      </c>
      <c r="M13" s="5" t="s">
        <v>136</v>
      </c>
      <c r="N13" s="5" t="s">
        <v>136</v>
      </c>
      <c r="P13" s="19"/>
    </row>
    <row r="14" spans="2:21" s="9" customFormat="1" ht="12.75" x14ac:dyDescent="0.25">
      <c r="B14" s="37">
        <v>5</v>
      </c>
      <c r="C14" s="7" t="s">
        <v>132</v>
      </c>
      <c r="D14" s="9" t="s">
        <v>30</v>
      </c>
      <c r="E14" s="9" t="s">
        <v>31</v>
      </c>
      <c r="F14" s="38">
        <v>45649</v>
      </c>
      <c r="G14" s="5" t="s">
        <v>133</v>
      </c>
      <c r="H14" s="5" t="s">
        <v>134</v>
      </c>
      <c r="I14" s="16" t="s">
        <v>135</v>
      </c>
      <c r="J14" s="3" t="s">
        <v>19</v>
      </c>
      <c r="K14" s="3"/>
      <c r="L14" s="37">
        <v>7</v>
      </c>
      <c r="M14" s="5" t="s">
        <v>141</v>
      </c>
      <c r="N14" s="5" t="s">
        <v>136</v>
      </c>
      <c r="P14" s="19"/>
    </row>
    <row r="15" spans="2:21" s="9" customFormat="1" ht="12.75" x14ac:dyDescent="0.25">
      <c r="B15" s="37">
        <v>29</v>
      </c>
      <c r="C15" s="7" t="s">
        <v>132</v>
      </c>
      <c r="D15" s="9" t="s">
        <v>82</v>
      </c>
      <c r="E15" s="9" t="s">
        <v>83</v>
      </c>
      <c r="F15" s="38">
        <v>45650</v>
      </c>
      <c r="G15" s="5" t="s">
        <v>133</v>
      </c>
      <c r="H15" s="5" t="s">
        <v>134</v>
      </c>
      <c r="I15" s="16" t="s">
        <v>135</v>
      </c>
      <c r="J15" s="3" t="s">
        <v>19</v>
      </c>
      <c r="L15" s="37">
        <v>1</v>
      </c>
      <c r="M15" s="5" t="s">
        <v>141</v>
      </c>
      <c r="N15" s="5" t="s">
        <v>136</v>
      </c>
      <c r="P15" s="19"/>
    </row>
    <row r="16" spans="2:21" s="9" customFormat="1" ht="12.75" x14ac:dyDescent="0.25">
      <c r="B16" s="37">
        <v>25</v>
      </c>
      <c r="C16" s="7" t="s">
        <v>138</v>
      </c>
      <c r="D16" s="9" t="s">
        <v>74</v>
      </c>
      <c r="E16" s="9" t="s">
        <v>75</v>
      </c>
      <c r="F16" s="38">
        <v>45651</v>
      </c>
      <c r="G16" s="5" t="s">
        <v>139</v>
      </c>
      <c r="H16" s="5" t="s">
        <v>139</v>
      </c>
      <c r="I16" s="16">
        <v>45652</v>
      </c>
      <c r="J16" s="3" t="s">
        <v>19</v>
      </c>
      <c r="K16" s="3"/>
      <c r="L16" s="37">
        <v>2</v>
      </c>
      <c r="M16" s="5" t="s">
        <v>136</v>
      </c>
      <c r="N16" s="5" t="s">
        <v>141</v>
      </c>
      <c r="P16" s="19"/>
    </row>
    <row r="17" spans="2:16" s="9" customFormat="1" ht="12.75" x14ac:dyDescent="0.25">
      <c r="B17" s="37">
        <v>38</v>
      </c>
      <c r="C17" s="7" t="s">
        <v>132</v>
      </c>
      <c r="D17" s="9" t="s">
        <v>100</v>
      </c>
      <c r="E17" s="9" t="s">
        <v>101</v>
      </c>
      <c r="F17" s="38">
        <v>45652</v>
      </c>
      <c r="G17" s="5" t="s">
        <v>133</v>
      </c>
      <c r="H17" s="5" t="s">
        <v>134</v>
      </c>
      <c r="I17" s="16" t="s">
        <v>135</v>
      </c>
      <c r="J17" s="3" t="s">
        <v>19</v>
      </c>
      <c r="K17" s="3"/>
      <c r="L17" s="37">
        <v>3</v>
      </c>
      <c r="M17" s="5" t="s">
        <v>136</v>
      </c>
      <c r="N17" s="5" t="s">
        <v>136</v>
      </c>
      <c r="P17" s="19"/>
    </row>
    <row r="18" spans="2:16" s="9" customFormat="1" ht="12.75" x14ac:dyDescent="0.25">
      <c r="B18" s="37">
        <v>25</v>
      </c>
      <c r="C18" s="7" t="s">
        <v>132</v>
      </c>
      <c r="D18" s="9" t="s">
        <v>74</v>
      </c>
      <c r="E18" s="9" t="s">
        <v>75</v>
      </c>
      <c r="F18" s="38">
        <v>45653</v>
      </c>
      <c r="G18" s="5" t="s">
        <v>133</v>
      </c>
      <c r="H18" s="5" t="s">
        <v>134</v>
      </c>
      <c r="I18" s="16" t="s">
        <v>135</v>
      </c>
      <c r="J18" s="3" t="s">
        <v>19</v>
      </c>
      <c r="L18" s="37">
        <v>4</v>
      </c>
      <c r="M18" s="5" t="s">
        <v>136</v>
      </c>
      <c r="N18" s="5" t="s">
        <v>136</v>
      </c>
      <c r="P18" s="19"/>
    </row>
    <row r="19" spans="2:16" s="9" customFormat="1" ht="12.75" x14ac:dyDescent="0.25">
      <c r="B19" s="37">
        <v>38</v>
      </c>
      <c r="C19" s="7" t="s">
        <v>138</v>
      </c>
      <c r="D19" s="9" t="s">
        <v>100</v>
      </c>
      <c r="E19" s="9" t="s">
        <v>101</v>
      </c>
      <c r="F19" s="38">
        <v>45654</v>
      </c>
      <c r="G19" s="5" t="s">
        <v>139</v>
      </c>
      <c r="H19" s="5" t="s">
        <v>139</v>
      </c>
      <c r="I19" s="16">
        <v>45656</v>
      </c>
      <c r="J19" s="3" t="s">
        <v>19</v>
      </c>
      <c r="K19" s="3"/>
      <c r="L19" s="37">
        <v>5</v>
      </c>
      <c r="M19" s="5" t="s">
        <v>136</v>
      </c>
      <c r="N19" s="5" t="s">
        <v>136</v>
      </c>
      <c r="P19" s="19"/>
    </row>
    <row r="20" spans="2:16" s="9" customFormat="1" ht="12.75" x14ac:dyDescent="0.25">
      <c r="B20" s="37">
        <v>38</v>
      </c>
      <c r="C20" s="7" t="s">
        <v>138</v>
      </c>
      <c r="D20" s="9" t="s">
        <v>100</v>
      </c>
      <c r="E20" s="9" t="s">
        <v>101</v>
      </c>
      <c r="F20" s="38">
        <v>45655</v>
      </c>
      <c r="G20" s="5" t="s">
        <v>139</v>
      </c>
      <c r="H20" s="5" t="s">
        <v>139</v>
      </c>
      <c r="I20" s="16">
        <v>45657</v>
      </c>
      <c r="J20" s="3" t="s">
        <v>19</v>
      </c>
      <c r="K20" s="3"/>
      <c r="L20" s="37">
        <v>6</v>
      </c>
      <c r="M20" s="5" t="s">
        <v>136</v>
      </c>
      <c r="N20" s="5" t="s">
        <v>136</v>
      </c>
      <c r="P20" s="19"/>
    </row>
    <row r="21" spans="2:16" s="9" customFormat="1" ht="12.75" x14ac:dyDescent="0.25">
      <c r="B21" s="37">
        <v>5</v>
      </c>
      <c r="C21" s="7" t="s">
        <v>132</v>
      </c>
      <c r="D21" s="9" t="s">
        <v>30</v>
      </c>
      <c r="E21" s="9" t="s">
        <v>31</v>
      </c>
      <c r="F21" s="38">
        <v>45656</v>
      </c>
      <c r="G21" s="5" t="s">
        <v>133</v>
      </c>
      <c r="H21" s="5" t="s">
        <v>134</v>
      </c>
      <c r="I21" s="16" t="s">
        <v>135</v>
      </c>
      <c r="J21" s="3" t="s">
        <v>19</v>
      </c>
      <c r="K21" s="57"/>
      <c r="L21" s="37">
        <v>7</v>
      </c>
      <c r="M21" s="5" t="s">
        <v>141</v>
      </c>
      <c r="N21" s="5" t="s">
        <v>136</v>
      </c>
      <c r="P21" s="19"/>
    </row>
    <row r="22" spans="2:16" s="9" customFormat="1" ht="12.75" x14ac:dyDescent="0.25">
      <c r="B22" s="37">
        <v>25</v>
      </c>
      <c r="C22" s="7" t="s">
        <v>132</v>
      </c>
      <c r="D22" s="9" t="s">
        <v>74</v>
      </c>
      <c r="E22" s="9" t="s">
        <v>75</v>
      </c>
      <c r="F22" s="38">
        <v>45657</v>
      </c>
      <c r="G22" s="5" t="s">
        <v>133</v>
      </c>
      <c r="H22" s="5" t="s">
        <v>134</v>
      </c>
      <c r="I22" s="16" t="s">
        <v>135</v>
      </c>
      <c r="J22" s="3" t="s">
        <v>19</v>
      </c>
      <c r="K22" s="57"/>
      <c r="L22" s="37">
        <v>1</v>
      </c>
      <c r="M22" s="5" t="s">
        <v>141</v>
      </c>
      <c r="N22" s="5" t="s">
        <v>136</v>
      </c>
      <c r="P22" s="19"/>
    </row>
    <row r="23" spans="2:16" ht="12.75" x14ac:dyDescent="0.25">
      <c r="B23" s="37">
        <v>38</v>
      </c>
      <c r="C23" s="7" t="s">
        <v>138</v>
      </c>
      <c r="D23" s="9" t="s">
        <v>100</v>
      </c>
      <c r="E23" s="9" t="s">
        <v>101</v>
      </c>
      <c r="F23" s="38">
        <v>45658</v>
      </c>
      <c r="G23" s="5" t="s">
        <v>139</v>
      </c>
      <c r="H23" s="5" t="s">
        <v>139</v>
      </c>
      <c r="I23" s="16">
        <v>45659</v>
      </c>
      <c r="J23" s="3" t="s">
        <v>19</v>
      </c>
      <c r="L23" s="37">
        <v>2</v>
      </c>
      <c r="M23" s="5" t="s">
        <v>136</v>
      </c>
      <c r="N23" s="5" t="s">
        <v>141</v>
      </c>
      <c r="O23" s="3"/>
    </row>
    <row r="24" spans="2:16" ht="12.75" x14ac:dyDescent="0.25">
      <c r="B24" s="37">
        <v>29</v>
      </c>
      <c r="C24" s="7" t="s">
        <v>132</v>
      </c>
      <c r="D24" s="9" t="s">
        <v>82</v>
      </c>
      <c r="E24" s="9" t="s">
        <v>83</v>
      </c>
      <c r="F24" s="38">
        <v>45659</v>
      </c>
      <c r="G24" s="5" t="s">
        <v>133</v>
      </c>
      <c r="H24" s="5" t="s">
        <v>134</v>
      </c>
      <c r="I24" s="16" t="s">
        <v>135</v>
      </c>
      <c r="J24" s="3" t="s">
        <v>19</v>
      </c>
      <c r="L24" s="37">
        <v>3</v>
      </c>
      <c r="M24" s="5" t="s">
        <v>136</v>
      </c>
      <c r="N24" s="5" t="s">
        <v>136</v>
      </c>
      <c r="O24" s="3"/>
    </row>
    <row r="25" spans="2:16" ht="12.75" x14ac:dyDescent="0.25">
      <c r="B25" s="37">
        <v>38</v>
      </c>
      <c r="C25" s="7" t="s">
        <v>132</v>
      </c>
      <c r="D25" s="9" t="s">
        <v>100</v>
      </c>
      <c r="E25" s="9" t="s">
        <v>101</v>
      </c>
      <c r="F25" s="38">
        <v>45660</v>
      </c>
      <c r="G25" s="5" t="s">
        <v>133</v>
      </c>
      <c r="H25" s="5" t="s">
        <v>134</v>
      </c>
      <c r="I25" s="16" t="s">
        <v>135</v>
      </c>
      <c r="J25" s="3" t="s">
        <v>19</v>
      </c>
      <c r="L25" s="37">
        <v>4</v>
      </c>
      <c r="M25" s="5" t="s">
        <v>136</v>
      </c>
      <c r="N25" s="5" t="s">
        <v>136</v>
      </c>
      <c r="O25" s="3"/>
    </row>
    <row r="26" spans="2:16" ht="12.75" x14ac:dyDescent="0.25">
      <c r="B26" s="37">
        <v>5</v>
      </c>
      <c r="C26" s="7" t="s">
        <v>138</v>
      </c>
      <c r="D26" s="9" t="s">
        <v>30</v>
      </c>
      <c r="E26" s="9" t="s">
        <v>31</v>
      </c>
      <c r="F26" s="38">
        <v>45661</v>
      </c>
      <c r="G26" s="5" t="s">
        <v>139</v>
      </c>
      <c r="H26" s="5" t="s">
        <v>139</v>
      </c>
      <c r="I26" s="16">
        <v>45664</v>
      </c>
      <c r="J26" s="3" t="s">
        <v>19</v>
      </c>
      <c r="L26" s="37">
        <v>5</v>
      </c>
      <c r="M26" s="5" t="s">
        <v>136</v>
      </c>
      <c r="N26" s="5" t="s">
        <v>136</v>
      </c>
      <c r="O26" s="3"/>
    </row>
    <row r="27" spans="2:16" ht="12.75" x14ac:dyDescent="0.25">
      <c r="B27" s="37">
        <v>5</v>
      </c>
      <c r="C27" s="7" t="s">
        <v>138</v>
      </c>
      <c r="D27" s="9" t="s">
        <v>30</v>
      </c>
      <c r="E27" s="9" t="s">
        <v>31</v>
      </c>
      <c r="F27" s="38">
        <v>45662</v>
      </c>
      <c r="G27" s="5" t="s">
        <v>139</v>
      </c>
      <c r="H27" s="5" t="s">
        <v>139</v>
      </c>
      <c r="I27" s="16">
        <v>45665</v>
      </c>
      <c r="J27" s="3" t="s">
        <v>19</v>
      </c>
      <c r="L27" s="37">
        <v>6</v>
      </c>
      <c r="M27" s="5" t="s">
        <v>136</v>
      </c>
      <c r="N27" s="5" t="s">
        <v>136</v>
      </c>
      <c r="O27" s="3"/>
    </row>
    <row r="28" spans="2:16" ht="12.75" x14ac:dyDescent="0.25">
      <c r="B28" s="37">
        <v>5</v>
      </c>
      <c r="C28" s="7" t="s">
        <v>138</v>
      </c>
      <c r="D28" s="9" t="s">
        <v>30</v>
      </c>
      <c r="E28" s="9" t="s">
        <v>31</v>
      </c>
      <c r="F28" s="38">
        <v>45663</v>
      </c>
      <c r="G28" s="5" t="s">
        <v>139</v>
      </c>
      <c r="H28" s="5" t="s">
        <v>139</v>
      </c>
      <c r="I28" s="16">
        <v>45666</v>
      </c>
      <c r="J28" s="3" t="s">
        <v>19</v>
      </c>
      <c r="L28" s="37">
        <v>7</v>
      </c>
      <c r="M28" s="5" t="s">
        <v>141</v>
      </c>
      <c r="N28" s="5" t="s">
        <v>136</v>
      </c>
      <c r="O28" s="3"/>
    </row>
    <row r="29" spans="2:16" ht="12.75" x14ac:dyDescent="0.25">
      <c r="B29" s="37">
        <v>25</v>
      </c>
      <c r="C29" s="7" t="s">
        <v>132</v>
      </c>
      <c r="D29" s="9" t="s">
        <v>74</v>
      </c>
      <c r="E29" s="9" t="s">
        <v>75</v>
      </c>
      <c r="F29" s="38">
        <v>45664</v>
      </c>
      <c r="G29" s="5" t="s">
        <v>133</v>
      </c>
      <c r="H29" s="5" t="s">
        <v>134</v>
      </c>
      <c r="I29" s="16" t="s">
        <v>135</v>
      </c>
      <c r="J29" s="3" t="s">
        <v>19</v>
      </c>
      <c r="L29" s="37">
        <v>1</v>
      </c>
      <c r="M29" s="5" t="s">
        <v>141</v>
      </c>
      <c r="N29" s="5" t="s">
        <v>136</v>
      </c>
      <c r="O29" s="3"/>
    </row>
    <row r="30" spans="2:16" ht="12.75" x14ac:dyDescent="0.25">
      <c r="B30" s="37">
        <v>29</v>
      </c>
      <c r="C30" s="7" t="s">
        <v>132</v>
      </c>
      <c r="D30" s="9" t="s">
        <v>82</v>
      </c>
      <c r="E30" s="9" t="s">
        <v>83</v>
      </c>
      <c r="F30" s="38">
        <v>45665</v>
      </c>
      <c r="G30" s="5" t="s">
        <v>133</v>
      </c>
      <c r="H30" s="5" t="s">
        <v>134</v>
      </c>
      <c r="I30" s="16" t="s">
        <v>135</v>
      </c>
      <c r="J30" s="3" t="s">
        <v>19</v>
      </c>
      <c r="L30" s="37">
        <v>2</v>
      </c>
      <c r="M30" s="5" t="s">
        <v>136</v>
      </c>
      <c r="N30" s="5" t="s">
        <v>141</v>
      </c>
      <c r="O30" s="3"/>
    </row>
    <row r="31" spans="2:16" ht="12.75" x14ac:dyDescent="0.25">
      <c r="B31" s="37">
        <v>38</v>
      </c>
      <c r="C31" s="7" t="s">
        <v>132</v>
      </c>
      <c r="D31" s="9" t="s">
        <v>100</v>
      </c>
      <c r="E31" s="9" t="s">
        <v>101</v>
      </c>
      <c r="F31" s="38">
        <v>45666</v>
      </c>
      <c r="G31" s="5" t="s">
        <v>133</v>
      </c>
      <c r="H31" s="5" t="s">
        <v>134</v>
      </c>
      <c r="I31" s="16" t="s">
        <v>135</v>
      </c>
      <c r="J31" s="3" t="s">
        <v>19</v>
      </c>
      <c r="L31" s="37">
        <v>3</v>
      </c>
      <c r="M31" s="5" t="s">
        <v>136</v>
      </c>
      <c r="N31" s="5" t="s">
        <v>136</v>
      </c>
      <c r="O31" s="3"/>
    </row>
    <row r="32" spans="2:16" ht="12.75" x14ac:dyDescent="0.25">
      <c r="B32" s="37">
        <v>5</v>
      </c>
      <c r="C32" s="7" t="s">
        <v>132</v>
      </c>
      <c r="D32" s="9" t="s">
        <v>30</v>
      </c>
      <c r="E32" s="9" t="s">
        <v>31</v>
      </c>
      <c r="F32" s="38">
        <v>45667</v>
      </c>
      <c r="G32" s="5" t="s">
        <v>133</v>
      </c>
      <c r="H32" s="5" t="s">
        <v>134</v>
      </c>
      <c r="I32" s="16" t="s">
        <v>135</v>
      </c>
      <c r="J32" s="3" t="s">
        <v>19</v>
      </c>
      <c r="L32" s="37">
        <v>4</v>
      </c>
      <c r="M32" s="5" t="s">
        <v>136</v>
      </c>
      <c r="N32" s="5" t="s">
        <v>136</v>
      </c>
      <c r="O32" s="3"/>
    </row>
    <row r="33" spans="2:15" ht="12.75" x14ac:dyDescent="0.25">
      <c r="B33" s="37">
        <v>29</v>
      </c>
      <c r="C33" s="7" t="s">
        <v>138</v>
      </c>
      <c r="D33" s="9" t="s">
        <v>82</v>
      </c>
      <c r="E33" s="9" t="s">
        <v>83</v>
      </c>
      <c r="F33" s="6">
        <v>45668</v>
      </c>
      <c r="G33" s="5" t="s">
        <v>139</v>
      </c>
      <c r="H33" s="5" t="s">
        <v>139</v>
      </c>
      <c r="I33" s="16">
        <v>45670</v>
      </c>
      <c r="J33" s="3" t="s">
        <v>19</v>
      </c>
      <c r="L33" s="37">
        <v>5</v>
      </c>
      <c r="M33" s="5" t="s">
        <v>136</v>
      </c>
      <c r="N33" s="5" t="s">
        <v>136</v>
      </c>
      <c r="O33" s="3"/>
    </row>
    <row r="34" spans="2:15" ht="12.75" x14ac:dyDescent="0.25">
      <c r="B34" s="37">
        <v>29</v>
      </c>
      <c r="C34" s="7" t="s">
        <v>138</v>
      </c>
      <c r="D34" s="9" t="s">
        <v>82</v>
      </c>
      <c r="E34" s="9" t="s">
        <v>83</v>
      </c>
      <c r="F34" s="6">
        <v>45669</v>
      </c>
      <c r="G34" s="5" t="s">
        <v>139</v>
      </c>
      <c r="H34" s="5" t="s">
        <v>139</v>
      </c>
      <c r="I34" s="16">
        <v>45671</v>
      </c>
      <c r="J34" s="3" t="s">
        <v>19</v>
      </c>
      <c r="L34" s="37">
        <v>6</v>
      </c>
      <c r="M34" s="5" t="s">
        <v>136</v>
      </c>
      <c r="N34" s="5" t="s">
        <v>136</v>
      </c>
      <c r="O34" s="3"/>
    </row>
    <row r="35" spans="2:15" ht="12.75" x14ac:dyDescent="0.25">
      <c r="B35" s="37">
        <v>1</v>
      </c>
      <c r="C35" s="7" t="s">
        <v>142</v>
      </c>
      <c r="D35" s="9" t="s">
        <v>15</v>
      </c>
      <c r="E35" s="9" t="s">
        <v>16</v>
      </c>
      <c r="F35" s="6">
        <v>45670</v>
      </c>
      <c r="G35" s="5" t="s">
        <v>133</v>
      </c>
      <c r="H35" s="5" t="s">
        <v>134</v>
      </c>
      <c r="I35" s="16" t="s">
        <v>135</v>
      </c>
      <c r="J35" s="3" t="s">
        <v>18</v>
      </c>
      <c r="L35" s="37">
        <v>7</v>
      </c>
      <c r="M35" s="5" t="s">
        <v>141</v>
      </c>
      <c r="N35" s="5" t="s">
        <v>136</v>
      </c>
      <c r="O35" s="3"/>
    </row>
    <row r="36" spans="2:15" ht="12.75" x14ac:dyDescent="0.25">
      <c r="B36" s="37">
        <v>3</v>
      </c>
      <c r="C36" s="7" t="s">
        <v>142</v>
      </c>
      <c r="D36" s="9" t="s">
        <v>24</v>
      </c>
      <c r="E36" s="9" t="s">
        <v>25</v>
      </c>
      <c r="F36" s="6">
        <v>45671</v>
      </c>
      <c r="G36" s="5" t="s">
        <v>133</v>
      </c>
      <c r="H36" s="5" t="s">
        <v>134</v>
      </c>
      <c r="I36" s="16" t="s">
        <v>135</v>
      </c>
      <c r="J36" s="3" t="s">
        <v>26</v>
      </c>
      <c r="L36" s="37">
        <v>1</v>
      </c>
      <c r="M36" s="5" t="s">
        <v>141</v>
      </c>
      <c r="N36" s="5" t="s">
        <v>136</v>
      </c>
      <c r="O36" s="3"/>
    </row>
    <row r="37" spans="2:15" ht="12.75" x14ac:dyDescent="0.25">
      <c r="B37" s="37">
        <v>6</v>
      </c>
      <c r="C37" s="7" t="s">
        <v>142</v>
      </c>
      <c r="D37" s="9" t="s">
        <v>33</v>
      </c>
      <c r="E37" s="9" t="s">
        <v>34</v>
      </c>
      <c r="F37" s="6">
        <v>45672</v>
      </c>
      <c r="G37" s="5" t="s">
        <v>133</v>
      </c>
      <c r="H37" s="5" t="s">
        <v>134</v>
      </c>
      <c r="I37" s="16" t="s">
        <v>135</v>
      </c>
      <c r="J37" s="3" t="s">
        <v>18</v>
      </c>
      <c r="L37" s="37">
        <v>2</v>
      </c>
      <c r="M37" s="5" t="s">
        <v>136</v>
      </c>
      <c r="N37" s="5" t="s">
        <v>136</v>
      </c>
      <c r="O37" s="3"/>
    </row>
    <row r="38" spans="2:15" ht="12.75" x14ac:dyDescent="0.25">
      <c r="B38" s="37">
        <v>7</v>
      </c>
      <c r="C38" s="7" t="s">
        <v>142</v>
      </c>
      <c r="D38" s="9" t="s">
        <v>35</v>
      </c>
      <c r="E38" s="9" t="s">
        <v>36</v>
      </c>
      <c r="F38" s="6">
        <v>45673</v>
      </c>
      <c r="G38" s="5" t="s">
        <v>133</v>
      </c>
      <c r="H38" s="5" t="s">
        <v>134</v>
      </c>
      <c r="I38" s="16" t="s">
        <v>135</v>
      </c>
      <c r="J38" s="3" t="s">
        <v>18</v>
      </c>
      <c r="L38" s="37">
        <v>3</v>
      </c>
      <c r="M38" s="5" t="s">
        <v>136</v>
      </c>
      <c r="N38" s="5" t="s">
        <v>136</v>
      </c>
      <c r="O38" s="3"/>
    </row>
    <row r="39" spans="2:15" ht="12.75" x14ac:dyDescent="0.25">
      <c r="B39" s="37">
        <v>8</v>
      </c>
      <c r="C39" s="7" t="s">
        <v>142</v>
      </c>
      <c r="D39" s="9" t="s">
        <v>37</v>
      </c>
      <c r="E39" s="9" t="s">
        <v>38</v>
      </c>
      <c r="F39" s="6">
        <v>45674</v>
      </c>
      <c r="G39" s="5" t="s">
        <v>133</v>
      </c>
      <c r="H39" s="5" t="s">
        <v>134</v>
      </c>
      <c r="I39" s="16" t="s">
        <v>135</v>
      </c>
      <c r="J39" s="3" t="s">
        <v>18</v>
      </c>
      <c r="L39" s="37">
        <v>4</v>
      </c>
      <c r="M39" s="5" t="s">
        <v>136</v>
      </c>
      <c r="N39" s="5" t="s">
        <v>136</v>
      </c>
      <c r="O39" s="3"/>
    </row>
    <row r="40" spans="2:15" ht="12.75" x14ac:dyDescent="0.25">
      <c r="B40" s="37">
        <v>16</v>
      </c>
      <c r="C40" s="7" t="s">
        <v>138</v>
      </c>
      <c r="D40" s="9" t="s">
        <v>55</v>
      </c>
      <c r="E40" s="9" t="s">
        <v>56</v>
      </c>
      <c r="F40" s="6">
        <v>45675</v>
      </c>
      <c r="G40" s="5" t="s">
        <v>139</v>
      </c>
      <c r="H40" s="5" t="s">
        <v>139</v>
      </c>
      <c r="I40" s="16">
        <v>45677</v>
      </c>
      <c r="J40" s="3" t="s">
        <v>19</v>
      </c>
      <c r="L40" s="37">
        <v>5</v>
      </c>
      <c r="M40" s="5" t="s">
        <v>136</v>
      </c>
      <c r="N40" s="5" t="s">
        <v>136</v>
      </c>
      <c r="O40" s="3"/>
    </row>
    <row r="41" spans="2:15" ht="12.75" x14ac:dyDescent="0.25">
      <c r="B41" s="37">
        <v>26</v>
      </c>
      <c r="C41" s="7" t="s">
        <v>138</v>
      </c>
      <c r="D41" s="3" t="s">
        <v>76</v>
      </c>
      <c r="E41" s="3" t="s">
        <v>77</v>
      </c>
      <c r="F41" s="6">
        <v>45675</v>
      </c>
      <c r="G41" s="5" t="s">
        <v>133</v>
      </c>
      <c r="H41" s="5" t="s">
        <v>133</v>
      </c>
      <c r="I41" s="16" t="s">
        <v>135</v>
      </c>
      <c r="J41" s="3" t="s">
        <v>19</v>
      </c>
      <c r="M41" s="5"/>
      <c r="N41" s="5"/>
      <c r="O41" s="3"/>
    </row>
    <row r="42" spans="2:15" ht="12.75" x14ac:dyDescent="0.25">
      <c r="B42" s="37">
        <v>16</v>
      </c>
      <c r="C42" s="7" t="s">
        <v>138</v>
      </c>
      <c r="D42" s="9" t="s">
        <v>55</v>
      </c>
      <c r="E42" s="9" t="s">
        <v>56</v>
      </c>
      <c r="F42" s="6">
        <v>45676</v>
      </c>
      <c r="G42" s="5" t="s">
        <v>139</v>
      </c>
      <c r="H42" s="5" t="s">
        <v>139</v>
      </c>
      <c r="I42" s="16">
        <v>45678</v>
      </c>
      <c r="J42" s="3" t="s">
        <v>19</v>
      </c>
      <c r="L42" s="37">
        <v>6</v>
      </c>
      <c r="M42" s="5" t="s">
        <v>136</v>
      </c>
      <c r="N42" s="5" t="s">
        <v>136</v>
      </c>
      <c r="O42" s="3"/>
    </row>
    <row r="43" spans="2:15" ht="12.75" x14ac:dyDescent="0.25">
      <c r="B43" s="37">
        <v>9</v>
      </c>
      <c r="C43" s="7" t="s">
        <v>142</v>
      </c>
      <c r="D43" s="9" t="s">
        <v>39</v>
      </c>
      <c r="E43" s="9" t="s">
        <v>40</v>
      </c>
      <c r="F43" s="6">
        <v>45677</v>
      </c>
      <c r="G43" s="5" t="s">
        <v>133</v>
      </c>
      <c r="H43" s="5" t="s">
        <v>134</v>
      </c>
      <c r="I43" s="16" t="s">
        <v>135</v>
      </c>
      <c r="J43" s="3" t="s">
        <v>18</v>
      </c>
      <c r="L43" s="37">
        <v>7</v>
      </c>
      <c r="M43" s="5" t="s">
        <v>141</v>
      </c>
      <c r="N43" s="5" t="s">
        <v>136</v>
      </c>
      <c r="O43" s="3"/>
    </row>
    <row r="44" spans="2:15" ht="12.75" x14ac:dyDescent="0.25">
      <c r="B44" s="37">
        <v>10</v>
      </c>
      <c r="C44" s="7" t="s">
        <v>142</v>
      </c>
      <c r="D44" s="9" t="s">
        <v>41</v>
      </c>
      <c r="E44" s="9" t="s">
        <v>42</v>
      </c>
      <c r="F44" s="6">
        <v>45678</v>
      </c>
      <c r="G44" s="5" t="s">
        <v>133</v>
      </c>
      <c r="H44" s="5" t="s">
        <v>134</v>
      </c>
      <c r="I44" s="16" t="s">
        <v>135</v>
      </c>
      <c r="J44" s="3" t="s">
        <v>18</v>
      </c>
      <c r="L44" s="37">
        <v>1</v>
      </c>
      <c r="M44" s="5" t="s">
        <v>141</v>
      </c>
      <c r="N44" s="5" t="s">
        <v>136</v>
      </c>
      <c r="O44" s="3"/>
    </row>
    <row r="45" spans="2:15" ht="12.75" x14ac:dyDescent="0.25">
      <c r="B45" s="37">
        <v>11</v>
      </c>
      <c r="C45" s="7" t="s">
        <v>142</v>
      </c>
      <c r="D45" s="9" t="s">
        <v>44</v>
      </c>
      <c r="E45" s="9" t="s">
        <v>45</v>
      </c>
      <c r="F45" s="6">
        <v>45679</v>
      </c>
      <c r="G45" s="5" t="s">
        <v>133</v>
      </c>
      <c r="H45" s="5" t="s">
        <v>134</v>
      </c>
      <c r="I45" s="16" t="s">
        <v>135</v>
      </c>
      <c r="J45" s="3" t="s">
        <v>18</v>
      </c>
      <c r="L45" s="37">
        <v>2</v>
      </c>
      <c r="M45" s="5" t="s">
        <v>136</v>
      </c>
      <c r="N45" s="5" t="s">
        <v>136</v>
      </c>
      <c r="O45" s="3"/>
    </row>
    <row r="46" spans="2:15" ht="12.75" x14ac:dyDescent="0.25">
      <c r="B46" s="37">
        <v>14</v>
      </c>
      <c r="C46" s="7" t="s">
        <v>142</v>
      </c>
      <c r="D46" s="9" t="s">
        <v>51</v>
      </c>
      <c r="E46" s="9" t="s">
        <v>52</v>
      </c>
      <c r="F46" s="6">
        <v>45680</v>
      </c>
      <c r="G46" s="5" t="s">
        <v>133</v>
      </c>
      <c r="H46" s="5" t="s">
        <v>134</v>
      </c>
      <c r="I46" s="16" t="s">
        <v>135</v>
      </c>
      <c r="J46" s="3" t="s">
        <v>18</v>
      </c>
      <c r="L46" s="37">
        <v>3</v>
      </c>
      <c r="M46" s="5" t="s">
        <v>136</v>
      </c>
      <c r="N46" s="5" t="s">
        <v>136</v>
      </c>
      <c r="O46" s="3"/>
    </row>
    <row r="47" spans="2:15" ht="12.75" x14ac:dyDescent="0.25">
      <c r="B47" s="37">
        <v>17</v>
      </c>
      <c r="C47" s="7" t="s">
        <v>142</v>
      </c>
      <c r="D47" s="9" t="s">
        <v>57</v>
      </c>
      <c r="E47" s="9" t="s">
        <v>58</v>
      </c>
      <c r="F47" s="6">
        <v>45681</v>
      </c>
      <c r="G47" s="5" t="s">
        <v>133</v>
      </c>
      <c r="H47" s="5" t="s">
        <v>134</v>
      </c>
      <c r="I47" s="16" t="s">
        <v>135</v>
      </c>
      <c r="J47" s="3" t="s">
        <v>18</v>
      </c>
      <c r="L47" s="37">
        <v>4</v>
      </c>
      <c r="M47" s="5" t="s">
        <v>136</v>
      </c>
      <c r="N47" s="5" t="s">
        <v>136</v>
      </c>
      <c r="O47" s="3"/>
    </row>
    <row r="48" spans="2:15" ht="12.75" x14ac:dyDescent="0.25">
      <c r="B48" s="37">
        <v>26</v>
      </c>
      <c r="C48" s="7" t="s">
        <v>138</v>
      </c>
      <c r="D48" s="9" t="s">
        <v>76</v>
      </c>
      <c r="E48" s="9" t="s">
        <v>77</v>
      </c>
      <c r="F48" s="6">
        <v>45682</v>
      </c>
      <c r="G48" s="5" t="s">
        <v>139</v>
      </c>
      <c r="H48" s="5" t="s">
        <v>139</v>
      </c>
      <c r="I48" s="16">
        <v>45684</v>
      </c>
      <c r="J48" s="3" t="s">
        <v>19</v>
      </c>
      <c r="L48" s="37">
        <v>5</v>
      </c>
      <c r="M48" s="5" t="s">
        <v>136</v>
      </c>
      <c r="N48" s="5" t="s">
        <v>136</v>
      </c>
      <c r="O48" s="3"/>
    </row>
    <row r="49" spans="2:15" ht="12.75" x14ac:dyDescent="0.25">
      <c r="B49" s="37">
        <v>2</v>
      </c>
      <c r="C49" s="7" t="s">
        <v>138</v>
      </c>
      <c r="D49" s="3" t="s">
        <v>20</v>
      </c>
      <c r="E49" s="3" t="s">
        <v>21</v>
      </c>
      <c r="F49" s="6">
        <v>45682</v>
      </c>
      <c r="G49" s="5" t="s">
        <v>133</v>
      </c>
      <c r="H49" s="5" t="s">
        <v>133</v>
      </c>
      <c r="I49" s="16" t="s">
        <v>135</v>
      </c>
      <c r="J49" s="3" t="s">
        <v>19</v>
      </c>
      <c r="M49" s="5"/>
      <c r="N49" s="5"/>
      <c r="O49" s="3"/>
    </row>
    <row r="50" spans="2:15" ht="12.75" x14ac:dyDescent="0.25">
      <c r="B50" s="37">
        <v>26</v>
      </c>
      <c r="C50" s="7" t="s">
        <v>138</v>
      </c>
      <c r="D50" s="9" t="s">
        <v>76</v>
      </c>
      <c r="E50" s="9" t="s">
        <v>77</v>
      </c>
      <c r="F50" s="6">
        <v>45683</v>
      </c>
      <c r="G50" s="5" t="s">
        <v>139</v>
      </c>
      <c r="H50" s="5" t="s">
        <v>139</v>
      </c>
      <c r="I50" s="16">
        <v>45685</v>
      </c>
      <c r="J50" s="3" t="s">
        <v>19</v>
      </c>
      <c r="L50" s="37">
        <v>6</v>
      </c>
      <c r="M50" s="5" t="s">
        <v>136</v>
      </c>
      <c r="N50" s="5" t="s">
        <v>136</v>
      </c>
      <c r="O50" s="3"/>
    </row>
    <row r="51" spans="2:15" ht="12.75" x14ac:dyDescent="0.25">
      <c r="B51" s="37">
        <v>18</v>
      </c>
      <c r="C51" s="7" t="s">
        <v>142</v>
      </c>
      <c r="D51" s="9" t="s">
        <v>59</v>
      </c>
      <c r="E51" s="9" t="s">
        <v>60</v>
      </c>
      <c r="F51" s="6">
        <v>45684</v>
      </c>
      <c r="G51" s="5" t="s">
        <v>133</v>
      </c>
      <c r="H51" s="5" t="s">
        <v>134</v>
      </c>
      <c r="I51" s="16" t="s">
        <v>135</v>
      </c>
      <c r="J51" s="3" t="s">
        <v>18</v>
      </c>
      <c r="L51" s="37">
        <v>7</v>
      </c>
      <c r="M51" s="5" t="s">
        <v>141</v>
      </c>
      <c r="N51" s="5" t="s">
        <v>136</v>
      </c>
      <c r="O51" s="3"/>
    </row>
    <row r="52" spans="2:15" ht="12.75" x14ac:dyDescent="0.25">
      <c r="B52" s="37">
        <v>20</v>
      </c>
      <c r="C52" s="7" t="s">
        <v>142</v>
      </c>
      <c r="D52" s="9" t="s">
        <v>64</v>
      </c>
      <c r="E52" s="9" t="s">
        <v>65</v>
      </c>
      <c r="F52" s="6">
        <v>45685</v>
      </c>
      <c r="G52" s="5" t="s">
        <v>133</v>
      </c>
      <c r="H52" s="5" t="s">
        <v>134</v>
      </c>
      <c r="I52" s="16" t="s">
        <v>135</v>
      </c>
      <c r="J52" s="3" t="s">
        <v>18</v>
      </c>
      <c r="L52" s="37">
        <v>1</v>
      </c>
      <c r="M52" s="5" t="s">
        <v>141</v>
      </c>
      <c r="N52" s="5" t="s">
        <v>136</v>
      </c>
      <c r="O52" s="3"/>
    </row>
    <row r="53" spans="2:15" ht="12.75" x14ac:dyDescent="0.25">
      <c r="B53" s="37">
        <v>21</v>
      </c>
      <c r="C53" s="7" t="s">
        <v>142</v>
      </c>
      <c r="D53" s="9" t="s">
        <v>66</v>
      </c>
      <c r="E53" s="9" t="s">
        <v>67</v>
      </c>
      <c r="F53" s="6">
        <v>45686</v>
      </c>
      <c r="G53" s="5" t="s">
        <v>133</v>
      </c>
      <c r="H53" s="5" t="s">
        <v>134</v>
      </c>
      <c r="I53" s="16" t="s">
        <v>135</v>
      </c>
      <c r="J53" s="3" t="s">
        <v>18</v>
      </c>
      <c r="L53" s="37">
        <v>2</v>
      </c>
      <c r="M53" s="5" t="s">
        <v>136</v>
      </c>
      <c r="N53" s="5" t="s">
        <v>136</v>
      </c>
      <c r="O53" s="3"/>
    </row>
    <row r="54" spans="2:15" ht="12.75" x14ac:dyDescent="0.25">
      <c r="B54" s="37">
        <v>22</v>
      </c>
      <c r="C54" s="7" t="s">
        <v>142</v>
      </c>
      <c r="D54" s="9" t="s">
        <v>68</v>
      </c>
      <c r="E54" s="9" t="s">
        <v>69</v>
      </c>
      <c r="F54" s="6">
        <v>45687</v>
      </c>
      <c r="G54" s="5" t="s">
        <v>133</v>
      </c>
      <c r="H54" s="5" t="s">
        <v>134</v>
      </c>
      <c r="I54" s="16" t="s">
        <v>135</v>
      </c>
      <c r="J54" s="3" t="s">
        <v>18</v>
      </c>
      <c r="L54" s="37">
        <v>3</v>
      </c>
      <c r="M54" s="5" t="s">
        <v>136</v>
      </c>
      <c r="N54" s="5" t="s">
        <v>136</v>
      </c>
      <c r="O54" s="3"/>
    </row>
    <row r="55" spans="2:15" ht="12.75" x14ac:dyDescent="0.25">
      <c r="B55" s="37">
        <v>23</v>
      </c>
      <c r="C55" s="7" t="s">
        <v>142</v>
      </c>
      <c r="D55" s="9" t="s">
        <v>70</v>
      </c>
      <c r="E55" s="9" t="s">
        <v>71</v>
      </c>
      <c r="F55" s="6">
        <v>45688</v>
      </c>
      <c r="G55" s="5" t="s">
        <v>133</v>
      </c>
      <c r="H55" s="5" t="s">
        <v>134</v>
      </c>
      <c r="I55" s="16" t="s">
        <v>135</v>
      </c>
      <c r="J55" s="3" t="s">
        <v>18</v>
      </c>
      <c r="L55" s="37">
        <v>4</v>
      </c>
      <c r="M55" s="5" t="s">
        <v>136</v>
      </c>
      <c r="N55" s="5" t="s">
        <v>136</v>
      </c>
      <c r="O55" s="3"/>
    </row>
    <row r="56" spans="2:15" ht="12.75" x14ac:dyDescent="0.25">
      <c r="B56" s="37">
        <v>2</v>
      </c>
      <c r="C56" s="7" t="s">
        <v>138</v>
      </c>
      <c r="D56" s="9" t="s">
        <v>20</v>
      </c>
      <c r="E56" s="9" t="s">
        <v>21</v>
      </c>
      <c r="F56" s="6">
        <v>45689</v>
      </c>
      <c r="G56" s="5" t="s">
        <v>139</v>
      </c>
      <c r="H56" s="5" t="s">
        <v>139</v>
      </c>
      <c r="I56" s="16">
        <v>45691</v>
      </c>
      <c r="J56" s="3" t="s">
        <v>19</v>
      </c>
      <c r="L56" s="37">
        <v>5</v>
      </c>
      <c r="M56" s="5" t="s">
        <v>136</v>
      </c>
      <c r="N56" s="5" t="s">
        <v>136</v>
      </c>
      <c r="O56" s="3"/>
    </row>
    <row r="57" spans="2:15" ht="12.75" x14ac:dyDescent="0.25">
      <c r="B57" s="37">
        <v>4</v>
      </c>
      <c r="C57" s="7" t="s">
        <v>138</v>
      </c>
      <c r="D57" s="3" t="s">
        <v>27</v>
      </c>
      <c r="E57" s="3" t="s">
        <v>28</v>
      </c>
      <c r="F57" s="6">
        <v>45689</v>
      </c>
      <c r="G57" s="5" t="s">
        <v>133</v>
      </c>
      <c r="H57" s="5" t="s">
        <v>133</v>
      </c>
      <c r="I57" s="16" t="s">
        <v>135</v>
      </c>
      <c r="J57" s="3" t="s">
        <v>19</v>
      </c>
      <c r="M57" s="5"/>
      <c r="N57" s="5"/>
      <c r="O57" s="3"/>
    </row>
    <row r="58" spans="2:15" ht="12.75" x14ac:dyDescent="0.25">
      <c r="B58" s="37">
        <v>2</v>
      </c>
      <c r="C58" s="7" t="s">
        <v>138</v>
      </c>
      <c r="D58" s="9" t="s">
        <v>20</v>
      </c>
      <c r="E58" s="9" t="s">
        <v>21</v>
      </c>
      <c r="F58" s="6">
        <v>45690</v>
      </c>
      <c r="G58" s="5" t="s">
        <v>139</v>
      </c>
      <c r="H58" s="5" t="s">
        <v>139</v>
      </c>
      <c r="I58" s="16">
        <v>45692</v>
      </c>
      <c r="J58" s="3" t="s">
        <v>19</v>
      </c>
      <c r="L58" s="37">
        <v>6</v>
      </c>
      <c r="M58" s="5" t="s">
        <v>136</v>
      </c>
      <c r="N58" s="5" t="s">
        <v>136</v>
      </c>
      <c r="O58" s="3"/>
    </row>
    <row r="59" spans="2:15" ht="12.75" x14ac:dyDescent="0.25">
      <c r="B59" s="37">
        <v>27</v>
      </c>
      <c r="C59" s="7" t="s">
        <v>142</v>
      </c>
      <c r="D59" s="9" t="s">
        <v>78</v>
      </c>
      <c r="E59" s="9" t="s">
        <v>79</v>
      </c>
      <c r="F59" s="6">
        <v>45691</v>
      </c>
      <c r="G59" s="5" t="s">
        <v>133</v>
      </c>
      <c r="H59" s="5" t="s">
        <v>134</v>
      </c>
      <c r="I59" s="16" t="s">
        <v>135</v>
      </c>
      <c r="J59" s="3" t="s">
        <v>18</v>
      </c>
      <c r="L59" s="37">
        <v>7</v>
      </c>
      <c r="M59" s="5" t="s">
        <v>141</v>
      </c>
      <c r="N59" s="5" t="s">
        <v>136</v>
      </c>
      <c r="O59" s="3"/>
    </row>
    <row r="60" spans="2:15" ht="12.75" x14ac:dyDescent="0.25">
      <c r="B60" s="37">
        <v>28</v>
      </c>
      <c r="C60" s="7" t="s">
        <v>142</v>
      </c>
      <c r="D60" s="9" t="s">
        <v>80</v>
      </c>
      <c r="E60" s="9" t="s">
        <v>81</v>
      </c>
      <c r="F60" s="6">
        <v>45692</v>
      </c>
      <c r="G60" s="5" t="s">
        <v>133</v>
      </c>
      <c r="H60" s="5" t="s">
        <v>134</v>
      </c>
      <c r="I60" s="16" t="s">
        <v>135</v>
      </c>
      <c r="J60" s="3" t="s">
        <v>18</v>
      </c>
      <c r="L60" s="37">
        <v>1</v>
      </c>
      <c r="M60" s="5" t="s">
        <v>141</v>
      </c>
      <c r="N60" s="5" t="s">
        <v>136</v>
      </c>
      <c r="O60" s="3"/>
    </row>
    <row r="61" spans="2:15" ht="12.75" x14ac:dyDescent="0.25">
      <c r="B61" s="37">
        <v>30</v>
      </c>
      <c r="C61" s="7" t="s">
        <v>142</v>
      </c>
      <c r="D61" s="9" t="s">
        <v>84</v>
      </c>
      <c r="E61" s="9" t="s">
        <v>85</v>
      </c>
      <c r="F61" s="6">
        <v>45693</v>
      </c>
      <c r="G61" s="5" t="s">
        <v>133</v>
      </c>
      <c r="H61" s="5" t="s">
        <v>134</v>
      </c>
      <c r="I61" s="16" t="s">
        <v>135</v>
      </c>
      <c r="J61" s="3" t="s">
        <v>18</v>
      </c>
      <c r="L61" s="37">
        <v>2</v>
      </c>
      <c r="M61" s="5" t="s">
        <v>136</v>
      </c>
      <c r="N61" s="5" t="s">
        <v>136</v>
      </c>
      <c r="O61" s="3"/>
    </row>
    <row r="62" spans="2:15" ht="12.75" x14ac:dyDescent="0.25">
      <c r="B62" s="37">
        <v>31</v>
      </c>
      <c r="C62" s="7" t="s">
        <v>142</v>
      </c>
      <c r="D62" s="9" t="s">
        <v>86</v>
      </c>
      <c r="E62" s="9" t="s">
        <v>87</v>
      </c>
      <c r="F62" s="6">
        <v>45694</v>
      </c>
      <c r="G62" s="5" t="s">
        <v>133</v>
      </c>
      <c r="H62" s="5" t="s">
        <v>134</v>
      </c>
      <c r="I62" s="16" t="s">
        <v>135</v>
      </c>
      <c r="J62" s="3" t="s">
        <v>18</v>
      </c>
      <c r="L62" s="37">
        <v>3</v>
      </c>
      <c r="M62" s="5" t="s">
        <v>136</v>
      </c>
      <c r="N62" s="5" t="s">
        <v>136</v>
      </c>
      <c r="O62" s="3"/>
    </row>
    <row r="63" spans="2:15" ht="12.75" x14ac:dyDescent="0.25">
      <c r="B63" s="37">
        <v>32</v>
      </c>
      <c r="C63" s="7" t="s">
        <v>142</v>
      </c>
      <c r="D63" s="9" t="s">
        <v>88</v>
      </c>
      <c r="E63" s="9" t="s">
        <v>89</v>
      </c>
      <c r="F63" s="6">
        <v>45695</v>
      </c>
      <c r="G63" s="5" t="s">
        <v>133</v>
      </c>
      <c r="H63" s="5" t="s">
        <v>134</v>
      </c>
      <c r="I63" s="16" t="s">
        <v>135</v>
      </c>
      <c r="J63" s="3" t="s">
        <v>18</v>
      </c>
      <c r="L63" s="37">
        <v>4</v>
      </c>
      <c r="M63" s="5" t="s">
        <v>136</v>
      </c>
      <c r="N63" s="5" t="s">
        <v>136</v>
      </c>
      <c r="O63" s="3"/>
    </row>
    <row r="64" spans="2:15" ht="12.75" x14ac:dyDescent="0.25">
      <c r="B64" s="37">
        <v>4</v>
      </c>
      <c r="C64" s="7" t="s">
        <v>138</v>
      </c>
      <c r="D64" s="9" t="s">
        <v>27</v>
      </c>
      <c r="E64" s="9" t="s">
        <v>28</v>
      </c>
      <c r="F64" s="6">
        <v>45696</v>
      </c>
      <c r="G64" s="5" t="s">
        <v>139</v>
      </c>
      <c r="H64" s="5" t="s">
        <v>139</v>
      </c>
      <c r="I64" s="16">
        <v>45698</v>
      </c>
      <c r="J64" s="3" t="s">
        <v>19</v>
      </c>
      <c r="L64" s="37">
        <v>5</v>
      </c>
      <c r="M64" s="5" t="s">
        <v>136</v>
      </c>
      <c r="N64" s="5" t="s">
        <v>136</v>
      </c>
      <c r="O64" s="3"/>
    </row>
    <row r="65" spans="2:15" ht="12.75" x14ac:dyDescent="0.25">
      <c r="B65" s="37">
        <v>12</v>
      </c>
      <c r="C65" s="7" t="s">
        <v>138</v>
      </c>
      <c r="D65" s="3" t="s">
        <v>46</v>
      </c>
      <c r="E65" s="3" t="s">
        <v>47</v>
      </c>
      <c r="F65" s="6">
        <v>45696</v>
      </c>
      <c r="G65" s="5" t="s">
        <v>133</v>
      </c>
      <c r="H65" s="5" t="s">
        <v>133</v>
      </c>
      <c r="I65" s="16" t="s">
        <v>135</v>
      </c>
      <c r="J65" s="3" t="s">
        <v>19</v>
      </c>
      <c r="M65" s="5"/>
      <c r="N65" s="5"/>
      <c r="O65" s="3"/>
    </row>
    <row r="66" spans="2:15" ht="12.75" x14ac:dyDescent="0.25">
      <c r="B66" s="37">
        <v>4</v>
      </c>
      <c r="C66" s="7" t="s">
        <v>138</v>
      </c>
      <c r="D66" s="9" t="s">
        <v>27</v>
      </c>
      <c r="E66" s="9" t="s">
        <v>28</v>
      </c>
      <c r="F66" s="6">
        <v>45697</v>
      </c>
      <c r="G66" s="5" t="s">
        <v>139</v>
      </c>
      <c r="H66" s="5" t="s">
        <v>139</v>
      </c>
      <c r="I66" s="16">
        <v>45699</v>
      </c>
      <c r="J66" s="3" t="s">
        <v>19</v>
      </c>
      <c r="L66" s="37">
        <v>6</v>
      </c>
      <c r="M66" s="5" t="s">
        <v>136</v>
      </c>
      <c r="N66" s="5" t="s">
        <v>136</v>
      </c>
      <c r="O66" s="3"/>
    </row>
    <row r="67" spans="2:15" ht="12.75" x14ac:dyDescent="0.25">
      <c r="B67" s="37">
        <v>33</v>
      </c>
      <c r="C67" s="7" t="s">
        <v>142</v>
      </c>
      <c r="D67" s="9" t="s">
        <v>90</v>
      </c>
      <c r="E67" s="9" t="s">
        <v>91</v>
      </c>
      <c r="F67" s="6">
        <v>45698</v>
      </c>
      <c r="G67" s="5" t="s">
        <v>133</v>
      </c>
      <c r="H67" s="5" t="s">
        <v>134</v>
      </c>
      <c r="I67" s="16" t="s">
        <v>135</v>
      </c>
      <c r="J67" s="3" t="s">
        <v>26</v>
      </c>
      <c r="L67" s="37">
        <v>7</v>
      </c>
      <c r="M67" s="5" t="s">
        <v>141</v>
      </c>
      <c r="N67" s="5" t="s">
        <v>136</v>
      </c>
      <c r="O67" s="3"/>
    </row>
    <row r="68" spans="2:15" ht="12.75" x14ac:dyDescent="0.25">
      <c r="B68" s="37">
        <v>35</v>
      </c>
      <c r="C68" s="7" t="s">
        <v>142</v>
      </c>
      <c r="D68" s="9" t="s">
        <v>94</v>
      </c>
      <c r="E68" s="9" t="s">
        <v>95</v>
      </c>
      <c r="F68" s="6">
        <v>45699</v>
      </c>
      <c r="G68" s="5" t="s">
        <v>133</v>
      </c>
      <c r="H68" s="5" t="s">
        <v>134</v>
      </c>
      <c r="I68" s="16" t="s">
        <v>135</v>
      </c>
      <c r="J68" s="3" t="s">
        <v>18</v>
      </c>
      <c r="L68" s="37">
        <v>1</v>
      </c>
      <c r="M68" s="5" t="s">
        <v>141</v>
      </c>
      <c r="N68" s="5" t="s">
        <v>136</v>
      </c>
      <c r="O68" s="3"/>
    </row>
    <row r="69" spans="2:15" ht="12.75" x14ac:dyDescent="0.25">
      <c r="B69" s="37">
        <v>36</v>
      </c>
      <c r="C69" s="7" t="s">
        <v>142</v>
      </c>
      <c r="D69" s="9" t="s">
        <v>96</v>
      </c>
      <c r="E69" s="9" t="s">
        <v>97</v>
      </c>
      <c r="F69" s="6">
        <v>45700</v>
      </c>
      <c r="G69" s="5" t="s">
        <v>133</v>
      </c>
      <c r="H69" s="5" t="s">
        <v>134</v>
      </c>
      <c r="I69" s="16" t="s">
        <v>135</v>
      </c>
      <c r="J69" s="3" t="s">
        <v>26</v>
      </c>
      <c r="L69" s="37">
        <v>2</v>
      </c>
      <c r="M69" s="5" t="s">
        <v>136</v>
      </c>
      <c r="N69" s="5" t="s">
        <v>136</v>
      </c>
      <c r="O69" s="3"/>
    </row>
    <row r="70" spans="2:15" ht="12.75" x14ac:dyDescent="0.25">
      <c r="B70" s="37">
        <v>37</v>
      </c>
      <c r="C70" s="7" t="s">
        <v>142</v>
      </c>
      <c r="D70" s="9" t="s">
        <v>98</v>
      </c>
      <c r="E70" s="9" t="s">
        <v>99</v>
      </c>
      <c r="F70" s="6">
        <v>45701</v>
      </c>
      <c r="G70" s="5" t="s">
        <v>133</v>
      </c>
      <c r="H70" s="5" t="s">
        <v>134</v>
      </c>
      <c r="I70" s="16" t="s">
        <v>135</v>
      </c>
      <c r="J70" s="3" t="s">
        <v>18</v>
      </c>
      <c r="L70" s="37">
        <v>3</v>
      </c>
      <c r="M70" s="5" t="s">
        <v>136</v>
      </c>
      <c r="N70" s="5" t="s">
        <v>136</v>
      </c>
      <c r="O70" s="3"/>
    </row>
    <row r="71" spans="2:15" ht="12.75" x14ac:dyDescent="0.25">
      <c r="B71" s="37">
        <v>39</v>
      </c>
      <c r="C71" s="7" t="s">
        <v>142</v>
      </c>
      <c r="D71" s="9" t="s">
        <v>102</v>
      </c>
      <c r="E71" s="9" t="s">
        <v>103</v>
      </c>
      <c r="F71" s="6">
        <v>45702</v>
      </c>
      <c r="G71" s="5" t="s">
        <v>133</v>
      </c>
      <c r="H71" s="5" t="s">
        <v>134</v>
      </c>
      <c r="I71" s="16" t="s">
        <v>135</v>
      </c>
      <c r="J71" s="3" t="s">
        <v>18</v>
      </c>
      <c r="L71" s="37">
        <v>4</v>
      </c>
      <c r="M71" s="5" t="s">
        <v>136</v>
      </c>
      <c r="N71" s="5" t="s">
        <v>136</v>
      </c>
      <c r="O71" s="3"/>
    </row>
    <row r="72" spans="2:15" ht="12.75" x14ac:dyDescent="0.25">
      <c r="B72" s="37">
        <v>12</v>
      </c>
      <c r="C72" s="7" t="s">
        <v>138</v>
      </c>
      <c r="D72" s="9" t="s">
        <v>46</v>
      </c>
      <c r="E72" s="9" t="s">
        <v>47</v>
      </c>
      <c r="F72" s="6">
        <v>45703</v>
      </c>
      <c r="G72" s="5" t="s">
        <v>139</v>
      </c>
      <c r="H72" s="5" t="s">
        <v>139</v>
      </c>
      <c r="I72" s="16">
        <v>45705</v>
      </c>
      <c r="J72" s="3" t="s">
        <v>19</v>
      </c>
      <c r="L72" s="37">
        <v>5</v>
      </c>
      <c r="M72" s="5" t="s">
        <v>136</v>
      </c>
      <c r="N72" s="5" t="s">
        <v>136</v>
      </c>
      <c r="O72" s="3"/>
    </row>
    <row r="73" spans="2:15" ht="12.75" x14ac:dyDescent="0.25">
      <c r="B73" s="37">
        <v>13</v>
      </c>
      <c r="C73" s="7" t="s">
        <v>138</v>
      </c>
      <c r="D73" s="3" t="s">
        <v>49</v>
      </c>
      <c r="E73" s="3" t="s">
        <v>50</v>
      </c>
      <c r="F73" s="6">
        <v>45703</v>
      </c>
      <c r="G73" s="5" t="s">
        <v>133</v>
      </c>
      <c r="H73" s="5" t="s">
        <v>133</v>
      </c>
      <c r="I73" s="16" t="s">
        <v>135</v>
      </c>
      <c r="J73" s="3" t="s">
        <v>19</v>
      </c>
      <c r="M73" s="5"/>
      <c r="N73" s="5"/>
      <c r="O73" s="3"/>
    </row>
    <row r="74" spans="2:15" ht="12.75" x14ac:dyDescent="0.25">
      <c r="B74" s="37">
        <v>12</v>
      </c>
      <c r="C74" s="7" t="s">
        <v>138</v>
      </c>
      <c r="D74" s="9" t="s">
        <v>46</v>
      </c>
      <c r="E74" s="9" t="s">
        <v>47</v>
      </c>
      <c r="F74" s="6">
        <v>45704</v>
      </c>
      <c r="G74" s="5" t="s">
        <v>139</v>
      </c>
      <c r="H74" s="5" t="s">
        <v>139</v>
      </c>
      <c r="I74" s="16">
        <v>45706</v>
      </c>
      <c r="J74" s="3" t="s">
        <v>19</v>
      </c>
      <c r="L74" s="37">
        <v>6</v>
      </c>
      <c r="M74" s="5" t="s">
        <v>136</v>
      </c>
      <c r="N74" s="5" t="s">
        <v>136</v>
      </c>
      <c r="O74" s="3"/>
    </row>
    <row r="75" spans="2:15" ht="12.75" x14ac:dyDescent="0.25">
      <c r="B75" s="37">
        <v>1</v>
      </c>
      <c r="C75" s="7" t="s">
        <v>142</v>
      </c>
      <c r="D75" s="9" t="s">
        <v>15</v>
      </c>
      <c r="E75" s="9" t="s">
        <v>16</v>
      </c>
      <c r="F75" s="6">
        <v>45705</v>
      </c>
      <c r="G75" s="5" t="s">
        <v>133</v>
      </c>
      <c r="H75" s="5" t="s">
        <v>134</v>
      </c>
      <c r="I75" s="16" t="s">
        <v>135</v>
      </c>
      <c r="J75" s="3" t="s">
        <v>18</v>
      </c>
      <c r="L75" s="37">
        <v>7</v>
      </c>
      <c r="M75" s="5" t="s">
        <v>141</v>
      </c>
      <c r="N75" s="5" t="s">
        <v>136</v>
      </c>
      <c r="O75" s="3"/>
    </row>
    <row r="76" spans="2:15" ht="12.75" x14ac:dyDescent="0.25">
      <c r="B76" s="37">
        <v>3</v>
      </c>
      <c r="C76" s="7" t="s">
        <v>142</v>
      </c>
      <c r="D76" s="9" t="s">
        <v>24</v>
      </c>
      <c r="E76" s="9" t="s">
        <v>25</v>
      </c>
      <c r="F76" s="6">
        <v>45706</v>
      </c>
      <c r="G76" s="5" t="s">
        <v>133</v>
      </c>
      <c r="H76" s="5" t="s">
        <v>134</v>
      </c>
      <c r="I76" s="16" t="s">
        <v>135</v>
      </c>
      <c r="J76" s="3" t="s">
        <v>26</v>
      </c>
      <c r="L76" s="37">
        <v>1</v>
      </c>
      <c r="M76" s="5" t="s">
        <v>141</v>
      </c>
      <c r="N76" s="5" t="s">
        <v>136</v>
      </c>
      <c r="O76" s="3"/>
    </row>
    <row r="77" spans="2:15" ht="12.75" x14ac:dyDescent="0.25">
      <c r="B77" s="37">
        <v>6</v>
      </c>
      <c r="C77" s="7" t="s">
        <v>142</v>
      </c>
      <c r="D77" s="9" t="s">
        <v>33</v>
      </c>
      <c r="E77" s="9" t="s">
        <v>34</v>
      </c>
      <c r="F77" s="6">
        <v>45707</v>
      </c>
      <c r="G77" s="5" t="s">
        <v>133</v>
      </c>
      <c r="H77" s="5" t="s">
        <v>134</v>
      </c>
      <c r="I77" s="16" t="s">
        <v>135</v>
      </c>
      <c r="J77" s="3" t="s">
        <v>18</v>
      </c>
      <c r="L77" s="37">
        <v>2</v>
      </c>
      <c r="M77" s="5" t="s">
        <v>136</v>
      </c>
      <c r="N77" s="5" t="s">
        <v>136</v>
      </c>
      <c r="O77" s="3"/>
    </row>
    <row r="78" spans="2:15" ht="12.75" x14ac:dyDescent="0.25">
      <c r="B78" s="37">
        <v>7</v>
      </c>
      <c r="C78" s="7" t="s">
        <v>142</v>
      </c>
      <c r="D78" s="9" t="s">
        <v>35</v>
      </c>
      <c r="E78" s="9" t="s">
        <v>36</v>
      </c>
      <c r="F78" s="6">
        <v>45708</v>
      </c>
      <c r="G78" s="5" t="s">
        <v>133</v>
      </c>
      <c r="H78" s="5" t="s">
        <v>134</v>
      </c>
      <c r="I78" s="16" t="s">
        <v>135</v>
      </c>
      <c r="J78" s="3" t="s">
        <v>18</v>
      </c>
      <c r="L78" s="37">
        <v>3</v>
      </c>
      <c r="M78" s="5" t="s">
        <v>136</v>
      </c>
      <c r="N78" s="5" t="s">
        <v>136</v>
      </c>
      <c r="O78" s="3"/>
    </row>
    <row r="79" spans="2:15" ht="12.75" x14ac:dyDescent="0.25">
      <c r="B79" s="37">
        <v>8</v>
      </c>
      <c r="C79" s="7" t="s">
        <v>142</v>
      </c>
      <c r="D79" s="9" t="s">
        <v>37</v>
      </c>
      <c r="E79" s="9" t="s">
        <v>38</v>
      </c>
      <c r="F79" s="6">
        <v>45709</v>
      </c>
      <c r="G79" s="5" t="s">
        <v>133</v>
      </c>
      <c r="H79" s="5" t="s">
        <v>134</v>
      </c>
      <c r="I79" s="16" t="s">
        <v>135</v>
      </c>
      <c r="J79" s="3" t="s">
        <v>18</v>
      </c>
      <c r="L79" s="37">
        <v>4</v>
      </c>
      <c r="M79" s="5" t="s">
        <v>136</v>
      </c>
      <c r="N79" s="5" t="s">
        <v>136</v>
      </c>
      <c r="O79" s="3"/>
    </row>
    <row r="80" spans="2:15" ht="12.75" x14ac:dyDescent="0.25">
      <c r="B80" s="37">
        <v>13</v>
      </c>
      <c r="C80" s="7" t="s">
        <v>138</v>
      </c>
      <c r="D80" s="9" t="s">
        <v>49</v>
      </c>
      <c r="E80" s="9" t="s">
        <v>50</v>
      </c>
      <c r="F80" s="6">
        <v>45710</v>
      </c>
      <c r="G80" s="5" t="s">
        <v>139</v>
      </c>
      <c r="H80" s="5" t="s">
        <v>139</v>
      </c>
      <c r="I80" s="16">
        <v>45712</v>
      </c>
      <c r="J80" s="3" t="s">
        <v>19</v>
      </c>
      <c r="L80" s="37">
        <v>5</v>
      </c>
      <c r="M80" s="5" t="s">
        <v>136</v>
      </c>
      <c r="N80" s="5" t="s">
        <v>136</v>
      </c>
      <c r="O80" s="3"/>
    </row>
    <row r="81" spans="2:15" ht="12.75" x14ac:dyDescent="0.25">
      <c r="B81" s="37">
        <v>15</v>
      </c>
      <c r="C81" s="7" t="s">
        <v>138</v>
      </c>
      <c r="D81" s="3" t="s">
        <v>53</v>
      </c>
      <c r="E81" s="3" t="s">
        <v>54</v>
      </c>
      <c r="F81" s="6">
        <v>45710</v>
      </c>
      <c r="G81" s="5" t="s">
        <v>133</v>
      </c>
      <c r="H81" s="5" t="s">
        <v>133</v>
      </c>
      <c r="I81" s="16" t="s">
        <v>135</v>
      </c>
      <c r="J81" s="3" t="s">
        <v>19</v>
      </c>
      <c r="M81" s="5"/>
      <c r="N81" s="5"/>
      <c r="O81" s="3"/>
    </row>
    <row r="82" spans="2:15" ht="12.75" x14ac:dyDescent="0.25">
      <c r="B82" s="37">
        <v>13</v>
      </c>
      <c r="C82" s="7" t="s">
        <v>138</v>
      </c>
      <c r="D82" s="9" t="s">
        <v>49</v>
      </c>
      <c r="E82" s="9" t="s">
        <v>50</v>
      </c>
      <c r="F82" s="6">
        <v>45711</v>
      </c>
      <c r="G82" s="5" t="s">
        <v>139</v>
      </c>
      <c r="H82" s="5" t="s">
        <v>139</v>
      </c>
      <c r="I82" s="16">
        <v>45713</v>
      </c>
      <c r="J82" s="3" t="s">
        <v>19</v>
      </c>
      <c r="L82" s="37">
        <v>6</v>
      </c>
      <c r="M82" s="5" t="s">
        <v>136</v>
      </c>
      <c r="N82" s="5" t="s">
        <v>136</v>
      </c>
      <c r="O82" s="3"/>
    </row>
    <row r="83" spans="2:15" ht="12.75" x14ac:dyDescent="0.25">
      <c r="B83" s="37">
        <v>9</v>
      </c>
      <c r="C83" s="7" t="s">
        <v>142</v>
      </c>
      <c r="D83" s="9" t="s">
        <v>39</v>
      </c>
      <c r="E83" s="9" t="s">
        <v>40</v>
      </c>
      <c r="F83" s="6">
        <v>45712</v>
      </c>
      <c r="G83" s="5" t="s">
        <v>133</v>
      </c>
      <c r="H83" s="5" t="s">
        <v>134</v>
      </c>
      <c r="I83" s="16" t="s">
        <v>135</v>
      </c>
      <c r="J83" s="3" t="s">
        <v>18</v>
      </c>
      <c r="L83" s="37">
        <v>7</v>
      </c>
      <c r="M83" s="5" t="s">
        <v>141</v>
      </c>
      <c r="N83" s="5" t="s">
        <v>136</v>
      </c>
      <c r="O83" s="3"/>
    </row>
    <row r="84" spans="2:15" ht="12.75" x14ac:dyDescent="0.25">
      <c r="B84" s="37">
        <v>10</v>
      </c>
      <c r="C84" s="7" t="s">
        <v>142</v>
      </c>
      <c r="D84" s="9" t="s">
        <v>41</v>
      </c>
      <c r="E84" s="9" t="s">
        <v>42</v>
      </c>
      <c r="F84" s="6">
        <v>45713</v>
      </c>
      <c r="G84" s="5" t="s">
        <v>133</v>
      </c>
      <c r="H84" s="5" t="s">
        <v>134</v>
      </c>
      <c r="I84" s="16" t="s">
        <v>135</v>
      </c>
      <c r="J84" s="3" t="s">
        <v>18</v>
      </c>
      <c r="L84" s="37">
        <v>1</v>
      </c>
      <c r="M84" s="5" t="s">
        <v>141</v>
      </c>
      <c r="N84" s="5" t="s">
        <v>136</v>
      </c>
      <c r="O84" s="3"/>
    </row>
    <row r="85" spans="2:15" ht="12.75" x14ac:dyDescent="0.25">
      <c r="B85" s="37">
        <v>11</v>
      </c>
      <c r="C85" s="7" t="s">
        <v>142</v>
      </c>
      <c r="D85" s="9" t="s">
        <v>44</v>
      </c>
      <c r="E85" s="9" t="s">
        <v>45</v>
      </c>
      <c r="F85" s="6">
        <v>45714</v>
      </c>
      <c r="G85" s="5" t="s">
        <v>133</v>
      </c>
      <c r="H85" s="5" t="s">
        <v>134</v>
      </c>
      <c r="I85" s="16" t="s">
        <v>135</v>
      </c>
      <c r="J85" s="3" t="s">
        <v>18</v>
      </c>
      <c r="L85" s="37">
        <v>2</v>
      </c>
      <c r="M85" s="5" t="s">
        <v>136</v>
      </c>
      <c r="N85" s="5" t="s">
        <v>136</v>
      </c>
      <c r="O85" s="3"/>
    </row>
    <row r="86" spans="2:15" ht="12.75" x14ac:dyDescent="0.25">
      <c r="B86" s="37">
        <v>14</v>
      </c>
      <c r="C86" s="7" t="s">
        <v>142</v>
      </c>
      <c r="D86" s="9" t="s">
        <v>51</v>
      </c>
      <c r="E86" s="9" t="s">
        <v>52</v>
      </c>
      <c r="F86" s="6">
        <v>45715</v>
      </c>
      <c r="G86" s="5" t="s">
        <v>133</v>
      </c>
      <c r="H86" s="5" t="s">
        <v>134</v>
      </c>
      <c r="I86" s="16" t="s">
        <v>135</v>
      </c>
      <c r="J86" s="3" t="s">
        <v>18</v>
      </c>
      <c r="L86" s="37">
        <v>3</v>
      </c>
      <c r="M86" s="5" t="s">
        <v>136</v>
      </c>
      <c r="N86" s="5" t="s">
        <v>136</v>
      </c>
      <c r="O86" s="3"/>
    </row>
    <row r="87" spans="2:15" ht="12.75" x14ac:dyDescent="0.25">
      <c r="B87" s="37">
        <v>17</v>
      </c>
      <c r="C87" s="7" t="s">
        <v>142</v>
      </c>
      <c r="D87" s="9" t="s">
        <v>57</v>
      </c>
      <c r="E87" s="9" t="s">
        <v>58</v>
      </c>
      <c r="F87" s="6">
        <v>45716</v>
      </c>
      <c r="G87" s="5" t="s">
        <v>133</v>
      </c>
      <c r="H87" s="5" t="s">
        <v>134</v>
      </c>
      <c r="I87" s="16" t="s">
        <v>135</v>
      </c>
      <c r="J87" s="3" t="s">
        <v>18</v>
      </c>
      <c r="L87" s="37">
        <v>4</v>
      </c>
      <c r="M87" s="5" t="s">
        <v>136</v>
      </c>
      <c r="N87" s="5" t="s">
        <v>136</v>
      </c>
      <c r="O87" s="3"/>
    </row>
    <row r="88" spans="2:15" ht="12.75" x14ac:dyDescent="0.25">
      <c r="B88" s="37">
        <v>15</v>
      </c>
      <c r="C88" s="7" t="s">
        <v>138</v>
      </c>
      <c r="D88" s="9" t="s">
        <v>53</v>
      </c>
      <c r="E88" s="9" t="s">
        <v>54</v>
      </c>
      <c r="F88" s="6">
        <v>45717</v>
      </c>
      <c r="G88" s="5" t="s">
        <v>139</v>
      </c>
      <c r="H88" s="5" t="s">
        <v>139</v>
      </c>
      <c r="I88" s="16">
        <v>45719</v>
      </c>
      <c r="J88" s="3" t="s">
        <v>19</v>
      </c>
      <c r="L88" s="37">
        <v>5</v>
      </c>
      <c r="M88" s="5" t="s">
        <v>136</v>
      </c>
      <c r="N88" s="5" t="s">
        <v>136</v>
      </c>
      <c r="O88" s="3"/>
    </row>
    <row r="89" spans="2:15" ht="12.75" x14ac:dyDescent="0.25">
      <c r="B89" s="37">
        <v>16</v>
      </c>
      <c r="C89" s="7" t="s">
        <v>138</v>
      </c>
      <c r="D89" s="3" t="s">
        <v>55</v>
      </c>
      <c r="E89" s="3" t="s">
        <v>56</v>
      </c>
      <c r="F89" s="6">
        <v>45717</v>
      </c>
      <c r="G89" s="5" t="s">
        <v>133</v>
      </c>
      <c r="H89" s="5" t="s">
        <v>133</v>
      </c>
      <c r="I89" s="16" t="s">
        <v>135</v>
      </c>
      <c r="J89" s="3" t="s">
        <v>19</v>
      </c>
      <c r="M89" s="5"/>
      <c r="N89" s="5"/>
      <c r="O89" s="3"/>
    </row>
    <row r="90" spans="2:15" ht="12.75" x14ac:dyDescent="0.25">
      <c r="B90" s="37">
        <v>15</v>
      </c>
      <c r="C90" s="7" t="s">
        <v>138</v>
      </c>
      <c r="D90" s="9" t="s">
        <v>53</v>
      </c>
      <c r="E90" s="9" t="s">
        <v>54</v>
      </c>
      <c r="F90" s="6">
        <v>45718</v>
      </c>
      <c r="G90" s="5" t="s">
        <v>139</v>
      </c>
      <c r="H90" s="5" t="s">
        <v>139</v>
      </c>
      <c r="I90" s="16">
        <v>45720</v>
      </c>
      <c r="J90" s="3" t="s">
        <v>19</v>
      </c>
      <c r="L90" s="37">
        <v>6</v>
      </c>
      <c r="M90" s="5" t="s">
        <v>136</v>
      </c>
      <c r="N90" s="5" t="s">
        <v>136</v>
      </c>
      <c r="O90" s="3"/>
    </row>
    <row r="91" spans="2:15" ht="12.75" x14ac:dyDescent="0.25">
      <c r="B91" s="37">
        <v>18</v>
      </c>
      <c r="C91" s="7" t="s">
        <v>142</v>
      </c>
      <c r="D91" s="9" t="s">
        <v>59</v>
      </c>
      <c r="E91" s="9" t="s">
        <v>60</v>
      </c>
      <c r="F91" s="6">
        <v>45719</v>
      </c>
      <c r="G91" s="5" t="s">
        <v>133</v>
      </c>
      <c r="H91" s="5" t="s">
        <v>134</v>
      </c>
      <c r="I91" s="16" t="s">
        <v>135</v>
      </c>
      <c r="J91" s="3" t="s">
        <v>18</v>
      </c>
      <c r="L91" s="37">
        <v>7</v>
      </c>
      <c r="M91" s="5" t="s">
        <v>141</v>
      </c>
      <c r="N91" s="5" t="s">
        <v>136</v>
      </c>
      <c r="O91" s="3"/>
    </row>
    <row r="92" spans="2:15" ht="12.75" x14ac:dyDescent="0.25">
      <c r="B92" s="37">
        <v>20</v>
      </c>
      <c r="C92" s="7" t="s">
        <v>142</v>
      </c>
      <c r="D92" s="9" t="s">
        <v>64</v>
      </c>
      <c r="E92" s="9" t="s">
        <v>65</v>
      </c>
      <c r="F92" s="6">
        <v>45720</v>
      </c>
      <c r="G92" s="5" t="s">
        <v>133</v>
      </c>
      <c r="H92" s="5" t="s">
        <v>134</v>
      </c>
      <c r="I92" s="16" t="s">
        <v>135</v>
      </c>
      <c r="J92" s="3" t="s">
        <v>18</v>
      </c>
      <c r="L92" s="37">
        <v>1</v>
      </c>
      <c r="M92" s="5" t="s">
        <v>141</v>
      </c>
      <c r="N92" s="5" t="s">
        <v>136</v>
      </c>
      <c r="O92" s="3"/>
    </row>
    <row r="93" spans="2:15" ht="12.75" x14ac:dyDescent="0.25">
      <c r="B93" s="37">
        <v>21</v>
      </c>
      <c r="C93" s="7" t="s">
        <v>142</v>
      </c>
      <c r="D93" s="9" t="s">
        <v>66</v>
      </c>
      <c r="E93" s="9" t="s">
        <v>67</v>
      </c>
      <c r="F93" s="6">
        <v>45721</v>
      </c>
      <c r="G93" s="5" t="s">
        <v>133</v>
      </c>
      <c r="H93" s="5" t="s">
        <v>134</v>
      </c>
      <c r="I93" s="16" t="s">
        <v>135</v>
      </c>
      <c r="J93" s="3" t="s">
        <v>18</v>
      </c>
      <c r="L93" s="37">
        <v>2</v>
      </c>
      <c r="M93" s="5" t="s">
        <v>136</v>
      </c>
      <c r="N93" s="5" t="s">
        <v>136</v>
      </c>
      <c r="O93" s="3"/>
    </row>
    <row r="94" spans="2:15" ht="12.75" x14ac:dyDescent="0.25">
      <c r="B94" s="37">
        <v>22</v>
      </c>
      <c r="C94" s="7" t="s">
        <v>142</v>
      </c>
      <c r="D94" s="9" t="s">
        <v>68</v>
      </c>
      <c r="E94" s="9" t="s">
        <v>69</v>
      </c>
      <c r="F94" s="6">
        <v>45722</v>
      </c>
      <c r="G94" s="5" t="s">
        <v>133</v>
      </c>
      <c r="H94" s="5" t="s">
        <v>134</v>
      </c>
      <c r="I94" s="16" t="s">
        <v>135</v>
      </c>
      <c r="J94" s="3" t="s">
        <v>18</v>
      </c>
      <c r="L94" s="37">
        <v>3</v>
      </c>
      <c r="M94" s="5" t="s">
        <v>136</v>
      </c>
      <c r="N94" s="5" t="s">
        <v>136</v>
      </c>
      <c r="O94" s="3"/>
    </row>
    <row r="95" spans="2:15" ht="12.75" x14ac:dyDescent="0.25">
      <c r="B95" s="37">
        <v>23</v>
      </c>
      <c r="C95" s="7" t="s">
        <v>142</v>
      </c>
      <c r="D95" s="9" t="s">
        <v>70</v>
      </c>
      <c r="E95" s="9" t="s">
        <v>71</v>
      </c>
      <c r="F95" s="6">
        <v>45723</v>
      </c>
      <c r="G95" s="5" t="s">
        <v>133</v>
      </c>
      <c r="H95" s="5" t="s">
        <v>134</v>
      </c>
      <c r="I95" s="16" t="s">
        <v>135</v>
      </c>
      <c r="J95" s="3" t="s">
        <v>18</v>
      </c>
      <c r="L95" s="37">
        <v>4</v>
      </c>
      <c r="M95" s="5" t="s">
        <v>136</v>
      </c>
      <c r="N95" s="5" t="s">
        <v>136</v>
      </c>
      <c r="O95" s="3"/>
    </row>
    <row r="96" spans="2:15" ht="12.75" x14ac:dyDescent="0.25">
      <c r="B96" s="37">
        <v>16</v>
      </c>
      <c r="C96" s="7" t="s">
        <v>138</v>
      </c>
      <c r="D96" s="9" t="s">
        <v>55</v>
      </c>
      <c r="E96" s="9" t="s">
        <v>56</v>
      </c>
      <c r="F96" s="6">
        <v>45724</v>
      </c>
      <c r="G96" s="5" t="s">
        <v>139</v>
      </c>
      <c r="H96" s="5" t="s">
        <v>139</v>
      </c>
      <c r="I96" s="16">
        <v>45726</v>
      </c>
      <c r="J96" s="3" t="s">
        <v>19</v>
      </c>
      <c r="L96" s="37">
        <v>5</v>
      </c>
      <c r="M96" s="5" t="s">
        <v>136</v>
      </c>
      <c r="N96" s="5" t="s">
        <v>136</v>
      </c>
      <c r="O96" s="3"/>
    </row>
    <row r="97" spans="2:15" ht="12.75" x14ac:dyDescent="0.25">
      <c r="B97" s="37">
        <v>19</v>
      </c>
      <c r="C97" s="7" t="s">
        <v>138</v>
      </c>
      <c r="D97" s="3" t="s">
        <v>61</v>
      </c>
      <c r="E97" s="3" t="s">
        <v>62</v>
      </c>
      <c r="F97" s="6">
        <v>45724</v>
      </c>
      <c r="G97" s="5" t="s">
        <v>133</v>
      </c>
      <c r="H97" s="5" t="s">
        <v>133</v>
      </c>
      <c r="I97" s="16" t="s">
        <v>135</v>
      </c>
      <c r="J97" s="3" t="s">
        <v>19</v>
      </c>
      <c r="M97" s="5"/>
      <c r="N97" s="5"/>
      <c r="O97" s="3"/>
    </row>
    <row r="98" spans="2:15" ht="12.75" x14ac:dyDescent="0.25">
      <c r="B98" s="37">
        <v>16</v>
      </c>
      <c r="C98" s="7" t="s">
        <v>138</v>
      </c>
      <c r="D98" s="9" t="s">
        <v>55</v>
      </c>
      <c r="E98" s="9" t="s">
        <v>56</v>
      </c>
      <c r="F98" s="6">
        <v>45725</v>
      </c>
      <c r="G98" s="5" t="s">
        <v>139</v>
      </c>
      <c r="H98" s="5" t="s">
        <v>139</v>
      </c>
      <c r="I98" s="16">
        <v>45727</v>
      </c>
      <c r="J98" s="3" t="s">
        <v>19</v>
      </c>
      <c r="L98" s="37">
        <v>6</v>
      </c>
      <c r="M98" s="5" t="s">
        <v>136</v>
      </c>
      <c r="N98" s="5" t="s">
        <v>136</v>
      </c>
      <c r="O98" s="3"/>
    </row>
    <row r="99" spans="2:15" ht="12.75" x14ac:dyDescent="0.25">
      <c r="B99" s="37">
        <v>27</v>
      </c>
      <c r="C99" s="7" t="s">
        <v>142</v>
      </c>
      <c r="D99" s="9" t="s">
        <v>78</v>
      </c>
      <c r="E99" s="9" t="s">
        <v>79</v>
      </c>
      <c r="F99" s="6">
        <v>45726</v>
      </c>
      <c r="G99" s="5" t="s">
        <v>133</v>
      </c>
      <c r="H99" s="5" t="s">
        <v>134</v>
      </c>
      <c r="I99" s="16" t="s">
        <v>135</v>
      </c>
      <c r="J99" s="3" t="s">
        <v>18</v>
      </c>
      <c r="L99" s="37">
        <v>7</v>
      </c>
      <c r="M99" s="5" t="s">
        <v>141</v>
      </c>
      <c r="N99" s="5" t="s">
        <v>136</v>
      </c>
      <c r="O99" s="3"/>
    </row>
    <row r="100" spans="2:15" ht="12.75" x14ac:dyDescent="0.25">
      <c r="B100" s="37">
        <v>28</v>
      </c>
      <c r="C100" s="7" t="s">
        <v>142</v>
      </c>
      <c r="D100" s="9" t="s">
        <v>80</v>
      </c>
      <c r="E100" s="9" t="s">
        <v>81</v>
      </c>
      <c r="F100" s="6">
        <v>45727</v>
      </c>
      <c r="G100" s="5" t="s">
        <v>133</v>
      </c>
      <c r="H100" s="5" t="s">
        <v>134</v>
      </c>
      <c r="I100" s="16" t="s">
        <v>135</v>
      </c>
      <c r="J100" s="3" t="s">
        <v>18</v>
      </c>
      <c r="L100" s="37">
        <v>1</v>
      </c>
      <c r="M100" s="5" t="s">
        <v>141</v>
      </c>
      <c r="N100" s="5" t="s">
        <v>136</v>
      </c>
      <c r="O100" s="3"/>
    </row>
    <row r="101" spans="2:15" ht="12.75" x14ac:dyDescent="0.25">
      <c r="B101" s="37">
        <v>30</v>
      </c>
      <c r="C101" s="7" t="s">
        <v>142</v>
      </c>
      <c r="D101" s="9" t="s">
        <v>84</v>
      </c>
      <c r="E101" s="9" t="s">
        <v>85</v>
      </c>
      <c r="F101" s="6">
        <v>45728</v>
      </c>
      <c r="G101" s="5" t="s">
        <v>133</v>
      </c>
      <c r="H101" s="5" t="s">
        <v>134</v>
      </c>
      <c r="I101" s="16" t="s">
        <v>135</v>
      </c>
      <c r="J101" s="3" t="s">
        <v>18</v>
      </c>
      <c r="L101" s="37">
        <v>2</v>
      </c>
      <c r="M101" s="5" t="s">
        <v>136</v>
      </c>
      <c r="N101" s="5" t="s">
        <v>136</v>
      </c>
      <c r="O101" s="3"/>
    </row>
    <row r="102" spans="2:15" ht="12.75" x14ac:dyDescent="0.25">
      <c r="B102" s="37">
        <v>31</v>
      </c>
      <c r="C102" s="7" t="s">
        <v>142</v>
      </c>
      <c r="D102" s="9" t="s">
        <v>86</v>
      </c>
      <c r="E102" s="9" t="s">
        <v>87</v>
      </c>
      <c r="F102" s="6">
        <v>45729</v>
      </c>
      <c r="G102" s="5" t="s">
        <v>133</v>
      </c>
      <c r="H102" s="5" t="s">
        <v>134</v>
      </c>
      <c r="I102" s="16" t="s">
        <v>135</v>
      </c>
      <c r="J102" s="3" t="s">
        <v>18</v>
      </c>
      <c r="L102" s="37">
        <v>3</v>
      </c>
      <c r="M102" s="5" t="s">
        <v>136</v>
      </c>
      <c r="N102" s="5" t="s">
        <v>136</v>
      </c>
      <c r="O102" s="3"/>
    </row>
    <row r="103" spans="2:15" ht="12.75" x14ac:dyDescent="0.25">
      <c r="B103" s="37">
        <v>32</v>
      </c>
      <c r="C103" s="7" t="s">
        <v>142</v>
      </c>
      <c r="D103" s="9" t="s">
        <v>88</v>
      </c>
      <c r="E103" s="9" t="s">
        <v>89</v>
      </c>
      <c r="F103" s="6">
        <v>45730</v>
      </c>
      <c r="G103" s="5" t="s">
        <v>133</v>
      </c>
      <c r="H103" s="5" t="s">
        <v>134</v>
      </c>
      <c r="I103" s="16" t="s">
        <v>135</v>
      </c>
      <c r="J103" s="3" t="s">
        <v>18</v>
      </c>
      <c r="L103" s="37">
        <v>4</v>
      </c>
      <c r="M103" s="5" t="s">
        <v>136</v>
      </c>
      <c r="N103" s="5" t="s">
        <v>136</v>
      </c>
      <c r="O103" s="3"/>
    </row>
    <row r="104" spans="2:15" ht="12.75" x14ac:dyDescent="0.25">
      <c r="B104" s="37">
        <v>19</v>
      </c>
      <c r="C104" s="7" t="s">
        <v>138</v>
      </c>
      <c r="D104" s="9" t="s">
        <v>61</v>
      </c>
      <c r="E104" s="9" t="s">
        <v>62</v>
      </c>
      <c r="F104" s="6">
        <v>45731</v>
      </c>
      <c r="G104" s="5" t="s">
        <v>139</v>
      </c>
      <c r="H104" s="5" t="s">
        <v>139</v>
      </c>
      <c r="I104" s="16">
        <v>45733</v>
      </c>
      <c r="J104" s="3" t="s">
        <v>19</v>
      </c>
      <c r="L104" s="37">
        <v>5</v>
      </c>
      <c r="M104" s="5" t="s">
        <v>136</v>
      </c>
      <c r="N104" s="5" t="s">
        <v>136</v>
      </c>
      <c r="O104" s="3"/>
    </row>
    <row r="105" spans="2:15" ht="12.75" x14ac:dyDescent="0.25">
      <c r="B105" s="37">
        <v>34</v>
      </c>
      <c r="C105" s="7" t="s">
        <v>138</v>
      </c>
      <c r="D105" s="3" t="s">
        <v>92</v>
      </c>
      <c r="E105" s="3" t="s">
        <v>93</v>
      </c>
      <c r="F105" s="6">
        <v>45731</v>
      </c>
      <c r="G105" s="5" t="s">
        <v>133</v>
      </c>
      <c r="H105" s="5" t="s">
        <v>133</v>
      </c>
      <c r="I105" s="16" t="s">
        <v>135</v>
      </c>
      <c r="J105" s="3" t="s">
        <v>19</v>
      </c>
      <c r="M105" s="5"/>
      <c r="N105" s="5"/>
      <c r="O105" s="3"/>
    </row>
    <row r="106" spans="2:15" ht="12.75" x14ac:dyDescent="0.25">
      <c r="B106" s="37">
        <v>19</v>
      </c>
      <c r="C106" s="7" t="s">
        <v>138</v>
      </c>
      <c r="D106" s="9" t="s">
        <v>61</v>
      </c>
      <c r="E106" s="9" t="s">
        <v>62</v>
      </c>
      <c r="F106" s="6">
        <v>45732</v>
      </c>
      <c r="G106" s="5" t="s">
        <v>139</v>
      </c>
      <c r="H106" s="5" t="s">
        <v>139</v>
      </c>
      <c r="I106" s="16">
        <v>45734</v>
      </c>
      <c r="J106" s="3" t="s">
        <v>19</v>
      </c>
      <c r="L106" s="37">
        <v>6</v>
      </c>
      <c r="M106" s="5" t="s">
        <v>136</v>
      </c>
      <c r="N106" s="5" t="s">
        <v>136</v>
      </c>
      <c r="O106" s="3"/>
    </row>
    <row r="107" spans="2:15" ht="12.75" x14ac:dyDescent="0.25">
      <c r="B107" s="37">
        <v>33</v>
      </c>
      <c r="C107" s="7" t="s">
        <v>142</v>
      </c>
      <c r="D107" s="9" t="s">
        <v>90</v>
      </c>
      <c r="E107" s="9" t="s">
        <v>91</v>
      </c>
      <c r="F107" s="6">
        <v>45733</v>
      </c>
      <c r="G107" s="5" t="s">
        <v>133</v>
      </c>
      <c r="H107" s="5" t="s">
        <v>134</v>
      </c>
      <c r="I107" s="16" t="s">
        <v>135</v>
      </c>
      <c r="J107" s="3" t="s">
        <v>26</v>
      </c>
      <c r="L107" s="37">
        <v>7</v>
      </c>
      <c r="M107" s="5" t="s">
        <v>141</v>
      </c>
      <c r="N107" s="5" t="s">
        <v>136</v>
      </c>
      <c r="O107" s="3"/>
    </row>
    <row r="108" spans="2:15" ht="12.75" x14ac:dyDescent="0.25">
      <c r="B108" s="37">
        <v>35</v>
      </c>
      <c r="C108" s="7" t="s">
        <v>142</v>
      </c>
      <c r="D108" s="9" t="s">
        <v>94</v>
      </c>
      <c r="E108" s="9" t="s">
        <v>95</v>
      </c>
      <c r="F108" s="6">
        <v>45734</v>
      </c>
      <c r="G108" s="5" t="s">
        <v>133</v>
      </c>
      <c r="H108" s="5" t="s">
        <v>134</v>
      </c>
      <c r="I108" s="16" t="s">
        <v>135</v>
      </c>
      <c r="J108" s="3" t="s">
        <v>18</v>
      </c>
      <c r="L108" s="37">
        <v>1</v>
      </c>
      <c r="M108" s="5" t="s">
        <v>141</v>
      </c>
      <c r="N108" s="5" t="s">
        <v>136</v>
      </c>
      <c r="O108" s="3"/>
    </row>
    <row r="109" spans="2:15" ht="12.75" x14ac:dyDescent="0.25">
      <c r="B109" s="37">
        <v>36</v>
      </c>
      <c r="C109" s="7" t="s">
        <v>142</v>
      </c>
      <c r="D109" s="9" t="s">
        <v>96</v>
      </c>
      <c r="E109" s="9" t="s">
        <v>97</v>
      </c>
      <c r="F109" s="6">
        <v>45735</v>
      </c>
      <c r="G109" s="5" t="s">
        <v>133</v>
      </c>
      <c r="H109" s="5" t="s">
        <v>134</v>
      </c>
      <c r="I109" s="16" t="s">
        <v>135</v>
      </c>
      <c r="J109" s="3" t="s">
        <v>26</v>
      </c>
      <c r="L109" s="37">
        <v>2</v>
      </c>
      <c r="M109" s="5" t="s">
        <v>136</v>
      </c>
      <c r="N109" s="5" t="s">
        <v>136</v>
      </c>
      <c r="O109" s="3"/>
    </row>
    <row r="110" spans="2:15" ht="12.75" x14ac:dyDescent="0.25">
      <c r="B110" s="37">
        <v>37</v>
      </c>
      <c r="C110" s="7" t="s">
        <v>142</v>
      </c>
      <c r="D110" s="9" t="s">
        <v>98</v>
      </c>
      <c r="E110" s="9" t="s">
        <v>99</v>
      </c>
      <c r="F110" s="6">
        <v>45736</v>
      </c>
      <c r="G110" s="5" t="s">
        <v>133</v>
      </c>
      <c r="H110" s="5" t="s">
        <v>134</v>
      </c>
      <c r="I110" s="16" t="s">
        <v>135</v>
      </c>
      <c r="J110" s="3" t="s">
        <v>18</v>
      </c>
      <c r="L110" s="37">
        <v>3</v>
      </c>
      <c r="M110" s="5" t="s">
        <v>136</v>
      </c>
      <c r="N110" s="5" t="s">
        <v>136</v>
      </c>
      <c r="O110" s="3"/>
    </row>
    <row r="111" spans="2:15" ht="12.75" x14ac:dyDescent="0.25">
      <c r="B111" s="37">
        <v>39</v>
      </c>
      <c r="C111" s="7" t="s">
        <v>142</v>
      </c>
      <c r="D111" s="9" t="s">
        <v>102</v>
      </c>
      <c r="E111" s="9" t="s">
        <v>103</v>
      </c>
      <c r="F111" s="6">
        <v>45737</v>
      </c>
      <c r="G111" s="5" t="s">
        <v>133</v>
      </c>
      <c r="H111" s="5" t="s">
        <v>134</v>
      </c>
      <c r="I111" s="16" t="s">
        <v>135</v>
      </c>
      <c r="J111" s="3" t="s">
        <v>18</v>
      </c>
      <c r="L111" s="37">
        <v>4</v>
      </c>
      <c r="M111" s="5" t="s">
        <v>136</v>
      </c>
      <c r="N111" s="5" t="s">
        <v>136</v>
      </c>
      <c r="O111" s="3"/>
    </row>
    <row r="112" spans="2:15" ht="12.75" x14ac:dyDescent="0.25">
      <c r="B112" s="37">
        <v>34</v>
      </c>
      <c r="C112" s="7" t="s">
        <v>138</v>
      </c>
      <c r="D112" s="9" t="s">
        <v>92</v>
      </c>
      <c r="E112" s="9" t="s">
        <v>93</v>
      </c>
      <c r="F112" s="6">
        <v>45738</v>
      </c>
      <c r="G112" s="5" t="s">
        <v>139</v>
      </c>
      <c r="H112" s="5" t="s">
        <v>139</v>
      </c>
      <c r="I112" s="16">
        <v>45713</v>
      </c>
      <c r="J112" s="3" t="s">
        <v>19</v>
      </c>
      <c r="L112" s="37">
        <v>5</v>
      </c>
      <c r="M112" s="5" t="s">
        <v>136</v>
      </c>
      <c r="N112" s="5" t="s">
        <v>136</v>
      </c>
      <c r="O112" s="3"/>
    </row>
    <row r="113" spans="2:15" ht="12.75" x14ac:dyDescent="0.25">
      <c r="B113" s="37">
        <v>24</v>
      </c>
      <c r="C113" s="7" t="s">
        <v>138</v>
      </c>
      <c r="D113" s="3" t="s">
        <v>72</v>
      </c>
      <c r="E113" s="3" t="s">
        <v>73</v>
      </c>
      <c r="F113" s="6">
        <v>45738</v>
      </c>
      <c r="G113" s="5" t="s">
        <v>133</v>
      </c>
      <c r="H113" s="5" t="s">
        <v>133</v>
      </c>
      <c r="I113" s="16" t="s">
        <v>135</v>
      </c>
      <c r="J113" s="3" t="s">
        <v>19</v>
      </c>
      <c r="M113" s="5"/>
      <c r="N113" s="5"/>
      <c r="O113" s="3"/>
    </row>
    <row r="114" spans="2:15" ht="12.75" x14ac:dyDescent="0.25">
      <c r="B114" s="37">
        <v>34</v>
      </c>
      <c r="C114" s="7" t="s">
        <v>138</v>
      </c>
      <c r="D114" s="9" t="s">
        <v>92</v>
      </c>
      <c r="E114" s="9" t="s">
        <v>93</v>
      </c>
      <c r="F114" s="6">
        <v>45739</v>
      </c>
      <c r="G114" s="5" t="s">
        <v>139</v>
      </c>
      <c r="H114" s="5" t="s">
        <v>139</v>
      </c>
      <c r="I114" s="16">
        <v>45714</v>
      </c>
      <c r="J114" s="3" t="s">
        <v>19</v>
      </c>
      <c r="L114" s="37">
        <v>6</v>
      </c>
      <c r="M114" s="5" t="s">
        <v>136</v>
      </c>
      <c r="N114" s="5" t="s">
        <v>136</v>
      </c>
      <c r="O114" s="3"/>
    </row>
    <row r="115" spans="2:15" ht="12.75" x14ac:dyDescent="0.25">
      <c r="B115" s="37">
        <v>34</v>
      </c>
      <c r="C115" s="7" t="s">
        <v>138</v>
      </c>
      <c r="D115" s="9" t="s">
        <v>92</v>
      </c>
      <c r="E115" s="9" t="s">
        <v>93</v>
      </c>
      <c r="F115" s="6">
        <v>45740</v>
      </c>
      <c r="G115" s="5" t="s">
        <v>139</v>
      </c>
      <c r="H115" s="5" t="s">
        <v>139</v>
      </c>
      <c r="I115" s="16">
        <v>45715</v>
      </c>
      <c r="J115" s="3" t="s">
        <v>19</v>
      </c>
      <c r="L115" s="37">
        <v>7</v>
      </c>
      <c r="M115" s="5" t="s">
        <v>141</v>
      </c>
      <c r="N115" s="5" t="s">
        <v>136</v>
      </c>
      <c r="O115" s="3"/>
    </row>
    <row r="116" spans="2:15" ht="12.75" x14ac:dyDescent="0.25">
      <c r="B116" s="37">
        <v>1</v>
      </c>
      <c r="C116" s="7" t="s">
        <v>142</v>
      </c>
      <c r="D116" s="9" t="s">
        <v>15</v>
      </c>
      <c r="E116" s="9" t="s">
        <v>16</v>
      </c>
      <c r="F116" s="6">
        <v>45741</v>
      </c>
      <c r="G116" s="5" t="s">
        <v>133</v>
      </c>
      <c r="H116" s="5" t="s">
        <v>134</v>
      </c>
      <c r="I116" s="16" t="s">
        <v>135</v>
      </c>
      <c r="J116" s="3" t="s">
        <v>18</v>
      </c>
      <c r="L116" s="37">
        <v>1</v>
      </c>
      <c r="M116" s="5" t="s">
        <v>141</v>
      </c>
      <c r="N116" s="5" t="s">
        <v>136</v>
      </c>
      <c r="O116" s="3"/>
    </row>
    <row r="117" spans="2:15" ht="12.75" x14ac:dyDescent="0.25">
      <c r="B117" s="37">
        <v>3</v>
      </c>
      <c r="C117" s="7" t="s">
        <v>142</v>
      </c>
      <c r="D117" s="9" t="s">
        <v>24</v>
      </c>
      <c r="E117" s="9" t="s">
        <v>25</v>
      </c>
      <c r="F117" s="6">
        <v>45742</v>
      </c>
      <c r="G117" s="5" t="s">
        <v>133</v>
      </c>
      <c r="H117" s="5" t="s">
        <v>134</v>
      </c>
      <c r="I117" s="16" t="s">
        <v>135</v>
      </c>
      <c r="J117" s="3" t="s">
        <v>26</v>
      </c>
      <c r="L117" s="37">
        <v>2</v>
      </c>
      <c r="M117" s="5" t="s">
        <v>136</v>
      </c>
      <c r="N117" s="5" t="s">
        <v>141</v>
      </c>
      <c r="O117" s="3"/>
    </row>
    <row r="118" spans="2:15" ht="12.75" x14ac:dyDescent="0.25">
      <c r="B118" s="37">
        <v>6</v>
      </c>
      <c r="C118" s="7" t="s">
        <v>142</v>
      </c>
      <c r="D118" s="9" t="s">
        <v>33</v>
      </c>
      <c r="E118" s="9" t="s">
        <v>34</v>
      </c>
      <c r="F118" s="6">
        <v>45743</v>
      </c>
      <c r="G118" s="5" t="s">
        <v>133</v>
      </c>
      <c r="H118" s="5" t="s">
        <v>134</v>
      </c>
      <c r="I118" s="16" t="s">
        <v>135</v>
      </c>
      <c r="J118" s="3" t="s">
        <v>18</v>
      </c>
      <c r="L118" s="37">
        <v>3</v>
      </c>
      <c r="M118" s="5" t="s">
        <v>136</v>
      </c>
      <c r="N118" s="5" t="s">
        <v>136</v>
      </c>
      <c r="O118" s="3"/>
    </row>
    <row r="119" spans="2:15" ht="12.75" x14ac:dyDescent="0.25">
      <c r="B119" s="37">
        <v>7</v>
      </c>
      <c r="C119" s="7" t="s">
        <v>142</v>
      </c>
      <c r="D119" s="9" t="s">
        <v>35</v>
      </c>
      <c r="E119" s="9" t="s">
        <v>36</v>
      </c>
      <c r="F119" s="6">
        <v>45744</v>
      </c>
      <c r="G119" s="5" t="s">
        <v>133</v>
      </c>
      <c r="H119" s="5" t="s">
        <v>134</v>
      </c>
      <c r="I119" s="16" t="s">
        <v>135</v>
      </c>
      <c r="J119" s="3" t="s">
        <v>18</v>
      </c>
      <c r="L119" s="37">
        <v>4</v>
      </c>
      <c r="M119" s="5" t="s">
        <v>136</v>
      </c>
      <c r="N119" s="5" t="s">
        <v>136</v>
      </c>
      <c r="O119" s="3"/>
    </row>
    <row r="120" spans="2:15" ht="12.75" x14ac:dyDescent="0.25">
      <c r="B120" s="37">
        <v>24</v>
      </c>
      <c r="C120" s="7" t="s">
        <v>138</v>
      </c>
      <c r="D120" s="9" t="s">
        <v>72</v>
      </c>
      <c r="E120" s="9" t="s">
        <v>73</v>
      </c>
      <c r="F120" s="6">
        <v>45745</v>
      </c>
      <c r="G120" s="5" t="s">
        <v>139</v>
      </c>
      <c r="H120" s="5" t="s">
        <v>139</v>
      </c>
      <c r="I120" s="16">
        <v>45747</v>
      </c>
      <c r="J120" s="3" t="s">
        <v>19</v>
      </c>
      <c r="L120" s="37">
        <v>5</v>
      </c>
      <c r="M120" s="5" t="s">
        <v>136</v>
      </c>
      <c r="N120" s="5" t="s">
        <v>141</v>
      </c>
      <c r="O120" s="3"/>
    </row>
    <row r="121" spans="2:15" ht="12.75" x14ac:dyDescent="0.25">
      <c r="B121" s="37">
        <v>26</v>
      </c>
      <c r="C121" s="7" t="s">
        <v>138</v>
      </c>
      <c r="D121" s="3" t="s">
        <v>76</v>
      </c>
      <c r="E121" s="3" t="s">
        <v>77</v>
      </c>
      <c r="F121" s="6">
        <v>45745</v>
      </c>
      <c r="G121" s="5" t="s">
        <v>133</v>
      </c>
      <c r="H121" s="5" t="s">
        <v>133</v>
      </c>
      <c r="I121" s="16" t="s">
        <v>135</v>
      </c>
      <c r="J121" s="3" t="s">
        <v>19</v>
      </c>
      <c r="M121" s="5"/>
      <c r="N121" s="5"/>
      <c r="O121" s="3"/>
    </row>
    <row r="122" spans="2:15" ht="12.75" x14ac:dyDescent="0.25">
      <c r="B122" s="37">
        <v>24</v>
      </c>
      <c r="C122" s="7" t="s">
        <v>138</v>
      </c>
      <c r="D122" s="9" t="s">
        <v>72</v>
      </c>
      <c r="E122" s="9" t="s">
        <v>73</v>
      </c>
      <c r="F122" s="6">
        <v>45746</v>
      </c>
      <c r="G122" s="5" t="s">
        <v>139</v>
      </c>
      <c r="H122" s="5" t="s">
        <v>139</v>
      </c>
      <c r="I122" s="16">
        <v>45748</v>
      </c>
      <c r="J122" s="3" t="s">
        <v>19</v>
      </c>
      <c r="L122" s="37">
        <v>6</v>
      </c>
      <c r="M122" s="5" t="s">
        <v>136</v>
      </c>
      <c r="N122" s="5" t="s">
        <v>141</v>
      </c>
      <c r="O122" s="3"/>
    </row>
    <row r="123" spans="2:15" ht="12.75" x14ac:dyDescent="0.25">
      <c r="B123" s="37">
        <v>8</v>
      </c>
      <c r="C123" s="7" t="s">
        <v>142</v>
      </c>
      <c r="D123" s="9" t="s">
        <v>37</v>
      </c>
      <c r="E123" s="9" t="s">
        <v>38</v>
      </c>
      <c r="F123" s="6">
        <v>45747</v>
      </c>
      <c r="G123" s="5" t="s">
        <v>133</v>
      </c>
      <c r="H123" s="5" t="s">
        <v>134</v>
      </c>
      <c r="I123" s="16" t="s">
        <v>135</v>
      </c>
      <c r="J123" s="3" t="s">
        <v>18</v>
      </c>
      <c r="L123" s="37">
        <v>7</v>
      </c>
      <c r="M123" s="5" t="s">
        <v>141</v>
      </c>
      <c r="N123" s="5" t="s">
        <v>136</v>
      </c>
      <c r="O123" s="3"/>
    </row>
    <row r="124" spans="2:15" ht="12.75" x14ac:dyDescent="0.25">
      <c r="B124" s="37">
        <v>9</v>
      </c>
      <c r="C124" s="7" t="s">
        <v>142</v>
      </c>
      <c r="D124" s="9" t="s">
        <v>39</v>
      </c>
      <c r="E124" s="9" t="s">
        <v>40</v>
      </c>
      <c r="F124" s="6">
        <v>45748</v>
      </c>
      <c r="G124" s="5" t="s">
        <v>133</v>
      </c>
      <c r="H124" s="5" t="s">
        <v>134</v>
      </c>
      <c r="I124" s="16" t="s">
        <v>135</v>
      </c>
      <c r="J124" s="3" t="s">
        <v>18</v>
      </c>
      <c r="L124" s="37">
        <v>1</v>
      </c>
      <c r="M124" s="5" t="s">
        <v>141</v>
      </c>
      <c r="N124" s="5" t="s">
        <v>136</v>
      </c>
      <c r="O124" s="3"/>
    </row>
    <row r="125" spans="2:15" ht="12.75" x14ac:dyDescent="0.25">
      <c r="B125" s="37">
        <v>10</v>
      </c>
      <c r="C125" s="7" t="s">
        <v>142</v>
      </c>
      <c r="D125" s="9" t="s">
        <v>41</v>
      </c>
      <c r="E125" s="9" t="s">
        <v>42</v>
      </c>
      <c r="F125" s="6">
        <v>45749</v>
      </c>
      <c r="G125" s="5" t="s">
        <v>133</v>
      </c>
      <c r="H125" s="5" t="s">
        <v>134</v>
      </c>
      <c r="I125" s="16" t="s">
        <v>135</v>
      </c>
      <c r="J125" s="3" t="s">
        <v>18</v>
      </c>
      <c r="L125" s="37">
        <v>2</v>
      </c>
      <c r="M125" s="5" t="s">
        <v>136</v>
      </c>
      <c r="N125" s="5" t="s">
        <v>136</v>
      </c>
      <c r="O125" s="3"/>
    </row>
    <row r="126" spans="2:15" ht="12.75" x14ac:dyDescent="0.25">
      <c r="B126" s="37">
        <v>11</v>
      </c>
      <c r="C126" s="7" t="s">
        <v>142</v>
      </c>
      <c r="D126" s="9" t="s">
        <v>44</v>
      </c>
      <c r="E126" s="9" t="s">
        <v>45</v>
      </c>
      <c r="F126" s="6">
        <v>45750</v>
      </c>
      <c r="G126" s="5" t="s">
        <v>133</v>
      </c>
      <c r="H126" s="5" t="s">
        <v>134</v>
      </c>
      <c r="I126" s="16" t="s">
        <v>135</v>
      </c>
      <c r="J126" s="3" t="s">
        <v>18</v>
      </c>
      <c r="L126" s="37">
        <v>3</v>
      </c>
      <c r="M126" s="5" t="s">
        <v>136</v>
      </c>
      <c r="N126" s="5" t="s">
        <v>136</v>
      </c>
      <c r="O126" s="3"/>
    </row>
    <row r="127" spans="2:15" ht="12.75" x14ac:dyDescent="0.25">
      <c r="B127" s="37">
        <v>14</v>
      </c>
      <c r="C127" s="7" t="s">
        <v>142</v>
      </c>
      <c r="D127" s="9" t="s">
        <v>51</v>
      </c>
      <c r="E127" s="9" t="s">
        <v>52</v>
      </c>
      <c r="F127" s="6">
        <v>45751</v>
      </c>
      <c r="G127" s="5" t="s">
        <v>133</v>
      </c>
      <c r="H127" s="5" t="s">
        <v>134</v>
      </c>
      <c r="I127" s="16" t="s">
        <v>135</v>
      </c>
      <c r="J127" s="3" t="s">
        <v>18</v>
      </c>
      <c r="L127" s="37">
        <v>4</v>
      </c>
      <c r="M127" s="5" t="s">
        <v>136</v>
      </c>
      <c r="N127" s="5" t="s">
        <v>136</v>
      </c>
      <c r="O127" s="3"/>
    </row>
    <row r="128" spans="2:15" ht="12.75" x14ac:dyDescent="0.25">
      <c r="B128" s="37">
        <v>26</v>
      </c>
      <c r="C128" s="7" t="s">
        <v>138</v>
      </c>
      <c r="D128" s="9" t="s">
        <v>76</v>
      </c>
      <c r="E128" s="9" t="s">
        <v>77</v>
      </c>
      <c r="F128" s="6">
        <v>45752</v>
      </c>
      <c r="G128" s="5" t="s">
        <v>139</v>
      </c>
      <c r="H128" s="5" t="s">
        <v>139</v>
      </c>
      <c r="I128" s="16">
        <v>45754</v>
      </c>
      <c r="J128" s="3" t="s">
        <v>19</v>
      </c>
      <c r="L128" s="37">
        <v>5</v>
      </c>
      <c r="M128" s="5" t="s">
        <v>136</v>
      </c>
      <c r="N128" s="5" t="s">
        <v>136</v>
      </c>
      <c r="O128" s="3"/>
    </row>
    <row r="129" spans="2:15" ht="12.75" x14ac:dyDescent="0.25">
      <c r="B129" s="37">
        <v>5</v>
      </c>
      <c r="C129" s="7" t="s">
        <v>138</v>
      </c>
      <c r="D129" s="3" t="s">
        <v>30</v>
      </c>
      <c r="E129" s="3" t="s">
        <v>31</v>
      </c>
      <c r="F129" s="6">
        <v>45752</v>
      </c>
      <c r="G129" s="5" t="s">
        <v>133</v>
      </c>
      <c r="H129" s="5" t="s">
        <v>133</v>
      </c>
      <c r="I129" s="16" t="s">
        <v>135</v>
      </c>
      <c r="J129" s="3" t="s">
        <v>19</v>
      </c>
      <c r="M129" s="5"/>
      <c r="N129" s="5"/>
      <c r="O129" s="3"/>
    </row>
    <row r="130" spans="2:15" ht="12.75" x14ac:dyDescent="0.25">
      <c r="B130" s="37">
        <v>26</v>
      </c>
      <c r="C130" s="7" t="s">
        <v>138</v>
      </c>
      <c r="D130" s="9" t="s">
        <v>76</v>
      </c>
      <c r="E130" s="9" t="s">
        <v>77</v>
      </c>
      <c r="F130" s="6">
        <v>45753</v>
      </c>
      <c r="G130" s="5" t="s">
        <v>139</v>
      </c>
      <c r="H130" s="5" t="s">
        <v>139</v>
      </c>
      <c r="I130" s="16">
        <v>45755</v>
      </c>
      <c r="J130" s="3" t="s">
        <v>19</v>
      </c>
      <c r="L130" s="37">
        <v>6</v>
      </c>
      <c r="M130" s="5" t="s">
        <v>136</v>
      </c>
      <c r="N130" s="5" t="s">
        <v>136</v>
      </c>
      <c r="O130" s="3"/>
    </row>
    <row r="131" spans="2:15" ht="12.75" x14ac:dyDescent="0.25">
      <c r="B131" s="37">
        <v>17</v>
      </c>
      <c r="C131" s="7" t="s">
        <v>142</v>
      </c>
      <c r="D131" s="9" t="s">
        <v>57</v>
      </c>
      <c r="E131" s="9" t="s">
        <v>58</v>
      </c>
      <c r="F131" s="6">
        <v>45754</v>
      </c>
      <c r="G131" s="5" t="s">
        <v>133</v>
      </c>
      <c r="H131" s="5" t="s">
        <v>134</v>
      </c>
      <c r="I131" s="16" t="s">
        <v>135</v>
      </c>
      <c r="J131" s="3" t="s">
        <v>18</v>
      </c>
      <c r="L131" s="37">
        <v>7</v>
      </c>
      <c r="M131" s="5" t="s">
        <v>141</v>
      </c>
      <c r="N131" s="5" t="s">
        <v>136</v>
      </c>
      <c r="O131" s="3"/>
    </row>
    <row r="132" spans="2:15" ht="12.75" x14ac:dyDescent="0.25">
      <c r="B132" s="37">
        <v>18</v>
      </c>
      <c r="C132" s="7" t="s">
        <v>142</v>
      </c>
      <c r="D132" s="9" t="s">
        <v>59</v>
      </c>
      <c r="E132" s="9" t="s">
        <v>60</v>
      </c>
      <c r="F132" s="6">
        <v>45755</v>
      </c>
      <c r="G132" s="5" t="s">
        <v>133</v>
      </c>
      <c r="H132" s="5" t="s">
        <v>134</v>
      </c>
      <c r="I132" s="16" t="s">
        <v>135</v>
      </c>
      <c r="J132" s="3" t="s">
        <v>18</v>
      </c>
      <c r="L132" s="37">
        <v>1</v>
      </c>
      <c r="M132" s="5" t="s">
        <v>141</v>
      </c>
      <c r="N132" s="5" t="s">
        <v>136</v>
      </c>
      <c r="O132" s="3"/>
    </row>
    <row r="133" spans="2:15" ht="12.75" x14ac:dyDescent="0.25">
      <c r="B133" s="37">
        <v>20</v>
      </c>
      <c r="C133" s="7" t="s">
        <v>142</v>
      </c>
      <c r="D133" s="9" t="s">
        <v>64</v>
      </c>
      <c r="E133" s="9" t="s">
        <v>65</v>
      </c>
      <c r="F133" s="6">
        <v>45756</v>
      </c>
      <c r="G133" s="5" t="s">
        <v>133</v>
      </c>
      <c r="H133" s="5" t="s">
        <v>134</v>
      </c>
      <c r="I133" s="16" t="s">
        <v>135</v>
      </c>
      <c r="J133" s="3" t="s">
        <v>18</v>
      </c>
      <c r="L133" s="37">
        <v>2</v>
      </c>
      <c r="M133" s="5" t="s">
        <v>136</v>
      </c>
      <c r="N133" s="5" t="s">
        <v>136</v>
      </c>
      <c r="O133" s="3"/>
    </row>
    <row r="134" spans="2:15" ht="12.75" x14ac:dyDescent="0.25">
      <c r="B134" s="37">
        <v>21</v>
      </c>
      <c r="C134" s="7" t="s">
        <v>142</v>
      </c>
      <c r="D134" s="9" t="s">
        <v>66</v>
      </c>
      <c r="E134" s="9" t="s">
        <v>67</v>
      </c>
      <c r="F134" s="6">
        <v>45757</v>
      </c>
      <c r="G134" s="5" t="s">
        <v>133</v>
      </c>
      <c r="H134" s="5" t="s">
        <v>134</v>
      </c>
      <c r="I134" s="16" t="s">
        <v>135</v>
      </c>
      <c r="J134" s="3" t="s">
        <v>18</v>
      </c>
      <c r="L134" s="37">
        <v>3</v>
      </c>
      <c r="M134" s="5" t="s">
        <v>136</v>
      </c>
      <c r="N134" s="5" t="s">
        <v>136</v>
      </c>
      <c r="O134" s="3"/>
    </row>
    <row r="135" spans="2:15" ht="12.75" x14ac:dyDescent="0.25">
      <c r="B135" s="37">
        <v>38</v>
      </c>
      <c r="C135" s="7" t="s">
        <v>142</v>
      </c>
      <c r="D135" s="9" t="s">
        <v>100</v>
      </c>
      <c r="E135" s="9" t="s">
        <v>101</v>
      </c>
      <c r="F135" s="6">
        <v>45758</v>
      </c>
      <c r="G135" s="5" t="s">
        <v>133</v>
      </c>
      <c r="H135" s="5" t="s">
        <v>134</v>
      </c>
      <c r="I135" s="16" t="s">
        <v>135</v>
      </c>
      <c r="J135" s="3" t="s">
        <v>18</v>
      </c>
      <c r="L135" s="37">
        <v>4</v>
      </c>
      <c r="M135" s="5" t="s">
        <v>136</v>
      </c>
      <c r="N135" s="5" t="s">
        <v>136</v>
      </c>
      <c r="O135" s="3"/>
    </row>
    <row r="136" spans="2:15" ht="12.75" x14ac:dyDescent="0.25">
      <c r="B136" s="37">
        <v>5</v>
      </c>
      <c r="C136" s="7" t="s">
        <v>138</v>
      </c>
      <c r="D136" s="9" t="s">
        <v>30</v>
      </c>
      <c r="E136" s="9" t="s">
        <v>31</v>
      </c>
      <c r="F136" s="6">
        <v>45759</v>
      </c>
      <c r="G136" s="5" t="s">
        <v>139</v>
      </c>
      <c r="H136" s="5" t="s">
        <v>139</v>
      </c>
      <c r="I136" s="16" t="s">
        <v>179</v>
      </c>
      <c r="J136" s="3" t="s">
        <v>19</v>
      </c>
      <c r="K136" s="3" t="s">
        <v>143</v>
      </c>
      <c r="L136" s="37">
        <v>5</v>
      </c>
      <c r="M136" s="5" t="s">
        <v>136</v>
      </c>
      <c r="N136" s="5" t="s">
        <v>136</v>
      </c>
      <c r="O136" s="3"/>
    </row>
    <row r="137" spans="2:15" ht="12.75" x14ac:dyDescent="0.25">
      <c r="B137" s="37">
        <v>5</v>
      </c>
      <c r="C137" s="7" t="s">
        <v>138</v>
      </c>
      <c r="D137" s="9" t="s">
        <v>30</v>
      </c>
      <c r="E137" s="9" t="s">
        <v>31</v>
      </c>
      <c r="F137" s="6">
        <v>45760</v>
      </c>
      <c r="G137" s="5" t="s">
        <v>139</v>
      </c>
      <c r="H137" s="5" t="s">
        <v>139</v>
      </c>
      <c r="I137" s="16" t="s">
        <v>179</v>
      </c>
      <c r="J137" s="3" t="s">
        <v>19</v>
      </c>
      <c r="K137" s="3" t="s">
        <v>143</v>
      </c>
      <c r="L137" s="37">
        <v>6</v>
      </c>
      <c r="M137" s="5" t="s">
        <v>136</v>
      </c>
      <c r="N137" s="5" t="s">
        <v>136</v>
      </c>
      <c r="O137" s="3"/>
    </row>
    <row r="138" spans="2:15" ht="12.75" x14ac:dyDescent="0.25">
      <c r="B138" s="37">
        <v>25</v>
      </c>
      <c r="C138" s="7" t="s">
        <v>144</v>
      </c>
      <c r="D138" s="9" t="s">
        <v>74</v>
      </c>
      <c r="E138" s="9" t="s">
        <v>75</v>
      </c>
      <c r="F138" s="6">
        <v>45761</v>
      </c>
      <c r="G138" s="5" t="s">
        <v>139</v>
      </c>
      <c r="H138" s="5" t="s">
        <v>139</v>
      </c>
      <c r="I138" s="16" t="s">
        <v>179</v>
      </c>
      <c r="J138" s="3" t="s">
        <v>19</v>
      </c>
      <c r="K138" s="3" t="s">
        <v>143</v>
      </c>
      <c r="L138" s="37">
        <v>7</v>
      </c>
      <c r="M138" s="5" t="s">
        <v>141</v>
      </c>
      <c r="N138" s="5" t="s">
        <v>136</v>
      </c>
      <c r="O138" s="3"/>
    </row>
    <row r="139" spans="2:15" ht="12.75" x14ac:dyDescent="0.25">
      <c r="B139" s="37">
        <v>38</v>
      </c>
      <c r="C139" s="7" t="s">
        <v>144</v>
      </c>
      <c r="D139" s="3" t="s">
        <v>100</v>
      </c>
      <c r="E139" s="3" t="s">
        <v>101</v>
      </c>
      <c r="F139" s="6">
        <v>45761</v>
      </c>
      <c r="G139" s="5" t="s">
        <v>139</v>
      </c>
      <c r="H139" s="5" t="s">
        <v>139</v>
      </c>
      <c r="I139" s="16" t="s">
        <v>179</v>
      </c>
      <c r="J139" s="3" t="s">
        <v>19</v>
      </c>
      <c r="K139" s="3" t="s">
        <v>143</v>
      </c>
      <c r="M139" s="5"/>
      <c r="N139" s="5"/>
      <c r="O139" s="3"/>
    </row>
    <row r="140" spans="2:15" ht="12.75" x14ac:dyDescent="0.25">
      <c r="B140" s="37">
        <v>25</v>
      </c>
      <c r="C140" s="7" t="s">
        <v>144</v>
      </c>
      <c r="D140" s="9" t="s">
        <v>74</v>
      </c>
      <c r="E140" s="9" t="s">
        <v>75</v>
      </c>
      <c r="F140" s="6">
        <v>45762</v>
      </c>
      <c r="G140" s="5" t="s">
        <v>139</v>
      </c>
      <c r="H140" s="5" t="s">
        <v>139</v>
      </c>
      <c r="I140" s="16" t="s">
        <v>179</v>
      </c>
      <c r="J140" s="3" t="s">
        <v>19</v>
      </c>
      <c r="K140" s="3" t="s">
        <v>143</v>
      </c>
      <c r="L140" s="37">
        <v>1</v>
      </c>
      <c r="M140" s="5" t="s">
        <v>141</v>
      </c>
      <c r="N140" s="5" t="s">
        <v>136</v>
      </c>
      <c r="O140" s="3"/>
    </row>
    <row r="141" spans="2:15" ht="12.75" x14ac:dyDescent="0.25">
      <c r="B141" s="37">
        <v>38</v>
      </c>
      <c r="C141" s="7" t="s">
        <v>144</v>
      </c>
      <c r="D141" s="3" t="s">
        <v>100</v>
      </c>
      <c r="E141" s="3" t="s">
        <v>101</v>
      </c>
      <c r="F141" s="6">
        <v>45762</v>
      </c>
      <c r="G141" s="5" t="s">
        <v>139</v>
      </c>
      <c r="H141" s="5" t="s">
        <v>139</v>
      </c>
      <c r="I141" s="16" t="s">
        <v>179</v>
      </c>
      <c r="J141" s="3" t="s">
        <v>19</v>
      </c>
      <c r="K141" s="3" t="s">
        <v>143</v>
      </c>
      <c r="M141" s="5"/>
      <c r="N141" s="5"/>
      <c r="O141" s="3"/>
    </row>
    <row r="142" spans="2:15" ht="12.75" x14ac:dyDescent="0.25">
      <c r="B142" s="37">
        <v>25</v>
      </c>
      <c r="C142" s="7" t="s">
        <v>144</v>
      </c>
      <c r="D142" s="9" t="s">
        <v>74</v>
      </c>
      <c r="E142" s="9" t="s">
        <v>75</v>
      </c>
      <c r="F142" s="6">
        <v>45763</v>
      </c>
      <c r="G142" s="5" t="s">
        <v>139</v>
      </c>
      <c r="H142" s="5" t="s">
        <v>139</v>
      </c>
      <c r="I142" s="16" t="s">
        <v>179</v>
      </c>
      <c r="J142" s="3" t="s">
        <v>19</v>
      </c>
      <c r="K142" s="3" t="s">
        <v>143</v>
      </c>
      <c r="L142" s="37">
        <v>2</v>
      </c>
      <c r="M142" s="5" t="s">
        <v>136</v>
      </c>
      <c r="N142" s="5" t="s">
        <v>136</v>
      </c>
      <c r="O142" s="3"/>
    </row>
    <row r="143" spans="2:15" ht="12.75" x14ac:dyDescent="0.25">
      <c r="B143" s="37">
        <v>38</v>
      </c>
      <c r="C143" s="7" t="s">
        <v>144</v>
      </c>
      <c r="D143" s="3" t="s">
        <v>100</v>
      </c>
      <c r="E143" s="3" t="s">
        <v>101</v>
      </c>
      <c r="F143" s="6">
        <v>45763</v>
      </c>
      <c r="G143" s="5" t="s">
        <v>139</v>
      </c>
      <c r="H143" s="5" t="s">
        <v>139</v>
      </c>
      <c r="I143" s="16" t="s">
        <v>179</v>
      </c>
      <c r="J143" s="3" t="s">
        <v>19</v>
      </c>
      <c r="K143" s="3" t="s">
        <v>143</v>
      </c>
      <c r="M143" s="5"/>
      <c r="N143" s="5"/>
      <c r="O143" s="3"/>
    </row>
    <row r="144" spans="2:15" ht="12.75" x14ac:dyDescent="0.25">
      <c r="B144" s="37">
        <v>29</v>
      </c>
      <c r="C144" s="7" t="s">
        <v>144</v>
      </c>
      <c r="D144" s="9" t="s">
        <v>82</v>
      </c>
      <c r="E144" s="9" t="s">
        <v>83</v>
      </c>
      <c r="F144" s="6">
        <v>45764</v>
      </c>
      <c r="G144" s="5" t="s">
        <v>139</v>
      </c>
      <c r="H144" s="5" t="s">
        <v>139</v>
      </c>
      <c r="I144" s="16" t="s">
        <v>179</v>
      </c>
      <c r="J144" s="3" t="s">
        <v>19</v>
      </c>
      <c r="K144" s="3" t="s">
        <v>143</v>
      </c>
      <c r="L144" s="37">
        <v>3</v>
      </c>
      <c r="M144" s="5" t="s">
        <v>136</v>
      </c>
      <c r="N144" s="5" t="s">
        <v>136</v>
      </c>
      <c r="O144" s="3"/>
    </row>
    <row r="145" spans="2:15" ht="12.75" x14ac:dyDescent="0.25">
      <c r="B145" s="37">
        <v>29</v>
      </c>
      <c r="C145" s="7" t="s">
        <v>144</v>
      </c>
      <c r="D145" s="9" t="s">
        <v>82</v>
      </c>
      <c r="E145" s="9" t="s">
        <v>83</v>
      </c>
      <c r="F145" s="6">
        <v>45765</v>
      </c>
      <c r="G145" s="5" t="s">
        <v>139</v>
      </c>
      <c r="H145" s="5" t="s">
        <v>139</v>
      </c>
      <c r="I145" s="16" t="s">
        <v>179</v>
      </c>
      <c r="J145" s="3" t="s">
        <v>19</v>
      </c>
      <c r="K145" s="3" t="s">
        <v>143</v>
      </c>
      <c r="L145" s="37">
        <v>4</v>
      </c>
      <c r="M145" s="5" t="s">
        <v>136</v>
      </c>
      <c r="N145" s="5" t="s">
        <v>136</v>
      </c>
      <c r="O145" s="3"/>
    </row>
    <row r="146" spans="2:15" ht="12.75" x14ac:dyDescent="0.25">
      <c r="B146" s="37">
        <v>38</v>
      </c>
      <c r="C146" s="7" t="s">
        <v>144</v>
      </c>
      <c r="D146" s="9" t="s">
        <v>100</v>
      </c>
      <c r="E146" s="9" t="s">
        <v>101</v>
      </c>
      <c r="F146" s="6">
        <v>45766</v>
      </c>
      <c r="G146" s="5" t="s">
        <v>139</v>
      </c>
      <c r="H146" s="5" t="s">
        <v>139</v>
      </c>
      <c r="I146" s="16" t="s">
        <v>179</v>
      </c>
      <c r="J146" s="3" t="s">
        <v>19</v>
      </c>
      <c r="K146" s="3" t="s">
        <v>143</v>
      </c>
      <c r="L146" s="37">
        <v>5</v>
      </c>
      <c r="M146" s="5" t="s">
        <v>136</v>
      </c>
      <c r="N146" s="5" t="s">
        <v>136</v>
      </c>
      <c r="O146" s="3"/>
    </row>
    <row r="147" spans="2:15" ht="12.75" x14ac:dyDescent="0.25">
      <c r="B147" s="37">
        <v>38</v>
      </c>
      <c r="C147" s="7" t="s">
        <v>144</v>
      </c>
      <c r="D147" s="9" t="s">
        <v>100</v>
      </c>
      <c r="E147" s="9" t="s">
        <v>101</v>
      </c>
      <c r="F147" s="6">
        <v>45767</v>
      </c>
      <c r="G147" s="5" t="s">
        <v>139</v>
      </c>
      <c r="H147" s="5" t="s">
        <v>139</v>
      </c>
      <c r="I147" s="16" t="s">
        <v>179</v>
      </c>
      <c r="J147" s="3" t="s">
        <v>19</v>
      </c>
      <c r="K147" s="3" t="s">
        <v>143</v>
      </c>
      <c r="L147" s="37">
        <v>6</v>
      </c>
      <c r="M147" s="5" t="s">
        <v>136</v>
      </c>
      <c r="N147" s="5" t="s">
        <v>136</v>
      </c>
      <c r="O147" s="3"/>
    </row>
    <row r="148" spans="2:15" ht="12.75" x14ac:dyDescent="0.25">
      <c r="B148" s="37">
        <v>22</v>
      </c>
      <c r="C148" s="7" t="s">
        <v>142</v>
      </c>
      <c r="D148" s="9" t="s">
        <v>68</v>
      </c>
      <c r="E148" s="9" t="s">
        <v>69</v>
      </c>
      <c r="F148" s="6">
        <v>45768</v>
      </c>
      <c r="G148" s="5" t="s">
        <v>133</v>
      </c>
      <c r="H148" s="5" t="s">
        <v>134</v>
      </c>
      <c r="I148" s="16" t="s">
        <v>135</v>
      </c>
      <c r="J148" s="3" t="s">
        <v>18</v>
      </c>
      <c r="L148" s="37">
        <v>7</v>
      </c>
      <c r="M148" s="5" t="s">
        <v>141</v>
      </c>
      <c r="N148" s="5" t="s">
        <v>136</v>
      </c>
      <c r="O148" s="3"/>
    </row>
    <row r="149" spans="2:15" ht="12.75" x14ac:dyDescent="0.25">
      <c r="B149" s="37">
        <v>23</v>
      </c>
      <c r="C149" s="7" t="s">
        <v>142</v>
      </c>
      <c r="D149" s="9" t="s">
        <v>70</v>
      </c>
      <c r="E149" s="9" t="s">
        <v>71</v>
      </c>
      <c r="F149" s="6">
        <v>45769</v>
      </c>
      <c r="G149" s="5" t="s">
        <v>133</v>
      </c>
      <c r="H149" s="5" t="s">
        <v>134</v>
      </c>
      <c r="I149" s="16" t="s">
        <v>135</v>
      </c>
      <c r="J149" s="3" t="s">
        <v>18</v>
      </c>
      <c r="L149" s="37">
        <v>1</v>
      </c>
      <c r="M149" s="5" t="s">
        <v>141</v>
      </c>
      <c r="N149" s="5" t="s">
        <v>136</v>
      </c>
      <c r="O149" s="3"/>
    </row>
    <row r="150" spans="2:15" ht="12.75" x14ac:dyDescent="0.25">
      <c r="B150" s="37">
        <v>27</v>
      </c>
      <c r="C150" s="7" t="s">
        <v>142</v>
      </c>
      <c r="D150" s="9" t="s">
        <v>78</v>
      </c>
      <c r="E150" s="9" t="s">
        <v>79</v>
      </c>
      <c r="F150" s="6">
        <v>45770</v>
      </c>
      <c r="G150" s="5" t="s">
        <v>133</v>
      </c>
      <c r="H150" s="5" t="s">
        <v>134</v>
      </c>
      <c r="I150" s="16" t="s">
        <v>135</v>
      </c>
      <c r="J150" s="3" t="s">
        <v>18</v>
      </c>
      <c r="L150" s="37">
        <v>2</v>
      </c>
      <c r="M150" s="5" t="s">
        <v>136</v>
      </c>
      <c r="N150" s="5" t="s">
        <v>136</v>
      </c>
      <c r="O150" s="3"/>
    </row>
    <row r="151" spans="2:15" ht="12.75" x14ac:dyDescent="0.25">
      <c r="B151" s="37">
        <v>28</v>
      </c>
      <c r="C151" s="7" t="s">
        <v>142</v>
      </c>
      <c r="D151" s="9" t="s">
        <v>80</v>
      </c>
      <c r="E151" s="9" t="s">
        <v>81</v>
      </c>
      <c r="F151" s="6">
        <v>45771</v>
      </c>
      <c r="G151" s="5" t="s">
        <v>133</v>
      </c>
      <c r="H151" s="5" t="s">
        <v>134</v>
      </c>
      <c r="I151" s="16" t="s">
        <v>135</v>
      </c>
      <c r="J151" s="3" t="s">
        <v>18</v>
      </c>
      <c r="L151" s="37">
        <v>3</v>
      </c>
      <c r="M151" s="5" t="s">
        <v>136</v>
      </c>
      <c r="N151" s="5" t="s">
        <v>136</v>
      </c>
      <c r="O151" s="3"/>
    </row>
    <row r="152" spans="2:15" ht="12.75" x14ac:dyDescent="0.25">
      <c r="B152" s="37">
        <v>30</v>
      </c>
      <c r="C152" s="7" t="s">
        <v>142</v>
      </c>
      <c r="D152" s="9" t="s">
        <v>84</v>
      </c>
      <c r="E152" s="9" t="s">
        <v>85</v>
      </c>
      <c r="F152" s="6">
        <v>45772</v>
      </c>
      <c r="G152" s="5" t="s">
        <v>133</v>
      </c>
      <c r="H152" s="5" t="s">
        <v>134</v>
      </c>
      <c r="I152" s="16" t="s">
        <v>135</v>
      </c>
      <c r="J152" s="3" t="s">
        <v>18</v>
      </c>
      <c r="L152" s="37">
        <v>4</v>
      </c>
      <c r="M152" s="5" t="s">
        <v>136</v>
      </c>
      <c r="N152" s="5" t="s">
        <v>136</v>
      </c>
      <c r="O152" s="3"/>
    </row>
    <row r="153" spans="2:15" ht="12.75" x14ac:dyDescent="0.25">
      <c r="B153" s="37">
        <v>34</v>
      </c>
      <c r="C153" s="7" t="s">
        <v>138</v>
      </c>
      <c r="D153" s="9" t="s">
        <v>92</v>
      </c>
      <c r="E153" s="9" t="s">
        <v>93</v>
      </c>
      <c r="F153" s="6">
        <v>45773</v>
      </c>
      <c r="G153" s="5" t="s">
        <v>139</v>
      </c>
      <c r="H153" s="5" t="s">
        <v>139</v>
      </c>
      <c r="I153" s="16">
        <v>45775</v>
      </c>
      <c r="J153" s="3" t="s">
        <v>19</v>
      </c>
      <c r="L153" s="37">
        <v>5</v>
      </c>
      <c r="M153" s="5" t="s">
        <v>136</v>
      </c>
      <c r="N153" s="5" t="s">
        <v>136</v>
      </c>
      <c r="O153" s="3"/>
    </row>
    <row r="154" spans="2:15" ht="12.75" x14ac:dyDescent="0.25">
      <c r="B154" s="37">
        <v>40</v>
      </c>
      <c r="C154" s="7" t="s">
        <v>138</v>
      </c>
      <c r="D154" s="3" t="s">
        <v>104</v>
      </c>
      <c r="E154" s="3" t="s">
        <v>105</v>
      </c>
      <c r="F154" s="6">
        <v>45773</v>
      </c>
      <c r="G154" s="5" t="s">
        <v>133</v>
      </c>
      <c r="H154" s="5" t="s">
        <v>133</v>
      </c>
      <c r="I154" s="16" t="s">
        <v>135</v>
      </c>
      <c r="J154" s="3" t="s">
        <v>19</v>
      </c>
      <c r="M154" s="5"/>
      <c r="N154" s="5"/>
      <c r="O154" s="3"/>
    </row>
    <row r="155" spans="2:15" ht="12.75" x14ac:dyDescent="0.25">
      <c r="B155" s="37">
        <v>34</v>
      </c>
      <c r="C155" s="7" t="s">
        <v>138</v>
      </c>
      <c r="D155" s="9" t="s">
        <v>92</v>
      </c>
      <c r="E155" s="9" t="s">
        <v>93</v>
      </c>
      <c r="F155" s="6">
        <v>45774</v>
      </c>
      <c r="G155" s="5" t="s">
        <v>139</v>
      </c>
      <c r="H155" s="5" t="s">
        <v>139</v>
      </c>
      <c r="I155" s="16">
        <v>45776</v>
      </c>
      <c r="J155" s="3" t="s">
        <v>19</v>
      </c>
      <c r="L155" s="37">
        <v>6</v>
      </c>
      <c r="M155" s="5" t="s">
        <v>136</v>
      </c>
      <c r="N155" s="5" t="s">
        <v>136</v>
      </c>
      <c r="O155" s="3"/>
    </row>
    <row r="156" spans="2:15" ht="12.75" x14ac:dyDescent="0.25">
      <c r="B156" s="37">
        <v>31</v>
      </c>
      <c r="C156" s="7" t="s">
        <v>142</v>
      </c>
      <c r="D156" s="9" t="s">
        <v>86</v>
      </c>
      <c r="E156" s="9" t="s">
        <v>87</v>
      </c>
      <c r="F156" s="6">
        <v>45775</v>
      </c>
      <c r="G156" s="5" t="s">
        <v>133</v>
      </c>
      <c r="H156" s="5" t="s">
        <v>134</v>
      </c>
      <c r="I156" s="16" t="s">
        <v>135</v>
      </c>
      <c r="J156" s="3" t="s">
        <v>18</v>
      </c>
      <c r="L156" s="37">
        <v>7</v>
      </c>
      <c r="M156" s="5" t="s">
        <v>141</v>
      </c>
      <c r="N156" s="5" t="s">
        <v>136</v>
      </c>
      <c r="O156" s="3"/>
    </row>
    <row r="157" spans="2:15" ht="12.75" x14ac:dyDescent="0.25">
      <c r="B157" s="37">
        <v>32</v>
      </c>
      <c r="C157" s="7" t="s">
        <v>142</v>
      </c>
      <c r="D157" s="9" t="s">
        <v>88</v>
      </c>
      <c r="E157" s="9" t="s">
        <v>89</v>
      </c>
      <c r="F157" s="6">
        <v>45776</v>
      </c>
      <c r="G157" s="5" t="s">
        <v>133</v>
      </c>
      <c r="H157" s="5" t="s">
        <v>134</v>
      </c>
      <c r="I157" s="16" t="s">
        <v>135</v>
      </c>
      <c r="J157" s="3" t="s">
        <v>18</v>
      </c>
      <c r="L157" s="37">
        <v>1</v>
      </c>
      <c r="M157" s="5" t="s">
        <v>141</v>
      </c>
      <c r="N157" s="5" t="s">
        <v>136</v>
      </c>
      <c r="O157" s="3"/>
    </row>
    <row r="158" spans="2:15" ht="12.75" x14ac:dyDescent="0.25">
      <c r="B158" s="37">
        <v>33</v>
      </c>
      <c r="C158" s="7" t="s">
        <v>142</v>
      </c>
      <c r="D158" s="9" t="s">
        <v>90</v>
      </c>
      <c r="E158" s="9" t="s">
        <v>91</v>
      </c>
      <c r="F158" s="6">
        <v>45777</v>
      </c>
      <c r="G158" s="5" t="s">
        <v>133</v>
      </c>
      <c r="H158" s="5" t="s">
        <v>134</v>
      </c>
      <c r="I158" s="16" t="s">
        <v>135</v>
      </c>
      <c r="J158" s="3" t="s">
        <v>26</v>
      </c>
      <c r="L158" s="37">
        <v>2</v>
      </c>
      <c r="M158" s="5" t="s">
        <v>136</v>
      </c>
      <c r="N158" s="5" t="s">
        <v>136</v>
      </c>
      <c r="O158" s="3"/>
    </row>
    <row r="159" spans="2:15" ht="12.75" x14ac:dyDescent="0.25">
      <c r="B159" s="37">
        <v>26</v>
      </c>
      <c r="C159" s="7" t="s">
        <v>138</v>
      </c>
      <c r="D159" s="9" t="s">
        <v>76</v>
      </c>
      <c r="E159" s="9" t="s">
        <v>77</v>
      </c>
      <c r="F159" s="6">
        <v>45778</v>
      </c>
      <c r="G159" s="5" t="s">
        <v>139</v>
      </c>
      <c r="H159" s="5" t="s">
        <v>139</v>
      </c>
      <c r="I159" s="16">
        <v>45779</v>
      </c>
      <c r="J159" s="3" t="s">
        <v>19</v>
      </c>
      <c r="L159" s="37">
        <v>3</v>
      </c>
      <c r="M159" s="5" t="s">
        <v>136</v>
      </c>
      <c r="N159" s="5" t="s">
        <v>136</v>
      </c>
      <c r="O159" s="3"/>
    </row>
    <row r="160" spans="2:15" ht="12.75" x14ac:dyDescent="0.25">
      <c r="B160" s="37">
        <v>35</v>
      </c>
      <c r="C160" s="7" t="s">
        <v>142</v>
      </c>
      <c r="D160" s="9" t="s">
        <v>94</v>
      </c>
      <c r="E160" s="9" t="s">
        <v>95</v>
      </c>
      <c r="F160" s="6">
        <v>45779</v>
      </c>
      <c r="G160" s="5" t="s">
        <v>133</v>
      </c>
      <c r="H160" s="5" t="s">
        <v>134</v>
      </c>
      <c r="I160" s="16" t="s">
        <v>135</v>
      </c>
      <c r="J160" s="3" t="s">
        <v>18</v>
      </c>
      <c r="L160" s="37">
        <v>4</v>
      </c>
      <c r="M160" s="5" t="s">
        <v>136</v>
      </c>
      <c r="N160" s="5" t="s">
        <v>141</v>
      </c>
      <c r="O160" s="3"/>
    </row>
    <row r="161" spans="2:15" ht="12.75" x14ac:dyDescent="0.25">
      <c r="B161" s="37">
        <v>40</v>
      </c>
      <c r="C161" s="7" t="s">
        <v>138</v>
      </c>
      <c r="D161" s="9" t="s">
        <v>104</v>
      </c>
      <c r="E161" s="9" t="s">
        <v>105</v>
      </c>
      <c r="F161" s="6">
        <v>45780</v>
      </c>
      <c r="G161" s="5" t="s">
        <v>139</v>
      </c>
      <c r="H161" s="5" t="s">
        <v>139</v>
      </c>
      <c r="I161" s="16">
        <v>45782</v>
      </c>
      <c r="J161" s="3" t="s">
        <v>19</v>
      </c>
      <c r="L161" s="37">
        <v>5</v>
      </c>
      <c r="M161" s="5" t="s">
        <v>136</v>
      </c>
      <c r="N161" s="5" t="s">
        <v>136</v>
      </c>
      <c r="O161" s="3"/>
    </row>
    <row r="162" spans="2:15" ht="12.75" x14ac:dyDescent="0.25">
      <c r="B162" s="37">
        <v>2</v>
      </c>
      <c r="C162" s="7" t="s">
        <v>138</v>
      </c>
      <c r="D162" s="3" t="s">
        <v>20</v>
      </c>
      <c r="E162" s="3" t="s">
        <v>21</v>
      </c>
      <c r="F162" s="6">
        <v>45780</v>
      </c>
      <c r="G162" s="5" t="s">
        <v>133</v>
      </c>
      <c r="H162" s="5" t="s">
        <v>133</v>
      </c>
      <c r="I162" s="16" t="s">
        <v>135</v>
      </c>
      <c r="J162" s="3" t="s">
        <v>19</v>
      </c>
      <c r="M162" s="5"/>
      <c r="N162" s="5"/>
      <c r="O162" s="3"/>
    </row>
    <row r="163" spans="2:15" ht="12.75" x14ac:dyDescent="0.25">
      <c r="B163" s="37">
        <v>40</v>
      </c>
      <c r="C163" s="7" t="s">
        <v>138</v>
      </c>
      <c r="D163" s="9" t="s">
        <v>104</v>
      </c>
      <c r="E163" s="9" t="s">
        <v>105</v>
      </c>
      <c r="F163" s="6">
        <v>45781</v>
      </c>
      <c r="G163" s="5" t="s">
        <v>139</v>
      </c>
      <c r="H163" s="5" t="s">
        <v>139</v>
      </c>
      <c r="I163" s="16">
        <v>45783</v>
      </c>
      <c r="J163" s="3" t="s">
        <v>19</v>
      </c>
      <c r="L163" s="37">
        <v>6</v>
      </c>
      <c r="M163" s="5" t="s">
        <v>136</v>
      </c>
      <c r="N163" s="5" t="s">
        <v>136</v>
      </c>
      <c r="O163" s="3"/>
    </row>
    <row r="164" spans="2:15" ht="12.75" x14ac:dyDescent="0.25">
      <c r="B164" s="37">
        <v>36</v>
      </c>
      <c r="C164" s="7" t="s">
        <v>142</v>
      </c>
      <c r="D164" s="9" t="s">
        <v>96</v>
      </c>
      <c r="E164" s="9" t="s">
        <v>97</v>
      </c>
      <c r="F164" s="6">
        <v>45782</v>
      </c>
      <c r="G164" s="5" t="s">
        <v>133</v>
      </c>
      <c r="H164" s="5" t="s">
        <v>134</v>
      </c>
      <c r="I164" s="16" t="s">
        <v>135</v>
      </c>
      <c r="J164" s="3" t="s">
        <v>26</v>
      </c>
      <c r="L164" s="37">
        <v>7</v>
      </c>
      <c r="M164" s="5" t="s">
        <v>141</v>
      </c>
      <c r="N164" s="5" t="s">
        <v>136</v>
      </c>
      <c r="O164" s="3"/>
    </row>
    <row r="165" spans="2:15" ht="12.75" x14ac:dyDescent="0.25">
      <c r="B165" s="37">
        <v>37</v>
      </c>
      <c r="C165" s="7" t="s">
        <v>142</v>
      </c>
      <c r="D165" s="9" t="s">
        <v>98</v>
      </c>
      <c r="E165" s="9" t="s">
        <v>99</v>
      </c>
      <c r="F165" s="6">
        <v>45783</v>
      </c>
      <c r="G165" s="5" t="s">
        <v>133</v>
      </c>
      <c r="H165" s="5" t="s">
        <v>134</v>
      </c>
      <c r="I165" s="16" t="s">
        <v>135</v>
      </c>
      <c r="J165" s="3" t="s">
        <v>18</v>
      </c>
      <c r="L165" s="37">
        <v>1</v>
      </c>
      <c r="M165" s="5" t="s">
        <v>141</v>
      </c>
      <c r="N165" s="5" t="s">
        <v>136</v>
      </c>
      <c r="O165" s="3"/>
    </row>
    <row r="166" spans="2:15" ht="12.75" x14ac:dyDescent="0.25">
      <c r="B166" s="37">
        <v>39</v>
      </c>
      <c r="C166" s="7" t="s">
        <v>142</v>
      </c>
      <c r="D166" s="9" t="s">
        <v>102</v>
      </c>
      <c r="E166" s="9" t="s">
        <v>103</v>
      </c>
      <c r="F166" s="6">
        <v>45784</v>
      </c>
      <c r="G166" s="5" t="s">
        <v>133</v>
      </c>
      <c r="H166" s="5" t="s">
        <v>134</v>
      </c>
      <c r="I166" s="16" t="s">
        <v>135</v>
      </c>
      <c r="J166" s="3" t="s">
        <v>18</v>
      </c>
      <c r="L166" s="37">
        <v>2</v>
      </c>
      <c r="M166" s="5" t="s">
        <v>136</v>
      </c>
      <c r="N166" s="5" t="s">
        <v>136</v>
      </c>
      <c r="O166" s="3"/>
    </row>
    <row r="167" spans="2:15" ht="12.75" x14ac:dyDescent="0.25">
      <c r="B167" s="37">
        <v>1</v>
      </c>
      <c r="C167" s="7" t="s">
        <v>142</v>
      </c>
      <c r="D167" s="9" t="s">
        <v>15</v>
      </c>
      <c r="E167" s="9" t="s">
        <v>16</v>
      </c>
      <c r="F167" s="6">
        <v>45785</v>
      </c>
      <c r="G167" s="5" t="s">
        <v>133</v>
      </c>
      <c r="H167" s="5" t="s">
        <v>134</v>
      </c>
      <c r="I167" s="16" t="s">
        <v>135</v>
      </c>
      <c r="J167" s="3" t="s">
        <v>18</v>
      </c>
      <c r="L167" s="37">
        <v>3</v>
      </c>
      <c r="M167" s="5" t="s">
        <v>136</v>
      </c>
      <c r="N167" s="5" t="s">
        <v>136</v>
      </c>
      <c r="O167" s="3"/>
    </row>
    <row r="168" spans="2:15" ht="12.75" x14ac:dyDescent="0.25">
      <c r="B168" s="37">
        <v>3</v>
      </c>
      <c r="C168" s="7" t="s">
        <v>142</v>
      </c>
      <c r="D168" s="9" t="s">
        <v>24</v>
      </c>
      <c r="E168" s="9" t="s">
        <v>25</v>
      </c>
      <c r="F168" s="6">
        <v>45786</v>
      </c>
      <c r="G168" s="5" t="s">
        <v>133</v>
      </c>
      <c r="H168" s="5" t="s">
        <v>134</v>
      </c>
      <c r="I168" s="16" t="s">
        <v>135</v>
      </c>
      <c r="J168" s="3" t="s">
        <v>26</v>
      </c>
      <c r="L168" s="37">
        <v>4</v>
      </c>
      <c r="M168" s="5" t="s">
        <v>136</v>
      </c>
      <c r="N168" s="5" t="s">
        <v>136</v>
      </c>
      <c r="O168" s="3"/>
    </row>
    <row r="169" spans="2:15" ht="12.75" x14ac:dyDescent="0.25">
      <c r="B169" s="37">
        <v>2</v>
      </c>
      <c r="C169" s="7" t="s">
        <v>138</v>
      </c>
      <c r="D169" s="9" t="s">
        <v>20</v>
      </c>
      <c r="E169" s="9" t="s">
        <v>21</v>
      </c>
      <c r="F169" s="6">
        <v>45787</v>
      </c>
      <c r="G169" s="5" t="s">
        <v>139</v>
      </c>
      <c r="H169" s="5" t="s">
        <v>139</v>
      </c>
      <c r="I169" s="16">
        <v>45789</v>
      </c>
      <c r="J169" s="3" t="s">
        <v>19</v>
      </c>
      <c r="L169" s="37">
        <v>5</v>
      </c>
      <c r="M169" s="5" t="s">
        <v>136</v>
      </c>
      <c r="N169" s="5" t="s">
        <v>136</v>
      </c>
      <c r="O169" s="3"/>
    </row>
    <row r="170" spans="2:15" ht="12.75" x14ac:dyDescent="0.25">
      <c r="B170" s="37">
        <v>4</v>
      </c>
      <c r="C170" s="7" t="s">
        <v>138</v>
      </c>
      <c r="D170" s="3" t="s">
        <v>27</v>
      </c>
      <c r="E170" s="3" t="s">
        <v>28</v>
      </c>
      <c r="F170" s="6">
        <v>45787</v>
      </c>
      <c r="G170" s="5" t="s">
        <v>133</v>
      </c>
      <c r="H170" s="5" t="s">
        <v>133</v>
      </c>
      <c r="I170" s="16" t="s">
        <v>135</v>
      </c>
      <c r="J170" s="3" t="s">
        <v>19</v>
      </c>
      <c r="M170" s="5"/>
      <c r="N170" s="5"/>
      <c r="O170" s="3"/>
    </row>
    <row r="171" spans="2:15" ht="12.75" x14ac:dyDescent="0.25">
      <c r="B171" s="37">
        <v>2</v>
      </c>
      <c r="C171" s="7" t="s">
        <v>138</v>
      </c>
      <c r="D171" s="9" t="s">
        <v>20</v>
      </c>
      <c r="E171" s="9" t="s">
        <v>21</v>
      </c>
      <c r="F171" s="6">
        <v>45788</v>
      </c>
      <c r="G171" s="5" t="s">
        <v>139</v>
      </c>
      <c r="H171" s="5" t="s">
        <v>139</v>
      </c>
      <c r="I171" s="16">
        <v>45790</v>
      </c>
      <c r="J171" s="3" t="s">
        <v>19</v>
      </c>
      <c r="L171" s="37">
        <v>6</v>
      </c>
      <c r="M171" s="5" t="s">
        <v>136</v>
      </c>
      <c r="N171" s="5" t="s">
        <v>136</v>
      </c>
      <c r="O171" s="3"/>
    </row>
    <row r="172" spans="2:15" ht="12.75" x14ac:dyDescent="0.25">
      <c r="B172" s="37">
        <v>6</v>
      </c>
      <c r="C172" s="7" t="s">
        <v>142</v>
      </c>
      <c r="D172" s="9" t="s">
        <v>33</v>
      </c>
      <c r="E172" s="9" t="s">
        <v>34</v>
      </c>
      <c r="F172" s="6">
        <v>45789</v>
      </c>
      <c r="G172" s="5" t="s">
        <v>133</v>
      </c>
      <c r="H172" s="5" t="s">
        <v>134</v>
      </c>
      <c r="I172" s="16" t="s">
        <v>135</v>
      </c>
      <c r="J172" s="3" t="s">
        <v>18</v>
      </c>
      <c r="L172" s="37">
        <v>7</v>
      </c>
      <c r="M172" s="5" t="s">
        <v>141</v>
      </c>
      <c r="N172" s="5" t="s">
        <v>136</v>
      </c>
      <c r="O172" s="3"/>
    </row>
    <row r="173" spans="2:15" ht="12.75" x14ac:dyDescent="0.25">
      <c r="B173" s="37">
        <v>7</v>
      </c>
      <c r="C173" s="7" t="s">
        <v>142</v>
      </c>
      <c r="D173" s="9" t="s">
        <v>35</v>
      </c>
      <c r="E173" s="9" t="s">
        <v>36</v>
      </c>
      <c r="F173" s="6">
        <v>45790</v>
      </c>
      <c r="G173" s="5" t="s">
        <v>133</v>
      </c>
      <c r="H173" s="5" t="s">
        <v>134</v>
      </c>
      <c r="I173" s="16" t="s">
        <v>135</v>
      </c>
      <c r="J173" s="3" t="s">
        <v>18</v>
      </c>
      <c r="L173" s="37">
        <v>1</v>
      </c>
      <c r="M173" s="5" t="s">
        <v>141</v>
      </c>
      <c r="N173" s="5" t="s">
        <v>136</v>
      </c>
      <c r="O173" s="3"/>
    </row>
    <row r="174" spans="2:15" ht="12.75" x14ac:dyDescent="0.25">
      <c r="B174" s="37">
        <v>8</v>
      </c>
      <c r="C174" s="7" t="s">
        <v>142</v>
      </c>
      <c r="D174" s="9" t="s">
        <v>37</v>
      </c>
      <c r="E174" s="9" t="s">
        <v>38</v>
      </c>
      <c r="F174" s="6">
        <v>45791</v>
      </c>
      <c r="G174" s="5" t="s">
        <v>133</v>
      </c>
      <c r="H174" s="5" t="s">
        <v>134</v>
      </c>
      <c r="I174" s="16" t="s">
        <v>135</v>
      </c>
      <c r="J174" s="3" t="s">
        <v>18</v>
      </c>
      <c r="L174" s="37">
        <v>2</v>
      </c>
      <c r="M174" s="5" t="s">
        <v>136</v>
      </c>
      <c r="N174" s="5" t="s">
        <v>141</v>
      </c>
      <c r="O174" s="3"/>
    </row>
    <row r="175" spans="2:15" ht="12.75" x14ac:dyDescent="0.25">
      <c r="B175" s="37">
        <v>9</v>
      </c>
      <c r="C175" s="7" t="s">
        <v>142</v>
      </c>
      <c r="D175" s="9" t="s">
        <v>39</v>
      </c>
      <c r="E175" s="9" t="s">
        <v>40</v>
      </c>
      <c r="F175" s="6">
        <v>45792</v>
      </c>
      <c r="G175" s="5" t="s">
        <v>133</v>
      </c>
      <c r="H175" s="5" t="s">
        <v>134</v>
      </c>
      <c r="I175" s="16" t="s">
        <v>135</v>
      </c>
      <c r="J175" s="3" t="s">
        <v>18</v>
      </c>
      <c r="L175" s="37">
        <v>3</v>
      </c>
      <c r="M175" s="5" t="s">
        <v>136</v>
      </c>
      <c r="N175" s="5" t="s">
        <v>136</v>
      </c>
      <c r="O175" s="3"/>
    </row>
    <row r="176" spans="2:15" ht="12.75" x14ac:dyDescent="0.25">
      <c r="B176" s="37">
        <v>10</v>
      </c>
      <c r="C176" s="7" t="s">
        <v>142</v>
      </c>
      <c r="D176" s="9" t="s">
        <v>41</v>
      </c>
      <c r="E176" s="9" t="s">
        <v>42</v>
      </c>
      <c r="F176" s="6">
        <v>45793</v>
      </c>
      <c r="G176" s="5" t="s">
        <v>133</v>
      </c>
      <c r="H176" s="5" t="s">
        <v>134</v>
      </c>
      <c r="I176" s="16" t="s">
        <v>135</v>
      </c>
      <c r="J176" s="3" t="s">
        <v>18</v>
      </c>
      <c r="L176" s="37">
        <v>4</v>
      </c>
      <c r="M176" s="5" t="s">
        <v>136</v>
      </c>
      <c r="N176" s="5" t="s">
        <v>136</v>
      </c>
      <c r="O176" s="3"/>
    </row>
    <row r="177" spans="2:15" ht="12.75" x14ac:dyDescent="0.25">
      <c r="B177" s="37">
        <v>4</v>
      </c>
      <c r="C177" s="7" t="s">
        <v>138</v>
      </c>
      <c r="D177" s="9" t="s">
        <v>27</v>
      </c>
      <c r="E177" s="9" t="s">
        <v>28</v>
      </c>
      <c r="F177" s="6">
        <v>45794</v>
      </c>
      <c r="G177" s="5" t="s">
        <v>139</v>
      </c>
      <c r="H177" s="5" t="s">
        <v>139</v>
      </c>
      <c r="I177" s="16">
        <v>45796</v>
      </c>
      <c r="J177" s="3" t="s">
        <v>19</v>
      </c>
      <c r="L177" s="37">
        <v>5</v>
      </c>
      <c r="M177" s="5" t="s">
        <v>136</v>
      </c>
      <c r="N177" s="5" t="s">
        <v>136</v>
      </c>
      <c r="O177" s="3"/>
    </row>
    <row r="178" spans="2:15" ht="12.75" x14ac:dyDescent="0.25">
      <c r="B178" s="37">
        <v>5</v>
      </c>
      <c r="C178" s="7" t="s">
        <v>138</v>
      </c>
      <c r="D178" s="3" t="s">
        <v>30</v>
      </c>
      <c r="E178" s="3" t="s">
        <v>31</v>
      </c>
      <c r="F178" s="6">
        <v>45794</v>
      </c>
      <c r="G178" s="5" t="s">
        <v>133</v>
      </c>
      <c r="H178" s="5" t="s">
        <v>133</v>
      </c>
      <c r="I178" s="16" t="s">
        <v>135</v>
      </c>
      <c r="J178" s="3" t="s">
        <v>19</v>
      </c>
      <c r="M178" s="5"/>
      <c r="N178" s="5"/>
      <c r="O178" s="3"/>
    </row>
    <row r="179" spans="2:15" ht="12.75" x14ac:dyDescent="0.25">
      <c r="B179" s="37">
        <v>4</v>
      </c>
      <c r="C179" s="7" t="s">
        <v>138</v>
      </c>
      <c r="D179" s="9" t="s">
        <v>27</v>
      </c>
      <c r="E179" s="9" t="s">
        <v>28</v>
      </c>
      <c r="F179" s="6">
        <v>45795</v>
      </c>
      <c r="G179" s="5" t="s">
        <v>139</v>
      </c>
      <c r="H179" s="5" t="s">
        <v>139</v>
      </c>
      <c r="I179" s="16">
        <v>45797</v>
      </c>
      <c r="J179" s="3" t="s">
        <v>19</v>
      </c>
      <c r="L179" s="37">
        <v>6</v>
      </c>
      <c r="M179" s="5" t="s">
        <v>136</v>
      </c>
      <c r="N179" s="5" t="s">
        <v>136</v>
      </c>
      <c r="O179" s="3"/>
    </row>
    <row r="180" spans="2:15" ht="12.75" x14ac:dyDescent="0.25">
      <c r="B180" s="37">
        <v>11</v>
      </c>
      <c r="C180" s="7" t="s">
        <v>142</v>
      </c>
      <c r="D180" s="9" t="s">
        <v>44</v>
      </c>
      <c r="E180" s="9" t="s">
        <v>45</v>
      </c>
      <c r="F180" s="6">
        <v>45796</v>
      </c>
      <c r="G180" s="5" t="s">
        <v>133</v>
      </c>
      <c r="H180" s="5" t="s">
        <v>134</v>
      </c>
      <c r="I180" s="16" t="s">
        <v>135</v>
      </c>
      <c r="J180" s="3" t="s">
        <v>18</v>
      </c>
      <c r="L180" s="37">
        <v>7</v>
      </c>
      <c r="M180" s="5" t="s">
        <v>141</v>
      </c>
      <c r="N180" s="5" t="s">
        <v>136</v>
      </c>
      <c r="O180" s="3"/>
    </row>
    <row r="181" spans="2:15" ht="12.75" x14ac:dyDescent="0.25">
      <c r="B181" s="37">
        <v>14</v>
      </c>
      <c r="C181" s="7" t="s">
        <v>142</v>
      </c>
      <c r="D181" s="9" t="s">
        <v>51</v>
      </c>
      <c r="E181" s="9" t="s">
        <v>52</v>
      </c>
      <c r="F181" s="6">
        <v>45797</v>
      </c>
      <c r="G181" s="5" t="s">
        <v>133</v>
      </c>
      <c r="H181" s="5" t="s">
        <v>134</v>
      </c>
      <c r="I181" s="16" t="s">
        <v>135</v>
      </c>
      <c r="J181" s="3" t="s">
        <v>18</v>
      </c>
      <c r="L181" s="37">
        <v>1</v>
      </c>
      <c r="M181" s="5" t="s">
        <v>141</v>
      </c>
      <c r="N181" s="5" t="s">
        <v>136</v>
      </c>
      <c r="O181" s="3"/>
    </row>
    <row r="182" spans="2:15" ht="12.75" x14ac:dyDescent="0.25">
      <c r="B182" s="37">
        <v>17</v>
      </c>
      <c r="C182" s="7" t="s">
        <v>142</v>
      </c>
      <c r="D182" s="9" t="s">
        <v>57</v>
      </c>
      <c r="E182" s="9" t="s">
        <v>58</v>
      </c>
      <c r="F182" s="6">
        <v>45798</v>
      </c>
      <c r="G182" s="5" t="s">
        <v>133</v>
      </c>
      <c r="H182" s="5" t="s">
        <v>134</v>
      </c>
      <c r="I182" s="16" t="s">
        <v>135</v>
      </c>
      <c r="J182" s="3" t="s">
        <v>18</v>
      </c>
      <c r="L182" s="37">
        <v>2</v>
      </c>
      <c r="M182" s="5" t="s">
        <v>136</v>
      </c>
      <c r="N182" s="5" t="s">
        <v>136</v>
      </c>
      <c r="O182" s="3"/>
    </row>
    <row r="183" spans="2:15" ht="12.75" x14ac:dyDescent="0.25">
      <c r="B183" s="37">
        <v>18</v>
      </c>
      <c r="C183" s="7" t="s">
        <v>142</v>
      </c>
      <c r="D183" s="9" t="s">
        <v>59</v>
      </c>
      <c r="E183" s="9" t="s">
        <v>60</v>
      </c>
      <c r="F183" s="6">
        <v>45799</v>
      </c>
      <c r="G183" s="5" t="s">
        <v>133</v>
      </c>
      <c r="H183" s="5" t="s">
        <v>134</v>
      </c>
      <c r="I183" s="16" t="s">
        <v>135</v>
      </c>
      <c r="J183" s="3" t="s">
        <v>18</v>
      </c>
      <c r="L183" s="37">
        <v>3</v>
      </c>
      <c r="M183" s="5" t="s">
        <v>136</v>
      </c>
      <c r="N183" s="5" t="s">
        <v>136</v>
      </c>
      <c r="O183" s="3"/>
    </row>
    <row r="184" spans="2:15" ht="12.75" x14ac:dyDescent="0.25">
      <c r="B184" s="37">
        <v>20</v>
      </c>
      <c r="C184" s="7" t="s">
        <v>142</v>
      </c>
      <c r="D184" s="9" t="s">
        <v>64</v>
      </c>
      <c r="E184" s="9" t="s">
        <v>65</v>
      </c>
      <c r="F184" s="6">
        <v>45800</v>
      </c>
      <c r="G184" s="5" t="s">
        <v>133</v>
      </c>
      <c r="H184" s="5" t="s">
        <v>134</v>
      </c>
      <c r="I184" s="16" t="s">
        <v>135</v>
      </c>
      <c r="J184" s="3" t="s">
        <v>18</v>
      </c>
      <c r="L184" s="37">
        <v>4</v>
      </c>
      <c r="M184" s="5" t="s">
        <v>136</v>
      </c>
      <c r="N184" s="5" t="s">
        <v>136</v>
      </c>
      <c r="O184" s="3"/>
    </row>
    <row r="185" spans="2:15" ht="12.75" x14ac:dyDescent="0.25">
      <c r="B185" s="37">
        <v>5</v>
      </c>
      <c r="C185" s="7" t="s">
        <v>138</v>
      </c>
      <c r="D185" s="9" t="s">
        <v>30</v>
      </c>
      <c r="E185" s="9" t="s">
        <v>31</v>
      </c>
      <c r="F185" s="6">
        <v>45801</v>
      </c>
      <c r="G185" s="5" t="s">
        <v>139</v>
      </c>
      <c r="H185" s="5" t="s">
        <v>139</v>
      </c>
      <c r="I185" s="16">
        <v>45803</v>
      </c>
      <c r="J185" s="3" t="s">
        <v>19</v>
      </c>
      <c r="L185" s="37">
        <v>5</v>
      </c>
      <c r="M185" s="5" t="s">
        <v>136</v>
      </c>
      <c r="N185" s="5" t="s">
        <v>136</v>
      </c>
      <c r="O185" s="3"/>
    </row>
    <row r="186" spans="2:15" ht="12.75" x14ac:dyDescent="0.25">
      <c r="B186" s="37">
        <v>40</v>
      </c>
      <c r="C186" s="7" t="s">
        <v>138</v>
      </c>
      <c r="D186" s="3" t="s">
        <v>104</v>
      </c>
      <c r="E186" s="3" t="s">
        <v>105</v>
      </c>
      <c r="F186" s="6">
        <v>45801</v>
      </c>
      <c r="G186" s="5" t="s">
        <v>133</v>
      </c>
      <c r="H186" s="5" t="s">
        <v>133</v>
      </c>
      <c r="I186" s="16" t="s">
        <v>135</v>
      </c>
      <c r="J186" s="3" t="s">
        <v>19</v>
      </c>
      <c r="M186" s="5"/>
      <c r="N186" s="5"/>
      <c r="O186" s="3"/>
    </row>
    <row r="187" spans="2:15" ht="12.75" x14ac:dyDescent="0.25">
      <c r="B187" s="37">
        <v>5</v>
      </c>
      <c r="C187" s="7" t="s">
        <v>138</v>
      </c>
      <c r="D187" s="9" t="s">
        <v>30</v>
      </c>
      <c r="E187" s="9" t="s">
        <v>31</v>
      </c>
      <c r="F187" s="6">
        <v>45802</v>
      </c>
      <c r="G187" s="5" t="s">
        <v>139</v>
      </c>
      <c r="H187" s="5" t="s">
        <v>139</v>
      </c>
      <c r="I187" s="16">
        <v>45804</v>
      </c>
      <c r="J187" s="3" t="s">
        <v>19</v>
      </c>
      <c r="L187" s="37">
        <v>6</v>
      </c>
      <c r="M187" s="5" t="s">
        <v>136</v>
      </c>
      <c r="N187" s="5" t="s">
        <v>136</v>
      </c>
      <c r="O187" s="3"/>
    </row>
    <row r="188" spans="2:15" ht="12.75" x14ac:dyDescent="0.25">
      <c r="B188" s="37">
        <v>21</v>
      </c>
      <c r="C188" s="7" t="s">
        <v>142</v>
      </c>
      <c r="D188" s="9" t="s">
        <v>66</v>
      </c>
      <c r="E188" s="9" t="s">
        <v>67</v>
      </c>
      <c r="F188" s="6">
        <v>45803</v>
      </c>
      <c r="G188" s="5" t="s">
        <v>133</v>
      </c>
      <c r="H188" s="5" t="s">
        <v>134</v>
      </c>
      <c r="I188" s="16" t="s">
        <v>135</v>
      </c>
      <c r="J188" s="3" t="s">
        <v>18</v>
      </c>
      <c r="L188" s="37">
        <v>7</v>
      </c>
      <c r="M188" s="5" t="s">
        <v>141</v>
      </c>
      <c r="N188" s="5" t="s">
        <v>136</v>
      </c>
      <c r="O188" s="3"/>
    </row>
    <row r="189" spans="2:15" ht="12.75" x14ac:dyDescent="0.25">
      <c r="B189" s="37">
        <v>22</v>
      </c>
      <c r="C189" s="7" t="s">
        <v>142</v>
      </c>
      <c r="D189" s="9" t="s">
        <v>68</v>
      </c>
      <c r="E189" s="9" t="s">
        <v>69</v>
      </c>
      <c r="F189" s="6">
        <v>45804</v>
      </c>
      <c r="G189" s="5" t="s">
        <v>133</v>
      </c>
      <c r="H189" s="5" t="s">
        <v>134</v>
      </c>
      <c r="I189" s="16" t="s">
        <v>135</v>
      </c>
      <c r="J189" s="3" t="s">
        <v>18</v>
      </c>
      <c r="L189" s="37">
        <v>1</v>
      </c>
      <c r="M189" s="5" t="s">
        <v>141</v>
      </c>
      <c r="N189" s="5" t="s">
        <v>136</v>
      </c>
      <c r="O189" s="3"/>
    </row>
    <row r="190" spans="2:15" ht="12.75" x14ac:dyDescent="0.25">
      <c r="B190" s="37">
        <v>23</v>
      </c>
      <c r="C190" s="7" t="s">
        <v>142</v>
      </c>
      <c r="D190" s="9" t="s">
        <v>70</v>
      </c>
      <c r="E190" s="9" t="s">
        <v>71</v>
      </c>
      <c r="F190" s="6">
        <v>45805</v>
      </c>
      <c r="G190" s="5" t="s">
        <v>133</v>
      </c>
      <c r="H190" s="5" t="s">
        <v>134</v>
      </c>
      <c r="I190" s="16" t="s">
        <v>135</v>
      </c>
      <c r="J190" s="3" t="s">
        <v>18</v>
      </c>
      <c r="L190" s="37">
        <v>2</v>
      </c>
      <c r="M190" s="5" t="s">
        <v>136</v>
      </c>
      <c r="N190" s="5" t="s">
        <v>136</v>
      </c>
      <c r="O190" s="3"/>
    </row>
    <row r="191" spans="2:15" ht="12.75" x14ac:dyDescent="0.25">
      <c r="B191" s="37">
        <v>27</v>
      </c>
      <c r="C191" s="7" t="s">
        <v>142</v>
      </c>
      <c r="D191" s="9" t="s">
        <v>78</v>
      </c>
      <c r="E191" s="9" t="s">
        <v>79</v>
      </c>
      <c r="F191" s="6">
        <v>45806</v>
      </c>
      <c r="G191" s="5" t="s">
        <v>133</v>
      </c>
      <c r="H191" s="5" t="s">
        <v>134</v>
      </c>
      <c r="I191" s="16" t="s">
        <v>135</v>
      </c>
      <c r="J191" s="3" t="s">
        <v>18</v>
      </c>
      <c r="L191" s="37">
        <v>3</v>
      </c>
      <c r="M191" s="5" t="s">
        <v>136</v>
      </c>
      <c r="N191" s="5" t="s">
        <v>136</v>
      </c>
      <c r="O191" s="3"/>
    </row>
    <row r="192" spans="2:15" ht="12.75" x14ac:dyDescent="0.25">
      <c r="B192" s="37">
        <v>28</v>
      </c>
      <c r="C192" s="7" t="s">
        <v>142</v>
      </c>
      <c r="D192" s="9" t="s">
        <v>80</v>
      </c>
      <c r="E192" s="9" t="s">
        <v>81</v>
      </c>
      <c r="F192" s="6">
        <v>45807</v>
      </c>
      <c r="G192" s="5" t="s">
        <v>133</v>
      </c>
      <c r="H192" s="5" t="s">
        <v>134</v>
      </c>
      <c r="I192" s="16" t="s">
        <v>135</v>
      </c>
      <c r="J192" s="3" t="s">
        <v>18</v>
      </c>
      <c r="L192" s="37">
        <v>4</v>
      </c>
      <c r="M192" s="5" t="s">
        <v>136</v>
      </c>
      <c r="N192" s="5" t="s">
        <v>136</v>
      </c>
      <c r="O192" s="3"/>
    </row>
    <row r="193" spans="2:15" ht="12.75" x14ac:dyDescent="0.25">
      <c r="B193" s="37">
        <v>40</v>
      </c>
      <c r="C193" s="7" t="s">
        <v>138</v>
      </c>
      <c r="D193" s="9" t="s">
        <v>104</v>
      </c>
      <c r="E193" s="9" t="s">
        <v>105</v>
      </c>
      <c r="F193" s="6">
        <v>45808</v>
      </c>
      <c r="G193" s="5" t="s">
        <v>139</v>
      </c>
      <c r="H193" s="5" t="s">
        <v>139</v>
      </c>
      <c r="I193" s="16">
        <v>45811</v>
      </c>
      <c r="J193" s="3" t="s">
        <v>19</v>
      </c>
      <c r="L193" s="37">
        <v>5</v>
      </c>
      <c r="M193" s="5" t="s">
        <v>136</v>
      </c>
      <c r="N193" s="5" t="s">
        <v>136</v>
      </c>
      <c r="O193" s="3"/>
    </row>
    <row r="194" spans="2:15" ht="12.75" x14ac:dyDescent="0.25">
      <c r="B194" s="37">
        <v>12</v>
      </c>
      <c r="C194" s="7" t="s">
        <v>138</v>
      </c>
      <c r="D194" s="3" t="s">
        <v>46</v>
      </c>
      <c r="E194" s="3" t="s">
        <v>47</v>
      </c>
      <c r="F194" s="6">
        <v>45808</v>
      </c>
      <c r="G194" s="5" t="s">
        <v>133</v>
      </c>
      <c r="H194" s="5" t="s">
        <v>133</v>
      </c>
      <c r="I194" s="16" t="s">
        <v>135</v>
      </c>
      <c r="J194" s="3" t="s">
        <v>19</v>
      </c>
      <c r="M194" s="5"/>
      <c r="N194" s="5"/>
      <c r="O194" s="3"/>
    </row>
    <row r="195" spans="2:15" ht="12.75" x14ac:dyDescent="0.25">
      <c r="B195" s="37">
        <v>40</v>
      </c>
      <c r="C195" s="7" t="s">
        <v>138</v>
      </c>
      <c r="D195" s="9" t="s">
        <v>104</v>
      </c>
      <c r="E195" s="9" t="s">
        <v>105</v>
      </c>
      <c r="F195" s="6">
        <v>45809</v>
      </c>
      <c r="G195" s="5" t="s">
        <v>139</v>
      </c>
      <c r="H195" s="5" t="s">
        <v>139</v>
      </c>
      <c r="I195" s="16">
        <v>45812</v>
      </c>
      <c r="J195" s="3" t="s">
        <v>19</v>
      </c>
      <c r="L195" s="37">
        <v>6</v>
      </c>
      <c r="M195" s="5" t="s">
        <v>136</v>
      </c>
      <c r="N195" s="5" t="s">
        <v>136</v>
      </c>
      <c r="O195" s="3"/>
    </row>
    <row r="196" spans="2:15" ht="12.75" x14ac:dyDescent="0.25">
      <c r="B196" s="37">
        <v>40</v>
      </c>
      <c r="C196" s="7" t="s">
        <v>138</v>
      </c>
      <c r="D196" s="9" t="s">
        <v>104</v>
      </c>
      <c r="E196" s="9" t="s">
        <v>105</v>
      </c>
      <c r="F196" s="6">
        <v>45810</v>
      </c>
      <c r="G196" s="5" t="s">
        <v>139</v>
      </c>
      <c r="H196" s="5" t="s">
        <v>139</v>
      </c>
      <c r="I196" s="16">
        <v>45813</v>
      </c>
      <c r="J196" s="3" t="s">
        <v>19</v>
      </c>
      <c r="L196" s="37">
        <v>7</v>
      </c>
      <c r="M196" s="5" t="s">
        <v>141</v>
      </c>
      <c r="N196" s="5" t="s">
        <v>136</v>
      </c>
      <c r="O196" s="3"/>
    </row>
    <row r="197" spans="2:15" ht="12.75" x14ac:dyDescent="0.25">
      <c r="B197" s="37">
        <v>30</v>
      </c>
      <c r="C197" s="7" t="s">
        <v>142</v>
      </c>
      <c r="D197" s="9" t="s">
        <v>84</v>
      </c>
      <c r="E197" s="9" t="s">
        <v>85</v>
      </c>
      <c r="F197" s="6">
        <v>45811</v>
      </c>
      <c r="G197" s="5" t="s">
        <v>133</v>
      </c>
      <c r="H197" s="5" t="s">
        <v>134</v>
      </c>
      <c r="I197" s="16" t="s">
        <v>135</v>
      </c>
      <c r="J197" s="3" t="s">
        <v>18</v>
      </c>
      <c r="L197" s="37">
        <v>1</v>
      </c>
      <c r="M197" s="5" t="s">
        <v>141</v>
      </c>
      <c r="N197" s="5" t="s">
        <v>136</v>
      </c>
      <c r="O197" s="3"/>
    </row>
    <row r="198" spans="2:15" ht="12.75" x14ac:dyDescent="0.25">
      <c r="B198" s="37">
        <v>31</v>
      </c>
      <c r="C198" s="7" t="s">
        <v>142</v>
      </c>
      <c r="D198" s="9" t="s">
        <v>86</v>
      </c>
      <c r="E198" s="9" t="s">
        <v>87</v>
      </c>
      <c r="F198" s="6">
        <v>45812</v>
      </c>
      <c r="G198" s="5" t="s">
        <v>133</v>
      </c>
      <c r="H198" s="5" t="s">
        <v>134</v>
      </c>
      <c r="I198" s="16" t="s">
        <v>135</v>
      </c>
      <c r="J198" s="3" t="s">
        <v>18</v>
      </c>
      <c r="L198" s="37">
        <v>2</v>
      </c>
      <c r="M198" s="5" t="s">
        <v>136</v>
      </c>
      <c r="N198" s="5" t="s">
        <v>141</v>
      </c>
      <c r="O198" s="3"/>
    </row>
    <row r="199" spans="2:15" ht="12.75" x14ac:dyDescent="0.25">
      <c r="B199" s="37">
        <v>32</v>
      </c>
      <c r="C199" s="7" t="s">
        <v>142</v>
      </c>
      <c r="D199" s="9" t="s">
        <v>88</v>
      </c>
      <c r="E199" s="9" t="s">
        <v>89</v>
      </c>
      <c r="F199" s="6">
        <v>45813</v>
      </c>
      <c r="G199" s="5" t="s">
        <v>133</v>
      </c>
      <c r="H199" s="5" t="s">
        <v>134</v>
      </c>
      <c r="I199" s="16" t="s">
        <v>135</v>
      </c>
      <c r="J199" s="3" t="s">
        <v>18</v>
      </c>
      <c r="L199" s="37">
        <v>3</v>
      </c>
      <c r="M199" s="5" t="s">
        <v>136</v>
      </c>
      <c r="N199" s="5" t="s">
        <v>136</v>
      </c>
      <c r="O199" s="3"/>
    </row>
    <row r="200" spans="2:15" ht="12.75" x14ac:dyDescent="0.25">
      <c r="B200" s="37">
        <v>33</v>
      </c>
      <c r="C200" s="7" t="s">
        <v>142</v>
      </c>
      <c r="D200" s="9" t="s">
        <v>90</v>
      </c>
      <c r="E200" s="9" t="s">
        <v>91</v>
      </c>
      <c r="F200" s="6">
        <v>45814</v>
      </c>
      <c r="G200" s="5" t="s">
        <v>133</v>
      </c>
      <c r="H200" s="5" t="s">
        <v>134</v>
      </c>
      <c r="I200" s="16" t="s">
        <v>135</v>
      </c>
      <c r="J200" s="3" t="s">
        <v>26</v>
      </c>
      <c r="L200" s="37">
        <v>4</v>
      </c>
      <c r="M200" s="5" t="s">
        <v>136</v>
      </c>
      <c r="N200" s="5" t="s">
        <v>136</v>
      </c>
      <c r="O200" s="3"/>
    </row>
    <row r="201" spans="2:15" ht="12.75" x14ac:dyDescent="0.25">
      <c r="B201" s="37">
        <v>12</v>
      </c>
      <c r="C201" s="7" t="s">
        <v>138</v>
      </c>
      <c r="D201" s="9" t="s">
        <v>46</v>
      </c>
      <c r="E201" s="9" t="s">
        <v>47</v>
      </c>
      <c r="F201" s="6">
        <v>45815</v>
      </c>
      <c r="G201" s="5" t="s">
        <v>139</v>
      </c>
      <c r="H201" s="5" t="s">
        <v>139</v>
      </c>
      <c r="I201" s="16">
        <v>45817</v>
      </c>
      <c r="J201" s="3" t="s">
        <v>19</v>
      </c>
      <c r="L201" s="37">
        <v>5</v>
      </c>
      <c r="M201" s="5" t="s">
        <v>136</v>
      </c>
      <c r="N201" s="5" t="s">
        <v>136</v>
      </c>
      <c r="O201" s="3"/>
    </row>
    <row r="202" spans="2:15" ht="12.75" x14ac:dyDescent="0.25">
      <c r="B202" s="37">
        <v>13</v>
      </c>
      <c r="C202" s="7" t="s">
        <v>138</v>
      </c>
      <c r="D202" s="3" t="s">
        <v>49</v>
      </c>
      <c r="E202" s="3" t="s">
        <v>50</v>
      </c>
      <c r="F202" s="6">
        <v>45815</v>
      </c>
      <c r="G202" s="5" t="s">
        <v>133</v>
      </c>
      <c r="H202" s="5" t="s">
        <v>133</v>
      </c>
      <c r="I202" s="16" t="s">
        <v>135</v>
      </c>
      <c r="J202" s="3" t="s">
        <v>19</v>
      </c>
      <c r="M202" s="5"/>
      <c r="N202" s="5"/>
      <c r="O202" s="3"/>
    </row>
    <row r="203" spans="2:15" ht="12.75" x14ac:dyDescent="0.25">
      <c r="B203" s="37">
        <v>12</v>
      </c>
      <c r="C203" s="7" t="s">
        <v>138</v>
      </c>
      <c r="D203" s="9" t="s">
        <v>46</v>
      </c>
      <c r="E203" s="9" t="s">
        <v>47</v>
      </c>
      <c r="F203" s="6">
        <v>45816</v>
      </c>
      <c r="G203" s="5" t="s">
        <v>139</v>
      </c>
      <c r="H203" s="5" t="s">
        <v>139</v>
      </c>
      <c r="I203" s="16">
        <v>45818</v>
      </c>
      <c r="J203" s="3" t="s">
        <v>19</v>
      </c>
      <c r="L203" s="37">
        <v>6</v>
      </c>
      <c r="M203" s="5" t="s">
        <v>136</v>
      </c>
      <c r="N203" s="5" t="s">
        <v>136</v>
      </c>
      <c r="O203" s="3"/>
    </row>
    <row r="204" spans="2:15" ht="12.75" x14ac:dyDescent="0.25">
      <c r="B204" s="37">
        <v>35</v>
      </c>
      <c r="C204" s="7" t="s">
        <v>142</v>
      </c>
      <c r="D204" s="9" t="s">
        <v>94</v>
      </c>
      <c r="E204" s="9" t="s">
        <v>95</v>
      </c>
      <c r="F204" s="6">
        <v>45817</v>
      </c>
      <c r="G204" s="5" t="s">
        <v>133</v>
      </c>
      <c r="H204" s="5" t="s">
        <v>134</v>
      </c>
      <c r="I204" s="16" t="s">
        <v>135</v>
      </c>
      <c r="J204" s="3" t="s">
        <v>18</v>
      </c>
      <c r="L204" s="37">
        <v>7</v>
      </c>
      <c r="M204" s="5" t="s">
        <v>141</v>
      </c>
      <c r="N204" s="5" t="s">
        <v>136</v>
      </c>
      <c r="O204" s="3"/>
    </row>
    <row r="205" spans="2:15" ht="12.75" x14ac:dyDescent="0.25">
      <c r="B205" s="37">
        <v>36</v>
      </c>
      <c r="C205" s="7" t="s">
        <v>142</v>
      </c>
      <c r="D205" s="9" t="s">
        <v>96</v>
      </c>
      <c r="E205" s="9" t="s">
        <v>97</v>
      </c>
      <c r="F205" s="6">
        <v>45818</v>
      </c>
      <c r="G205" s="5" t="s">
        <v>133</v>
      </c>
      <c r="H205" s="5" t="s">
        <v>134</v>
      </c>
      <c r="I205" s="16" t="s">
        <v>135</v>
      </c>
      <c r="J205" s="3" t="s">
        <v>26</v>
      </c>
      <c r="L205" s="37">
        <v>1</v>
      </c>
      <c r="M205" s="5" t="s">
        <v>141</v>
      </c>
      <c r="N205" s="5" t="s">
        <v>136</v>
      </c>
      <c r="O205" s="3"/>
    </row>
    <row r="206" spans="2:15" ht="12.75" x14ac:dyDescent="0.25">
      <c r="B206" s="37">
        <v>37</v>
      </c>
      <c r="C206" s="7" t="s">
        <v>142</v>
      </c>
      <c r="D206" s="9" t="s">
        <v>98</v>
      </c>
      <c r="E206" s="9" t="s">
        <v>99</v>
      </c>
      <c r="F206" s="6">
        <v>45819</v>
      </c>
      <c r="G206" s="5" t="s">
        <v>133</v>
      </c>
      <c r="H206" s="5" t="s">
        <v>134</v>
      </c>
      <c r="I206" s="16" t="s">
        <v>135</v>
      </c>
      <c r="J206" s="3" t="s">
        <v>18</v>
      </c>
      <c r="L206" s="37">
        <v>2</v>
      </c>
      <c r="M206" s="5" t="s">
        <v>136</v>
      </c>
      <c r="N206" s="5" t="s">
        <v>141</v>
      </c>
      <c r="O206" s="3"/>
    </row>
    <row r="207" spans="2:15" ht="12.75" x14ac:dyDescent="0.25">
      <c r="B207" s="37">
        <v>39</v>
      </c>
      <c r="C207" s="7" t="s">
        <v>142</v>
      </c>
      <c r="D207" s="9" t="s">
        <v>102</v>
      </c>
      <c r="E207" s="9" t="s">
        <v>103</v>
      </c>
      <c r="F207" s="6">
        <v>45820</v>
      </c>
      <c r="G207" s="5" t="s">
        <v>133</v>
      </c>
      <c r="H207" s="5" t="s">
        <v>134</v>
      </c>
      <c r="I207" s="16" t="s">
        <v>135</v>
      </c>
      <c r="J207" s="3" t="s">
        <v>18</v>
      </c>
      <c r="L207" s="37">
        <v>3</v>
      </c>
      <c r="M207" s="5" t="s">
        <v>136</v>
      </c>
      <c r="N207" s="5" t="s">
        <v>136</v>
      </c>
      <c r="O207" s="3"/>
    </row>
    <row r="208" spans="2:15" ht="12.75" x14ac:dyDescent="0.25">
      <c r="B208" s="37">
        <v>1</v>
      </c>
      <c r="C208" s="7" t="s">
        <v>142</v>
      </c>
      <c r="D208" s="9" t="s">
        <v>15</v>
      </c>
      <c r="E208" s="9" t="s">
        <v>16</v>
      </c>
      <c r="F208" s="6">
        <v>45821</v>
      </c>
      <c r="G208" s="5" t="s">
        <v>133</v>
      </c>
      <c r="H208" s="5" t="s">
        <v>134</v>
      </c>
      <c r="I208" s="16" t="s">
        <v>135</v>
      </c>
      <c r="J208" s="3" t="s">
        <v>18</v>
      </c>
      <c r="L208" s="37">
        <v>4</v>
      </c>
      <c r="M208" s="5" t="s">
        <v>136</v>
      </c>
      <c r="N208" s="5" t="s">
        <v>136</v>
      </c>
      <c r="O208" s="3"/>
    </row>
    <row r="209" spans="2:15" ht="12.75" x14ac:dyDescent="0.25">
      <c r="B209" s="37">
        <v>13</v>
      </c>
      <c r="C209" s="7" t="s">
        <v>138</v>
      </c>
      <c r="D209" s="9" t="s">
        <v>49</v>
      </c>
      <c r="E209" s="9" t="s">
        <v>50</v>
      </c>
      <c r="F209" s="6">
        <v>45822</v>
      </c>
      <c r="G209" s="5" t="s">
        <v>139</v>
      </c>
      <c r="H209" s="5" t="s">
        <v>139</v>
      </c>
      <c r="I209" s="16">
        <v>45824</v>
      </c>
      <c r="J209" s="3" t="s">
        <v>19</v>
      </c>
      <c r="L209" s="37">
        <v>5</v>
      </c>
      <c r="M209" s="5" t="s">
        <v>136</v>
      </c>
      <c r="N209" s="5" t="s">
        <v>136</v>
      </c>
      <c r="O209" s="3"/>
    </row>
    <row r="210" spans="2:15" ht="12.75" x14ac:dyDescent="0.25">
      <c r="B210" s="37">
        <v>2</v>
      </c>
      <c r="C210" s="7" t="s">
        <v>138</v>
      </c>
      <c r="D210" s="3" t="s">
        <v>20</v>
      </c>
      <c r="E210" s="3" t="s">
        <v>21</v>
      </c>
      <c r="F210" s="6">
        <v>45822</v>
      </c>
      <c r="G210" s="5" t="s">
        <v>133</v>
      </c>
      <c r="H210" s="5" t="s">
        <v>133</v>
      </c>
      <c r="I210" s="16" t="s">
        <v>135</v>
      </c>
      <c r="J210" s="3" t="s">
        <v>19</v>
      </c>
      <c r="M210" s="5"/>
      <c r="N210" s="5"/>
      <c r="O210" s="3"/>
    </row>
    <row r="211" spans="2:15" ht="12.75" x14ac:dyDescent="0.25">
      <c r="B211" s="37">
        <v>13</v>
      </c>
      <c r="C211" s="7" t="s">
        <v>138</v>
      </c>
      <c r="D211" s="9" t="s">
        <v>49</v>
      </c>
      <c r="E211" s="9" t="s">
        <v>50</v>
      </c>
      <c r="F211" s="6">
        <v>45823</v>
      </c>
      <c r="G211" s="5" t="s">
        <v>139</v>
      </c>
      <c r="H211" s="5" t="s">
        <v>139</v>
      </c>
      <c r="I211" s="16">
        <v>45825</v>
      </c>
      <c r="J211" s="3" t="s">
        <v>19</v>
      </c>
      <c r="L211" s="37">
        <v>6</v>
      </c>
      <c r="M211" s="5" t="s">
        <v>136</v>
      </c>
      <c r="N211" s="5" t="s">
        <v>136</v>
      </c>
      <c r="O211" s="3"/>
    </row>
    <row r="212" spans="2:15" ht="12.75" x14ac:dyDescent="0.25">
      <c r="B212" s="37">
        <v>3</v>
      </c>
      <c r="C212" s="7" t="s">
        <v>142</v>
      </c>
      <c r="D212" s="9" t="s">
        <v>24</v>
      </c>
      <c r="E212" s="9" t="s">
        <v>25</v>
      </c>
      <c r="F212" s="6">
        <v>45824</v>
      </c>
      <c r="G212" s="5" t="s">
        <v>133</v>
      </c>
      <c r="H212" s="5" t="s">
        <v>134</v>
      </c>
      <c r="I212" s="16" t="s">
        <v>135</v>
      </c>
      <c r="J212" s="3" t="s">
        <v>26</v>
      </c>
      <c r="L212" s="37">
        <v>7</v>
      </c>
      <c r="M212" s="5" t="s">
        <v>141</v>
      </c>
      <c r="N212" s="5" t="s">
        <v>136</v>
      </c>
      <c r="O212" s="3"/>
    </row>
    <row r="213" spans="2:15" ht="12.75" x14ac:dyDescent="0.25">
      <c r="B213" s="37">
        <v>6</v>
      </c>
      <c r="C213" s="7" t="s">
        <v>142</v>
      </c>
      <c r="D213" s="9" t="s">
        <v>33</v>
      </c>
      <c r="E213" s="9" t="s">
        <v>34</v>
      </c>
      <c r="F213" s="6">
        <v>45825</v>
      </c>
      <c r="G213" s="5" t="s">
        <v>133</v>
      </c>
      <c r="H213" s="5" t="s">
        <v>134</v>
      </c>
      <c r="I213" s="16" t="s">
        <v>135</v>
      </c>
      <c r="J213" s="3" t="s">
        <v>18</v>
      </c>
      <c r="L213" s="37">
        <v>1</v>
      </c>
      <c r="M213" s="5" t="s">
        <v>141</v>
      </c>
      <c r="N213" s="5" t="s">
        <v>136</v>
      </c>
      <c r="O213" s="3"/>
    </row>
    <row r="214" spans="2:15" ht="12.75" x14ac:dyDescent="0.25">
      <c r="B214" s="37">
        <v>7</v>
      </c>
      <c r="C214" s="7" t="s">
        <v>142</v>
      </c>
      <c r="D214" s="9" t="s">
        <v>35</v>
      </c>
      <c r="E214" s="9" t="s">
        <v>36</v>
      </c>
      <c r="F214" s="6">
        <v>45826</v>
      </c>
      <c r="G214" s="5" t="s">
        <v>133</v>
      </c>
      <c r="H214" s="5" t="s">
        <v>134</v>
      </c>
      <c r="I214" s="16" t="s">
        <v>135</v>
      </c>
      <c r="J214" s="3" t="s">
        <v>18</v>
      </c>
      <c r="L214" s="37">
        <v>2</v>
      </c>
      <c r="M214" s="5" t="s">
        <v>136</v>
      </c>
      <c r="N214" s="5" t="s">
        <v>136</v>
      </c>
      <c r="O214" s="3"/>
    </row>
    <row r="215" spans="2:15" ht="12.75" x14ac:dyDescent="0.25">
      <c r="B215" s="37">
        <v>8</v>
      </c>
      <c r="C215" s="7" t="s">
        <v>142</v>
      </c>
      <c r="D215" s="9" t="s">
        <v>37</v>
      </c>
      <c r="E215" s="9" t="s">
        <v>38</v>
      </c>
      <c r="F215" s="6">
        <v>45827</v>
      </c>
      <c r="G215" s="5" t="s">
        <v>133</v>
      </c>
      <c r="H215" s="5" t="s">
        <v>134</v>
      </c>
      <c r="I215" s="16" t="s">
        <v>135</v>
      </c>
      <c r="J215" s="3" t="s">
        <v>18</v>
      </c>
      <c r="L215" s="37">
        <v>3</v>
      </c>
      <c r="M215" s="5" t="s">
        <v>136</v>
      </c>
      <c r="N215" s="5" t="s">
        <v>136</v>
      </c>
      <c r="O215" s="3"/>
    </row>
    <row r="216" spans="2:15" ht="12.75" x14ac:dyDescent="0.25">
      <c r="B216" s="37">
        <v>9</v>
      </c>
      <c r="C216" s="7" t="s">
        <v>142</v>
      </c>
      <c r="D216" s="9" t="s">
        <v>39</v>
      </c>
      <c r="E216" s="9" t="s">
        <v>40</v>
      </c>
      <c r="F216" s="6">
        <v>45828</v>
      </c>
      <c r="G216" s="5" t="s">
        <v>133</v>
      </c>
      <c r="H216" s="5" t="s">
        <v>134</v>
      </c>
      <c r="I216" s="16" t="s">
        <v>135</v>
      </c>
      <c r="J216" s="3" t="s">
        <v>18</v>
      </c>
      <c r="L216" s="37">
        <v>4</v>
      </c>
      <c r="M216" s="5" t="s">
        <v>136</v>
      </c>
      <c r="N216" s="5" t="s">
        <v>136</v>
      </c>
      <c r="O216" s="3"/>
    </row>
    <row r="217" spans="2:15" ht="12.75" x14ac:dyDescent="0.25">
      <c r="B217" s="37">
        <v>2</v>
      </c>
      <c r="C217" s="7" t="s">
        <v>138</v>
      </c>
      <c r="D217" s="9" t="s">
        <v>20</v>
      </c>
      <c r="E217" s="9" t="s">
        <v>21</v>
      </c>
      <c r="F217" s="6">
        <v>45829</v>
      </c>
      <c r="G217" s="5" t="s">
        <v>139</v>
      </c>
      <c r="H217" s="5" t="s">
        <v>139</v>
      </c>
      <c r="I217" s="16">
        <v>45832</v>
      </c>
      <c r="J217" s="3" t="s">
        <v>19</v>
      </c>
      <c r="L217" s="37">
        <v>5</v>
      </c>
      <c r="M217" s="5" t="s">
        <v>136</v>
      </c>
      <c r="N217" s="5" t="s">
        <v>136</v>
      </c>
      <c r="O217" s="3"/>
    </row>
    <row r="218" spans="2:15" ht="12.75" x14ac:dyDescent="0.25">
      <c r="B218" s="37">
        <v>4</v>
      </c>
      <c r="C218" s="7" t="s">
        <v>138</v>
      </c>
      <c r="D218" s="3" t="s">
        <v>27</v>
      </c>
      <c r="E218" s="3" t="s">
        <v>28</v>
      </c>
      <c r="F218" s="6">
        <v>45829</v>
      </c>
      <c r="G218" s="5" t="s">
        <v>133</v>
      </c>
      <c r="H218" s="5" t="s">
        <v>133</v>
      </c>
      <c r="I218" s="16" t="s">
        <v>135</v>
      </c>
      <c r="J218" s="3" t="s">
        <v>19</v>
      </c>
      <c r="M218" s="5"/>
      <c r="N218" s="5"/>
      <c r="O218" s="3"/>
    </row>
    <row r="219" spans="2:15" ht="12.75" x14ac:dyDescent="0.25">
      <c r="B219" s="37">
        <v>2</v>
      </c>
      <c r="C219" s="7" t="s">
        <v>138</v>
      </c>
      <c r="D219" s="9" t="s">
        <v>20</v>
      </c>
      <c r="E219" s="9" t="s">
        <v>21</v>
      </c>
      <c r="F219" s="6">
        <v>45830</v>
      </c>
      <c r="G219" s="5" t="s">
        <v>139</v>
      </c>
      <c r="H219" s="5" t="s">
        <v>139</v>
      </c>
      <c r="I219" s="16">
        <v>45833</v>
      </c>
      <c r="J219" s="3" t="s">
        <v>19</v>
      </c>
      <c r="L219" s="37">
        <v>6</v>
      </c>
      <c r="M219" s="5" t="s">
        <v>136</v>
      </c>
      <c r="N219" s="5" t="s">
        <v>136</v>
      </c>
      <c r="O219" s="3"/>
    </row>
    <row r="220" spans="2:15" ht="12.75" x14ac:dyDescent="0.25">
      <c r="B220" s="37">
        <v>2</v>
      </c>
      <c r="C220" s="7" t="s">
        <v>138</v>
      </c>
      <c r="D220" s="9" t="s">
        <v>20</v>
      </c>
      <c r="E220" s="9" t="s">
        <v>21</v>
      </c>
      <c r="F220" s="6">
        <v>45831</v>
      </c>
      <c r="G220" s="5" t="s">
        <v>139</v>
      </c>
      <c r="H220" s="5" t="s">
        <v>139</v>
      </c>
      <c r="I220" s="16">
        <v>45834</v>
      </c>
      <c r="J220" s="3" t="s">
        <v>19</v>
      </c>
      <c r="L220" s="37">
        <v>7</v>
      </c>
      <c r="M220" s="5" t="s">
        <v>141</v>
      </c>
      <c r="N220" s="5" t="s">
        <v>136</v>
      </c>
      <c r="O220" s="3"/>
    </row>
    <row r="221" spans="2:15" ht="12.75" x14ac:dyDescent="0.25">
      <c r="B221" s="37">
        <v>10</v>
      </c>
      <c r="C221" s="7" t="s">
        <v>142</v>
      </c>
      <c r="D221" s="9" t="s">
        <v>41</v>
      </c>
      <c r="E221" s="9" t="s">
        <v>42</v>
      </c>
      <c r="F221" s="6">
        <v>45832</v>
      </c>
      <c r="G221" s="5" t="s">
        <v>133</v>
      </c>
      <c r="H221" s="5" t="s">
        <v>134</v>
      </c>
      <c r="I221" s="16" t="s">
        <v>135</v>
      </c>
      <c r="J221" s="3" t="s">
        <v>18</v>
      </c>
      <c r="L221" s="37">
        <v>1</v>
      </c>
      <c r="M221" s="5" t="s">
        <v>141</v>
      </c>
      <c r="N221" s="5" t="s">
        <v>136</v>
      </c>
      <c r="O221" s="3"/>
    </row>
    <row r="222" spans="2:15" ht="12.75" x14ac:dyDescent="0.25">
      <c r="B222" s="37">
        <v>11</v>
      </c>
      <c r="C222" s="7" t="s">
        <v>142</v>
      </c>
      <c r="D222" s="9" t="s">
        <v>44</v>
      </c>
      <c r="E222" s="9" t="s">
        <v>45</v>
      </c>
      <c r="F222" s="6">
        <v>45833</v>
      </c>
      <c r="G222" s="5" t="s">
        <v>133</v>
      </c>
      <c r="H222" s="5" t="s">
        <v>134</v>
      </c>
      <c r="I222" s="16" t="s">
        <v>135</v>
      </c>
      <c r="J222" s="3" t="s">
        <v>18</v>
      </c>
      <c r="L222" s="37">
        <v>2</v>
      </c>
      <c r="M222" s="5" t="s">
        <v>136</v>
      </c>
      <c r="N222" s="5" t="s">
        <v>136</v>
      </c>
      <c r="O222" s="3"/>
    </row>
    <row r="223" spans="2:15" ht="12.75" x14ac:dyDescent="0.25">
      <c r="B223" s="37">
        <v>14</v>
      </c>
      <c r="C223" s="7" t="s">
        <v>142</v>
      </c>
      <c r="D223" s="9" t="s">
        <v>51</v>
      </c>
      <c r="E223" s="9" t="s">
        <v>52</v>
      </c>
      <c r="F223" s="6">
        <v>45834</v>
      </c>
      <c r="G223" s="5" t="s">
        <v>133</v>
      </c>
      <c r="H223" s="5" t="s">
        <v>134</v>
      </c>
      <c r="I223" s="16" t="s">
        <v>135</v>
      </c>
      <c r="J223" s="3" t="s">
        <v>18</v>
      </c>
      <c r="L223" s="37">
        <v>3</v>
      </c>
      <c r="M223" s="5" t="s">
        <v>136</v>
      </c>
      <c r="N223" s="5" t="s">
        <v>136</v>
      </c>
      <c r="O223" s="3"/>
    </row>
    <row r="224" spans="2:15" ht="12.75" x14ac:dyDescent="0.25">
      <c r="B224" s="37">
        <v>17</v>
      </c>
      <c r="C224" s="7" t="s">
        <v>142</v>
      </c>
      <c r="D224" s="9" t="s">
        <v>57</v>
      </c>
      <c r="E224" s="9" t="s">
        <v>58</v>
      </c>
      <c r="F224" s="6">
        <v>45835</v>
      </c>
      <c r="G224" s="5" t="s">
        <v>133</v>
      </c>
      <c r="H224" s="5" t="s">
        <v>134</v>
      </c>
      <c r="I224" s="16" t="s">
        <v>135</v>
      </c>
      <c r="J224" s="3" t="s">
        <v>18</v>
      </c>
      <c r="L224" s="37">
        <v>4</v>
      </c>
      <c r="M224" s="5" t="s">
        <v>136</v>
      </c>
      <c r="N224" s="5" t="s">
        <v>136</v>
      </c>
      <c r="O224" s="3"/>
    </row>
    <row r="225" spans="2:15" ht="12.75" x14ac:dyDescent="0.25">
      <c r="B225" s="37">
        <v>4</v>
      </c>
      <c r="C225" s="7" t="s">
        <v>138</v>
      </c>
      <c r="D225" s="9" t="s">
        <v>27</v>
      </c>
      <c r="E225" s="9" t="s">
        <v>28</v>
      </c>
      <c r="F225" s="6">
        <v>45836</v>
      </c>
      <c r="G225" s="5" t="s">
        <v>139</v>
      </c>
      <c r="H225" s="5" t="s">
        <v>139</v>
      </c>
      <c r="I225" s="16">
        <v>45839</v>
      </c>
      <c r="J225" s="3" t="s">
        <v>19</v>
      </c>
      <c r="L225" s="37">
        <v>5</v>
      </c>
      <c r="M225" s="5" t="s">
        <v>136</v>
      </c>
      <c r="N225" s="5" t="s">
        <v>136</v>
      </c>
      <c r="O225" s="3"/>
    </row>
    <row r="226" spans="2:15" ht="12.75" x14ac:dyDescent="0.25">
      <c r="B226" s="37">
        <v>15</v>
      </c>
      <c r="C226" s="7" t="s">
        <v>138</v>
      </c>
      <c r="D226" s="3" t="s">
        <v>53</v>
      </c>
      <c r="E226" s="3" t="s">
        <v>54</v>
      </c>
      <c r="F226" s="6">
        <v>45836</v>
      </c>
      <c r="G226" s="5" t="s">
        <v>133</v>
      </c>
      <c r="H226" s="5" t="s">
        <v>133</v>
      </c>
      <c r="I226" s="16" t="s">
        <v>135</v>
      </c>
      <c r="J226" s="3" t="s">
        <v>19</v>
      </c>
      <c r="M226" s="5"/>
      <c r="N226" s="5"/>
      <c r="O226" s="3"/>
    </row>
    <row r="227" spans="2:15" ht="12.75" x14ac:dyDescent="0.25">
      <c r="B227" s="37">
        <v>4</v>
      </c>
      <c r="C227" s="7" t="s">
        <v>138</v>
      </c>
      <c r="D227" s="9" t="s">
        <v>27</v>
      </c>
      <c r="E227" s="9" t="s">
        <v>28</v>
      </c>
      <c r="F227" s="6">
        <v>45837</v>
      </c>
      <c r="G227" s="5" t="s">
        <v>139</v>
      </c>
      <c r="H227" s="5" t="s">
        <v>139</v>
      </c>
      <c r="I227" s="16">
        <v>45840</v>
      </c>
      <c r="J227" s="3" t="s">
        <v>19</v>
      </c>
      <c r="L227" s="37">
        <v>6</v>
      </c>
      <c r="M227" s="5" t="s">
        <v>136</v>
      </c>
      <c r="N227" s="5" t="s">
        <v>136</v>
      </c>
      <c r="O227" s="3"/>
    </row>
    <row r="228" spans="2:15" ht="12.75" x14ac:dyDescent="0.25">
      <c r="B228" s="37">
        <v>4</v>
      </c>
      <c r="C228" s="7" t="s">
        <v>138</v>
      </c>
      <c r="D228" s="9" t="s">
        <v>27</v>
      </c>
      <c r="E228" s="9" t="s">
        <v>28</v>
      </c>
      <c r="F228" s="6">
        <v>45838</v>
      </c>
      <c r="G228" s="5" t="s">
        <v>139</v>
      </c>
      <c r="H228" s="5" t="s">
        <v>139</v>
      </c>
      <c r="I228" s="16">
        <v>45841</v>
      </c>
      <c r="J228" s="3" t="s">
        <v>19</v>
      </c>
      <c r="L228" s="37">
        <v>7</v>
      </c>
      <c r="M228" s="5" t="s">
        <v>141</v>
      </c>
      <c r="N228" s="5" t="s">
        <v>136</v>
      </c>
      <c r="O228" s="3"/>
    </row>
    <row r="229" spans="2:15" ht="12.75" x14ac:dyDescent="0.25">
      <c r="B229" s="37">
        <v>18</v>
      </c>
      <c r="C229" s="7" t="s">
        <v>142</v>
      </c>
      <c r="D229" s="9" t="s">
        <v>59</v>
      </c>
      <c r="E229" s="9" t="s">
        <v>60</v>
      </c>
      <c r="F229" s="6">
        <v>45839</v>
      </c>
      <c r="G229" s="5" t="s">
        <v>133</v>
      </c>
      <c r="H229" s="5" t="s">
        <v>134</v>
      </c>
      <c r="I229" s="16" t="s">
        <v>135</v>
      </c>
      <c r="J229" s="3" t="s">
        <v>18</v>
      </c>
      <c r="L229" s="37">
        <v>1</v>
      </c>
      <c r="M229" s="5" t="s">
        <v>141</v>
      </c>
      <c r="N229" s="5" t="s">
        <v>136</v>
      </c>
      <c r="O229" s="3"/>
    </row>
    <row r="230" spans="2:15" ht="12.75" x14ac:dyDescent="0.25">
      <c r="B230" s="37">
        <v>20</v>
      </c>
      <c r="C230" s="7" t="s">
        <v>142</v>
      </c>
      <c r="D230" s="9" t="s">
        <v>64</v>
      </c>
      <c r="E230" s="9" t="s">
        <v>65</v>
      </c>
      <c r="F230" s="6">
        <v>45840</v>
      </c>
      <c r="G230" s="5" t="s">
        <v>133</v>
      </c>
      <c r="H230" s="5" t="s">
        <v>134</v>
      </c>
      <c r="I230" s="16" t="s">
        <v>135</v>
      </c>
      <c r="J230" s="3" t="s">
        <v>18</v>
      </c>
      <c r="L230" s="37">
        <v>2</v>
      </c>
      <c r="M230" s="5" t="s">
        <v>136</v>
      </c>
      <c r="N230" s="5" t="s">
        <v>141</v>
      </c>
      <c r="O230" s="3"/>
    </row>
    <row r="231" spans="2:15" ht="12.75" x14ac:dyDescent="0.25">
      <c r="B231" s="37">
        <v>21</v>
      </c>
      <c r="C231" s="7" t="s">
        <v>142</v>
      </c>
      <c r="D231" s="9" t="s">
        <v>66</v>
      </c>
      <c r="E231" s="9" t="s">
        <v>67</v>
      </c>
      <c r="F231" s="6">
        <v>45841</v>
      </c>
      <c r="G231" s="5" t="s">
        <v>133</v>
      </c>
      <c r="H231" s="5" t="s">
        <v>134</v>
      </c>
      <c r="I231" s="16" t="s">
        <v>135</v>
      </c>
      <c r="J231" s="3" t="s">
        <v>18</v>
      </c>
      <c r="L231" s="37">
        <v>3</v>
      </c>
      <c r="M231" s="5" t="s">
        <v>136</v>
      </c>
      <c r="N231" s="5" t="s">
        <v>136</v>
      </c>
      <c r="O231" s="3"/>
    </row>
    <row r="232" spans="2:15" ht="12.75" x14ac:dyDescent="0.25">
      <c r="B232" s="37">
        <v>22</v>
      </c>
      <c r="C232" s="7" t="s">
        <v>142</v>
      </c>
      <c r="D232" s="9" t="s">
        <v>68</v>
      </c>
      <c r="E232" s="9" t="s">
        <v>69</v>
      </c>
      <c r="F232" s="6">
        <v>45842</v>
      </c>
      <c r="G232" s="5" t="s">
        <v>133</v>
      </c>
      <c r="H232" s="5" t="s">
        <v>134</v>
      </c>
      <c r="I232" s="16" t="s">
        <v>135</v>
      </c>
      <c r="J232" s="3" t="s">
        <v>18</v>
      </c>
      <c r="L232" s="37">
        <v>4</v>
      </c>
      <c r="M232" s="5" t="s">
        <v>136</v>
      </c>
      <c r="N232" s="5" t="s">
        <v>136</v>
      </c>
      <c r="O232" s="3"/>
    </row>
    <row r="233" spans="2:15" ht="12.75" x14ac:dyDescent="0.25">
      <c r="B233" s="37">
        <v>15</v>
      </c>
      <c r="C233" s="7" t="s">
        <v>138</v>
      </c>
      <c r="D233" s="9" t="s">
        <v>53</v>
      </c>
      <c r="E233" s="9" t="s">
        <v>54</v>
      </c>
      <c r="F233" s="6">
        <v>45843</v>
      </c>
      <c r="G233" s="5" t="s">
        <v>139</v>
      </c>
      <c r="H233" s="5" t="s">
        <v>139</v>
      </c>
      <c r="I233" s="16">
        <v>45845</v>
      </c>
      <c r="J233" s="3" t="s">
        <v>19</v>
      </c>
      <c r="L233" s="37">
        <v>5</v>
      </c>
      <c r="M233" s="5" t="s">
        <v>136</v>
      </c>
      <c r="N233" s="5" t="s">
        <v>136</v>
      </c>
      <c r="O233" s="3"/>
    </row>
    <row r="234" spans="2:15" ht="12.75" x14ac:dyDescent="0.25">
      <c r="B234" s="37">
        <v>16</v>
      </c>
      <c r="C234" s="7" t="s">
        <v>138</v>
      </c>
      <c r="D234" s="3" t="s">
        <v>55</v>
      </c>
      <c r="E234" s="3" t="s">
        <v>56</v>
      </c>
      <c r="F234" s="6">
        <v>45843</v>
      </c>
      <c r="G234" s="5" t="s">
        <v>133</v>
      </c>
      <c r="H234" s="5" t="s">
        <v>133</v>
      </c>
      <c r="I234" s="16" t="s">
        <v>135</v>
      </c>
      <c r="J234" s="3" t="s">
        <v>19</v>
      </c>
      <c r="M234" s="5"/>
      <c r="N234" s="5"/>
      <c r="O234" s="3"/>
    </row>
    <row r="235" spans="2:15" ht="12.75" x14ac:dyDescent="0.25">
      <c r="B235" s="37">
        <v>15</v>
      </c>
      <c r="C235" s="7" t="s">
        <v>138</v>
      </c>
      <c r="D235" s="9" t="s">
        <v>53</v>
      </c>
      <c r="E235" s="9" t="s">
        <v>54</v>
      </c>
      <c r="F235" s="6">
        <v>45844</v>
      </c>
      <c r="G235" s="5" t="s">
        <v>139</v>
      </c>
      <c r="H235" s="5" t="s">
        <v>139</v>
      </c>
      <c r="I235" s="16">
        <v>45846</v>
      </c>
      <c r="J235" s="3" t="s">
        <v>19</v>
      </c>
      <c r="L235" s="37">
        <v>6</v>
      </c>
      <c r="M235" s="5" t="s">
        <v>136</v>
      </c>
      <c r="N235" s="5" t="s">
        <v>136</v>
      </c>
      <c r="O235" s="3"/>
    </row>
    <row r="236" spans="2:15" ht="12.75" x14ac:dyDescent="0.25">
      <c r="B236" s="37">
        <v>23</v>
      </c>
      <c r="C236" s="7" t="s">
        <v>142</v>
      </c>
      <c r="D236" s="9" t="s">
        <v>70</v>
      </c>
      <c r="E236" s="9" t="s">
        <v>71</v>
      </c>
      <c r="F236" s="6">
        <v>45845</v>
      </c>
      <c r="G236" s="5" t="s">
        <v>133</v>
      </c>
      <c r="H236" s="5" t="s">
        <v>134</v>
      </c>
      <c r="I236" s="16" t="s">
        <v>135</v>
      </c>
      <c r="J236" s="3" t="s">
        <v>18</v>
      </c>
      <c r="L236" s="37">
        <v>7</v>
      </c>
      <c r="M236" s="5" t="s">
        <v>141</v>
      </c>
      <c r="N236" s="5" t="s">
        <v>136</v>
      </c>
      <c r="O236" s="3"/>
    </row>
    <row r="237" spans="2:15" ht="12.75" x14ac:dyDescent="0.25">
      <c r="B237" s="37">
        <v>27</v>
      </c>
      <c r="C237" s="7" t="s">
        <v>142</v>
      </c>
      <c r="D237" s="9" t="s">
        <v>78</v>
      </c>
      <c r="E237" s="9" t="s">
        <v>79</v>
      </c>
      <c r="F237" s="6">
        <v>45846</v>
      </c>
      <c r="G237" s="5" t="s">
        <v>133</v>
      </c>
      <c r="H237" s="5" t="s">
        <v>134</v>
      </c>
      <c r="I237" s="16" t="s">
        <v>135</v>
      </c>
      <c r="J237" s="3" t="s">
        <v>18</v>
      </c>
      <c r="L237" s="37">
        <v>1</v>
      </c>
      <c r="M237" s="5" t="s">
        <v>141</v>
      </c>
      <c r="N237" s="5" t="s">
        <v>136</v>
      </c>
      <c r="O237" s="3"/>
    </row>
    <row r="238" spans="2:15" ht="12.75" x14ac:dyDescent="0.25">
      <c r="B238" s="37">
        <v>28</v>
      </c>
      <c r="C238" s="7" t="s">
        <v>142</v>
      </c>
      <c r="D238" s="9" t="s">
        <v>80</v>
      </c>
      <c r="E238" s="9" t="s">
        <v>81</v>
      </c>
      <c r="F238" s="6">
        <v>45847</v>
      </c>
      <c r="G238" s="5" t="s">
        <v>133</v>
      </c>
      <c r="H238" s="5" t="s">
        <v>134</v>
      </c>
      <c r="I238" s="16" t="s">
        <v>135</v>
      </c>
      <c r="J238" s="3" t="s">
        <v>18</v>
      </c>
      <c r="L238" s="37">
        <v>2</v>
      </c>
      <c r="M238" s="5" t="s">
        <v>136</v>
      </c>
      <c r="N238" s="5" t="s">
        <v>136</v>
      </c>
      <c r="O238" s="3"/>
    </row>
    <row r="239" spans="2:15" ht="12.75" x14ac:dyDescent="0.25">
      <c r="B239" s="37">
        <v>30</v>
      </c>
      <c r="C239" s="7" t="s">
        <v>142</v>
      </c>
      <c r="D239" s="9" t="s">
        <v>84</v>
      </c>
      <c r="E239" s="9" t="s">
        <v>85</v>
      </c>
      <c r="F239" s="6">
        <v>45848</v>
      </c>
      <c r="G239" s="5" t="s">
        <v>133</v>
      </c>
      <c r="H239" s="5" t="s">
        <v>134</v>
      </c>
      <c r="I239" s="16" t="s">
        <v>135</v>
      </c>
      <c r="J239" s="3" t="s">
        <v>18</v>
      </c>
      <c r="L239" s="37">
        <v>3</v>
      </c>
      <c r="M239" s="5" t="s">
        <v>136</v>
      </c>
      <c r="N239" s="5" t="s">
        <v>136</v>
      </c>
      <c r="O239" s="3"/>
    </row>
    <row r="240" spans="2:15" ht="12.75" x14ac:dyDescent="0.25">
      <c r="B240" s="37">
        <v>31</v>
      </c>
      <c r="C240" s="7" t="s">
        <v>142</v>
      </c>
      <c r="D240" s="9" t="s">
        <v>86</v>
      </c>
      <c r="E240" s="9" t="s">
        <v>87</v>
      </c>
      <c r="F240" s="6">
        <v>45849</v>
      </c>
      <c r="G240" s="5" t="s">
        <v>133</v>
      </c>
      <c r="H240" s="5" t="s">
        <v>134</v>
      </c>
      <c r="I240" s="16" t="s">
        <v>135</v>
      </c>
      <c r="J240" s="3" t="s">
        <v>18</v>
      </c>
      <c r="L240" s="37">
        <v>4</v>
      </c>
      <c r="M240" s="5" t="s">
        <v>136</v>
      </c>
      <c r="N240" s="5" t="s">
        <v>136</v>
      </c>
      <c r="O240" s="3"/>
    </row>
    <row r="241" spans="2:15" ht="12.75" x14ac:dyDescent="0.25">
      <c r="B241" s="37">
        <v>16</v>
      </c>
      <c r="C241" s="7" t="s">
        <v>138</v>
      </c>
      <c r="D241" s="9" t="s">
        <v>55</v>
      </c>
      <c r="E241" s="9" t="s">
        <v>56</v>
      </c>
      <c r="F241" s="6">
        <v>45850</v>
      </c>
      <c r="G241" s="5" t="s">
        <v>139</v>
      </c>
      <c r="H241" s="5" t="s">
        <v>139</v>
      </c>
      <c r="I241" s="16">
        <v>45852</v>
      </c>
      <c r="J241" s="3" t="s">
        <v>19</v>
      </c>
      <c r="L241" s="37">
        <v>5</v>
      </c>
      <c r="M241" s="5" t="s">
        <v>136</v>
      </c>
      <c r="N241" s="5" t="s">
        <v>136</v>
      </c>
      <c r="O241" s="3"/>
    </row>
    <row r="242" spans="2:15" ht="12.75" x14ac:dyDescent="0.25">
      <c r="B242" s="37">
        <v>19</v>
      </c>
      <c r="C242" s="7" t="s">
        <v>138</v>
      </c>
      <c r="D242" s="3" t="s">
        <v>61</v>
      </c>
      <c r="E242" s="3" t="s">
        <v>62</v>
      </c>
      <c r="F242" s="6">
        <v>45850</v>
      </c>
      <c r="G242" s="5" t="s">
        <v>133</v>
      </c>
      <c r="H242" s="5" t="s">
        <v>133</v>
      </c>
      <c r="I242" s="16" t="s">
        <v>135</v>
      </c>
      <c r="J242" s="3" t="s">
        <v>19</v>
      </c>
      <c r="M242" s="5"/>
      <c r="N242" s="5"/>
      <c r="O242" s="3"/>
    </row>
    <row r="243" spans="2:15" ht="12.75" x14ac:dyDescent="0.25">
      <c r="B243" s="37">
        <v>16</v>
      </c>
      <c r="C243" s="7" t="s">
        <v>138</v>
      </c>
      <c r="D243" s="9" t="s">
        <v>55</v>
      </c>
      <c r="E243" s="9" t="s">
        <v>56</v>
      </c>
      <c r="F243" s="6">
        <v>45851</v>
      </c>
      <c r="G243" s="5" t="s">
        <v>139</v>
      </c>
      <c r="H243" s="5" t="s">
        <v>139</v>
      </c>
      <c r="I243" s="16">
        <v>45853</v>
      </c>
      <c r="J243" s="3" t="s">
        <v>19</v>
      </c>
      <c r="L243" s="37">
        <v>6</v>
      </c>
      <c r="M243" s="5" t="s">
        <v>136</v>
      </c>
      <c r="N243" s="5" t="s">
        <v>136</v>
      </c>
      <c r="O243" s="3"/>
    </row>
    <row r="244" spans="2:15" ht="12.75" x14ac:dyDescent="0.25">
      <c r="B244" s="37">
        <v>32</v>
      </c>
      <c r="C244" s="7" t="s">
        <v>142</v>
      </c>
      <c r="D244" s="9" t="s">
        <v>88</v>
      </c>
      <c r="E244" s="9" t="s">
        <v>89</v>
      </c>
      <c r="F244" s="6">
        <v>45852</v>
      </c>
      <c r="G244" s="5" t="s">
        <v>133</v>
      </c>
      <c r="H244" s="5" t="s">
        <v>134</v>
      </c>
      <c r="I244" s="16" t="s">
        <v>135</v>
      </c>
      <c r="J244" s="3" t="s">
        <v>18</v>
      </c>
      <c r="L244" s="37">
        <v>7</v>
      </c>
      <c r="M244" s="5" t="s">
        <v>141</v>
      </c>
      <c r="N244" s="5" t="s">
        <v>136</v>
      </c>
      <c r="O244" s="3"/>
    </row>
    <row r="245" spans="2:15" ht="12.75" x14ac:dyDescent="0.25">
      <c r="B245" s="37">
        <v>33</v>
      </c>
      <c r="C245" s="7" t="s">
        <v>142</v>
      </c>
      <c r="D245" s="9" t="s">
        <v>90</v>
      </c>
      <c r="E245" s="9" t="s">
        <v>91</v>
      </c>
      <c r="F245" s="6">
        <v>45853</v>
      </c>
      <c r="G245" s="5" t="s">
        <v>133</v>
      </c>
      <c r="H245" s="5" t="s">
        <v>134</v>
      </c>
      <c r="I245" s="16" t="s">
        <v>135</v>
      </c>
      <c r="J245" s="3" t="s">
        <v>26</v>
      </c>
      <c r="L245" s="37">
        <v>1</v>
      </c>
      <c r="M245" s="5" t="s">
        <v>141</v>
      </c>
      <c r="N245" s="5" t="s">
        <v>136</v>
      </c>
      <c r="O245" s="3"/>
    </row>
    <row r="246" spans="2:15" ht="12.75" x14ac:dyDescent="0.25">
      <c r="B246" s="37">
        <v>35</v>
      </c>
      <c r="C246" s="7" t="s">
        <v>142</v>
      </c>
      <c r="D246" s="9" t="s">
        <v>94</v>
      </c>
      <c r="E246" s="9" t="s">
        <v>95</v>
      </c>
      <c r="F246" s="6">
        <v>45854</v>
      </c>
      <c r="G246" s="5" t="s">
        <v>133</v>
      </c>
      <c r="H246" s="5" t="s">
        <v>134</v>
      </c>
      <c r="I246" s="16" t="s">
        <v>135</v>
      </c>
      <c r="J246" s="3" t="s">
        <v>18</v>
      </c>
      <c r="L246" s="37">
        <v>2</v>
      </c>
      <c r="M246" s="5" t="s">
        <v>136</v>
      </c>
      <c r="N246" s="5" t="s">
        <v>136</v>
      </c>
      <c r="O246" s="3"/>
    </row>
    <row r="247" spans="2:15" ht="12.75" x14ac:dyDescent="0.25">
      <c r="B247" s="37">
        <v>36</v>
      </c>
      <c r="C247" s="7" t="s">
        <v>142</v>
      </c>
      <c r="D247" s="9" t="s">
        <v>96</v>
      </c>
      <c r="E247" s="9" t="s">
        <v>97</v>
      </c>
      <c r="F247" s="6">
        <v>45855</v>
      </c>
      <c r="G247" s="5" t="s">
        <v>133</v>
      </c>
      <c r="H247" s="5" t="s">
        <v>134</v>
      </c>
      <c r="I247" s="16" t="s">
        <v>135</v>
      </c>
      <c r="J247" s="3" t="s">
        <v>26</v>
      </c>
      <c r="L247" s="37">
        <v>3</v>
      </c>
      <c r="M247" s="5" t="s">
        <v>136</v>
      </c>
      <c r="N247" s="5" t="s">
        <v>136</v>
      </c>
      <c r="O247" s="3"/>
    </row>
    <row r="248" spans="2:15" ht="12.75" x14ac:dyDescent="0.25">
      <c r="B248" s="37">
        <v>37</v>
      </c>
      <c r="C248" s="7" t="s">
        <v>142</v>
      </c>
      <c r="D248" s="9" t="s">
        <v>98</v>
      </c>
      <c r="E248" s="9" t="s">
        <v>99</v>
      </c>
      <c r="F248" s="6">
        <v>45856</v>
      </c>
      <c r="G248" s="5" t="s">
        <v>133</v>
      </c>
      <c r="H248" s="5" t="s">
        <v>134</v>
      </c>
      <c r="I248" s="16" t="s">
        <v>135</v>
      </c>
      <c r="J248" s="3" t="s">
        <v>18</v>
      </c>
      <c r="L248" s="37">
        <v>4</v>
      </c>
      <c r="M248" s="5" t="s">
        <v>136</v>
      </c>
      <c r="N248" s="5" t="s">
        <v>136</v>
      </c>
      <c r="O248" s="3"/>
    </row>
    <row r="249" spans="2:15" ht="12.75" x14ac:dyDescent="0.25">
      <c r="B249" s="37">
        <v>19</v>
      </c>
      <c r="C249" s="7" t="s">
        <v>138</v>
      </c>
      <c r="D249" s="9" t="s">
        <v>61</v>
      </c>
      <c r="E249" s="9" t="s">
        <v>62</v>
      </c>
      <c r="F249" s="6">
        <v>45857</v>
      </c>
      <c r="G249" s="5" t="s">
        <v>139</v>
      </c>
      <c r="H249" s="5" t="s">
        <v>139</v>
      </c>
      <c r="I249" s="16">
        <v>45859</v>
      </c>
      <c r="J249" s="3" t="s">
        <v>19</v>
      </c>
      <c r="L249" s="37">
        <v>5</v>
      </c>
      <c r="M249" s="5" t="s">
        <v>136</v>
      </c>
      <c r="N249" s="5" t="s">
        <v>136</v>
      </c>
      <c r="O249" s="3"/>
    </row>
    <row r="250" spans="2:15" ht="12.75" x14ac:dyDescent="0.25">
      <c r="B250" s="37">
        <v>24</v>
      </c>
      <c r="C250" s="7" t="s">
        <v>138</v>
      </c>
      <c r="D250" s="3" t="s">
        <v>72</v>
      </c>
      <c r="E250" s="3" t="s">
        <v>73</v>
      </c>
      <c r="F250" s="6">
        <v>45857</v>
      </c>
      <c r="G250" s="5" t="s">
        <v>133</v>
      </c>
      <c r="H250" s="5" t="s">
        <v>133</v>
      </c>
      <c r="I250" s="16" t="s">
        <v>135</v>
      </c>
      <c r="J250" s="3" t="s">
        <v>19</v>
      </c>
      <c r="M250" s="5"/>
      <c r="N250" s="5"/>
      <c r="O250" s="3"/>
    </row>
    <row r="251" spans="2:15" ht="12.75" x14ac:dyDescent="0.25">
      <c r="B251" s="37">
        <v>19</v>
      </c>
      <c r="C251" s="7" t="s">
        <v>138</v>
      </c>
      <c r="D251" s="9" t="s">
        <v>61</v>
      </c>
      <c r="E251" s="9" t="s">
        <v>62</v>
      </c>
      <c r="F251" s="6">
        <v>45858</v>
      </c>
      <c r="G251" s="5" t="s">
        <v>139</v>
      </c>
      <c r="H251" s="5" t="s">
        <v>139</v>
      </c>
      <c r="I251" s="16">
        <v>45860</v>
      </c>
      <c r="J251" s="3" t="s">
        <v>19</v>
      </c>
      <c r="L251" s="37">
        <v>6</v>
      </c>
      <c r="M251" s="5" t="s">
        <v>136</v>
      </c>
      <c r="N251" s="5" t="s">
        <v>136</v>
      </c>
      <c r="O251" s="3"/>
    </row>
    <row r="252" spans="2:15" ht="12.75" x14ac:dyDescent="0.25">
      <c r="B252" s="37">
        <v>39</v>
      </c>
      <c r="C252" s="7" t="s">
        <v>142</v>
      </c>
      <c r="D252" s="9" t="s">
        <v>102</v>
      </c>
      <c r="E252" s="9" t="s">
        <v>103</v>
      </c>
      <c r="F252" s="6">
        <v>45859</v>
      </c>
      <c r="G252" s="5" t="s">
        <v>133</v>
      </c>
      <c r="H252" s="5" t="s">
        <v>134</v>
      </c>
      <c r="I252" s="16" t="s">
        <v>135</v>
      </c>
      <c r="J252" s="3" t="s">
        <v>18</v>
      </c>
      <c r="L252" s="37">
        <v>7</v>
      </c>
      <c r="M252" s="5" t="s">
        <v>141</v>
      </c>
      <c r="N252" s="5" t="s">
        <v>141</v>
      </c>
      <c r="O252" s="3"/>
    </row>
    <row r="253" spans="2:15" ht="12.75" x14ac:dyDescent="0.25">
      <c r="B253" s="37">
        <v>1</v>
      </c>
      <c r="C253" s="7" t="s">
        <v>142</v>
      </c>
      <c r="D253" s="9" t="s">
        <v>15</v>
      </c>
      <c r="E253" s="9" t="s">
        <v>16</v>
      </c>
      <c r="F253" s="6">
        <v>45860</v>
      </c>
      <c r="G253" s="5" t="s">
        <v>133</v>
      </c>
      <c r="H253" s="5" t="s">
        <v>134</v>
      </c>
      <c r="I253" s="16" t="s">
        <v>135</v>
      </c>
      <c r="J253" s="3" t="s">
        <v>18</v>
      </c>
      <c r="L253" s="37">
        <v>1</v>
      </c>
      <c r="M253" s="5" t="s">
        <v>141</v>
      </c>
      <c r="N253" s="5" t="s">
        <v>136</v>
      </c>
      <c r="O253" s="3"/>
    </row>
    <row r="254" spans="2:15" ht="12.75" x14ac:dyDescent="0.25">
      <c r="B254" s="37">
        <v>3</v>
      </c>
      <c r="C254" s="7" t="s">
        <v>142</v>
      </c>
      <c r="D254" s="9" t="s">
        <v>24</v>
      </c>
      <c r="E254" s="9" t="s">
        <v>25</v>
      </c>
      <c r="F254" s="6">
        <v>45861</v>
      </c>
      <c r="G254" s="5" t="s">
        <v>133</v>
      </c>
      <c r="H254" s="5" t="s">
        <v>134</v>
      </c>
      <c r="I254" s="16" t="s">
        <v>135</v>
      </c>
      <c r="J254" s="3" t="s">
        <v>26</v>
      </c>
      <c r="L254" s="37">
        <v>2</v>
      </c>
      <c r="M254" s="5" t="s">
        <v>136</v>
      </c>
      <c r="N254" s="5" t="s">
        <v>136</v>
      </c>
      <c r="O254" s="3"/>
    </row>
    <row r="255" spans="2:15" ht="12.75" x14ac:dyDescent="0.25">
      <c r="B255" s="37">
        <v>6</v>
      </c>
      <c r="C255" s="7" t="s">
        <v>142</v>
      </c>
      <c r="D255" s="9" t="s">
        <v>33</v>
      </c>
      <c r="E255" s="9" t="s">
        <v>34</v>
      </c>
      <c r="F255" s="6">
        <v>45862</v>
      </c>
      <c r="G255" s="5" t="s">
        <v>133</v>
      </c>
      <c r="H255" s="5" t="s">
        <v>134</v>
      </c>
      <c r="I255" s="16" t="s">
        <v>135</v>
      </c>
      <c r="J255" s="3" t="s">
        <v>18</v>
      </c>
      <c r="L255" s="37">
        <v>3</v>
      </c>
      <c r="M255" s="5" t="s">
        <v>136</v>
      </c>
      <c r="N255" s="5" t="s">
        <v>136</v>
      </c>
      <c r="O255" s="3"/>
    </row>
    <row r="256" spans="2:15" ht="12.75" x14ac:dyDescent="0.25">
      <c r="B256" s="37">
        <v>7</v>
      </c>
      <c r="C256" s="7" t="s">
        <v>142</v>
      </c>
      <c r="D256" s="9" t="s">
        <v>35</v>
      </c>
      <c r="E256" s="9" t="s">
        <v>36</v>
      </c>
      <c r="F256" s="6">
        <v>45863</v>
      </c>
      <c r="G256" s="5" t="s">
        <v>133</v>
      </c>
      <c r="H256" s="5" t="s">
        <v>134</v>
      </c>
      <c r="I256" s="16" t="s">
        <v>135</v>
      </c>
      <c r="J256" s="3" t="s">
        <v>18</v>
      </c>
      <c r="L256" s="37">
        <v>4</v>
      </c>
      <c r="M256" s="5" t="s">
        <v>136</v>
      </c>
      <c r="N256" s="5" t="s">
        <v>136</v>
      </c>
      <c r="O256" s="3"/>
    </row>
    <row r="257" spans="2:15" ht="12.75" x14ac:dyDescent="0.25">
      <c r="B257" s="37">
        <v>24</v>
      </c>
      <c r="C257" s="7" t="s">
        <v>138</v>
      </c>
      <c r="D257" s="9" t="s">
        <v>72</v>
      </c>
      <c r="E257" s="9" t="s">
        <v>73</v>
      </c>
      <c r="F257" s="6">
        <v>45864</v>
      </c>
      <c r="G257" s="5" t="s">
        <v>139</v>
      </c>
      <c r="H257" s="5" t="s">
        <v>139</v>
      </c>
      <c r="I257" s="16">
        <v>45866</v>
      </c>
      <c r="J257" s="3" t="s">
        <v>19</v>
      </c>
      <c r="L257" s="37">
        <v>5</v>
      </c>
      <c r="M257" s="5" t="s">
        <v>136</v>
      </c>
      <c r="N257" s="5" t="s">
        <v>136</v>
      </c>
      <c r="O257" s="3"/>
    </row>
    <row r="258" spans="2:15" ht="12.75" x14ac:dyDescent="0.25">
      <c r="B258" s="37">
        <v>26</v>
      </c>
      <c r="C258" s="7" t="s">
        <v>138</v>
      </c>
      <c r="D258" s="3" t="s">
        <v>76</v>
      </c>
      <c r="E258" s="3" t="s">
        <v>77</v>
      </c>
      <c r="F258" s="6">
        <v>45864</v>
      </c>
      <c r="G258" s="5" t="s">
        <v>133</v>
      </c>
      <c r="H258" s="5" t="s">
        <v>133</v>
      </c>
      <c r="I258" s="16" t="s">
        <v>135</v>
      </c>
      <c r="J258" s="3" t="s">
        <v>19</v>
      </c>
      <c r="M258" s="5"/>
      <c r="N258" s="5"/>
      <c r="O258" s="3"/>
    </row>
    <row r="259" spans="2:15" ht="12.75" x14ac:dyDescent="0.25">
      <c r="B259" s="37">
        <v>24</v>
      </c>
      <c r="C259" s="7" t="s">
        <v>138</v>
      </c>
      <c r="D259" s="9" t="s">
        <v>72</v>
      </c>
      <c r="E259" s="9" t="s">
        <v>73</v>
      </c>
      <c r="F259" s="6">
        <v>45865</v>
      </c>
      <c r="G259" s="5" t="s">
        <v>139</v>
      </c>
      <c r="H259" s="5" t="s">
        <v>139</v>
      </c>
      <c r="I259" s="16">
        <v>45867</v>
      </c>
      <c r="J259" s="3" t="s">
        <v>19</v>
      </c>
      <c r="L259" s="37">
        <v>6</v>
      </c>
      <c r="M259" s="5" t="s">
        <v>136</v>
      </c>
      <c r="N259" s="5" t="s">
        <v>136</v>
      </c>
      <c r="O259" s="3"/>
    </row>
    <row r="260" spans="2:15" ht="12.75" x14ac:dyDescent="0.25">
      <c r="B260" s="37">
        <v>8</v>
      </c>
      <c r="C260" s="7" t="s">
        <v>142</v>
      </c>
      <c r="D260" s="9" t="s">
        <v>37</v>
      </c>
      <c r="E260" s="9" t="s">
        <v>38</v>
      </c>
      <c r="F260" s="6">
        <v>45866</v>
      </c>
      <c r="G260" s="5" t="s">
        <v>133</v>
      </c>
      <c r="H260" s="5" t="s">
        <v>134</v>
      </c>
      <c r="I260" s="16" t="s">
        <v>135</v>
      </c>
      <c r="J260" s="3" t="s">
        <v>18</v>
      </c>
      <c r="L260" s="37">
        <v>7</v>
      </c>
      <c r="M260" s="5" t="s">
        <v>141</v>
      </c>
      <c r="N260" s="5" t="s">
        <v>136</v>
      </c>
      <c r="O260" s="3"/>
    </row>
    <row r="261" spans="2:15" ht="12.75" x14ac:dyDescent="0.25">
      <c r="B261" s="37">
        <v>9</v>
      </c>
      <c r="C261" s="7" t="s">
        <v>142</v>
      </c>
      <c r="D261" s="9" t="s">
        <v>39</v>
      </c>
      <c r="E261" s="9" t="s">
        <v>40</v>
      </c>
      <c r="F261" s="6">
        <v>45867</v>
      </c>
      <c r="G261" s="5" t="s">
        <v>133</v>
      </c>
      <c r="H261" s="5" t="s">
        <v>134</v>
      </c>
      <c r="I261" s="16" t="s">
        <v>135</v>
      </c>
      <c r="J261" s="3" t="s">
        <v>18</v>
      </c>
      <c r="L261" s="37">
        <v>1</v>
      </c>
      <c r="M261" s="5" t="s">
        <v>141</v>
      </c>
      <c r="N261" s="5" t="s">
        <v>136</v>
      </c>
      <c r="O261" s="3"/>
    </row>
    <row r="262" spans="2:15" ht="12.75" x14ac:dyDescent="0.25">
      <c r="B262" s="37">
        <v>10</v>
      </c>
      <c r="C262" s="7" t="s">
        <v>142</v>
      </c>
      <c r="D262" s="9" t="s">
        <v>41</v>
      </c>
      <c r="E262" s="9" t="s">
        <v>42</v>
      </c>
      <c r="F262" s="6">
        <v>45868</v>
      </c>
      <c r="G262" s="5" t="s">
        <v>133</v>
      </c>
      <c r="H262" s="5" t="s">
        <v>134</v>
      </c>
      <c r="I262" s="16" t="s">
        <v>135</v>
      </c>
      <c r="J262" s="3" t="s">
        <v>18</v>
      </c>
      <c r="L262" s="37">
        <v>2</v>
      </c>
      <c r="M262" s="5" t="s">
        <v>136</v>
      </c>
      <c r="N262" s="5" t="s">
        <v>136</v>
      </c>
      <c r="O262" s="3"/>
    </row>
    <row r="263" spans="2:15" ht="12.75" x14ac:dyDescent="0.25">
      <c r="B263" s="37">
        <v>11</v>
      </c>
      <c r="C263" s="7" t="s">
        <v>142</v>
      </c>
      <c r="D263" s="9" t="s">
        <v>44</v>
      </c>
      <c r="E263" s="9" t="s">
        <v>45</v>
      </c>
      <c r="F263" s="6">
        <v>45869</v>
      </c>
      <c r="G263" s="5" t="s">
        <v>133</v>
      </c>
      <c r="H263" s="5" t="s">
        <v>134</v>
      </c>
      <c r="I263" s="16" t="s">
        <v>135</v>
      </c>
      <c r="J263" s="3" t="s">
        <v>18</v>
      </c>
      <c r="L263" s="37">
        <v>3</v>
      </c>
      <c r="M263" s="5" t="s">
        <v>136</v>
      </c>
      <c r="N263" s="5" t="s">
        <v>136</v>
      </c>
      <c r="O263" s="3"/>
    </row>
    <row r="264" spans="2:15" ht="12.75" x14ac:dyDescent="0.25">
      <c r="B264" s="37">
        <v>14</v>
      </c>
      <c r="C264" s="7" t="s">
        <v>142</v>
      </c>
      <c r="D264" s="9" t="s">
        <v>51</v>
      </c>
      <c r="E264" s="9" t="s">
        <v>52</v>
      </c>
      <c r="F264" s="6">
        <v>45870</v>
      </c>
      <c r="G264" s="5" t="s">
        <v>133</v>
      </c>
      <c r="H264" s="5" t="s">
        <v>134</v>
      </c>
      <c r="I264" s="16" t="s">
        <v>135</v>
      </c>
      <c r="J264" s="3" t="s">
        <v>18</v>
      </c>
      <c r="L264" s="37">
        <v>4</v>
      </c>
      <c r="M264" s="5" t="s">
        <v>136</v>
      </c>
      <c r="N264" s="5" t="s">
        <v>136</v>
      </c>
      <c r="O264" s="3"/>
    </row>
    <row r="265" spans="2:15" ht="12.75" x14ac:dyDescent="0.25">
      <c r="B265" s="37">
        <v>26</v>
      </c>
      <c r="C265" s="7" t="s">
        <v>138</v>
      </c>
      <c r="D265" s="9" t="s">
        <v>76</v>
      </c>
      <c r="E265" s="9" t="s">
        <v>77</v>
      </c>
      <c r="F265" s="6">
        <v>45871</v>
      </c>
      <c r="G265" s="5" t="s">
        <v>139</v>
      </c>
      <c r="H265" s="5" t="s">
        <v>139</v>
      </c>
      <c r="I265" s="16">
        <v>45873</v>
      </c>
      <c r="J265" s="3" t="s">
        <v>19</v>
      </c>
      <c r="L265" s="37">
        <v>5</v>
      </c>
      <c r="M265" s="5" t="s">
        <v>136</v>
      </c>
      <c r="N265" s="5" t="s">
        <v>136</v>
      </c>
      <c r="O265" s="3"/>
    </row>
    <row r="266" spans="2:15" ht="12.75" x14ac:dyDescent="0.25">
      <c r="B266" s="37">
        <v>29</v>
      </c>
      <c r="C266" s="7" t="s">
        <v>138</v>
      </c>
      <c r="D266" s="3" t="s">
        <v>82</v>
      </c>
      <c r="E266" s="3" t="s">
        <v>83</v>
      </c>
      <c r="F266" s="6">
        <v>45871</v>
      </c>
      <c r="G266" s="5" t="s">
        <v>133</v>
      </c>
      <c r="H266" s="5" t="s">
        <v>133</v>
      </c>
      <c r="I266" s="16" t="s">
        <v>135</v>
      </c>
      <c r="J266" s="3" t="s">
        <v>19</v>
      </c>
      <c r="M266" s="5"/>
      <c r="N266" s="5"/>
      <c r="O266" s="3"/>
    </row>
    <row r="267" spans="2:15" ht="12.75" x14ac:dyDescent="0.25">
      <c r="B267" s="37">
        <v>26</v>
      </c>
      <c r="C267" s="7" t="s">
        <v>138</v>
      </c>
      <c r="D267" s="9" t="s">
        <v>76</v>
      </c>
      <c r="E267" s="9" t="s">
        <v>77</v>
      </c>
      <c r="F267" s="6">
        <v>45872</v>
      </c>
      <c r="G267" s="5" t="s">
        <v>139</v>
      </c>
      <c r="H267" s="5" t="s">
        <v>139</v>
      </c>
      <c r="I267" s="16">
        <v>45874</v>
      </c>
      <c r="J267" s="3" t="s">
        <v>19</v>
      </c>
      <c r="L267" s="37">
        <v>6</v>
      </c>
      <c r="M267" s="5" t="s">
        <v>136</v>
      </c>
      <c r="N267" s="5" t="s">
        <v>136</v>
      </c>
      <c r="O267" s="3"/>
    </row>
    <row r="268" spans="2:15" ht="12.75" x14ac:dyDescent="0.25">
      <c r="B268" s="37">
        <v>17</v>
      </c>
      <c r="C268" s="7" t="s">
        <v>142</v>
      </c>
      <c r="D268" s="9" t="s">
        <v>57</v>
      </c>
      <c r="E268" s="9" t="s">
        <v>58</v>
      </c>
      <c r="F268" s="6">
        <v>45873</v>
      </c>
      <c r="G268" s="5" t="s">
        <v>133</v>
      </c>
      <c r="H268" s="5" t="s">
        <v>134</v>
      </c>
      <c r="I268" s="16" t="s">
        <v>135</v>
      </c>
      <c r="J268" s="3" t="s">
        <v>18</v>
      </c>
      <c r="L268" s="37">
        <v>7</v>
      </c>
      <c r="M268" s="5" t="s">
        <v>141</v>
      </c>
      <c r="N268" s="5" t="s">
        <v>136</v>
      </c>
      <c r="O268" s="3"/>
    </row>
    <row r="269" spans="2:15" ht="12.75" x14ac:dyDescent="0.25">
      <c r="B269" s="37">
        <v>18</v>
      </c>
      <c r="C269" s="7" t="s">
        <v>142</v>
      </c>
      <c r="D269" s="9" t="s">
        <v>59</v>
      </c>
      <c r="E269" s="9" t="s">
        <v>60</v>
      </c>
      <c r="F269" s="6">
        <v>45874</v>
      </c>
      <c r="G269" s="5" t="s">
        <v>133</v>
      </c>
      <c r="H269" s="5" t="s">
        <v>134</v>
      </c>
      <c r="I269" s="16" t="s">
        <v>135</v>
      </c>
      <c r="J269" s="3" t="s">
        <v>18</v>
      </c>
      <c r="L269" s="37">
        <v>1</v>
      </c>
      <c r="M269" s="5" t="s">
        <v>141</v>
      </c>
      <c r="N269" s="5" t="s">
        <v>136</v>
      </c>
      <c r="O269" s="3"/>
    </row>
    <row r="270" spans="2:15" ht="12.75" x14ac:dyDescent="0.25">
      <c r="B270" s="37">
        <v>20</v>
      </c>
      <c r="C270" s="7" t="s">
        <v>142</v>
      </c>
      <c r="D270" s="9" t="s">
        <v>64</v>
      </c>
      <c r="E270" s="9" t="s">
        <v>65</v>
      </c>
      <c r="F270" s="6">
        <v>45875</v>
      </c>
      <c r="G270" s="5" t="s">
        <v>133</v>
      </c>
      <c r="H270" s="5" t="s">
        <v>134</v>
      </c>
      <c r="I270" s="16" t="s">
        <v>135</v>
      </c>
      <c r="J270" s="3" t="s">
        <v>18</v>
      </c>
      <c r="L270" s="37">
        <v>2</v>
      </c>
      <c r="M270" s="5" t="s">
        <v>136</v>
      </c>
      <c r="N270" s="5" t="s">
        <v>136</v>
      </c>
      <c r="O270" s="3"/>
    </row>
    <row r="271" spans="2:15" ht="12.75" x14ac:dyDescent="0.25">
      <c r="B271" s="37">
        <v>29</v>
      </c>
      <c r="C271" s="7" t="s">
        <v>138</v>
      </c>
      <c r="D271" s="9" t="s">
        <v>82</v>
      </c>
      <c r="E271" s="9" t="s">
        <v>83</v>
      </c>
      <c r="F271" s="6">
        <v>45876</v>
      </c>
      <c r="G271" s="5" t="s">
        <v>139</v>
      </c>
      <c r="H271" s="5" t="s">
        <v>139</v>
      </c>
      <c r="I271" s="16">
        <v>45877</v>
      </c>
      <c r="J271" s="3" t="s">
        <v>19</v>
      </c>
      <c r="L271" s="37">
        <v>3</v>
      </c>
      <c r="M271" s="5" t="s">
        <v>136</v>
      </c>
      <c r="N271" s="5" t="s">
        <v>136</v>
      </c>
      <c r="O271" s="3"/>
    </row>
    <row r="272" spans="2:15" ht="12.75" x14ac:dyDescent="0.25">
      <c r="B272" s="37">
        <v>21</v>
      </c>
      <c r="C272" s="7" t="s">
        <v>142</v>
      </c>
      <c r="D272" s="9" t="s">
        <v>66</v>
      </c>
      <c r="E272" s="9" t="s">
        <v>67</v>
      </c>
      <c r="F272" s="6">
        <v>45877</v>
      </c>
      <c r="G272" s="5" t="s">
        <v>133</v>
      </c>
      <c r="H272" s="5" t="s">
        <v>134</v>
      </c>
      <c r="I272" s="16" t="s">
        <v>135</v>
      </c>
      <c r="J272" s="3" t="s">
        <v>18</v>
      </c>
      <c r="L272" s="37">
        <v>4</v>
      </c>
      <c r="M272" s="5" t="s">
        <v>136</v>
      </c>
      <c r="N272" s="5" t="s">
        <v>141</v>
      </c>
      <c r="O272" s="3"/>
    </row>
    <row r="273" spans="2:15" ht="12.75" x14ac:dyDescent="0.25">
      <c r="B273" s="37">
        <v>29</v>
      </c>
      <c r="C273" s="7" t="s">
        <v>138</v>
      </c>
      <c r="D273" s="9" t="s">
        <v>82</v>
      </c>
      <c r="E273" s="9" t="s">
        <v>83</v>
      </c>
      <c r="F273" s="6">
        <v>45878</v>
      </c>
      <c r="G273" s="5" t="s">
        <v>139</v>
      </c>
      <c r="H273" s="5" t="s">
        <v>139</v>
      </c>
      <c r="I273" s="16">
        <v>45880</v>
      </c>
      <c r="J273" s="3" t="s">
        <v>19</v>
      </c>
      <c r="L273" s="37">
        <v>5</v>
      </c>
      <c r="M273" s="5" t="s">
        <v>136</v>
      </c>
      <c r="N273" s="5" t="s">
        <v>136</v>
      </c>
      <c r="O273" s="3"/>
    </row>
    <row r="274" spans="2:15" ht="12.75" x14ac:dyDescent="0.25">
      <c r="B274" s="37">
        <v>12</v>
      </c>
      <c r="C274" s="7" t="s">
        <v>138</v>
      </c>
      <c r="D274" s="3" t="s">
        <v>46</v>
      </c>
      <c r="E274" s="3" t="s">
        <v>47</v>
      </c>
      <c r="F274" s="6">
        <v>45878</v>
      </c>
      <c r="G274" s="5" t="s">
        <v>133</v>
      </c>
      <c r="H274" s="5" t="s">
        <v>133</v>
      </c>
      <c r="I274" s="16" t="s">
        <v>135</v>
      </c>
      <c r="J274" s="3" t="s">
        <v>19</v>
      </c>
      <c r="M274" s="5"/>
      <c r="N274" s="5"/>
      <c r="O274" s="3"/>
    </row>
    <row r="275" spans="2:15" ht="12.75" x14ac:dyDescent="0.25">
      <c r="B275" s="37">
        <v>29</v>
      </c>
      <c r="C275" s="7" t="s">
        <v>138</v>
      </c>
      <c r="D275" s="9" t="s">
        <v>82</v>
      </c>
      <c r="E275" s="9" t="s">
        <v>83</v>
      </c>
      <c r="F275" s="6">
        <v>45879</v>
      </c>
      <c r="G275" s="5" t="s">
        <v>139</v>
      </c>
      <c r="H275" s="5" t="s">
        <v>139</v>
      </c>
      <c r="I275" s="16">
        <v>45881</v>
      </c>
      <c r="J275" s="3" t="s">
        <v>19</v>
      </c>
      <c r="L275" s="37">
        <v>6</v>
      </c>
      <c r="M275" s="5" t="s">
        <v>136</v>
      </c>
      <c r="N275" s="5" t="s">
        <v>136</v>
      </c>
      <c r="O275" s="3"/>
    </row>
    <row r="276" spans="2:15" ht="12.75" x14ac:dyDescent="0.25">
      <c r="B276" s="37">
        <v>22</v>
      </c>
      <c r="C276" s="7" t="s">
        <v>142</v>
      </c>
      <c r="D276" s="9" t="s">
        <v>68</v>
      </c>
      <c r="E276" s="9" t="s">
        <v>69</v>
      </c>
      <c r="F276" s="6">
        <v>45880</v>
      </c>
      <c r="G276" s="5" t="s">
        <v>133</v>
      </c>
      <c r="H276" s="5" t="s">
        <v>134</v>
      </c>
      <c r="I276" s="16" t="s">
        <v>135</v>
      </c>
      <c r="J276" s="3" t="s">
        <v>18</v>
      </c>
      <c r="L276" s="37">
        <v>7</v>
      </c>
      <c r="M276" s="5" t="s">
        <v>141</v>
      </c>
      <c r="N276" s="5" t="s">
        <v>136</v>
      </c>
      <c r="O276" s="3"/>
    </row>
    <row r="277" spans="2:15" ht="12.75" x14ac:dyDescent="0.25">
      <c r="B277" s="37">
        <v>23</v>
      </c>
      <c r="C277" s="7" t="s">
        <v>142</v>
      </c>
      <c r="D277" s="9" t="s">
        <v>70</v>
      </c>
      <c r="E277" s="9" t="s">
        <v>71</v>
      </c>
      <c r="F277" s="6">
        <v>45881</v>
      </c>
      <c r="G277" s="5" t="s">
        <v>133</v>
      </c>
      <c r="H277" s="5" t="s">
        <v>134</v>
      </c>
      <c r="I277" s="16" t="s">
        <v>135</v>
      </c>
      <c r="J277" s="3" t="s">
        <v>18</v>
      </c>
      <c r="L277" s="37">
        <v>1</v>
      </c>
      <c r="M277" s="5" t="s">
        <v>141</v>
      </c>
      <c r="N277" s="5" t="s">
        <v>136</v>
      </c>
      <c r="O277" s="3"/>
    </row>
    <row r="278" spans="2:15" ht="12.75" x14ac:dyDescent="0.25">
      <c r="B278" s="37">
        <v>27</v>
      </c>
      <c r="C278" s="7" t="s">
        <v>142</v>
      </c>
      <c r="D278" s="9" t="s">
        <v>78</v>
      </c>
      <c r="E278" s="9" t="s">
        <v>79</v>
      </c>
      <c r="F278" s="6">
        <v>45882</v>
      </c>
      <c r="G278" s="5" t="s">
        <v>133</v>
      </c>
      <c r="H278" s="5" t="s">
        <v>134</v>
      </c>
      <c r="I278" s="16" t="s">
        <v>135</v>
      </c>
      <c r="J278" s="3" t="s">
        <v>18</v>
      </c>
      <c r="L278" s="37">
        <v>2</v>
      </c>
      <c r="M278" s="5" t="s">
        <v>136</v>
      </c>
      <c r="N278" s="5" t="s">
        <v>136</v>
      </c>
      <c r="O278" s="3"/>
    </row>
    <row r="279" spans="2:15" ht="12.75" x14ac:dyDescent="0.25">
      <c r="B279" s="37">
        <v>28</v>
      </c>
      <c r="C279" s="7" t="s">
        <v>142</v>
      </c>
      <c r="D279" s="9" t="s">
        <v>80</v>
      </c>
      <c r="E279" s="9" t="s">
        <v>81</v>
      </c>
      <c r="F279" s="6">
        <v>45883</v>
      </c>
      <c r="G279" s="5" t="s">
        <v>133</v>
      </c>
      <c r="H279" s="5" t="s">
        <v>134</v>
      </c>
      <c r="I279" s="16" t="s">
        <v>135</v>
      </c>
      <c r="J279" s="3" t="s">
        <v>18</v>
      </c>
      <c r="L279" s="37">
        <v>3</v>
      </c>
      <c r="M279" s="5" t="s">
        <v>136</v>
      </c>
      <c r="N279" s="5" t="s">
        <v>136</v>
      </c>
      <c r="O279" s="3"/>
    </row>
    <row r="280" spans="2:15" ht="12.75" x14ac:dyDescent="0.25">
      <c r="B280" s="37">
        <v>30</v>
      </c>
      <c r="C280" s="7" t="s">
        <v>142</v>
      </c>
      <c r="D280" s="9" t="s">
        <v>84</v>
      </c>
      <c r="E280" s="9" t="s">
        <v>85</v>
      </c>
      <c r="F280" s="6">
        <v>45884</v>
      </c>
      <c r="G280" s="5" t="s">
        <v>133</v>
      </c>
      <c r="H280" s="5" t="s">
        <v>134</v>
      </c>
      <c r="I280" s="16" t="s">
        <v>135</v>
      </c>
      <c r="J280" s="3" t="s">
        <v>18</v>
      </c>
      <c r="L280" s="37">
        <v>4</v>
      </c>
      <c r="M280" s="5" t="s">
        <v>136</v>
      </c>
      <c r="N280" s="5" t="s">
        <v>136</v>
      </c>
      <c r="O280" s="3"/>
    </row>
    <row r="281" spans="2:15" ht="12.75" x14ac:dyDescent="0.25">
      <c r="B281" s="37">
        <v>12</v>
      </c>
      <c r="C281" s="7" t="s">
        <v>138</v>
      </c>
      <c r="D281" s="9" t="s">
        <v>46</v>
      </c>
      <c r="E281" s="9" t="s">
        <v>47</v>
      </c>
      <c r="F281" s="6">
        <v>45885</v>
      </c>
      <c r="G281" s="5" t="s">
        <v>139</v>
      </c>
      <c r="H281" s="5" t="s">
        <v>139</v>
      </c>
      <c r="I281" s="16">
        <v>45888</v>
      </c>
      <c r="J281" s="3" t="s">
        <v>19</v>
      </c>
      <c r="L281" s="37">
        <v>5</v>
      </c>
      <c r="M281" s="5" t="s">
        <v>136</v>
      </c>
      <c r="N281" s="5" t="s">
        <v>136</v>
      </c>
      <c r="O281" s="3"/>
    </row>
    <row r="282" spans="2:15" ht="12.75" x14ac:dyDescent="0.25">
      <c r="B282" s="37">
        <v>34</v>
      </c>
      <c r="C282" s="7" t="s">
        <v>138</v>
      </c>
      <c r="D282" s="3" t="s">
        <v>92</v>
      </c>
      <c r="E282" s="3" t="s">
        <v>93</v>
      </c>
      <c r="F282" s="6">
        <v>45885</v>
      </c>
      <c r="G282" s="5" t="s">
        <v>133</v>
      </c>
      <c r="H282" s="5" t="s">
        <v>133</v>
      </c>
      <c r="I282" s="16" t="s">
        <v>135</v>
      </c>
      <c r="J282" s="3" t="s">
        <v>19</v>
      </c>
      <c r="M282" s="5"/>
      <c r="N282" s="5"/>
      <c r="O282" s="3"/>
    </row>
    <row r="283" spans="2:15" ht="12.75" x14ac:dyDescent="0.25">
      <c r="B283" s="37">
        <v>12</v>
      </c>
      <c r="C283" s="7" t="s">
        <v>138</v>
      </c>
      <c r="D283" s="9" t="s">
        <v>46</v>
      </c>
      <c r="E283" s="9" t="s">
        <v>47</v>
      </c>
      <c r="F283" s="6">
        <v>45886</v>
      </c>
      <c r="G283" s="5" t="s">
        <v>139</v>
      </c>
      <c r="H283" s="5" t="s">
        <v>139</v>
      </c>
      <c r="I283" s="16">
        <v>45889</v>
      </c>
      <c r="J283" s="3" t="s">
        <v>19</v>
      </c>
      <c r="L283" s="37">
        <v>6</v>
      </c>
      <c r="M283" s="5" t="s">
        <v>136</v>
      </c>
      <c r="N283" s="5" t="s">
        <v>136</v>
      </c>
      <c r="O283" s="3"/>
    </row>
    <row r="284" spans="2:15" ht="12.75" x14ac:dyDescent="0.25">
      <c r="B284" s="37">
        <v>12</v>
      </c>
      <c r="C284" s="7" t="s">
        <v>138</v>
      </c>
      <c r="D284" s="9" t="s">
        <v>46</v>
      </c>
      <c r="E284" s="9" t="s">
        <v>47</v>
      </c>
      <c r="F284" s="6">
        <v>45887</v>
      </c>
      <c r="G284" s="5" t="s">
        <v>139</v>
      </c>
      <c r="H284" s="5" t="s">
        <v>139</v>
      </c>
      <c r="I284" s="16">
        <v>45890</v>
      </c>
      <c r="J284" s="3" t="s">
        <v>19</v>
      </c>
      <c r="L284" s="37">
        <v>7</v>
      </c>
      <c r="M284" s="5" t="s">
        <v>141</v>
      </c>
      <c r="N284" s="5" t="s">
        <v>136</v>
      </c>
      <c r="O284" s="3"/>
    </row>
    <row r="285" spans="2:15" ht="12.75" x14ac:dyDescent="0.25">
      <c r="B285" s="37">
        <v>31</v>
      </c>
      <c r="C285" s="7" t="s">
        <v>142</v>
      </c>
      <c r="D285" s="9" t="s">
        <v>86</v>
      </c>
      <c r="E285" s="9" t="s">
        <v>87</v>
      </c>
      <c r="F285" s="6">
        <v>45888</v>
      </c>
      <c r="G285" s="5" t="s">
        <v>133</v>
      </c>
      <c r="H285" s="5" t="s">
        <v>134</v>
      </c>
      <c r="I285" s="16" t="s">
        <v>135</v>
      </c>
      <c r="J285" s="3" t="s">
        <v>18</v>
      </c>
      <c r="L285" s="37">
        <v>1</v>
      </c>
      <c r="M285" s="5" t="s">
        <v>141</v>
      </c>
      <c r="N285" s="5" t="s">
        <v>136</v>
      </c>
      <c r="O285" s="3"/>
    </row>
    <row r="286" spans="2:15" ht="12.75" x14ac:dyDescent="0.25">
      <c r="B286" s="37">
        <v>32</v>
      </c>
      <c r="C286" s="7" t="s">
        <v>142</v>
      </c>
      <c r="D286" s="9" t="s">
        <v>88</v>
      </c>
      <c r="E286" s="9" t="s">
        <v>89</v>
      </c>
      <c r="F286" s="6">
        <v>45889</v>
      </c>
      <c r="G286" s="5" t="s">
        <v>133</v>
      </c>
      <c r="H286" s="5" t="s">
        <v>134</v>
      </c>
      <c r="I286" s="16" t="s">
        <v>135</v>
      </c>
      <c r="J286" s="3" t="s">
        <v>18</v>
      </c>
      <c r="L286" s="37">
        <v>2</v>
      </c>
      <c r="M286" s="5" t="s">
        <v>136</v>
      </c>
      <c r="N286" s="5" t="s">
        <v>141</v>
      </c>
      <c r="O286" s="3"/>
    </row>
    <row r="287" spans="2:15" ht="12.75" x14ac:dyDescent="0.25">
      <c r="B287" s="37">
        <v>33</v>
      </c>
      <c r="C287" s="7" t="s">
        <v>142</v>
      </c>
      <c r="D287" s="9" t="s">
        <v>90</v>
      </c>
      <c r="E287" s="9" t="s">
        <v>91</v>
      </c>
      <c r="F287" s="6">
        <v>45890</v>
      </c>
      <c r="G287" s="5" t="s">
        <v>133</v>
      </c>
      <c r="H287" s="5" t="s">
        <v>134</v>
      </c>
      <c r="I287" s="16" t="s">
        <v>135</v>
      </c>
      <c r="J287" s="3" t="s">
        <v>26</v>
      </c>
      <c r="L287" s="37">
        <v>3</v>
      </c>
      <c r="M287" s="5" t="s">
        <v>136</v>
      </c>
      <c r="N287" s="5" t="s">
        <v>136</v>
      </c>
      <c r="O287" s="3"/>
    </row>
    <row r="288" spans="2:15" ht="12.75" x14ac:dyDescent="0.25">
      <c r="B288" s="37">
        <v>35</v>
      </c>
      <c r="C288" s="7" t="s">
        <v>142</v>
      </c>
      <c r="D288" s="9" t="s">
        <v>94</v>
      </c>
      <c r="E288" s="9" t="s">
        <v>95</v>
      </c>
      <c r="F288" s="6">
        <v>45891</v>
      </c>
      <c r="G288" s="5" t="s">
        <v>133</v>
      </c>
      <c r="H288" s="5" t="s">
        <v>134</v>
      </c>
      <c r="I288" s="16" t="s">
        <v>135</v>
      </c>
      <c r="J288" s="3" t="s">
        <v>18</v>
      </c>
      <c r="L288" s="37">
        <v>4</v>
      </c>
      <c r="M288" s="5" t="s">
        <v>136</v>
      </c>
      <c r="N288" s="5" t="s">
        <v>136</v>
      </c>
      <c r="O288" s="3"/>
    </row>
    <row r="289" spans="2:15" ht="12.75" x14ac:dyDescent="0.25">
      <c r="B289" s="37">
        <v>34</v>
      </c>
      <c r="C289" s="7" t="s">
        <v>138</v>
      </c>
      <c r="D289" s="9" t="s">
        <v>92</v>
      </c>
      <c r="E289" s="9" t="s">
        <v>93</v>
      </c>
      <c r="F289" s="6">
        <v>45892</v>
      </c>
      <c r="G289" s="5" t="s">
        <v>139</v>
      </c>
      <c r="H289" s="5" t="s">
        <v>139</v>
      </c>
      <c r="I289" s="16">
        <v>45894</v>
      </c>
      <c r="J289" s="3" t="s">
        <v>19</v>
      </c>
      <c r="L289" s="37">
        <v>5</v>
      </c>
      <c r="M289" s="5" t="s">
        <v>136</v>
      </c>
      <c r="N289" s="5" t="s">
        <v>136</v>
      </c>
      <c r="O289" s="3"/>
    </row>
    <row r="290" spans="2:15" ht="12.75" x14ac:dyDescent="0.25">
      <c r="B290" s="37">
        <v>38</v>
      </c>
      <c r="C290" s="7" t="s">
        <v>138</v>
      </c>
      <c r="D290" s="3" t="s">
        <v>100</v>
      </c>
      <c r="E290" s="3" t="s">
        <v>101</v>
      </c>
      <c r="F290" s="6">
        <v>45892</v>
      </c>
      <c r="G290" s="5" t="s">
        <v>133</v>
      </c>
      <c r="H290" s="5" t="s">
        <v>133</v>
      </c>
      <c r="I290" s="16" t="s">
        <v>135</v>
      </c>
      <c r="J290" s="3" t="s">
        <v>19</v>
      </c>
      <c r="M290" s="5"/>
      <c r="N290" s="5"/>
      <c r="O290" s="3"/>
    </row>
    <row r="291" spans="2:15" ht="12.75" x14ac:dyDescent="0.25">
      <c r="B291" s="37">
        <v>34</v>
      </c>
      <c r="C291" s="7" t="s">
        <v>138</v>
      </c>
      <c r="D291" s="9" t="s">
        <v>92</v>
      </c>
      <c r="E291" s="9" t="s">
        <v>93</v>
      </c>
      <c r="F291" s="6">
        <v>45893</v>
      </c>
      <c r="G291" s="5" t="s">
        <v>139</v>
      </c>
      <c r="H291" s="5" t="s">
        <v>139</v>
      </c>
      <c r="I291" s="16">
        <v>45895</v>
      </c>
      <c r="J291" s="3" t="s">
        <v>19</v>
      </c>
      <c r="L291" s="37">
        <v>6</v>
      </c>
      <c r="M291" s="5" t="s">
        <v>136</v>
      </c>
      <c r="N291" s="5" t="s">
        <v>136</v>
      </c>
      <c r="O291" s="3"/>
    </row>
    <row r="292" spans="2:15" ht="12.75" x14ac:dyDescent="0.25">
      <c r="B292" s="37">
        <v>36</v>
      </c>
      <c r="C292" s="7" t="s">
        <v>142</v>
      </c>
      <c r="D292" s="9" t="s">
        <v>96</v>
      </c>
      <c r="E292" s="9" t="s">
        <v>97</v>
      </c>
      <c r="F292" s="6">
        <v>45894</v>
      </c>
      <c r="G292" s="5" t="s">
        <v>133</v>
      </c>
      <c r="H292" s="5" t="s">
        <v>134</v>
      </c>
      <c r="I292" s="16" t="s">
        <v>135</v>
      </c>
      <c r="J292" s="3" t="s">
        <v>26</v>
      </c>
      <c r="L292" s="37">
        <v>7</v>
      </c>
      <c r="M292" s="5" t="s">
        <v>141</v>
      </c>
      <c r="N292" s="5" t="s">
        <v>136</v>
      </c>
      <c r="O292" s="3"/>
    </row>
    <row r="293" spans="2:15" ht="12.75" x14ac:dyDescent="0.25">
      <c r="B293" s="37">
        <v>37</v>
      </c>
      <c r="C293" s="7" t="s">
        <v>142</v>
      </c>
      <c r="D293" s="9" t="s">
        <v>98</v>
      </c>
      <c r="E293" s="9" t="s">
        <v>99</v>
      </c>
      <c r="F293" s="6">
        <v>45895</v>
      </c>
      <c r="G293" s="5" t="s">
        <v>133</v>
      </c>
      <c r="H293" s="5" t="s">
        <v>134</v>
      </c>
      <c r="I293" s="16" t="s">
        <v>135</v>
      </c>
      <c r="J293" s="3" t="s">
        <v>18</v>
      </c>
      <c r="L293" s="37">
        <v>1</v>
      </c>
      <c r="M293" s="5" t="s">
        <v>141</v>
      </c>
      <c r="N293" s="5" t="s">
        <v>136</v>
      </c>
      <c r="O293" s="3"/>
    </row>
    <row r="294" spans="2:15" ht="12.75" x14ac:dyDescent="0.25">
      <c r="B294" s="37">
        <v>39</v>
      </c>
      <c r="C294" s="7" t="s">
        <v>142</v>
      </c>
      <c r="D294" s="9" t="s">
        <v>102</v>
      </c>
      <c r="E294" s="9" t="s">
        <v>103</v>
      </c>
      <c r="F294" s="6">
        <v>45896</v>
      </c>
      <c r="G294" s="5" t="s">
        <v>133</v>
      </c>
      <c r="H294" s="5" t="s">
        <v>134</v>
      </c>
      <c r="I294" s="16" t="s">
        <v>135</v>
      </c>
      <c r="J294" s="3" t="s">
        <v>18</v>
      </c>
      <c r="L294" s="37">
        <v>2</v>
      </c>
      <c r="M294" s="5" t="s">
        <v>136</v>
      </c>
      <c r="N294" s="5" t="s">
        <v>136</v>
      </c>
      <c r="O294" s="3"/>
    </row>
    <row r="295" spans="2:15" ht="12.75" x14ac:dyDescent="0.25">
      <c r="B295" s="37">
        <v>1</v>
      </c>
      <c r="C295" s="7" t="s">
        <v>142</v>
      </c>
      <c r="D295" s="9" t="s">
        <v>15</v>
      </c>
      <c r="E295" s="9" t="s">
        <v>16</v>
      </c>
      <c r="F295" s="6">
        <v>45897</v>
      </c>
      <c r="G295" s="5" t="s">
        <v>133</v>
      </c>
      <c r="H295" s="5" t="s">
        <v>134</v>
      </c>
      <c r="I295" s="16" t="s">
        <v>135</v>
      </c>
      <c r="J295" s="3" t="s">
        <v>18</v>
      </c>
      <c r="L295" s="37">
        <v>3</v>
      </c>
      <c r="M295" s="5" t="s">
        <v>136</v>
      </c>
      <c r="N295" s="5" t="s">
        <v>136</v>
      </c>
      <c r="O295" s="3"/>
    </row>
    <row r="296" spans="2:15" ht="12.75" x14ac:dyDescent="0.25">
      <c r="B296" s="37">
        <v>3</v>
      </c>
      <c r="C296" s="7" t="s">
        <v>142</v>
      </c>
      <c r="D296" s="9" t="s">
        <v>24</v>
      </c>
      <c r="E296" s="9" t="s">
        <v>25</v>
      </c>
      <c r="F296" s="6">
        <v>45898</v>
      </c>
      <c r="G296" s="5" t="s">
        <v>133</v>
      </c>
      <c r="H296" s="5" t="s">
        <v>134</v>
      </c>
      <c r="I296" s="16" t="s">
        <v>135</v>
      </c>
      <c r="J296" s="3" t="s">
        <v>26</v>
      </c>
      <c r="L296" s="37">
        <v>4</v>
      </c>
      <c r="M296" s="5" t="s">
        <v>136</v>
      </c>
      <c r="N296" s="5" t="s">
        <v>136</v>
      </c>
      <c r="O296" s="3"/>
    </row>
    <row r="297" spans="2:15" ht="12.75" x14ac:dyDescent="0.25">
      <c r="B297" s="37">
        <v>38</v>
      </c>
      <c r="C297" s="7" t="s">
        <v>138</v>
      </c>
      <c r="D297" s="9" t="s">
        <v>100</v>
      </c>
      <c r="E297" s="9" t="s">
        <v>101</v>
      </c>
      <c r="F297" s="6">
        <v>45899</v>
      </c>
      <c r="G297" s="5" t="s">
        <v>139</v>
      </c>
      <c r="H297" s="5" t="s">
        <v>139</v>
      </c>
      <c r="I297" s="16">
        <v>45901</v>
      </c>
      <c r="J297" s="3" t="s">
        <v>19</v>
      </c>
      <c r="L297" s="37">
        <v>5</v>
      </c>
      <c r="M297" s="5" t="s">
        <v>136</v>
      </c>
      <c r="N297" s="5" t="s">
        <v>136</v>
      </c>
      <c r="O297" s="3"/>
    </row>
    <row r="298" spans="2:15" ht="12.75" x14ac:dyDescent="0.25">
      <c r="B298" s="37">
        <v>40</v>
      </c>
      <c r="C298" s="7" t="s">
        <v>138</v>
      </c>
      <c r="D298" s="3" t="s">
        <v>104</v>
      </c>
      <c r="E298" s="3" t="s">
        <v>105</v>
      </c>
      <c r="F298" s="6">
        <v>45899</v>
      </c>
      <c r="G298" s="5" t="s">
        <v>133</v>
      </c>
      <c r="H298" s="5" t="s">
        <v>133</v>
      </c>
      <c r="I298" s="16" t="s">
        <v>135</v>
      </c>
      <c r="J298" s="3" t="s">
        <v>19</v>
      </c>
      <c r="M298" s="5"/>
      <c r="N298" s="5"/>
      <c r="O298" s="3"/>
    </row>
    <row r="299" spans="2:15" ht="12.75" x14ac:dyDescent="0.25">
      <c r="B299" s="37">
        <v>38</v>
      </c>
      <c r="C299" s="7" t="s">
        <v>138</v>
      </c>
      <c r="D299" s="9" t="s">
        <v>100</v>
      </c>
      <c r="E299" s="9" t="s">
        <v>101</v>
      </c>
      <c r="F299" s="6">
        <v>45900</v>
      </c>
      <c r="G299" s="5" t="s">
        <v>139</v>
      </c>
      <c r="H299" s="5" t="s">
        <v>139</v>
      </c>
      <c r="I299" s="16">
        <v>45902</v>
      </c>
      <c r="J299" s="3" t="s">
        <v>19</v>
      </c>
      <c r="L299" s="37">
        <v>6</v>
      </c>
      <c r="M299" s="5" t="s">
        <v>136</v>
      </c>
      <c r="N299" s="5" t="s">
        <v>136</v>
      </c>
      <c r="O299" s="3"/>
    </row>
    <row r="300" spans="2:15" ht="12.75" x14ac:dyDescent="0.25">
      <c r="B300" s="37">
        <v>6</v>
      </c>
      <c r="C300" s="7" t="s">
        <v>142</v>
      </c>
      <c r="D300" s="9" t="s">
        <v>33</v>
      </c>
      <c r="E300" s="9" t="s">
        <v>34</v>
      </c>
      <c r="F300" s="6">
        <v>45901</v>
      </c>
      <c r="G300" s="5" t="s">
        <v>133</v>
      </c>
      <c r="H300" s="5" t="s">
        <v>134</v>
      </c>
      <c r="I300" s="16" t="s">
        <v>135</v>
      </c>
      <c r="J300" s="3" t="s">
        <v>18</v>
      </c>
      <c r="L300" s="37">
        <v>7</v>
      </c>
      <c r="M300" s="5" t="s">
        <v>141</v>
      </c>
      <c r="N300" s="5" t="s">
        <v>136</v>
      </c>
      <c r="O300" s="3"/>
    </row>
    <row r="301" spans="2:15" ht="12.75" x14ac:dyDescent="0.25">
      <c r="B301" s="37">
        <v>7</v>
      </c>
      <c r="C301" s="7" t="s">
        <v>142</v>
      </c>
      <c r="D301" s="9" t="s">
        <v>35</v>
      </c>
      <c r="E301" s="9" t="s">
        <v>36</v>
      </c>
      <c r="F301" s="6">
        <v>45902</v>
      </c>
      <c r="G301" s="5" t="s">
        <v>133</v>
      </c>
      <c r="H301" s="5" t="s">
        <v>134</v>
      </c>
      <c r="I301" s="16" t="s">
        <v>135</v>
      </c>
      <c r="J301" s="3" t="s">
        <v>18</v>
      </c>
      <c r="L301" s="37">
        <v>1</v>
      </c>
      <c r="M301" s="5" t="s">
        <v>141</v>
      </c>
      <c r="N301" s="5" t="s">
        <v>136</v>
      </c>
      <c r="O301" s="3"/>
    </row>
    <row r="302" spans="2:15" ht="12.75" x14ac:dyDescent="0.25">
      <c r="B302" s="37">
        <v>8</v>
      </c>
      <c r="C302" s="7" t="s">
        <v>142</v>
      </c>
      <c r="D302" s="9" t="s">
        <v>37</v>
      </c>
      <c r="E302" s="9" t="s">
        <v>38</v>
      </c>
      <c r="F302" s="6">
        <v>45903</v>
      </c>
      <c r="G302" s="5" t="s">
        <v>133</v>
      </c>
      <c r="H302" s="5" t="s">
        <v>134</v>
      </c>
      <c r="I302" s="16" t="s">
        <v>135</v>
      </c>
      <c r="J302" s="3" t="s">
        <v>18</v>
      </c>
      <c r="L302" s="37">
        <v>2</v>
      </c>
      <c r="M302" s="5" t="s">
        <v>136</v>
      </c>
      <c r="N302" s="5" t="s">
        <v>136</v>
      </c>
      <c r="O302" s="3"/>
    </row>
    <row r="303" spans="2:15" ht="12.75" x14ac:dyDescent="0.25">
      <c r="B303" s="37">
        <v>9</v>
      </c>
      <c r="C303" s="7" t="s">
        <v>142</v>
      </c>
      <c r="D303" s="9" t="s">
        <v>39</v>
      </c>
      <c r="E303" s="9" t="s">
        <v>40</v>
      </c>
      <c r="F303" s="6">
        <v>45904</v>
      </c>
      <c r="G303" s="5" t="s">
        <v>133</v>
      </c>
      <c r="H303" s="5" t="s">
        <v>134</v>
      </c>
      <c r="I303" s="16" t="s">
        <v>135</v>
      </c>
      <c r="J303" s="3" t="s">
        <v>18</v>
      </c>
      <c r="L303" s="37">
        <v>3</v>
      </c>
      <c r="M303" s="5" t="s">
        <v>136</v>
      </c>
      <c r="N303" s="5" t="s">
        <v>136</v>
      </c>
      <c r="O303" s="3"/>
    </row>
    <row r="304" spans="2:15" ht="12.75" x14ac:dyDescent="0.25">
      <c r="B304" s="37">
        <v>10</v>
      </c>
      <c r="C304" s="7" t="s">
        <v>142</v>
      </c>
      <c r="D304" s="9" t="s">
        <v>41</v>
      </c>
      <c r="E304" s="9" t="s">
        <v>42</v>
      </c>
      <c r="F304" s="6">
        <v>45905</v>
      </c>
      <c r="G304" s="5" t="s">
        <v>133</v>
      </c>
      <c r="H304" s="5" t="s">
        <v>134</v>
      </c>
      <c r="I304" s="16" t="s">
        <v>135</v>
      </c>
      <c r="J304" s="3" t="s">
        <v>18</v>
      </c>
      <c r="L304" s="37">
        <v>4</v>
      </c>
      <c r="M304" s="5" t="s">
        <v>136</v>
      </c>
      <c r="N304" s="5" t="s">
        <v>136</v>
      </c>
      <c r="O304" s="3"/>
    </row>
    <row r="305" spans="2:15" ht="12.75" x14ac:dyDescent="0.25">
      <c r="B305" s="37">
        <v>40</v>
      </c>
      <c r="C305" s="7" t="s">
        <v>138</v>
      </c>
      <c r="D305" s="9" t="s">
        <v>104</v>
      </c>
      <c r="E305" s="9" t="s">
        <v>105</v>
      </c>
      <c r="F305" s="6">
        <v>45906</v>
      </c>
      <c r="G305" s="5" t="s">
        <v>139</v>
      </c>
      <c r="H305" s="5" t="s">
        <v>139</v>
      </c>
      <c r="I305" s="16">
        <v>45908</v>
      </c>
      <c r="J305" s="3" t="s">
        <v>19</v>
      </c>
      <c r="L305" s="37">
        <v>5</v>
      </c>
      <c r="M305" s="5" t="s">
        <v>136</v>
      </c>
      <c r="N305" s="5" t="s">
        <v>136</v>
      </c>
      <c r="O305" s="3"/>
    </row>
    <row r="306" spans="2:15" ht="12.75" x14ac:dyDescent="0.25">
      <c r="B306" s="37">
        <v>2</v>
      </c>
      <c r="C306" s="7" t="s">
        <v>138</v>
      </c>
      <c r="D306" s="3" t="s">
        <v>20</v>
      </c>
      <c r="E306" s="3" t="s">
        <v>21</v>
      </c>
      <c r="F306" s="6">
        <v>45906</v>
      </c>
      <c r="G306" s="5" t="s">
        <v>133</v>
      </c>
      <c r="H306" s="5" t="s">
        <v>133</v>
      </c>
      <c r="I306" s="16" t="s">
        <v>135</v>
      </c>
      <c r="J306" s="3" t="s">
        <v>19</v>
      </c>
      <c r="M306" s="5"/>
      <c r="N306" s="5"/>
      <c r="O306" s="3"/>
    </row>
    <row r="307" spans="2:15" ht="12.75" x14ac:dyDescent="0.25">
      <c r="B307" s="37">
        <v>40</v>
      </c>
      <c r="C307" s="7" t="s">
        <v>138</v>
      </c>
      <c r="D307" s="9" t="s">
        <v>104</v>
      </c>
      <c r="E307" s="9" t="s">
        <v>105</v>
      </c>
      <c r="F307" s="6">
        <v>45907</v>
      </c>
      <c r="G307" s="5" t="s">
        <v>139</v>
      </c>
      <c r="H307" s="5" t="s">
        <v>139</v>
      </c>
      <c r="I307" s="16">
        <v>45909</v>
      </c>
      <c r="J307" s="3" t="s">
        <v>19</v>
      </c>
      <c r="L307" s="37">
        <v>6</v>
      </c>
      <c r="M307" s="5" t="s">
        <v>136</v>
      </c>
      <c r="N307" s="5" t="s">
        <v>136</v>
      </c>
      <c r="O307" s="3"/>
    </row>
    <row r="308" spans="2:15" ht="12.75" x14ac:dyDescent="0.25">
      <c r="B308" s="37">
        <v>11</v>
      </c>
      <c r="C308" s="7" t="s">
        <v>142</v>
      </c>
      <c r="D308" s="9" t="s">
        <v>44</v>
      </c>
      <c r="E308" s="9" t="s">
        <v>45</v>
      </c>
      <c r="F308" s="6">
        <v>45908</v>
      </c>
      <c r="G308" s="5" t="s">
        <v>133</v>
      </c>
      <c r="H308" s="5" t="s">
        <v>134</v>
      </c>
      <c r="I308" s="16" t="s">
        <v>135</v>
      </c>
      <c r="J308" s="3" t="s">
        <v>18</v>
      </c>
      <c r="L308" s="37">
        <v>7</v>
      </c>
      <c r="M308" s="5" t="s">
        <v>141</v>
      </c>
      <c r="N308" s="5" t="s">
        <v>136</v>
      </c>
      <c r="O308" s="3"/>
    </row>
    <row r="309" spans="2:15" ht="12.75" x14ac:dyDescent="0.25">
      <c r="B309" s="37">
        <v>14</v>
      </c>
      <c r="C309" s="7" t="s">
        <v>142</v>
      </c>
      <c r="D309" s="9" t="s">
        <v>51</v>
      </c>
      <c r="E309" s="9" t="s">
        <v>52</v>
      </c>
      <c r="F309" s="6">
        <v>45909</v>
      </c>
      <c r="G309" s="5" t="s">
        <v>133</v>
      </c>
      <c r="H309" s="5" t="s">
        <v>134</v>
      </c>
      <c r="I309" s="16" t="s">
        <v>135</v>
      </c>
      <c r="J309" s="3" t="s">
        <v>18</v>
      </c>
      <c r="L309" s="37">
        <v>1</v>
      </c>
      <c r="M309" s="5" t="s">
        <v>141</v>
      </c>
      <c r="N309" s="5" t="s">
        <v>136</v>
      </c>
      <c r="O309" s="3"/>
    </row>
    <row r="310" spans="2:15" ht="12.75" x14ac:dyDescent="0.25">
      <c r="B310" s="37">
        <v>17</v>
      </c>
      <c r="C310" s="7" t="s">
        <v>142</v>
      </c>
      <c r="D310" s="9" t="s">
        <v>57</v>
      </c>
      <c r="E310" s="9" t="s">
        <v>58</v>
      </c>
      <c r="F310" s="6">
        <v>45910</v>
      </c>
      <c r="G310" s="5" t="s">
        <v>133</v>
      </c>
      <c r="H310" s="5" t="s">
        <v>134</v>
      </c>
      <c r="I310" s="16" t="s">
        <v>135</v>
      </c>
      <c r="J310" s="3" t="s">
        <v>18</v>
      </c>
      <c r="L310" s="37">
        <v>2</v>
      </c>
      <c r="M310" s="5" t="s">
        <v>136</v>
      </c>
      <c r="N310" s="5" t="s">
        <v>136</v>
      </c>
      <c r="O310" s="3"/>
    </row>
    <row r="311" spans="2:15" ht="12.75" x14ac:dyDescent="0.25">
      <c r="B311" s="37">
        <v>18</v>
      </c>
      <c r="C311" s="7" t="s">
        <v>142</v>
      </c>
      <c r="D311" s="9" t="s">
        <v>59</v>
      </c>
      <c r="E311" s="9" t="s">
        <v>60</v>
      </c>
      <c r="F311" s="6">
        <v>45911</v>
      </c>
      <c r="G311" s="5" t="s">
        <v>133</v>
      </c>
      <c r="H311" s="5" t="s">
        <v>134</v>
      </c>
      <c r="I311" s="16" t="s">
        <v>135</v>
      </c>
      <c r="J311" s="3" t="s">
        <v>18</v>
      </c>
      <c r="L311" s="37">
        <v>3</v>
      </c>
      <c r="M311" s="5" t="s">
        <v>136</v>
      </c>
      <c r="N311" s="5" t="s">
        <v>136</v>
      </c>
      <c r="O311" s="3"/>
    </row>
    <row r="312" spans="2:15" ht="12.75" x14ac:dyDescent="0.25">
      <c r="B312" s="37">
        <v>20</v>
      </c>
      <c r="C312" s="7" t="s">
        <v>142</v>
      </c>
      <c r="D312" s="9" t="s">
        <v>64</v>
      </c>
      <c r="E312" s="9" t="s">
        <v>65</v>
      </c>
      <c r="F312" s="6">
        <v>45912</v>
      </c>
      <c r="G312" s="5" t="s">
        <v>133</v>
      </c>
      <c r="H312" s="5" t="s">
        <v>134</v>
      </c>
      <c r="I312" s="16" t="s">
        <v>135</v>
      </c>
      <c r="J312" s="3" t="s">
        <v>18</v>
      </c>
      <c r="L312" s="37">
        <v>4</v>
      </c>
      <c r="M312" s="5" t="s">
        <v>136</v>
      </c>
      <c r="N312" s="5" t="s">
        <v>136</v>
      </c>
      <c r="O312" s="3"/>
    </row>
    <row r="313" spans="2:15" ht="12.75" x14ac:dyDescent="0.25">
      <c r="B313" s="37">
        <v>2</v>
      </c>
      <c r="C313" s="7" t="s">
        <v>138</v>
      </c>
      <c r="D313" s="9" t="s">
        <v>20</v>
      </c>
      <c r="E313" s="9" t="s">
        <v>21</v>
      </c>
      <c r="F313" s="6">
        <v>45913</v>
      </c>
      <c r="G313" s="5" t="s">
        <v>139</v>
      </c>
      <c r="H313" s="5" t="s">
        <v>139</v>
      </c>
      <c r="I313" s="16">
        <v>45915</v>
      </c>
      <c r="J313" s="3" t="s">
        <v>19</v>
      </c>
      <c r="L313" s="37">
        <v>5</v>
      </c>
      <c r="M313" s="5" t="s">
        <v>136</v>
      </c>
      <c r="N313" s="5" t="s">
        <v>136</v>
      </c>
      <c r="O313" s="3"/>
    </row>
    <row r="314" spans="2:15" ht="12.75" x14ac:dyDescent="0.25">
      <c r="B314" s="37">
        <v>4</v>
      </c>
      <c r="C314" s="7" t="s">
        <v>138</v>
      </c>
      <c r="D314" s="3" t="s">
        <v>27</v>
      </c>
      <c r="E314" s="3" t="s">
        <v>28</v>
      </c>
      <c r="F314" s="6">
        <v>45913</v>
      </c>
      <c r="G314" s="5" t="s">
        <v>133</v>
      </c>
      <c r="H314" s="5" t="s">
        <v>133</v>
      </c>
      <c r="I314" s="16" t="s">
        <v>135</v>
      </c>
      <c r="J314" s="3" t="s">
        <v>19</v>
      </c>
      <c r="M314" s="5"/>
      <c r="N314" s="5"/>
      <c r="O314" s="3"/>
    </row>
    <row r="315" spans="2:15" ht="12.75" x14ac:dyDescent="0.25">
      <c r="B315" s="37">
        <v>2</v>
      </c>
      <c r="C315" s="7" t="s">
        <v>138</v>
      </c>
      <c r="D315" s="9" t="s">
        <v>20</v>
      </c>
      <c r="E315" s="9" t="s">
        <v>21</v>
      </c>
      <c r="F315" s="6">
        <v>45914</v>
      </c>
      <c r="G315" s="5" t="s">
        <v>139</v>
      </c>
      <c r="H315" s="5" t="s">
        <v>139</v>
      </c>
      <c r="I315" s="16">
        <v>45916</v>
      </c>
      <c r="J315" s="3" t="s">
        <v>19</v>
      </c>
      <c r="L315" s="37">
        <v>6</v>
      </c>
      <c r="M315" s="5" t="s">
        <v>136</v>
      </c>
      <c r="N315" s="5" t="s">
        <v>136</v>
      </c>
      <c r="O315" s="3"/>
    </row>
    <row r="316" spans="2:15" ht="12.75" x14ac:dyDescent="0.25">
      <c r="B316" s="37">
        <v>21</v>
      </c>
      <c r="C316" s="7" t="s">
        <v>142</v>
      </c>
      <c r="D316" s="9" t="s">
        <v>66</v>
      </c>
      <c r="E316" s="9" t="s">
        <v>67</v>
      </c>
      <c r="F316" s="6">
        <v>45915</v>
      </c>
      <c r="G316" s="5" t="s">
        <v>133</v>
      </c>
      <c r="H316" s="5" t="s">
        <v>134</v>
      </c>
      <c r="I316" s="16" t="s">
        <v>135</v>
      </c>
      <c r="J316" s="3" t="s">
        <v>18</v>
      </c>
      <c r="L316" s="37">
        <v>7</v>
      </c>
      <c r="M316" s="5" t="s">
        <v>141</v>
      </c>
      <c r="N316" s="5" t="s">
        <v>136</v>
      </c>
      <c r="O316" s="3"/>
    </row>
    <row r="317" spans="2:15" ht="12.75" x14ac:dyDescent="0.25">
      <c r="B317" s="37">
        <v>22</v>
      </c>
      <c r="C317" s="7" t="s">
        <v>142</v>
      </c>
      <c r="D317" s="9" t="s">
        <v>68</v>
      </c>
      <c r="E317" s="9" t="s">
        <v>69</v>
      </c>
      <c r="F317" s="6">
        <v>45916</v>
      </c>
      <c r="G317" s="5" t="s">
        <v>133</v>
      </c>
      <c r="H317" s="5" t="s">
        <v>134</v>
      </c>
      <c r="I317" s="16" t="s">
        <v>135</v>
      </c>
      <c r="J317" s="3" t="s">
        <v>18</v>
      </c>
      <c r="L317" s="37">
        <v>1</v>
      </c>
      <c r="M317" s="5" t="s">
        <v>141</v>
      </c>
      <c r="N317" s="5" t="s">
        <v>136</v>
      </c>
      <c r="O317" s="3"/>
    </row>
    <row r="318" spans="2:15" ht="12.75" x14ac:dyDescent="0.25">
      <c r="B318" s="37">
        <v>23</v>
      </c>
      <c r="C318" s="7" t="s">
        <v>142</v>
      </c>
      <c r="D318" s="9" t="s">
        <v>70</v>
      </c>
      <c r="E318" s="9" t="s">
        <v>71</v>
      </c>
      <c r="F318" s="6">
        <v>45917</v>
      </c>
      <c r="G318" s="5" t="s">
        <v>133</v>
      </c>
      <c r="H318" s="5" t="s">
        <v>134</v>
      </c>
      <c r="I318" s="16" t="s">
        <v>135</v>
      </c>
      <c r="J318" s="3" t="s">
        <v>18</v>
      </c>
      <c r="L318" s="37">
        <v>2</v>
      </c>
      <c r="M318" s="5" t="s">
        <v>136</v>
      </c>
      <c r="N318" s="5" t="s">
        <v>136</v>
      </c>
      <c r="O318" s="3"/>
    </row>
    <row r="319" spans="2:15" ht="12.75" x14ac:dyDescent="0.25">
      <c r="B319" s="37">
        <v>27</v>
      </c>
      <c r="C319" s="7" t="s">
        <v>142</v>
      </c>
      <c r="D319" s="9" t="s">
        <v>78</v>
      </c>
      <c r="E319" s="9" t="s">
        <v>79</v>
      </c>
      <c r="F319" s="6">
        <v>45918</v>
      </c>
      <c r="G319" s="5" t="s">
        <v>133</v>
      </c>
      <c r="H319" s="5" t="s">
        <v>134</v>
      </c>
      <c r="I319" s="16" t="s">
        <v>135</v>
      </c>
      <c r="J319" s="3" t="s">
        <v>18</v>
      </c>
      <c r="L319" s="37">
        <v>3</v>
      </c>
      <c r="M319" s="5" t="s">
        <v>136</v>
      </c>
      <c r="N319" s="5" t="s">
        <v>136</v>
      </c>
      <c r="O319" s="3"/>
    </row>
    <row r="320" spans="2:15" ht="12.75" x14ac:dyDescent="0.25">
      <c r="B320" s="37">
        <v>28</v>
      </c>
      <c r="C320" s="7" t="s">
        <v>142</v>
      </c>
      <c r="D320" s="9" t="s">
        <v>80</v>
      </c>
      <c r="E320" s="9" t="s">
        <v>81</v>
      </c>
      <c r="F320" s="6">
        <v>45919</v>
      </c>
      <c r="G320" s="5" t="s">
        <v>133</v>
      </c>
      <c r="H320" s="5" t="s">
        <v>134</v>
      </c>
      <c r="I320" s="16" t="s">
        <v>135</v>
      </c>
      <c r="J320" s="3" t="s">
        <v>18</v>
      </c>
      <c r="L320" s="37">
        <v>4</v>
      </c>
      <c r="M320" s="5" t="s">
        <v>136</v>
      </c>
      <c r="N320" s="5" t="s">
        <v>136</v>
      </c>
      <c r="O320" s="3"/>
    </row>
    <row r="321" spans="2:15" ht="12.75" x14ac:dyDescent="0.25">
      <c r="B321" s="37">
        <v>4</v>
      </c>
      <c r="C321" s="7" t="s">
        <v>138</v>
      </c>
      <c r="D321" s="9" t="s">
        <v>27</v>
      </c>
      <c r="E321" s="9" t="s">
        <v>28</v>
      </c>
      <c r="F321" s="6">
        <v>45920</v>
      </c>
      <c r="G321" s="5" t="s">
        <v>139</v>
      </c>
      <c r="H321" s="5" t="s">
        <v>139</v>
      </c>
      <c r="I321" s="16">
        <v>45922</v>
      </c>
      <c r="J321" s="3" t="s">
        <v>19</v>
      </c>
      <c r="L321" s="37">
        <v>5</v>
      </c>
      <c r="M321" s="5" t="s">
        <v>136</v>
      </c>
      <c r="N321" s="5" t="s">
        <v>136</v>
      </c>
      <c r="O321" s="3"/>
    </row>
    <row r="322" spans="2:15" ht="12.75" x14ac:dyDescent="0.25">
      <c r="B322" s="37">
        <v>13</v>
      </c>
      <c r="C322" s="7" t="s">
        <v>138</v>
      </c>
      <c r="D322" s="3" t="s">
        <v>49</v>
      </c>
      <c r="E322" s="3" t="s">
        <v>50</v>
      </c>
      <c r="F322" s="6">
        <v>45920</v>
      </c>
      <c r="G322" s="5" t="s">
        <v>133</v>
      </c>
      <c r="H322" s="5" t="s">
        <v>133</v>
      </c>
      <c r="I322" s="16" t="s">
        <v>135</v>
      </c>
      <c r="J322" s="3" t="s">
        <v>19</v>
      </c>
      <c r="M322" s="5"/>
      <c r="N322" s="5"/>
      <c r="O322" s="3"/>
    </row>
    <row r="323" spans="2:15" ht="12.75" x14ac:dyDescent="0.25">
      <c r="B323" s="37">
        <v>4</v>
      </c>
      <c r="C323" s="7" t="s">
        <v>138</v>
      </c>
      <c r="D323" s="9" t="s">
        <v>27</v>
      </c>
      <c r="E323" s="9" t="s">
        <v>28</v>
      </c>
      <c r="F323" s="6">
        <v>45921</v>
      </c>
      <c r="G323" s="5" t="s">
        <v>139</v>
      </c>
      <c r="H323" s="5" t="s">
        <v>139</v>
      </c>
      <c r="I323" s="16">
        <v>45923</v>
      </c>
      <c r="J323" s="3" t="s">
        <v>19</v>
      </c>
      <c r="L323" s="37">
        <v>6</v>
      </c>
      <c r="M323" s="5" t="s">
        <v>136</v>
      </c>
      <c r="N323" s="5" t="s">
        <v>136</v>
      </c>
      <c r="O323" s="3"/>
    </row>
    <row r="324" spans="2:15" ht="12.75" x14ac:dyDescent="0.25">
      <c r="B324" s="37">
        <v>30</v>
      </c>
      <c r="C324" s="7" t="s">
        <v>142</v>
      </c>
      <c r="D324" s="9" t="s">
        <v>84</v>
      </c>
      <c r="E324" s="9" t="s">
        <v>85</v>
      </c>
      <c r="F324" s="6">
        <v>45922</v>
      </c>
      <c r="G324" s="5" t="s">
        <v>133</v>
      </c>
      <c r="H324" s="5" t="s">
        <v>134</v>
      </c>
      <c r="I324" s="16" t="s">
        <v>135</v>
      </c>
      <c r="J324" s="3" t="s">
        <v>18</v>
      </c>
      <c r="L324" s="37">
        <v>7</v>
      </c>
      <c r="M324" s="5" t="s">
        <v>141</v>
      </c>
      <c r="N324" s="5" t="s">
        <v>136</v>
      </c>
      <c r="O324" s="3"/>
    </row>
    <row r="325" spans="2:15" ht="12.75" x14ac:dyDescent="0.25">
      <c r="B325" s="37">
        <v>31</v>
      </c>
      <c r="C325" s="7" t="s">
        <v>142</v>
      </c>
      <c r="D325" s="9" t="s">
        <v>86</v>
      </c>
      <c r="E325" s="9" t="s">
        <v>87</v>
      </c>
      <c r="F325" s="6">
        <v>45923</v>
      </c>
      <c r="G325" s="5" t="s">
        <v>133</v>
      </c>
      <c r="H325" s="5" t="s">
        <v>134</v>
      </c>
      <c r="I325" s="16" t="s">
        <v>135</v>
      </c>
      <c r="J325" s="3" t="s">
        <v>18</v>
      </c>
      <c r="L325" s="37">
        <v>1</v>
      </c>
      <c r="M325" s="5" t="s">
        <v>141</v>
      </c>
      <c r="N325" s="5" t="s">
        <v>136</v>
      </c>
      <c r="O325" s="3"/>
    </row>
    <row r="326" spans="2:15" ht="12.75" x14ac:dyDescent="0.25">
      <c r="B326" s="37">
        <v>32</v>
      </c>
      <c r="C326" s="7" t="s">
        <v>142</v>
      </c>
      <c r="D326" s="9" t="s">
        <v>88</v>
      </c>
      <c r="E326" s="9" t="s">
        <v>89</v>
      </c>
      <c r="F326" s="6">
        <v>45924</v>
      </c>
      <c r="G326" s="5" t="s">
        <v>133</v>
      </c>
      <c r="H326" s="5" t="s">
        <v>134</v>
      </c>
      <c r="I326" s="16" t="s">
        <v>135</v>
      </c>
      <c r="J326" s="3" t="s">
        <v>18</v>
      </c>
      <c r="L326" s="37">
        <v>2</v>
      </c>
      <c r="M326" s="5" t="s">
        <v>136</v>
      </c>
      <c r="N326" s="5" t="s">
        <v>136</v>
      </c>
      <c r="O326" s="3"/>
    </row>
    <row r="327" spans="2:15" ht="12.75" x14ac:dyDescent="0.25">
      <c r="B327" s="37">
        <v>33</v>
      </c>
      <c r="C327" s="7" t="s">
        <v>142</v>
      </c>
      <c r="D327" s="9" t="s">
        <v>90</v>
      </c>
      <c r="E327" s="9" t="s">
        <v>91</v>
      </c>
      <c r="F327" s="6">
        <v>45925</v>
      </c>
      <c r="G327" s="5" t="s">
        <v>133</v>
      </c>
      <c r="H327" s="5" t="s">
        <v>134</v>
      </c>
      <c r="I327" s="16" t="s">
        <v>135</v>
      </c>
      <c r="J327" s="3" t="s">
        <v>26</v>
      </c>
      <c r="L327" s="37">
        <v>3</v>
      </c>
      <c r="M327" s="5" t="s">
        <v>136</v>
      </c>
      <c r="N327" s="5" t="s">
        <v>136</v>
      </c>
      <c r="O327" s="3"/>
    </row>
    <row r="328" spans="2:15" ht="12.75" x14ac:dyDescent="0.25">
      <c r="B328" s="37">
        <v>35</v>
      </c>
      <c r="C328" s="7" t="s">
        <v>142</v>
      </c>
      <c r="D328" s="9" t="s">
        <v>94</v>
      </c>
      <c r="E328" s="9" t="s">
        <v>95</v>
      </c>
      <c r="F328" s="6">
        <v>45926</v>
      </c>
      <c r="G328" s="5" t="s">
        <v>133</v>
      </c>
      <c r="H328" s="5" t="s">
        <v>134</v>
      </c>
      <c r="I328" s="16" t="s">
        <v>135</v>
      </c>
      <c r="J328" s="3" t="s">
        <v>18</v>
      </c>
      <c r="L328" s="37">
        <v>4</v>
      </c>
      <c r="M328" s="5" t="s">
        <v>136</v>
      </c>
      <c r="N328" s="5" t="s">
        <v>136</v>
      </c>
      <c r="O328" s="3"/>
    </row>
    <row r="329" spans="2:15" ht="12.75" x14ac:dyDescent="0.25">
      <c r="B329" s="37">
        <v>13</v>
      </c>
      <c r="C329" s="7" t="s">
        <v>138</v>
      </c>
      <c r="D329" s="9" t="s">
        <v>49</v>
      </c>
      <c r="E329" s="9" t="s">
        <v>50</v>
      </c>
      <c r="F329" s="6">
        <v>45927</v>
      </c>
      <c r="G329" s="5" t="s">
        <v>139</v>
      </c>
      <c r="H329" s="5" t="s">
        <v>139</v>
      </c>
      <c r="I329" s="16">
        <v>45929</v>
      </c>
      <c r="J329" s="3" t="s">
        <v>19</v>
      </c>
      <c r="L329" s="37">
        <v>5</v>
      </c>
      <c r="M329" s="5" t="s">
        <v>136</v>
      </c>
      <c r="N329" s="5" t="s">
        <v>136</v>
      </c>
      <c r="O329" s="3"/>
    </row>
    <row r="330" spans="2:15" ht="12.75" x14ac:dyDescent="0.25">
      <c r="B330" s="37">
        <v>5</v>
      </c>
      <c r="C330" s="7" t="s">
        <v>138</v>
      </c>
      <c r="D330" s="3" t="s">
        <v>30</v>
      </c>
      <c r="E330" s="3" t="s">
        <v>31</v>
      </c>
      <c r="F330" s="6">
        <v>45927</v>
      </c>
      <c r="G330" s="5" t="s">
        <v>133</v>
      </c>
      <c r="H330" s="5" t="s">
        <v>133</v>
      </c>
      <c r="I330" s="16" t="s">
        <v>135</v>
      </c>
      <c r="J330" s="3" t="s">
        <v>19</v>
      </c>
      <c r="M330" s="5"/>
      <c r="N330" s="5"/>
      <c r="O330" s="3"/>
    </row>
    <row r="331" spans="2:15" ht="12.75" x14ac:dyDescent="0.25">
      <c r="B331" s="37">
        <v>13</v>
      </c>
      <c r="C331" s="7" t="s">
        <v>138</v>
      </c>
      <c r="D331" s="9" t="s">
        <v>49</v>
      </c>
      <c r="E331" s="9" t="s">
        <v>50</v>
      </c>
      <c r="F331" s="6">
        <v>45928</v>
      </c>
      <c r="G331" s="5" t="s">
        <v>139</v>
      </c>
      <c r="H331" s="5" t="s">
        <v>139</v>
      </c>
      <c r="I331" s="16">
        <v>45930</v>
      </c>
      <c r="J331" s="3" t="s">
        <v>19</v>
      </c>
      <c r="L331" s="37">
        <v>6</v>
      </c>
      <c r="M331" s="5" t="s">
        <v>136</v>
      </c>
      <c r="N331" s="5" t="s">
        <v>136</v>
      </c>
      <c r="O331" s="3"/>
    </row>
    <row r="332" spans="2:15" ht="12.75" x14ac:dyDescent="0.25">
      <c r="B332" s="37">
        <v>36</v>
      </c>
      <c r="C332" s="7" t="s">
        <v>142</v>
      </c>
      <c r="D332" s="9" t="s">
        <v>96</v>
      </c>
      <c r="E332" s="9" t="s">
        <v>97</v>
      </c>
      <c r="F332" s="6">
        <v>45929</v>
      </c>
      <c r="G332" s="5" t="s">
        <v>133</v>
      </c>
      <c r="H332" s="5" t="s">
        <v>134</v>
      </c>
      <c r="I332" s="16" t="s">
        <v>135</v>
      </c>
      <c r="J332" s="3" t="s">
        <v>26</v>
      </c>
      <c r="L332" s="37">
        <v>7</v>
      </c>
      <c r="M332" s="5" t="s">
        <v>141</v>
      </c>
      <c r="N332" s="5" t="s">
        <v>136</v>
      </c>
      <c r="O332" s="3"/>
    </row>
    <row r="333" spans="2:15" ht="12.75" x14ac:dyDescent="0.25">
      <c r="B333" s="37">
        <v>37</v>
      </c>
      <c r="C333" s="7" t="s">
        <v>142</v>
      </c>
      <c r="D333" s="9" t="s">
        <v>98</v>
      </c>
      <c r="E333" s="9" t="s">
        <v>99</v>
      </c>
      <c r="F333" s="6">
        <v>45930</v>
      </c>
      <c r="G333" s="5" t="s">
        <v>133</v>
      </c>
      <c r="H333" s="5" t="s">
        <v>134</v>
      </c>
      <c r="I333" s="16" t="s">
        <v>135</v>
      </c>
      <c r="J333" s="3" t="s">
        <v>18</v>
      </c>
      <c r="L333" s="37">
        <v>1</v>
      </c>
      <c r="M333" s="5" t="s">
        <v>141</v>
      </c>
      <c r="N333" s="5" t="s">
        <v>136</v>
      </c>
      <c r="O333" s="3"/>
    </row>
    <row r="334" spans="2:15" ht="12.75" x14ac:dyDescent="0.25">
      <c r="B334" s="37">
        <v>39</v>
      </c>
      <c r="C334" s="7" t="s">
        <v>142</v>
      </c>
      <c r="D334" s="9" t="s">
        <v>102</v>
      </c>
      <c r="E334" s="9" t="s">
        <v>103</v>
      </c>
      <c r="F334" s="6">
        <v>45931</v>
      </c>
      <c r="G334" s="5" t="s">
        <v>133</v>
      </c>
      <c r="H334" s="5" t="s">
        <v>134</v>
      </c>
      <c r="I334" s="16" t="s">
        <v>135</v>
      </c>
      <c r="J334" s="3" t="s">
        <v>18</v>
      </c>
      <c r="L334" s="37">
        <v>2</v>
      </c>
      <c r="M334" s="5" t="s">
        <v>136</v>
      </c>
      <c r="N334" s="5" t="s">
        <v>136</v>
      </c>
      <c r="O334" s="3"/>
    </row>
    <row r="335" spans="2:15" ht="12.75" x14ac:dyDescent="0.25">
      <c r="B335" s="37">
        <v>1</v>
      </c>
      <c r="C335" s="7" t="s">
        <v>142</v>
      </c>
      <c r="D335" s="9" t="s">
        <v>15</v>
      </c>
      <c r="E335" s="9" t="s">
        <v>16</v>
      </c>
      <c r="F335" s="6">
        <v>45932</v>
      </c>
      <c r="G335" s="5" t="s">
        <v>133</v>
      </c>
      <c r="H335" s="5" t="s">
        <v>134</v>
      </c>
      <c r="I335" s="16" t="s">
        <v>135</v>
      </c>
      <c r="J335" s="3" t="s">
        <v>18</v>
      </c>
      <c r="L335" s="37">
        <v>3</v>
      </c>
      <c r="M335" s="5" t="s">
        <v>136</v>
      </c>
      <c r="N335" s="5" t="s">
        <v>136</v>
      </c>
      <c r="O335" s="3"/>
    </row>
    <row r="336" spans="2:15" ht="12.75" x14ac:dyDescent="0.25">
      <c r="B336" s="37">
        <v>3</v>
      </c>
      <c r="C336" s="7" t="s">
        <v>142</v>
      </c>
      <c r="D336" s="9" t="s">
        <v>24</v>
      </c>
      <c r="E336" s="9" t="s">
        <v>25</v>
      </c>
      <c r="F336" s="6">
        <v>45933</v>
      </c>
      <c r="G336" s="5" t="s">
        <v>133</v>
      </c>
      <c r="H336" s="5" t="s">
        <v>134</v>
      </c>
      <c r="I336" s="16" t="s">
        <v>135</v>
      </c>
      <c r="J336" s="3" t="s">
        <v>26</v>
      </c>
      <c r="L336" s="37">
        <v>4</v>
      </c>
      <c r="M336" s="5" t="s">
        <v>136</v>
      </c>
      <c r="N336" s="5" t="s">
        <v>136</v>
      </c>
      <c r="O336" s="3"/>
    </row>
    <row r="337" spans="2:15" ht="12.75" x14ac:dyDescent="0.25">
      <c r="B337" s="37">
        <v>5</v>
      </c>
      <c r="C337" s="7" t="s">
        <v>138</v>
      </c>
      <c r="D337" s="9" t="s">
        <v>30</v>
      </c>
      <c r="E337" s="9" t="s">
        <v>31</v>
      </c>
      <c r="F337" s="6">
        <v>45934</v>
      </c>
      <c r="G337" s="5" t="s">
        <v>139</v>
      </c>
      <c r="H337" s="5" t="s">
        <v>139</v>
      </c>
      <c r="I337" s="16">
        <v>45936</v>
      </c>
      <c r="J337" s="3" t="s">
        <v>19</v>
      </c>
      <c r="L337" s="37">
        <v>5</v>
      </c>
      <c r="M337" s="5" t="s">
        <v>136</v>
      </c>
      <c r="N337" s="5" t="s">
        <v>136</v>
      </c>
      <c r="O337" s="3"/>
    </row>
    <row r="338" spans="2:15" ht="12.75" x14ac:dyDescent="0.25">
      <c r="B338" s="37">
        <v>13</v>
      </c>
      <c r="C338" s="7" t="s">
        <v>138</v>
      </c>
      <c r="D338" s="3" t="s">
        <v>49</v>
      </c>
      <c r="E338" s="3" t="s">
        <v>50</v>
      </c>
      <c r="F338" s="6">
        <v>45934</v>
      </c>
      <c r="G338" s="5" t="s">
        <v>133</v>
      </c>
      <c r="H338" s="5" t="s">
        <v>133</v>
      </c>
      <c r="I338" s="16" t="s">
        <v>135</v>
      </c>
      <c r="J338" s="3" t="s">
        <v>19</v>
      </c>
      <c r="M338" s="5"/>
      <c r="N338" s="5"/>
      <c r="O338" s="3"/>
    </row>
    <row r="339" spans="2:15" ht="12.75" x14ac:dyDescent="0.25">
      <c r="B339" s="37">
        <v>5</v>
      </c>
      <c r="C339" s="7" t="s">
        <v>138</v>
      </c>
      <c r="D339" s="9" t="s">
        <v>30</v>
      </c>
      <c r="E339" s="9" t="s">
        <v>31</v>
      </c>
      <c r="F339" s="6">
        <v>45935</v>
      </c>
      <c r="G339" s="5" t="s">
        <v>139</v>
      </c>
      <c r="H339" s="5" t="s">
        <v>139</v>
      </c>
      <c r="I339" s="16">
        <v>45937</v>
      </c>
      <c r="J339" s="3" t="s">
        <v>19</v>
      </c>
      <c r="L339" s="37">
        <v>6</v>
      </c>
      <c r="M339" s="5" t="s">
        <v>136</v>
      </c>
      <c r="N339" s="5" t="s">
        <v>136</v>
      </c>
      <c r="O339" s="3"/>
    </row>
    <row r="340" spans="2:15" ht="12.75" x14ac:dyDescent="0.25">
      <c r="B340" s="37">
        <v>6</v>
      </c>
      <c r="C340" s="7" t="s">
        <v>142</v>
      </c>
      <c r="D340" s="9" t="s">
        <v>33</v>
      </c>
      <c r="E340" s="9" t="s">
        <v>34</v>
      </c>
      <c r="F340" s="6">
        <v>45936</v>
      </c>
      <c r="G340" s="5" t="s">
        <v>133</v>
      </c>
      <c r="H340" s="5" t="s">
        <v>134</v>
      </c>
      <c r="I340" s="16" t="s">
        <v>135</v>
      </c>
      <c r="J340" s="3" t="s">
        <v>18</v>
      </c>
      <c r="L340" s="37">
        <v>7</v>
      </c>
      <c r="M340" s="5" t="s">
        <v>141</v>
      </c>
      <c r="N340" s="5" t="s">
        <v>136</v>
      </c>
      <c r="O340" s="3"/>
    </row>
    <row r="341" spans="2:15" ht="12.75" x14ac:dyDescent="0.25">
      <c r="B341" s="37">
        <v>7</v>
      </c>
      <c r="C341" s="7" t="s">
        <v>142</v>
      </c>
      <c r="D341" s="9" t="s">
        <v>35</v>
      </c>
      <c r="E341" s="9" t="s">
        <v>36</v>
      </c>
      <c r="F341" s="6">
        <v>45937</v>
      </c>
      <c r="G341" s="5" t="s">
        <v>133</v>
      </c>
      <c r="H341" s="5" t="s">
        <v>134</v>
      </c>
      <c r="I341" s="16" t="s">
        <v>135</v>
      </c>
      <c r="J341" s="3" t="s">
        <v>18</v>
      </c>
      <c r="L341" s="37">
        <v>1</v>
      </c>
      <c r="M341" s="5" t="s">
        <v>141</v>
      </c>
      <c r="N341" s="5" t="s">
        <v>136</v>
      </c>
      <c r="O341" s="3"/>
    </row>
    <row r="342" spans="2:15" ht="12.75" x14ac:dyDescent="0.25">
      <c r="B342" s="37">
        <v>8</v>
      </c>
      <c r="C342" s="7" t="s">
        <v>142</v>
      </c>
      <c r="D342" s="9" t="s">
        <v>37</v>
      </c>
      <c r="E342" s="9" t="s">
        <v>38</v>
      </c>
      <c r="F342" s="6">
        <v>45938</v>
      </c>
      <c r="G342" s="5" t="s">
        <v>133</v>
      </c>
      <c r="H342" s="5" t="s">
        <v>134</v>
      </c>
      <c r="I342" s="16" t="s">
        <v>135</v>
      </c>
      <c r="J342" s="3" t="s">
        <v>18</v>
      </c>
      <c r="L342" s="37">
        <v>2</v>
      </c>
      <c r="M342" s="5" t="s">
        <v>136</v>
      </c>
      <c r="N342" s="5" t="s">
        <v>136</v>
      </c>
      <c r="O342" s="3"/>
    </row>
    <row r="343" spans="2:15" ht="12.75" x14ac:dyDescent="0.25">
      <c r="B343" s="37">
        <v>9</v>
      </c>
      <c r="C343" s="7" t="s">
        <v>142</v>
      </c>
      <c r="D343" s="9" t="s">
        <v>39</v>
      </c>
      <c r="E343" s="9" t="s">
        <v>40</v>
      </c>
      <c r="F343" s="6">
        <v>45939</v>
      </c>
      <c r="G343" s="5" t="s">
        <v>133</v>
      </c>
      <c r="H343" s="5" t="s">
        <v>134</v>
      </c>
      <c r="I343" s="16" t="s">
        <v>135</v>
      </c>
      <c r="J343" s="3" t="s">
        <v>18</v>
      </c>
      <c r="L343" s="37">
        <v>3</v>
      </c>
      <c r="M343" s="5" t="s">
        <v>136</v>
      </c>
      <c r="N343" s="5" t="s">
        <v>136</v>
      </c>
      <c r="O343" s="3"/>
    </row>
    <row r="344" spans="2:15" ht="12.75" x14ac:dyDescent="0.25">
      <c r="B344" s="37">
        <v>10</v>
      </c>
      <c r="C344" s="7" t="s">
        <v>142</v>
      </c>
      <c r="D344" s="9" t="s">
        <v>41</v>
      </c>
      <c r="E344" s="9" t="s">
        <v>42</v>
      </c>
      <c r="F344" s="6">
        <v>45940</v>
      </c>
      <c r="G344" s="5" t="s">
        <v>133</v>
      </c>
      <c r="H344" s="5" t="s">
        <v>134</v>
      </c>
      <c r="I344" s="16" t="s">
        <v>135</v>
      </c>
      <c r="J344" s="3" t="s">
        <v>18</v>
      </c>
      <c r="L344" s="37">
        <v>4</v>
      </c>
      <c r="M344" s="5" t="s">
        <v>136</v>
      </c>
      <c r="N344" s="5" t="s">
        <v>136</v>
      </c>
      <c r="O344" s="3"/>
    </row>
    <row r="345" spans="2:15" ht="12.75" x14ac:dyDescent="0.25">
      <c r="B345" s="37">
        <v>13</v>
      </c>
      <c r="C345" s="7" t="s">
        <v>138</v>
      </c>
      <c r="D345" s="9" t="s">
        <v>49</v>
      </c>
      <c r="E345" s="9" t="s">
        <v>50</v>
      </c>
      <c r="F345" s="6">
        <v>45941</v>
      </c>
      <c r="G345" s="5" t="s">
        <v>139</v>
      </c>
      <c r="H345" s="5" t="s">
        <v>139</v>
      </c>
      <c r="I345" s="16">
        <v>45944</v>
      </c>
      <c r="J345" s="3" t="s">
        <v>19</v>
      </c>
      <c r="L345" s="37">
        <v>5</v>
      </c>
      <c r="M345" s="5" t="s">
        <v>136</v>
      </c>
      <c r="N345" s="5" t="s">
        <v>136</v>
      </c>
      <c r="O345" s="3"/>
    </row>
    <row r="346" spans="2:15" ht="12.75" x14ac:dyDescent="0.25">
      <c r="B346" s="37">
        <v>15</v>
      </c>
      <c r="C346" s="7" t="s">
        <v>138</v>
      </c>
      <c r="D346" s="3" t="s">
        <v>53</v>
      </c>
      <c r="E346" s="3" t="s">
        <v>54</v>
      </c>
      <c r="F346" s="6">
        <v>45941</v>
      </c>
      <c r="G346" s="5" t="s">
        <v>133</v>
      </c>
      <c r="H346" s="5" t="s">
        <v>133</v>
      </c>
      <c r="I346" s="16" t="s">
        <v>135</v>
      </c>
      <c r="J346" s="3" t="s">
        <v>19</v>
      </c>
      <c r="M346" s="5"/>
      <c r="N346" s="5"/>
      <c r="O346" s="3"/>
    </row>
    <row r="347" spans="2:15" ht="12.75" x14ac:dyDescent="0.25">
      <c r="B347" s="37">
        <v>13</v>
      </c>
      <c r="C347" s="7" t="s">
        <v>138</v>
      </c>
      <c r="D347" s="9" t="s">
        <v>49</v>
      </c>
      <c r="E347" s="9" t="s">
        <v>50</v>
      </c>
      <c r="F347" s="6">
        <v>45942</v>
      </c>
      <c r="G347" s="5" t="s">
        <v>139</v>
      </c>
      <c r="H347" s="5" t="s">
        <v>139</v>
      </c>
      <c r="I347" s="16">
        <v>45945</v>
      </c>
      <c r="J347" s="3" t="s">
        <v>19</v>
      </c>
      <c r="L347" s="37">
        <v>6</v>
      </c>
      <c r="M347" s="5" t="s">
        <v>136</v>
      </c>
      <c r="N347" s="5" t="s">
        <v>136</v>
      </c>
      <c r="O347" s="3"/>
    </row>
    <row r="348" spans="2:15" ht="12.75" x14ac:dyDescent="0.25">
      <c r="B348" s="37">
        <v>13</v>
      </c>
      <c r="C348" s="7" t="s">
        <v>138</v>
      </c>
      <c r="D348" s="9" t="s">
        <v>49</v>
      </c>
      <c r="E348" s="9" t="s">
        <v>50</v>
      </c>
      <c r="F348" s="6">
        <v>45943</v>
      </c>
      <c r="G348" s="5" t="s">
        <v>139</v>
      </c>
      <c r="H348" s="5" t="s">
        <v>139</v>
      </c>
      <c r="I348" s="16">
        <v>45946</v>
      </c>
      <c r="J348" s="3" t="s">
        <v>19</v>
      </c>
      <c r="L348" s="37">
        <v>7</v>
      </c>
      <c r="M348" s="5" t="s">
        <v>141</v>
      </c>
      <c r="N348" s="5" t="s">
        <v>136</v>
      </c>
      <c r="O348" s="3"/>
    </row>
    <row r="349" spans="2:15" ht="12.75" x14ac:dyDescent="0.25">
      <c r="B349" s="37">
        <v>11</v>
      </c>
      <c r="C349" s="7" t="s">
        <v>142</v>
      </c>
      <c r="D349" s="9" t="s">
        <v>44</v>
      </c>
      <c r="E349" s="9" t="s">
        <v>45</v>
      </c>
      <c r="F349" s="6">
        <v>45944</v>
      </c>
      <c r="G349" s="5" t="s">
        <v>133</v>
      </c>
      <c r="H349" s="5" t="s">
        <v>134</v>
      </c>
      <c r="I349" s="16" t="s">
        <v>135</v>
      </c>
      <c r="J349" s="3" t="s">
        <v>18</v>
      </c>
      <c r="L349" s="37">
        <v>1</v>
      </c>
      <c r="M349" s="5" t="s">
        <v>141</v>
      </c>
      <c r="N349" s="5" t="s">
        <v>136</v>
      </c>
      <c r="O349" s="3"/>
    </row>
    <row r="350" spans="2:15" ht="12.75" x14ac:dyDescent="0.25">
      <c r="B350" s="37">
        <v>14</v>
      </c>
      <c r="C350" s="7" t="s">
        <v>142</v>
      </c>
      <c r="D350" s="9" t="s">
        <v>51</v>
      </c>
      <c r="E350" s="9" t="s">
        <v>52</v>
      </c>
      <c r="F350" s="6">
        <v>45945</v>
      </c>
      <c r="G350" s="5" t="s">
        <v>133</v>
      </c>
      <c r="H350" s="5" t="s">
        <v>134</v>
      </c>
      <c r="I350" s="16" t="s">
        <v>135</v>
      </c>
      <c r="J350" s="3" t="s">
        <v>18</v>
      </c>
      <c r="L350" s="37">
        <v>2</v>
      </c>
      <c r="M350" s="5" t="s">
        <v>136</v>
      </c>
      <c r="N350" s="5" t="s">
        <v>141</v>
      </c>
      <c r="O350" s="3"/>
    </row>
    <row r="351" spans="2:15" ht="12.75" x14ac:dyDescent="0.25">
      <c r="B351" s="37">
        <v>17</v>
      </c>
      <c r="C351" s="7" t="s">
        <v>142</v>
      </c>
      <c r="D351" s="9" t="s">
        <v>57</v>
      </c>
      <c r="E351" s="9" t="s">
        <v>58</v>
      </c>
      <c r="F351" s="6">
        <v>45946</v>
      </c>
      <c r="G351" s="5" t="s">
        <v>133</v>
      </c>
      <c r="H351" s="5" t="s">
        <v>134</v>
      </c>
      <c r="I351" s="16" t="s">
        <v>135</v>
      </c>
      <c r="J351" s="3" t="s">
        <v>18</v>
      </c>
      <c r="L351" s="37">
        <v>3</v>
      </c>
      <c r="M351" s="5" t="s">
        <v>136</v>
      </c>
      <c r="N351" s="5" t="s">
        <v>136</v>
      </c>
      <c r="O351" s="3"/>
    </row>
    <row r="352" spans="2:15" ht="12.75" x14ac:dyDescent="0.25">
      <c r="B352" s="37">
        <v>18</v>
      </c>
      <c r="C352" s="7" t="s">
        <v>142</v>
      </c>
      <c r="D352" s="9" t="s">
        <v>59</v>
      </c>
      <c r="E352" s="9" t="s">
        <v>60</v>
      </c>
      <c r="F352" s="6">
        <v>45947</v>
      </c>
      <c r="G352" s="5" t="s">
        <v>133</v>
      </c>
      <c r="H352" s="5" t="s">
        <v>134</v>
      </c>
      <c r="I352" s="16" t="s">
        <v>135</v>
      </c>
      <c r="J352" s="3" t="s">
        <v>18</v>
      </c>
      <c r="L352" s="37">
        <v>4</v>
      </c>
      <c r="M352" s="5" t="s">
        <v>136</v>
      </c>
      <c r="N352" s="5" t="s">
        <v>136</v>
      </c>
      <c r="O352" s="3"/>
    </row>
    <row r="353" spans="2:15" ht="12.75" x14ac:dyDescent="0.25">
      <c r="B353" s="37">
        <v>15</v>
      </c>
      <c r="C353" s="7" t="s">
        <v>138</v>
      </c>
      <c r="D353" s="9" t="s">
        <v>53</v>
      </c>
      <c r="E353" s="9" t="s">
        <v>54</v>
      </c>
      <c r="F353" s="6">
        <v>45948</v>
      </c>
      <c r="G353" s="5" t="s">
        <v>139</v>
      </c>
      <c r="H353" s="5" t="s">
        <v>139</v>
      </c>
      <c r="I353" s="16">
        <v>45950</v>
      </c>
      <c r="J353" s="3" t="s">
        <v>19</v>
      </c>
      <c r="L353" s="37">
        <v>5</v>
      </c>
      <c r="M353" s="5" t="s">
        <v>136</v>
      </c>
      <c r="N353" s="5" t="s">
        <v>136</v>
      </c>
      <c r="O353" s="3"/>
    </row>
    <row r="354" spans="2:15" ht="12.75" x14ac:dyDescent="0.25">
      <c r="B354" s="37">
        <v>19</v>
      </c>
      <c r="C354" s="7" t="s">
        <v>138</v>
      </c>
      <c r="D354" s="3" t="s">
        <v>61</v>
      </c>
      <c r="E354" s="3" t="s">
        <v>62</v>
      </c>
      <c r="F354" s="6">
        <v>45948</v>
      </c>
      <c r="G354" s="5" t="s">
        <v>133</v>
      </c>
      <c r="H354" s="5" t="s">
        <v>133</v>
      </c>
      <c r="I354" s="16" t="s">
        <v>135</v>
      </c>
      <c r="J354" s="3" t="s">
        <v>19</v>
      </c>
      <c r="M354" s="5"/>
      <c r="N354" s="5"/>
      <c r="O354" s="3"/>
    </row>
    <row r="355" spans="2:15" ht="12.75" x14ac:dyDescent="0.25">
      <c r="B355" s="37">
        <v>15</v>
      </c>
      <c r="C355" s="7" t="s">
        <v>138</v>
      </c>
      <c r="D355" s="9" t="s">
        <v>53</v>
      </c>
      <c r="E355" s="9" t="s">
        <v>54</v>
      </c>
      <c r="F355" s="6">
        <v>45949</v>
      </c>
      <c r="G355" s="5" t="s">
        <v>139</v>
      </c>
      <c r="H355" s="5" t="s">
        <v>139</v>
      </c>
      <c r="I355" s="16">
        <v>45951</v>
      </c>
      <c r="J355" s="3" t="s">
        <v>19</v>
      </c>
      <c r="L355" s="37">
        <v>6</v>
      </c>
      <c r="M355" s="5" t="s">
        <v>136</v>
      </c>
      <c r="N355" s="5" t="s">
        <v>136</v>
      </c>
      <c r="O355" s="3"/>
    </row>
    <row r="356" spans="2:15" ht="12.75" x14ac:dyDescent="0.25">
      <c r="B356" s="37">
        <v>20</v>
      </c>
      <c r="C356" s="7" t="s">
        <v>142</v>
      </c>
      <c r="D356" s="9" t="s">
        <v>64</v>
      </c>
      <c r="E356" s="9" t="s">
        <v>65</v>
      </c>
      <c r="F356" s="6">
        <v>45950</v>
      </c>
      <c r="G356" s="5" t="s">
        <v>133</v>
      </c>
      <c r="H356" s="5" t="s">
        <v>134</v>
      </c>
      <c r="I356" s="16" t="s">
        <v>135</v>
      </c>
      <c r="J356" s="3" t="s">
        <v>18</v>
      </c>
      <c r="L356" s="37">
        <v>7</v>
      </c>
      <c r="M356" s="5" t="s">
        <v>141</v>
      </c>
      <c r="N356" s="5" t="s">
        <v>136</v>
      </c>
      <c r="O356" s="3"/>
    </row>
    <row r="357" spans="2:15" ht="12.75" x14ac:dyDescent="0.25">
      <c r="B357" s="37">
        <v>21</v>
      </c>
      <c r="C357" s="7" t="s">
        <v>142</v>
      </c>
      <c r="D357" s="9" t="s">
        <v>66</v>
      </c>
      <c r="E357" s="9" t="s">
        <v>67</v>
      </c>
      <c r="F357" s="6">
        <v>45951</v>
      </c>
      <c r="G357" s="5" t="s">
        <v>133</v>
      </c>
      <c r="H357" s="5" t="s">
        <v>134</v>
      </c>
      <c r="I357" s="16" t="s">
        <v>135</v>
      </c>
      <c r="J357" s="3" t="s">
        <v>18</v>
      </c>
      <c r="L357" s="37">
        <v>1</v>
      </c>
      <c r="M357" s="5" t="s">
        <v>141</v>
      </c>
      <c r="N357" s="5" t="s">
        <v>136</v>
      </c>
      <c r="O357" s="3"/>
    </row>
    <row r="358" spans="2:15" ht="12.75" x14ac:dyDescent="0.25">
      <c r="B358" s="37">
        <v>22</v>
      </c>
      <c r="C358" s="7" t="s">
        <v>142</v>
      </c>
      <c r="D358" s="9" t="s">
        <v>68</v>
      </c>
      <c r="E358" s="9" t="s">
        <v>69</v>
      </c>
      <c r="F358" s="6">
        <v>45952</v>
      </c>
      <c r="G358" s="5" t="s">
        <v>133</v>
      </c>
      <c r="H358" s="5" t="s">
        <v>134</v>
      </c>
      <c r="I358" s="16" t="s">
        <v>135</v>
      </c>
      <c r="J358" s="3" t="s">
        <v>18</v>
      </c>
      <c r="L358" s="37">
        <v>2</v>
      </c>
      <c r="M358" s="5" t="s">
        <v>136</v>
      </c>
      <c r="N358" s="5" t="s">
        <v>136</v>
      </c>
      <c r="O358" s="3"/>
    </row>
    <row r="359" spans="2:15" ht="12.75" x14ac:dyDescent="0.25">
      <c r="B359" s="37">
        <v>23</v>
      </c>
      <c r="C359" s="7" t="s">
        <v>142</v>
      </c>
      <c r="D359" s="9" t="s">
        <v>70</v>
      </c>
      <c r="E359" s="9" t="s">
        <v>71</v>
      </c>
      <c r="F359" s="6">
        <v>45953</v>
      </c>
      <c r="G359" s="5" t="s">
        <v>133</v>
      </c>
      <c r="H359" s="5" t="s">
        <v>134</v>
      </c>
      <c r="I359" s="16" t="s">
        <v>135</v>
      </c>
      <c r="J359" s="3" t="s">
        <v>18</v>
      </c>
      <c r="L359" s="37">
        <v>3</v>
      </c>
      <c r="M359" s="5" t="s">
        <v>136</v>
      </c>
      <c r="N359" s="5" t="s">
        <v>136</v>
      </c>
      <c r="O359" s="3"/>
    </row>
    <row r="360" spans="2:15" ht="12.75" x14ac:dyDescent="0.25">
      <c r="B360" s="37">
        <v>26</v>
      </c>
      <c r="C360" s="7" t="s">
        <v>142</v>
      </c>
      <c r="D360" s="9" t="s">
        <v>76</v>
      </c>
      <c r="E360" s="9" t="s">
        <v>77</v>
      </c>
      <c r="F360" s="6">
        <v>45954</v>
      </c>
      <c r="G360" s="5" t="s">
        <v>133</v>
      </c>
      <c r="H360" s="5" t="s">
        <v>134</v>
      </c>
      <c r="I360" s="16" t="s">
        <v>135</v>
      </c>
      <c r="J360" s="3" t="s">
        <v>23</v>
      </c>
      <c r="L360" s="37">
        <v>4</v>
      </c>
      <c r="M360" s="5" t="s">
        <v>136</v>
      </c>
      <c r="N360" s="5" t="s">
        <v>136</v>
      </c>
      <c r="O360" s="3"/>
    </row>
    <row r="361" spans="2:15" ht="12.75" x14ac:dyDescent="0.25">
      <c r="B361" s="37">
        <v>19</v>
      </c>
      <c r="C361" s="7" t="s">
        <v>138</v>
      </c>
      <c r="D361" s="9" t="s">
        <v>61</v>
      </c>
      <c r="E361" s="9" t="s">
        <v>62</v>
      </c>
      <c r="F361" s="6">
        <v>45955</v>
      </c>
      <c r="G361" s="5" t="s">
        <v>139</v>
      </c>
      <c r="H361" s="5" t="s">
        <v>139</v>
      </c>
      <c r="I361" s="16">
        <v>45957</v>
      </c>
      <c r="J361" s="3" t="s">
        <v>19</v>
      </c>
      <c r="L361" s="37">
        <v>5</v>
      </c>
      <c r="M361" s="5" t="s">
        <v>136</v>
      </c>
      <c r="N361" s="5" t="s">
        <v>136</v>
      </c>
      <c r="O361" s="3"/>
    </row>
    <row r="362" spans="2:15" ht="12.75" x14ac:dyDescent="0.25">
      <c r="B362" s="37">
        <v>15</v>
      </c>
      <c r="C362" s="7" t="s">
        <v>138</v>
      </c>
      <c r="D362" s="3" t="s">
        <v>53</v>
      </c>
      <c r="E362" s="3" t="s">
        <v>54</v>
      </c>
      <c r="F362" s="6">
        <v>45955</v>
      </c>
      <c r="G362" s="5" t="s">
        <v>133</v>
      </c>
      <c r="H362" s="5" t="s">
        <v>133</v>
      </c>
      <c r="I362" s="16" t="s">
        <v>135</v>
      </c>
      <c r="J362" s="3" t="s">
        <v>19</v>
      </c>
      <c r="M362" s="5"/>
      <c r="N362" s="5"/>
      <c r="O362" s="3"/>
    </row>
    <row r="363" spans="2:15" ht="12.75" x14ac:dyDescent="0.25">
      <c r="B363" s="37">
        <v>19</v>
      </c>
      <c r="C363" s="7" t="s">
        <v>138</v>
      </c>
      <c r="D363" s="9" t="s">
        <v>61</v>
      </c>
      <c r="E363" s="9" t="s">
        <v>62</v>
      </c>
      <c r="F363" s="6">
        <v>45956</v>
      </c>
      <c r="G363" s="5" t="s">
        <v>139</v>
      </c>
      <c r="H363" s="5" t="s">
        <v>139</v>
      </c>
      <c r="I363" s="16">
        <v>45958</v>
      </c>
      <c r="J363" s="3" t="s">
        <v>19</v>
      </c>
      <c r="L363" s="37">
        <v>6</v>
      </c>
      <c r="M363" s="5" t="s">
        <v>136</v>
      </c>
      <c r="N363" s="5" t="s">
        <v>136</v>
      </c>
      <c r="O363" s="3"/>
    </row>
    <row r="364" spans="2:15" ht="12.75" x14ac:dyDescent="0.25">
      <c r="B364" s="37">
        <v>27</v>
      </c>
      <c r="C364" s="7" t="s">
        <v>142</v>
      </c>
      <c r="D364" s="9" t="s">
        <v>78</v>
      </c>
      <c r="E364" s="9" t="s">
        <v>79</v>
      </c>
      <c r="F364" s="6">
        <v>45957</v>
      </c>
      <c r="G364" s="5" t="s">
        <v>133</v>
      </c>
      <c r="H364" s="5" t="s">
        <v>134</v>
      </c>
      <c r="I364" s="16" t="s">
        <v>135</v>
      </c>
      <c r="J364" s="3" t="s">
        <v>18</v>
      </c>
      <c r="L364" s="37">
        <v>7</v>
      </c>
      <c r="M364" s="5" t="s">
        <v>141</v>
      </c>
      <c r="N364" s="5" t="s">
        <v>136</v>
      </c>
      <c r="O364" s="3"/>
    </row>
    <row r="365" spans="2:15" ht="12.75" x14ac:dyDescent="0.25">
      <c r="B365" s="37">
        <v>28</v>
      </c>
      <c r="C365" s="7" t="s">
        <v>142</v>
      </c>
      <c r="D365" s="9" t="s">
        <v>80</v>
      </c>
      <c r="E365" s="9" t="s">
        <v>81</v>
      </c>
      <c r="F365" s="6">
        <v>45958</v>
      </c>
      <c r="G365" s="5" t="s">
        <v>133</v>
      </c>
      <c r="H365" s="5" t="s">
        <v>134</v>
      </c>
      <c r="I365" s="16" t="s">
        <v>135</v>
      </c>
      <c r="J365" s="3" t="s">
        <v>18</v>
      </c>
      <c r="L365" s="37">
        <v>1</v>
      </c>
      <c r="M365" s="5" t="s">
        <v>141</v>
      </c>
      <c r="N365" s="5" t="s">
        <v>136</v>
      </c>
      <c r="O365" s="3"/>
    </row>
    <row r="366" spans="2:15" ht="12.75" x14ac:dyDescent="0.25">
      <c r="B366" s="37">
        <v>30</v>
      </c>
      <c r="C366" s="7" t="s">
        <v>142</v>
      </c>
      <c r="D366" s="9" t="s">
        <v>84</v>
      </c>
      <c r="E366" s="9" t="s">
        <v>85</v>
      </c>
      <c r="F366" s="6">
        <v>45959</v>
      </c>
      <c r="G366" s="5" t="s">
        <v>133</v>
      </c>
      <c r="H366" s="5" t="s">
        <v>134</v>
      </c>
      <c r="I366" s="16" t="s">
        <v>135</v>
      </c>
      <c r="J366" s="3" t="s">
        <v>18</v>
      </c>
      <c r="L366" s="37">
        <v>2</v>
      </c>
      <c r="M366" s="5" t="s">
        <v>136</v>
      </c>
      <c r="N366" s="5" t="s">
        <v>136</v>
      </c>
      <c r="O366" s="3"/>
    </row>
    <row r="367" spans="2:15" ht="12.75" x14ac:dyDescent="0.25">
      <c r="B367" s="37">
        <v>31</v>
      </c>
      <c r="C367" s="7" t="s">
        <v>142</v>
      </c>
      <c r="D367" s="9" t="s">
        <v>86</v>
      </c>
      <c r="E367" s="9" t="s">
        <v>87</v>
      </c>
      <c r="F367" s="6">
        <v>45960</v>
      </c>
      <c r="G367" s="5" t="s">
        <v>133</v>
      </c>
      <c r="H367" s="5" t="s">
        <v>134</v>
      </c>
      <c r="I367" s="16" t="s">
        <v>135</v>
      </c>
      <c r="J367" s="3" t="s">
        <v>18</v>
      </c>
      <c r="L367" s="37">
        <v>3</v>
      </c>
      <c r="M367" s="5" t="s">
        <v>136</v>
      </c>
      <c r="N367" s="5" t="s">
        <v>136</v>
      </c>
      <c r="O367" s="3"/>
    </row>
    <row r="368" spans="2:15" ht="12.75" x14ac:dyDescent="0.25">
      <c r="B368" s="37">
        <v>32</v>
      </c>
      <c r="C368" s="7" t="s">
        <v>142</v>
      </c>
      <c r="D368" s="9" t="s">
        <v>88</v>
      </c>
      <c r="E368" s="9" t="s">
        <v>89</v>
      </c>
      <c r="F368" s="6">
        <v>45961</v>
      </c>
      <c r="G368" s="5" t="s">
        <v>133</v>
      </c>
      <c r="H368" s="5" t="s">
        <v>134</v>
      </c>
      <c r="I368" s="16" t="s">
        <v>135</v>
      </c>
      <c r="J368" s="3" t="s">
        <v>18</v>
      </c>
      <c r="L368" s="37">
        <v>4</v>
      </c>
      <c r="M368" s="5" t="s">
        <v>136</v>
      </c>
      <c r="N368" s="5" t="s">
        <v>136</v>
      </c>
      <c r="O368" s="3"/>
    </row>
    <row r="369" spans="2:15" ht="12.75" x14ac:dyDescent="0.25">
      <c r="B369" s="37">
        <v>15</v>
      </c>
      <c r="C369" s="7" t="s">
        <v>138</v>
      </c>
      <c r="D369" s="9" t="s">
        <v>53</v>
      </c>
      <c r="E369" s="9" t="s">
        <v>54</v>
      </c>
      <c r="F369" s="6">
        <v>45962</v>
      </c>
      <c r="G369" s="5" t="s">
        <v>139</v>
      </c>
      <c r="H369" s="5" t="s">
        <v>139</v>
      </c>
      <c r="I369" s="16">
        <v>45965</v>
      </c>
      <c r="J369" s="3" t="s">
        <v>19</v>
      </c>
      <c r="L369" s="37">
        <v>5</v>
      </c>
      <c r="M369" s="5" t="s">
        <v>136</v>
      </c>
      <c r="N369" s="5" t="s">
        <v>136</v>
      </c>
      <c r="O369" s="3"/>
    </row>
    <row r="370" spans="2:15" ht="12.75" x14ac:dyDescent="0.25">
      <c r="B370" s="37">
        <v>12</v>
      </c>
      <c r="C370" s="7" t="s">
        <v>138</v>
      </c>
      <c r="D370" s="3" t="s">
        <v>46</v>
      </c>
      <c r="E370" s="3" t="s">
        <v>47</v>
      </c>
      <c r="F370" s="6">
        <v>45962</v>
      </c>
      <c r="G370" s="5" t="s">
        <v>133</v>
      </c>
      <c r="H370" s="5" t="s">
        <v>133</v>
      </c>
      <c r="I370" s="16" t="s">
        <v>135</v>
      </c>
      <c r="J370" s="3" t="s">
        <v>19</v>
      </c>
      <c r="M370" s="5"/>
      <c r="N370" s="5"/>
      <c r="O370" s="3"/>
    </row>
    <row r="371" spans="2:15" ht="12.75" x14ac:dyDescent="0.25">
      <c r="B371" s="37">
        <v>15</v>
      </c>
      <c r="C371" s="7" t="s">
        <v>138</v>
      </c>
      <c r="D371" s="9" t="s">
        <v>53</v>
      </c>
      <c r="E371" s="9" t="s">
        <v>54</v>
      </c>
      <c r="F371" s="6">
        <v>45963</v>
      </c>
      <c r="G371" s="5" t="s">
        <v>139</v>
      </c>
      <c r="H371" s="5" t="s">
        <v>139</v>
      </c>
      <c r="I371" s="16">
        <v>45966</v>
      </c>
      <c r="J371" s="3" t="s">
        <v>19</v>
      </c>
      <c r="L371" s="37">
        <v>6</v>
      </c>
      <c r="M371" s="5" t="s">
        <v>136</v>
      </c>
      <c r="N371" s="5" t="s">
        <v>136</v>
      </c>
      <c r="O371" s="3"/>
    </row>
    <row r="372" spans="2:15" ht="12.75" x14ac:dyDescent="0.25">
      <c r="B372" s="37">
        <v>15</v>
      </c>
      <c r="C372" s="7" t="s">
        <v>138</v>
      </c>
      <c r="D372" s="9" t="s">
        <v>53</v>
      </c>
      <c r="E372" s="9" t="s">
        <v>54</v>
      </c>
      <c r="F372" s="6">
        <v>45964</v>
      </c>
      <c r="G372" s="5" t="s">
        <v>139</v>
      </c>
      <c r="H372" s="5" t="s">
        <v>139</v>
      </c>
      <c r="I372" s="16">
        <v>45967</v>
      </c>
      <c r="J372" s="3" t="s">
        <v>19</v>
      </c>
      <c r="L372" s="37">
        <v>7</v>
      </c>
      <c r="M372" s="5" t="s">
        <v>141</v>
      </c>
      <c r="N372" s="5" t="s">
        <v>136</v>
      </c>
      <c r="O372" s="3"/>
    </row>
    <row r="373" spans="2:15" ht="12.75" x14ac:dyDescent="0.25">
      <c r="B373" s="37">
        <v>33</v>
      </c>
      <c r="C373" s="7" t="s">
        <v>142</v>
      </c>
      <c r="D373" s="9" t="s">
        <v>90</v>
      </c>
      <c r="E373" s="9" t="s">
        <v>91</v>
      </c>
      <c r="F373" s="6">
        <v>45965</v>
      </c>
      <c r="G373" s="5" t="s">
        <v>133</v>
      </c>
      <c r="H373" s="5" t="s">
        <v>134</v>
      </c>
      <c r="I373" s="16" t="s">
        <v>135</v>
      </c>
      <c r="J373" s="3" t="s">
        <v>26</v>
      </c>
      <c r="L373" s="37">
        <v>1</v>
      </c>
      <c r="M373" s="5" t="s">
        <v>141</v>
      </c>
      <c r="N373" s="5" t="s">
        <v>136</v>
      </c>
      <c r="O373" s="3"/>
    </row>
    <row r="374" spans="2:15" ht="12.75" x14ac:dyDescent="0.25">
      <c r="B374" s="37">
        <v>34</v>
      </c>
      <c r="C374" s="7" t="s">
        <v>142</v>
      </c>
      <c r="D374" s="9" t="s">
        <v>92</v>
      </c>
      <c r="E374" s="9" t="s">
        <v>93</v>
      </c>
      <c r="F374" s="6">
        <v>45966</v>
      </c>
      <c r="G374" s="5" t="s">
        <v>133</v>
      </c>
      <c r="H374" s="5" t="s">
        <v>134</v>
      </c>
      <c r="I374" s="16" t="s">
        <v>135</v>
      </c>
      <c r="J374" s="3" t="s">
        <v>48</v>
      </c>
      <c r="L374" s="37">
        <v>2</v>
      </c>
      <c r="M374" s="5" t="s">
        <v>136</v>
      </c>
      <c r="N374" s="5" t="s">
        <v>141</v>
      </c>
      <c r="O374" s="3"/>
    </row>
    <row r="375" spans="2:15" ht="12.75" x14ac:dyDescent="0.25">
      <c r="B375" s="37">
        <v>35</v>
      </c>
      <c r="C375" s="7" t="s">
        <v>142</v>
      </c>
      <c r="D375" s="9" t="s">
        <v>94</v>
      </c>
      <c r="E375" s="9" t="s">
        <v>95</v>
      </c>
      <c r="F375" s="6">
        <v>45967</v>
      </c>
      <c r="G375" s="5" t="s">
        <v>133</v>
      </c>
      <c r="H375" s="5" t="s">
        <v>134</v>
      </c>
      <c r="I375" s="16" t="s">
        <v>135</v>
      </c>
      <c r="J375" s="3" t="s">
        <v>18</v>
      </c>
      <c r="L375" s="37">
        <v>3</v>
      </c>
      <c r="M375" s="5" t="s">
        <v>136</v>
      </c>
      <c r="N375" s="5" t="s">
        <v>136</v>
      </c>
      <c r="O375" s="3"/>
    </row>
    <row r="376" spans="2:15" ht="12.75" x14ac:dyDescent="0.25">
      <c r="B376" s="37">
        <v>36</v>
      </c>
      <c r="C376" s="7" t="s">
        <v>142</v>
      </c>
      <c r="D376" s="9" t="s">
        <v>96</v>
      </c>
      <c r="E376" s="9" t="s">
        <v>97</v>
      </c>
      <c r="F376" s="6">
        <v>45968</v>
      </c>
      <c r="G376" s="5" t="s">
        <v>133</v>
      </c>
      <c r="H376" s="5" t="s">
        <v>134</v>
      </c>
      <c r="I376" s="16" t="s">
        <v>135</v>
      </c>
      <c r="J376" s="3" t="s">
        <v>26</v>
      </c>
      <c r="L376" s="37">
        <v>4</v>
      </c>
      <c r="M376" s="5" t="s">
        <v>136</v>
      </c>
      <c r="N376" s="5" t="s">
        <v>136</v>
      </c>
      <c r="O376" s="3"/>
    </row>
    <row r="377" spans="2:15" ht="12.75" x14ac:dyDescent="0.25">
      <c r="B377" s="37">
        <v>12</v>
      </c>
      <c r="C377" s="7" t="s">
        <v>138</v>
      </c>
      <c r="D377" s="9" t="s">
        <v>46</v>
      </c>
      <c r="E377" s="9" t="s">
        <v>47</v>
      </c>
      <c r="F377" s="6">
        <v>45969</v>
      </c>
      <c r="G377" s="5" t="s">
        <v>139</v>
      </c>
      <c r="H377" s="5" t="s">
        <v>139</v>
      </c>
      <c r="I377" s="16">
        <v>45971</v>
      </c>
      <c r="J377" s="3" t="s">
        <v>19</v>
      </c>
      <c r="L377" s="37">
        <v>5</v>
      </c>
      <c r="M377" s="5" t="s">
        <v>136</v>
      </c>
      <c r="N377" s="5" t="s">
        <v>136</v>
      </c>
      <c r="O377" s="3"/>
    </row>
    <row r="378" spans="2:15" ht="12.75" x14ac:dyDescent="0.25">
      <c r="B378" s="37">
        <v>19</v>
      </c>
      <c r="C378" s="7" t="s">
        <v>138</v>
      </c>
      <c r="D378" s="3" t="s">
        <v>61</v>
      </c>
      <c r="E378" s="3" t="s">
        <v>62</v>
      </c>
      <c r="F378" s="6">
        <v>45969</v>
      </c>
      <c r="G378" s="5" t="s">
        <v>133</v>
      </c>
      <c r="H378" s="5" t="s">
        <v>133</v>
      </c>
      <c r="I378" s="16" t="s">
        <v>135</v>
      </c>
      <c r="J378" s="3" t="s">
        <v>19</v>
      </c>
      <c r="M378" s="5"/>
      <c r="N378" s="5"/>
      <c r="O378" s="3"/>
    </row>
    <row r="379" spans="2:15" ht="12.75" x14ac:dyDescent="0.25">
      <c r="B379" s="37">
        <v>12</v>
      </c>
      <c r="C379" s="7" t="s">
        <v>138</v>
      </c>
      <c r="D379" s="9" t="s">
        <v>46</v>
      </c>
      <c r="E379" s="9" t="s">
        <v>47</v>
      </c>
      <c r="F379" s="6">
        <v>45970</v>
      </c>
      <c r="G379" s="5" t="s">
        <v>139</v>
      </c>
      <c r="H379" s="5" t="s">
        <v>139</v>
      </c>
      <c r="I379" s="16">
        <v>45972</v>
      </c>
      <c r="J379" s="3" t="s">
        <v>19</v>
      </c>
      <c r="L379" s="37">
        <v>6</v>
      </c>
      <c r="M379" s="5" t="s">
        <v>136</v>
      </c>
      <c r="N379" s="5" t="s">
        <v>136</v>
      </c>
      <c r="O379" s="3"/>
    </row>
    <row r="380" spans="2:15" ht="12.75" x14ac:dyDescent="0.25">
      <c r="B380" s="37">
        <v>37</v>
      </c>
      <c r="C380" s="7" t="s">
        <v>142</v>
      </c>
      <c r="D380" s="9" t="s">
        <v>98</v>
      </c>
      <c r="E380" s="9" t="s">
        <v>99</v>
      </c>
      <c r="F380" s="6">
        <v>45971</v>
      </c>
      <c r="G380" s="5" t="s">
        <v>133</v>
      </c>
      <c r="H380" s="5" t="s">
        <v>134</v>
      </c>
      <c r="I380" s="16" t="s">
        <v>135</v>
      </c>
      <c r="J380" s="3" t="s">
        <v>18</v>
      </c>
      <c r="L380" s="37">
        <v>7</v>
      </c>
      <c r="M380" s="5" t="s">
        <v>141</v>
      </c>
      <c r="N380" s="5" t="s">
        <v>136</v>
      </c>
      <c r="O380" s="3"/>
    </row>
    <row r="381" spans="2:15" ht="12.75" x14ac:dyDescent="0.25">
      <c r="B381" s="37">
        <v>39</v>
      </c>
      <c r="C381" s="7" t="s">
        <v>142</v>
      </c>
      <c r="D381" s="9" t="s">
        <v>102</v>
      </c>
      <c r="E381" s="9" t="s">
        <v>103</v>
      </c>
      <c r="F381" s="6">
        <v>45972</v>
      </c>
      <c r="G381" s="5" t="s">
        <v>133</v>
      </c>
      <c r="H381" s="5" t="s">
        <v>134</v>
      </c>
      <c r="I381" s="16" t="s">
        <v>135</v>
      </c>
      <c r="J381" s="3" t="s">
        <v>18</v>
      </c>
      <c r="L381" s="37">
        <v>1</v>
      </c>
      <c r="M381" s="5" t="s">
        <v>141</v>
      </c>
      <c r="N381" s="5" t="s">
        <v>136</v>
      </c>
      <c r="O381" s="3"/>
    </row>
    <row r="382" spans="2:15" ht="12.75" x14ac:dyDescent="0.25">
      <c r="B382" s="37">
        <v>40</v>
      </c>
      <c r="C382" s="7" t="s">
        <v>142</v>
      </c>
      <c r="D382" s="9" t="s">
        <v>104</v>
      </c>
      <c r="E382" s="9" t="s">
        <v>105</v>
      </c>
      <c r="F382" s="6">
        <v>45973</v>
      </c>
      <c r="G382" s="5" t="s">
        <v>133</v>
      </c>
      <c r="H382" s="5" t="s">
        <v>134</v>
      </c>
      <c r="I382" s="16" t="s">
        <v>135</v>
      </c>
      <c r="J382" s="3" t="s">
        <v>63</v>
      </c>
      <c r="L382" s="37">
        <v>2</v>
      </c>
      <c r="M382" s="5" t="s">
        <v>136</v>
      </c>
      <c r="N382" s="5" t="s">
        <v>141</v>
      </c>
      <c r="O382" s="3"/>
    </row>
    <row r="383" spans="2:15" ht="12.75" x14ac:dyDescent="0.25">
      <c r="B383" s="37">
        <v>1</v>
      </c>
      <c r="C383" s="7" t="s">
        <v>142</v>
      </c>
      <c r="D383" s="9" t="s">
        <v>15</v>
      </c>
      <c r="E383" s="9" t="s">
        <v>16</v>
      </c>
      <c r="F383" s="6">
        <v>45974</v>
      </c>
      <c r="G383" s="5" t="s">
        <v>133</v>
      </c>
      <c r="H383" s="5" t="s">
        <v>134</v>
      </c>
      <c r="I383" s="16" t="s">
        <v>135</v>
      </c>
      <c r="J383" s="3" t="s">
        <v>18</v>
      </c>
      <c r="L383" s="37">
        <v>3</v>
      </c>
      <c r="M383" s="5" t="s">
        <v>136</v>
      </c>
      <c r="N383" s="5" t="s">
        <v>136</v>
      </c>
      <c r="O383" s="3"/>
    </row>
    <row r="384" spans="2:15" ht="12.75" x14ac:dyDescent="0.25">
      <c r="B384" s="37">
        <v>3</v>
      </c>
      <c r="C384" s="7" t="s">
        <v>142</v>
      </c>
      <c r="D384" s="9" t="s">
        <v>24</v>
      </c>
      <c r="E384" s="9" t="s">
        <v>25</v>
      </c>
      <c r="F384" s="6">
        <v>45975</v>
      </c>
      <c r="G384" s="5" t="s">
        <v>133</v>
      </c>
      <c r="H384" s="5" t="s">
        <v>134</v>
      </c>
      <c r="I384" s="16" t="s">
        <v>135</v>
      </c>
      <c r="J384" s="3" t="s">
        <v>26</v>
      </c>
      <c r="L384" s="37">
        <v>4</v>
      </c>
      <c r="M384" s="5" t="s">
        <v>136</v>
      </c>
      <c r="N384" s="5" t="s">
        <v>136</v>
      </c>
      <c r="O384" s="3"/>
    </row>
    <row r="385" spans="2:15" ht="12.75" x14ac:dyDescent="0.25">
      <c r="B385" s="37">
        <v>19</v>
      </c>
      <c r="C385" s="7" t="s">
        <v>138</v>
      </c>
      <c r="D385" s="9" t="s">
        <v>61</v>
      </c>
      <c r="E385" s="9" t="s">
        <v>62</v>
      </c>
      <c r="F385" s="6">
        <v>45976</v>
      </c>
      <c r="G385" s="5" t="s">
        <v>139</v>
      </c>
      <c r="H385" s="5" t="s">
        <v>139</v>
      </c>
      <c r="I385" s="16">
        <v>45979</v>
      </c>
      <c r="J385" s="3" t="s">
        <v>19</v>
      </c>
      <c r="L385" s="37">
        <v>5</v>
      </c>
      <c r="M385" s="5" t="s">
        <v>136</v>
      </c>
      <c r="N385" s="5" t="s">
        <v>136</v>
      </c>
      <c r="O385" s="3"/>
    </row>
    <row r="386" spans="2:15" ht="12.75" x14ac:dyDescent="0.25">
      <c r="B386" s="37">
        <v>24</v>
      </c>
      <c r="C386" s="7" t="s">
        <v>138</v>
      </c>
      <c r="D386" s="3" t="s">
        <v>72</v>
      </c>
      <c r="E386" s="3" t="s">
        <v>73</v>
      </c>
      <c r="F386" s="6">
        <v>45976</v>
      </c>
      <c r="G386" s="5" t="s">
        <v>133</v>
      </c>
      <c r="H386" s="5" t="s">
        <v>133</v>
      </c>
      <c r="I386" s="16" t="s">
        <v>135</v>
      </c>
      <c r="J386" s="3" t="s">
        <v>19</v>
      </c>
      <c r="M386" s="5"/>
      <c r="N386" s="5"/>
      <c r="O386" s="3"/>
    </row>
    <row r="387" spans="2:15" ht="12.75" x14ac:dyDescent="0.25">
      <c r="B387" s="37">
        <v>19</v>
      </c>
      <c r="C387" s="7" t="s">
        <v>138</v>
      </c>
      <c r="D387" s="9" t="s">
        <v>61</v>
      </c>
      <c r="E387" s="9" t="s">
        <v>62</v>
      </c>
      <c r="F387" s="6">
        <v>45977</v>
      </c>
      <c r="G387" s="5" t="s">
        <v>139</v>
      </c>
      <c r="H387" s="5" t="s">
        <v>139</v>
      </c>
      <c r="I387" s="16">
        <v>45980</v>
      </c>
      <c r="J387" s="3" t="s">
        <v>19</v>
      </c>
      <c r="L387" s="37">
        <v>6</v>
      </c>
      <c r="M387" s="5" t="s">
        <v>136</v>
      </c>
      <c r="N387" s="5" t="s">
        <v>136</v>
      </c>
      <c r="O387" s="3"/>
    </row>
    <row r="388" spans="2:15" ht="12.75" x14ac:dyDescent="0.25">
      <c r="B388" s="37">
        <v>19</v>
      </c>
      <c r="C388" s="7" t="s">
        <v>138</v>
      </c>
      <c r="D388" s="9" t="s">
        <v>61</v>
      </c>
      <c r="E388" s="9" t="s">
        <v>62</v>
      </c>
      <c r="F388" s="6">
        <v>45978</v>
      </c>
      <c r="G388" s="5" t="s">
        <v>139</v>
      </c>
      <c r="H388" s="5" t="s">
        <v>139</v>
      </c>
      <c r="I388" s="16">
        <v>45981</v>
      </c>
      <c r="J388" s="3" t="s">
        <v>19</v>
      </c>
      <c r="L388" s="37">
        <v>7</v>
      </c>
      <c r="M388" s="5" t="s">
        <v>141</v>
      </c>
      <c r="N388" s="5" t="s">
        <v>136</v>
      </c>
      <c r="O388" s="3"/>
    </row>
    <row r="389" spans="2:15" ht="12.75" x14ac:dyDescent="0.25">
      <c r="B389" s="37">
        <v>6</v>
      </c>
      <c r="C389" s="7" t="s">
        <v>142</v>
      </c>
      <c r="D389" s="9" t="s">
        <v>33</v>
      </c>
      <c r="E389" s="9" t="s">
        <v>34</v>
      </c>
      <c r="F389" s="6">
        <v>45979</v>
      </c>
      <c r="G389" s="5" t="s">
        <v>133</v>
      </c>
      <c r="H389" s="5" t="s">
        <v>134</v>
      </c>
      <c r="I389" s="16" t="s">
        <v>135</v>
      </c>
      <c r="J389" s="3" t="s">
        <v>18</v>
      </c>
      <c r="L389" s="37">
        <v>1</v>
      </c>
      <c r="M389" s="5" t="s">
        <v>141</v>
      </c>
      <c r="N389" s="5" t="s">
        <v>136</v>
      </c>
      <c r="O389" s="3"/>
    </row>
    <row r="390" spans="2:15" ht="12.75" x14ac:dyDescent="0.25">
      <c r="B390" s="37">
        <v>7</v>
      </c>
      <c r="C390" s="7" t="s">
        <v>142</v>
      </c>
      <c r="D390" s="9" t="s">
        <v>35</v>
      </c>
      <c r="E390" s="9" t="s">
        <v>36</v>
      </c>
      <c r="F390" s="6">
        <v>45980</v>
      </c>
      <c r="G390" s="5" t="s">
        <v>133</v>
      </c>
      <c r="H390" s="5" t="s">
        <v>134</v>
      </c>
      <c r="I390" s="16" t="s">
        <v>135</v>
      </c>
      <c r="J390" s="3" t="s">
        <v>18</v>
      </c>
      <c r="L390" s="37">
        <v>2</v>
      </c>
      <c r="M390" s="5" t="s">
        <v>136</v>
      </c>
      <c r="N390" s="5" t="s">
        <v>136</v>
      </c>
      <c r="O390" s="3"/>
    </row>
    <row r="391" spans="2:15" ht="12.75" x14ac:dyDescent="0.25">
      <c r="B391" s="37">
        <v>8</v>
      </c>
      <c r="C391" s="7" t="s">
        <v>142</v>
      </c>
      <c r="D391" s="9" t="s">
        <v>37</v>
      </c>
      <c r="E391" s="9" t="s">
        <v>38</v>
      </c>
      <c r="F391" s="6">
        <v>45981</v>
      </c>
      <c r="G391" s="5" t="s">
        <v>133</v>
      </c>
      <c r="H391" s="5" t="s">
        <v>134</v>
      </c>
      <c r="I391" s="16" t="s">
        <v>135</v>
      </c>
      <c r="J391" s="3" t="s">
        <v>18</v>
      </c>
      <c r="L391" s="37">
        <v>3</v>
      </c>
      <c r="M391" s="5" t="s">
        <v>136</v>
      </c>
      <c r="N391" s="5" t="s">
        <v>136</v>
      </c>
      <c r="O391" s="3"/>
    </row>
    <row r="392" spans="2:15" ht="12.75" x14ac:dyDescent="0.25">
      <c r="B392" s="37">
        <v>9</v>
      </c>
      <c r="C392" s="7" t="s">
        <v>142</v>
      </c>
      <c r="D392" s="9" t="s">
        <v>39</v>
      </c>
      <c r="E392" s="9" t="s">
        <v>40</v>
      </c>
      <c r="F392" s="6">
        <v>45982</v>
      </c>
      <c r="G392" s="5" t="s">
        <v>133</v>
      </c>
      <c r="H392" s="5" t="s">
        <v>134</v>
      </c>
      <c r="I392" s="16" t="s">
        <v>135</v>
      </c>
      <c r="J392" s="3" t="s">
        <v>18</v>
      </c>
      <c r="L392" s="37">
        <v>4</v>
      </c>
      <c r="M392" s="5" t="s">
        <v>136</v>
      </c>
      <c r="N392" s="5" t="s">
        <v>136</v>
      </c>
      <c r="O392" s="3"/>
    </row>
    <row r="393" spans="2:15" ht="12.75" x14ac:dyDescent="0.25">
      <c r="B393" s="37">
        <v>24</v>
      </c>
      <c r="C393" s="7" t="s">
        <v>138</v>
      </c>
      <c r="D393" s="9" t="s">
        <v>72</v>
      </c>
      <c r="E393" s="9" t="s">
        <v>73</v>
      </c>
      <c r="F393" s="6">
        <v>45983</v>
      </c>
      <c r="G393" s="5" t="s">
        <v>139</v>
      </c>
      <c r="H393" s="5" t="s">
        <v>139</v>
      </c>
      <c r="I393" s="16">
        <v>45985</v>
      </c>
      <c r="J393" s="3" t="s">
        <v>19</v>
      </c>
      <c r="L393" s="37">
        <v>5</v>
      </c>
      <c r="M393" s="5" t="s">
        <v>136</v>
      </c>
      <c r="N393" s="5" t="s">
        <v>136</v>
      </c>
      <c r="O393" s="3"/>
    </row>
    <row r="394" spans="2:15" ht="12.75" x14ac:dyDescent="0.25">
      <c r="B394" s="37">
        <v>16</v>
      </c>
      <c r="C394" s="7" t="s">
        <v>138</v>
      </c>
      <c r="D394" s="3" t="s">
        <v>55</v>
      </c>
      <c r="E394" s="3" t="s">
        <v>56</v>
      </c>
      <c r="F394" s="6">
        <v>45983</v>
      </c>
      <c r="G394" s="5" t="s">
        <v>133</v>
      </c>
      <c r="H394" s="5" t="s">
        <v>133</v>
      </c>
      <c r="I394" s="16" t="s">
        <v>135</v>
      </c>
      <c r="J394" s="3" t="s">
        <v>19</v>
      </c>
      <c r="M394" s="5"/>
      <c r="N394" s="5"/>
      <c r="O394" s="3"/>
    </row>
    <row r="395" spans="2:15" ht="12.75" x14ac:dyDescent="0.25">
      <c r="B395" s="37">
        <v>24</v>
      </c>
      <c r="C395" s="7" t="s">
        <v>138</v>
      </c>
      <c r="D395" s="9" t="s">
        <v>72</v>
      </c>
      <c r="E395" s="9" t="s">
        <v>73</v>
      </c>
      <c r="F395" s="6">
        <v>45984</v>
      </c>
      <c r="G395" s="5" t="s">
        <v>139</v>
      </c>
      <c r="H395" s="5" t="s">
        <v>139</v>
      </c>
      <c r="I395" s="16">
        <v>45986</v>
      </c>
      <c r="J395" s="3" t="s">
        <v>19</v>
      </c>
      <c r="L395" s="37">
        <v>6</v>
      </c>
      <c r="M395" s="5" t="s">
        <v>136</v>
      </c>
      <c r="N395" s="5" t="s">
        <v>136</v>
      </c>
      <c r="O395" s="3"/>
    </row>
    <row r="396" spans="2:15" ht="12.75" x14ac:dyDescent="0.25">
      <c r="B396" s="37">
        <v>10</v>
      </c>
      <c r="C396" s="7" t="s">
        <v>142</v>
      </c>
      <c r="D396" s="9" t="s">
        <v>41</v>
      </c>
      <c r="E396" s="9" t="s">
        <v>42</v>
      </c>
      <c r="F396" s="6">
        <v>45985</v>
      </c>
      <c r="G396" s="5" t="s">
        <v>133</v>
      </c>
      <c r="H396" s="5" t="s">
        <v>134</v>
      </c>
      <c r="I396" s="16" t="s">
        <v>135</v>
      </c>
      <c r="J396" s="3" t="s">
        <v>18</v>
      </c>
      <c r="L396" s="37">
        <v>7</v>
      </c>
      <c r="M396" s="5" t="s">
        <v>141</v>
      </c>
      <c r="N396" s="5" t="s">
        <v>136</v>
      </c>
      <c r="O396" s="3"/>
    </row>
    <row r="397" spans="2:15" ht="12.75" x14ac:dyDescent="0.25">
      <c r="B397" s="37">
        <v>11</v>
      </c>
      <c r="C397" s="7" t="s">
        <v>142</v>
      </c>
      <c r="D397" s="9" t="s">
        <v>44</v>
      </c>
      <c r="E397" s="9" t="s">
        <v>45</v>
      </c>
      <c r="F397" s="6">
        <v>45986</v>
      </c>
      <c r="G397" s="5" t="s">
        <v>133</v>
      </c>
      <c r="H397" s="5" t="s">
        <v>134</v>
      </c>
      <c r="I397" s="16" t="s">
        <v>135</v>
      </c>
      <c r="J397" s="3" t="s">
        <v>18</v>
      </c>
      <c r="L397" s="37">
        <v>1</v>
      </c>
      <c r="M397" s="5" t="s">
        <v>141</v>
      </c>
      <c r="N397" s="5" t="s">
        <v>136</v>
      </c>
      <c r="O397" s="3"/>
    </row>
    <row r="398" spans="2:15" ht="12.75" x14ac:dyDescent="0.25">
      <c r="B398" s="37">
        <v>14</v>
      </c>
      <c r="C398" s="7" t="s">
        <v>142</v>
      </c>
      <c r="D398" s="9" t="s">
        <v>51</v>
      </c>
      <c r="E398" s="9" t="s">
        <v>52</v>
      </c>
      <c r="F398" s="6">
        <v>45987</v>
      </c>
      <c r="G398" s="5" t="s">
        <v>133</v>
      </c>
      <c r="H398" s="5" t="s">
        <v>134</v>
      </c>
      <c r="I398" s="16" t="s">
        <v>135</v>
      </c>
      <c r="J398" s="3" t="s">
        <v>18</v>
      </c>
      <c r="L398" s="37">
        <v>2</v>
      </c>
      <c r="M398" s="5" t="s">
        <v>136</v>
      </c>
      <c r="N398" s="5" t="s">
        <v>136</v>
      </c>
      <c r="O398" s="3"/>
    </row>
    <row r="399" spans="2:15" ht="12.75" x14ac:dyDescent="0.25">
      <c r="B399" s="37">
        <v>16</v>
      </c>
      <c r="C399" s="7" t="s">
        <v>142</v>
      </c>
      <c r="D399" s="9" t="s">
        <v>55</v>
      </c>
      <c r="E399" s="9" t="s">
        <v>56</v>
      </c>
      <c r="F399" s="6">
        <v>45988</v>
      </c>
      <c r="G399" s="5" t="s">
        <v>133</v>
      </c>
      <c r="H399" s="5" t="s">
        <v>134</v>
      </c>
      <c r="I399" s="16" t="s">
        <v>135</v>
      </c>
      <c r="J399" s="3" t="s">
        <v>29</v>
      </c>
      <c r="L399" s="37">
        <v>3</v>
      </c>
      <c r="M399" s="5" t="s">
        <v>136</v>
      </c>
      <c r="N399" s="5" t="s">
        <v>136</v>
      </c>
      <c r="O399" s="3"/>
    </row>
    <row r="400" spans="2:15" ht="12.75" x14ac:dyDescent="0.25">
      <c r="B400" s="37">
        <v>17</v>
      </c>
      <c r="C400" s="7" t="s">
        <v>142</v>
      </c>
      <c r="D400" s="9" t="s">
        <v>57</v>
      </c>
      <c r="E400" s="9" t="s">
        <v>58</v>
      </c>
      <c r="F400" s="6">
        <v>45989</v>
      </c>
      <c r="G400" s="5" t="s">
        <v>133</v>
      </c>
      <c r="H400" s="5" t="s">
        <v>134</v>
      </c>
      <c r="I400" s="16" t="s">
        <v>135</v>
      </c>
      <c r="J400" s="3" t="s">
        <v>18</v>
      </c>
      <c r="L400" s="37">
        <v>4</v>
      </c>
      <c r="M400" s="5" t="s">
        <v>136</v>
      </c>
      <c r="N400" s="5" t="s">
        <v>136</v>
      </c>
      <c r="O400" s="3"/>
    </row>
    <row r="401" spans="2:15" ht="12.75" x14ac:dyDescent="0.25">
      <c r="B401" s="37">
        <v>16</v>
      </c>
      <c r="C401" s="7" t="s">
        <v>138</v>
      </c>
      <c r="D401" s="9" t="s">
        <v>55</v>
      </c>
      <c r="E401" s="9" t="s">
        <v>56</v>
      </c>
      <c r="F401" s="6">
        <v>45990</v>
      </c>
      <c r="G401" s="5" t="s">
        <v>139</v>
      </c>
      <c r="H401" s="5" t="s">
        <v>139</v>
      </c>
      <c r="I401" s="16">
        <v>45992</v>
      </c>
      <c r="J401" s="3" t="s">
        <v>19</v>
      </c>
      <c r="L401" s="37">
        <v>5</v>
      </c>
      <c r="M401" s="5" t="s">
        <v>136</v>
      </c>
      <c r="N401" s="5" t="s">
        <v>136</v>
      </c>
      <c r="O401" s="3"/>
    </row>
    <row r="402" spans="2:15" ht="12.75" x14ac:dyDescent="0.25">
      <c r="B402" s="37">
        <v>24</v>
      </c>
      <c r="C402" s="7" t="s">
        <v>138</v>
      </c>
      <c r="D402" s="3" t="s">
        <v>72</v>
      </c>
      <c r="E402" s="3" t="s">
        <v>73</v>
      </c>
      <c r="F402" s="6">
        <v>45990</v>
      </c>
      <c r="G402" s="5" t="s">
        <v>133</v>
      </c>
      <c r="H402" s="5" t="s">
        <v>133</v>
      </c>
      <c r="I402" s="16" t="s">
        <v>135</v>
      </c>
      <c r="J402" s="3" t="s">
        <v>19</v>
      </c>
      <c r="M402" s="5"/>
      <c r="N402" s="5"/>
      <c r="O402" s="3"/>
    </row>
    <row r="403" spans="2:15" ht="12.75" x14ac:dyDescent="0.25">
      <c r="B403" s="37">
        <v>16</v>
      </c>
      <c r="C403" s="7" t="s">
        <v>138</v>
      </c>
      <c r="D403" s="9" t="s">
        <v>55</v>
      </c>
      <c r="E403" s="9" t="s">
        <v>56</v>
      </c>
      <c r="F403" s="6">
        <v>45991</v>
      </c>
      <c r="G403" s="5" t="s">
        <v>139</v>
      </c>
      <c r="H403" s="5" t="s">
        <v>139</v>
      </c>
      <c r="I403" s="16">
        <v>45993</v>
      </c>
      <c r="J403" s="3" t="s">
        <v>19</v>
      </c>
      <c r="L403" s="37">
        <v>6</v>
      </c>
      <c r="M403" s="5" t="s">
        <v>136</v>
      </c>
      <c r="N403" s="5" t="s">
        <v>136</v>
      </c>
      <c r="O403" s="3"/>
    </row>
    <row r="404" spans="2:15" ht="12.75" x14ac:dyDescent="0.25">
      <c r="B404" s="37">
        <v>18</v>
      </c>
      <c r="C404" s="7" t="s">
        <v>142</v>
      </c>
      <c r="D404" s="9" t="s">
        <v>59</v>
      </c>
      <c r="E404" s="9" t="s">
        <v>60</v>
      </c>
      <c r="F404" s="6">
        <v>45992</v>
      </c>
      <c r="G404" s="5" t="s">
        <v>133</v>
      </c>
      <c r="H404" s="5" t="s">
        <v>134</v>
      </c>
      <c r="I404" s="16" t="s">
        <v>135</v>
      </c>
      <c r="J404" s="3" t="s">
        <v>18</v>
      </c>
      <c r="L404" s="37">
        <v>7</v>
      </c>
      <c r="M404" s="5" t="s">
        <v>141</v>
      </c>
      <c r="N404" s="5" t="s">
        <v>136</v>
      </c>
      <c r="O404" s="3"/>
    </row>
    <row r="405" spans="2:15" ht="12.75" x14ac:dyDescent="0.25">
      <c r="B405" s="37">
        <v>20</v>
      </c>
      <c r="C405" s="7" t="s">
        <v>142</v>
      </c>
      <c r="D405" s="9" t="s">
        <v>64</v>
      </c>
      <c r="E405" s="9" t="s">
        <v>65</v>
      </c>
      <c r="F405" s="6">
        <v>45993</v>
      </c>
      <c r="G405" s="5" t="s">
        <v>133</v>
      </c>
      <c r="H405" s="5" t="s">
        <v>134</v>
      </c>
      <c r="I405" s="16" t="s">
        <v>135</v>
      </c>
      <c r="J405" s="3" t="s">
        <v>18</v>
      </c>
      <c r="L405" s="37">
        <v>1</v>
      </c>
      <c r="M405" s="5" t="s">
        <v>141</v>
      </c>
      <c r="N405" s="5" t="s">
        <v>136</v>
      </c>
      <c r="O405" s="3"/>
    </row>
    <row r="406" spans="2:15" ht="12.75" x14ac:dyDescent="0.25">
      <c r="B406" s="37">
        <v>21</v>
      </c>
      <c r="C406" s="7" t="s">
        <v>142</v>
      </c>
      <c r="D406" s="9" t="s">
        <v>66</v>
      </c>
      <c r="E406" s="9" t="s">
        <v>67</v>
      </c>
      <c r="F406" s="6">
        <v>45994</v>
      </c>
      <c r="G406" s="5" t="s">
        <v>133</v>
      </c>
      <c r="H406" s="5" t="s">
        <v>134</v>
      </c>
      <c r="I406" s="16" t="s">
        <v>135</v>
      </c>
      <c r="J406" s="3" t="s">
        <v>18</v>
      </c>
      <c r="L406" s="37">
        <v>2</v>
      </c>
      <c r="M406" s="5" t="s">
        <v>136</v>
      </c>
      <c r="N406" s="5" t="s">
        <v>136</v>
      </c>
      <c r="O406" s="3"/>
    </row>
    <row r="407" spans="2:15" ht="12.75" x14ac:dyDescent="0.25">
      <c r="B407" s="37">
        <v>22</v>
      </c>
      <c r="C407" s="7" t="s">
        <v>142</v>
      </c>
      <c r="D407" s="9" t="s">
        <v>68</v>
      </c>
      <c r="E407" s="9" t="s">
        <v>69</v>
      </c>
      <c r="F407" s="6">
        <v>45995</v>
      </c>
      <c r="G407" s="5" t="s">
        <v>133</v>
      </c>
      <c r="H407" s="5" t="s">
        <v>134</v>
      </c>
      <c r="I407" s="16" t="s">
        <v>135</v>
      </c>
      <c r="J407" s="3" t="s">
        <v>18</v>
      </c>
      <c r="L407" s="37">
        <v>3</v>
      </c>
      <c r="M407" s="5" t="s">
        <v>136</v>
      </c>
      <c r="N407" s="5" t="s">
        <v>136</v>
      </c>
      <c r="O407" s="3"/>
    </row>
    <row r="408" spans="2:15" ht="12.75" x14ac:dyDescent="0.25">
      <c r="B408" s="37">
        <v>23</v>
      </c>
      <c r="C408" s="7" t="s">
        <v>142</v>
      </c>
      <c r="D408" s="9" t="s">
        <v>70</v>
      </c>
      <c r="E408" s="9" t="s">
        <v>71</v>
      </c>
      <c r="F408" s="6">
        <v>45996</v>
      </c>
      <c r="G408" s="5" t="s">
        <v>133</v>
      </c>
      <c r="H408" s="5" t="s">
        <v>134</v>
      </c>
      <c r="I408" s="16" t="s">
        <v>135</v>
      </c>
      <c r="J408" s="3" t="s">
        <v>18</v>
      </c>
      <c r="L408" s="37">
        <v>4</v>
      </c>
      <c r="M408" s="5" t="s">
        <v>136</v>
      </c>
      <c r="N408" s="5" t="s">
        <v>136</v>
      </c>
      <c r="O408" s="3"/>
    </row>
    <row r="409" spans="2:15" ht="12.75" x14ac:dyDescent="0.25">
      <c r="B409" s="37">
        <v>24</v>
      </c>
      <c r="C409" s="7" t="s">
        <v>138</v>
      </c>
      <c r="D409" s="9" t="s">
        <v>72</v>
      </c>
      <c r="E409" s="9" t="s">
        <v>73</v>
      </c>
      <c r="F409" s="6">
        <v>45997</v>
      </c>
      <c r="G409" s="5" t="s">
        <v>139</v>
      </c>
      <c r="H409" s="5" t="s">
        <v>139</v>
      </c>
      <c r="I409" s="16">
        <v>46000</v>
      </c>
      <c r="J409" s="3" t="s">
        <v>19</v>
      </c>
      <c r="L409" s="37">
        <v>5</v>
      </c>
      <c r="M409" s="5" t="s">
        <v>136</v>
      </c>
      <c r="N409" s="5" t="s">
        <v>136</v>
      </c>
      <c r="O409" s="3"/>
    </row>
    <row r="410" spans="2:15" ht="12.75" x14ac:dyDescent="0.25">
      <c r="B410" s="37">
        <v>25</v>
      </c>
      <c r="C410" s="7" t="s">
        <v>138</v>
      </c>
      <c r="D410" s="3" t="s">
        <v>74</v>
      </c>
      <c r="E410" s="3" t="s">
        <v>75</v>
      </c>
      <c r="F410" s="6">
        <v>45997</v>
      </c>
      <c r="G410" s="5" t="s">
        <v>133</v>
      </c>
      <c r="H410" s="5" t="s">
        <v>133</v>
      </c>
      <c r="I410" s="16" t="s">
        <v>135</v>
      </c>
      <c r="J410" s="3" t="s">
        <v>19</v>
      </c>
      <c r="M410" s="5"/>
      <c r="N410" s="5"/>
      <c r="O410" s="3"/>
    </row>
    <row r="411" spans="2:15" ht="12.75" x14ac:dyDescent="0.25">
      <c r="B411" s="37">
        <v>24</v>
      </c>
      <c r="C411" s="7" t="s">
        <v>138</v>
      </c>
      <c r="D411" s="9" t="s">
        <v>72</v>
      </c>
      <c r="E411" s="9" t="s">
        <v>73</v>
      </c>
      <c r="F411" s="6">
        <v>45998</v>
      </c>
      <c r="G411" s="5" t="s">
        <v>139</v>
      </c>
      <c r="H411" s="5" t="s">
        <v>139</v>
      </c>
      <c r="I411" s="16">
        <v>46001</v>
      </c>
      <c r="J411" s="3" t="s">
        <v>19</v>
      </c>
      <c r="L411" s="37">
        <v>6</v>
      </c>
      <c r="M411" s="5" t="s">
        <v>136</v>
      </c>
      <c r="N411" s="5" t="s">
        <v>136</v>
      </c>
      <c r="O411" s="3"/>
    </row>
    <row r="412" spans="2:15" ht="12.75" x14ac:dyDescent="0.25">
      <c r="B412" s="37">
        <v>24</v>
      </c>
      <c r="C412" s="7" t="s">
        <v>138</v>
      </c>
      <c r="D412" s="9" t="s">
        <v>72</v>
      </c>
      <c r="E412" s="9" t="s">
        <v>73</v>
      </c>
      <c r="F412" s="6">
        <v>45999</v>
      </c>
      <c r="G412" s="5" t="s">
        <v>139</v>
      </c>
      <c r="H412" s="5" t="s">
        <v>139</v>
      </c>
      <c r="I412" s="16">
        <v>46002</v>
      </c>
      <c r="J412" s="3" t="s">
        <v>19</v>
      </c>
      <c r="L412" s="37">
        <v>7</v>
      </c>
      <c r="M412" s="5" t="s">
        <v>141</v>
      </c>
      <c r="N412" s="5" t="s">
        <v>136</v>
      </c>
      <c r="O412" s="3"/>
    </row>
    <row r="413" spans="2:15" ht="12.75" x14ac:dyDescent="0.25">
      <c r="B413" s="37">
        <v>26</v>
      </c>
      <c r="C413" s="7" t="s">
        <v>142</v>
      </c>
      <c r="D413" s="9" t="s">
        <v>76</v>
      </c>
      <c r="E413" s="9" t="s">
        <v>77</v>
      </c>
      <c r="F413" s="6">
        <v>46000</v>
      </c>
      <c r="G413" s="5" t="s">
        <v>133</v>
      </c>
      <c r="H413" s="5" t="s">
        <v>134</v>
      </c>
      <c r="I413" s="16" t="s">
        <v>135</v>
      </c>
      <c r="J413" s="3" t="s">
        <v>23</v>
      </c>
      <c r="L413" s="37">
        <v>1</v>
      </c>
      <c r="M413" s="5" t="s">
        <v>141</v>
      </c>
      <c r="N413" s="5" t="s">
        <v>136</v>
      </c>
      <c r="O413" s="3"/>
    </row>
    <row r="414" spans="2:15" ht="12.75" x14ac:dyDescent="0.25">
      <c r="B414" s="37">
        <v>27</v>
      </c>
      <c r="C414" s="7" t="s">
        <v>142</v>
      </c>
      <c r="D414" s="9" t="s">
        <v>78</v>
      </c>
      <c r="E414" s="9" t="s">
        <v>79</v>
      </c>
      <c r="F414" s="6">
        <v>46001</v>
      </c>
      <c r="G414" s="5" t="s">
        <v>133</v>
      </c>
      <c r="H414" s="5" t="s">
        <v>134</v>
      </c>
      <c r="I414" s="16" t="s">
        <v>135</v>
      </c>
      <c r="J414" s="3" t="s">
        <v>18</v>
      </c>
      <c r="L414" s="37">
        <v>2</v>
      </c>
      <c r="M414" s="5" t="s">
        <v>136</v>
      </c>
      <c r="N414" s="5" t="s">
        <v>136</v>
      </c>
      <c r="O414" s="3"/>
    </row>
    <row r="415" spans="2:15" ht="12.75" x14ac:dyDescent="0.25">
      <c r="B415" s="37">
        <v>28</v>
      </c>
      <c r="C415" s="7" t="s">
        <v>142</v>
      </c>
      <c r="D415" s="9" t="s">
        <v>80</v>
      </c>
      <c r="E415" s="9" t="s">
        <v>81</v>
      </c>
      <c r="F415" s="6">
        <v>46002</v>
      </c>
      <c r="G415" s="5" t="s">
        <v>133</v>
      </c>
      <c r="H415" s="5" t="s">
        <v>134</v>
      </c>
      <c r="I415" s="16" t="s">
        <v>135</v>
      </c>
      <c r="J415" s="3" t="s">
        <v>18</v>
      </c>
      <c r="L415" s="37">
        <v>3</v>
      </c>
      <c r="M415" s="5" t="s">
        <v>136</v>
      </c>
      <c r="N415" s="5" t="s">
        <v>136</v>
      </c>
      <c r="O415" s="3"/>
    </row>
    <row r="416" spans="2:15" ht="12.75" x14ac:dyDescent="0.25">
      <c r="B416" s="37">
        <v>30</v>
      </c>
      <c r="C416" s="7" t="s">
        <v>142</v>
      </c>
      <c r="D416" s="9" t="s">
        <v>84</v>
      </c>
      <c r="E416" s="9" t="s">
        <v>85</v>
      </c>
      <c r="F416" s="6">
        <v>46003</v>
      </c>
      <c r="G416" s="5" t="s">
        <v>133</v>
      </c>
      <c r="H416" s="5" t="s">
        <v>134</v>
      </c>
      <c r="I416" s="16" t="s">
        <v>135</v>
      </c>
      <c r="J416" s="3" t="s">
        <v>18</v>
      </c>
      <c r="L416" s="37">
        <v>4</v>
      </c>
      <c r="M416" s="5" t="s">
        <v>136</v>
      </c>
      <c r="N416" s="5" t="s">
        <v>136</v>
      </c>
      <c r="O416" s="3"/>
    </row>
    <row r="417" spans="2:15" ht="12.75" x14ac:dyDescent="0.25">
      <c r="B417" s="37">
        <v>25</v>
      </c>
      <c r="C417" s="7" t="s">
        <v>138</v>
      </c>
      <c r="D417" s="9" t="s">
        <v>74</v>
      </c>
      <c r="E417" s="9" t="s">
        <v>75</v>
      </c>
      <c r="F417" s="6">
        <v>46004</v>
      </c>
      <c r="G417" s="5" t="s">
        <v>139</v>
      </c>
      <c r="H417" s="5" t="s">
        <v>139</v>
      </c>
      <c r="I417" s="16">
        <v>46006</v>
      </c>
      <c r="J417" s="3" t="s">
        <v>19</v>
      </c>
      <c r="L417" s="37">
        <v>5</v>
      </c>
      <c r="M417" s="5" t="s">
        <v>136</v>
      </c>
      <c r="N417" s="5" t="s">
        <v>136</v>
      </c>
      <c r="O417" s="3"/>
    </row>
    <row r="418" spans="2:15" ht="12.75" x14ac:dyDescent="0.25">
      <c r="B418" s="37">
        <v>26</v>
      </c>
      <c r="C418" s="7" t="s">
        <v>138</v>
      </c>
      <c r="D418" s="3" t="s">
        <v>76</v>
      </c>
      <c r="E418" s="3" t="s">
        <v>77</v>
      </c>
      <c r="F418" s="6">
        <v>46004</v>
      </c>
      <c r="G418" s="5" t="s">
        <v>133</v>
      </c>
      <c r="H418" s="5" t="s">
        <v>133</v>
      </c>
      <c r="I418" s="16" t="s">
        <v>135</v>
      </c>
      <c r="J418" s="3" t="s">
        <v>19</v>
      </c>
      <c r="M418" s="5"/>
      <c r="N418" s="5"/>
      <c r="O418" s="3"/>
    </row>
    <row r="419" spans="2:15" ht="12.75" x14ac:dyDescent="0.25">
      <c r="B419" s="37">
        <v>25</v>
      </c>
      <c r="C419" s="7" t="s">
        <v>138</v>
      </c>
      <c r="D419" s="9" t="s">
        <v>74</v>
      </c>
      <c r="E419" s="9" t="s">
        <v>75</v>
      </c>
      <c r="F419" s="6">
        <v>46005</v>
      </c>
      <c r="G419" s="5" t="s">
        <v>139</v>
      </c>
      <c r="H419" s="5" t="s">
        <v>139</v>
      </c>
      <c r="I419" s="16">
        <v>46007</v>
      </c>
      <c r="J419" s="3" t="s">
        <v>19</v>
      </c>
      <c r="L419" s="37">
        <v>6</v>
      </c>
      <c r="M419" s="5" t="s">
        <v>136</v>
      </c>
      <c r="N419" s="5" t="s">
        <v>136</v>
      </c>
      <c r="O419" s="3"/>
    </row>
    <row r="420" spans="2:15" ht="12.75" x14ac:dyDescent="0.25">
      <c r="B420" s="37">
        <v>31</v>
      </c>
      <c r="C420" s="7" t="s">
        <v>142</v>
      </c>
      <c r="D420" s="9" t="s">
        <v>86</v>
      </c>
      <c r="E420" s="9" t="s">
        <v>87</v>
      </c>
      <c r="F420" s="6">
        <v>46006</v>
      </c>
      <c r="G420" s="5" t="s">
        <v>133</v>
      </c>
      <c r="H420" s="5" t="s">
        <v>134</v>
      </c>
      <c r="I420" s="16" t="s">
        <v>135</v>
      </c>
      <c r="J420" s="3" t="s">
        <v>18</v>
      </c>
      <c r="L420" s="37">
        <v>7</v>
      </c>
      <c r="M420" s="5" t="s">
        <v>141</v>
      </c>
      <c r="N420" s="5" t="s">
        <v>136</v>
      </c>
      <c r="O420" s="3"/>
    </row>
    <row r="421" spans="2:15" ht="12.75" x14ac:dyDescent="0.25">
      <c r="B421" s="37">
        <v>32</v>
      </c>
      <c r="C421" s="7" t="s">
        <v>142</v>
      </c>
      <c r="D421" s="9" t="s">
        <v>88</v>
      </c>
      <c r="E421" s="9" t="s">
        <v>89</v>
      </c>
      <c r="F421" s="6">
        <v>46007</v>
      </c>
      <c r="G421" s="5" t="s">
        <v>133</v>
      </c>
      <c r="H421" s="5" t="s">
        <v>134</v>
      </c>
      <c r="I421" s="16" t="s">
        <v>135</v>
      </c>
      <c r="J421" s="3" t="s">
        <v>18</v>
      </c>
      <c r="L421" s="37">
        <v>1</v>
      </c>
      <c r="M421" s="5" t="s">
        <v>141</v>
      </c>
      <c r="N421" s="5" t="s">
        <v>136</v>
      </c>
      <c r="O421" s="3"/>
    </row>
    <row r="422" spans="2:15" ht="12.75" x14ac:dyDescent="0.25">
      <c r="B422" s="37">
        <v>29</v>
      </c>
      <c r="C422" s="7" t="s">
        <v>138</v>
      </c>
      <c r="D422" s="9" t="s">
        <v>82</v>
      </c>
      <c r="E422" s="9" t="s">
        <v>83</v>
      </c>
      <c r="F422" s="6">
        <v>46008</v>
      </c>
      <c r="G422" s="5" t="s">
        <v>139</v>
      </c>
      <c r="H422" s="5" t="s">
        <v>139</v>
      </c>
      <c r="I422" s="16">
        <v>46009</v>
      </c>
      <c r="J422" s="3" t="s">
        <v>19</v>
      </c>
      <c r="L422" s="37">
        <v>2</v>
      </c>
      <c r="M422" s="5" t="s">
        <v>136</v>
      </c>
      <c r="N422" s="5" t="s">
        <v>136</v>
      </c>
      <c r="O422" s="3"/>
    </row>
    <row r="423" spans="2:15" ht="12.75" x14ac:dyDescent="0.25">
      <c r="B423" s="37">
        <v>33</v>
      </c>
      <c r="C423" s="7" t="s">
        <v>142</v>
      </c>
      <c r="D423" s="9" t="s">
        <v>90</v>
      </c>
      <c r="E423" s="9" t="s">
        <v>91</v>
      </c>
      <c r="F423" s="6">
        <v>46009</v>
      </c>
      <c r="G423" s="5" t="s">
        <v>133</v>
      </c>
      <c r="H423" s="5" t="s">
        <v>134</v>
      </c>
      <c r="I423" s="16" t="s">
        <v>135</v>
      </c>
      <c r="J423" s="3" t="s">
        <v>26</v>
      </c>
      <c r="L423" s="37">
        <v>3</v>
      </c>
      <c r="M423" s="5" t="s">
        <v>136</v>
      </c>
      <c r="N423" s="5" t="s">
        <v>141</v>
      </c>
      <c r="O423" s="3"/>
    </row>
    <row r="424" spans="2:15" ht="12.75" x14ac:dyDescent="0.25">
      <c r="B424" s="37">
        <v>25</v>
      </c>
      <c r="C424" s="7" t="s">
        <v>142</v>
      </c>
      <c r="D424" s="9" t="s">
        <v>74</v>
      </c>
      <c r="E424" s="9" t="s">
        <v>75</v>
      </c>
      <c r="F424" s="6">
        <v>46010</v>
      </c>
      <c r="G424" s="5" t="s">
        <v>133</v>
      </c>
      <c r="H424" s="5" t="s">
        <v>134</v>
      </c>
      <c r="I424" s="16" t="s">
        <v>135</v>
      </c>
      <c r="J424" s="3" t="s">
        <v>18</v>
      </c>
      <c r="L424" s="37">
        <v>4</v>
      </c>
      <c r="M424" s="5" t="s">
        <v>136</v>
      </c>
      <c r="N424" s="5" t="s">
        <v>136</v>
      </c>
      <c r="O424" s="3"/>
    </row>
    <row r="428" spans="2:15" hidden="1" x14ac:dyDescent="0.25">
      <c r="E428" s="3" t="s">
        <v>7</v>
      </c>
      <c r="F428" s="6" t="s">
        <v>145</v>
      </c>
      <c r="G428" s="5" t="s">
        <v>146</v>
      </c>
    </row>
    <row r="429" spans="2:15" hidden="1" x14ac:dyDescent="0.25">
      <c r="E429" s="1">
        <v>1</v>
      </c>
      <c r="F429" s="1">
        <f>COUNTIF(Tabla24['#],E429)</f>
        <v>9</v>
      </c>
      <c r="G429" s="65">
        <f>$F$473-F429</f>
        <v>-0.1904761904761898</v>
      </c>
    </row>
    <row r="430" spans="2:15" hidden="1" x14ac:dyDescent="0.25">
      <c r="E430" s="63">
        <v>2</v>
      </c>
      <c r="F430" s="63">
        <f>COUNTIF(Tabla24['#],E430)</f>
        <v>13</v>
      </c>
      <c r="G430" s="64">
        <f>$F$471-F430</f>
        <v>-0.54545454545454497</v>
      </c>
    </row>
    <row r="431" spans="2:15" hidden="1" x14ac:dyDescent="0.25">
      <c r="E431" s="1">
        <v>3</v>
      </c>
      <c r="F431" s="1">
        <f>COUNTIF(Tabla24['#],E431)</f>
        <v>9</v>
      </c>
      <c r="G431" s="65">
        <f>$F$473-F431</f>
        <v>-0.1904761904761898</v>
      </c>
    </row>
    <row r="432" spans="2:15" hidden="1" x14ac:dyDescent="0.25">
      <c r="E432" s="63">
        <v>4</v>
      </c>
      <c r="F432" s="63">
        <f>COUNTIF(Tabla24['#],E432)</f>
        <v>13</v>
      </c>
      <c r="G432" s="64">
        <f>$F$471-F432</f>
        <v>-0.54545454545454497</v>
      </c>
    </row>
    <row r="433" spans="5:7" hidden="1" x14ac:dyDescent="0.25">
      <c r="E433" s="63">
        <v>5</v>
      </c>
      <c r="F433" s="63">
        <f>COUNTIF(Tabla24['#],E433)</f>
        <v>15</v>
      </c>
      <c r="G433" s="64">
        <f>$F$470-F433</f>
        <v>-1</v>
      </c>
    </row>
    <row r="434" spans="5:7" hidden="1" x14ac:dyDescent="0.25">
      <c r="E434" s="1">
        <v>6</v>
      </c>
      <c r="F434" s="1">
        <f>COUNTIF(Tabla24['#],E434)</f>
        <v>9</v>
      </c>
      <c r="G434" s="65">
        <f>$F$473-F434</f>
        <v>-0.1904761904761898</v>
      </c>
    </row>
    <row r="435" spans="5:7" hidden="1" x14ac:dyDescent="0.25">
      <c r="E435" s="1">
        <v>7</v>
      </c>
      <c r="F435" s="1">
        <f>COUNTIF(Tabla24['#],E435)</f>
        <v>9</v>
      </c>
      <c r="G435" s="65">
        <f>$F$473-F435</f>
        <v>-0.1904761904761898</v>
      </c>
    </row>
    <row r="436" spans="5:7" hidden="1" x14ac:dyDescent="0.25">
      <c r="E436" s="1">
        <v>8</v>
      </c>
      <c r="F436" s="1">
        <f>COUNTIF(Tabla24['#],E436)</f>
        <v>9</v>
      </c>
      <c r="G436" s="65">
        <f>$F$473-F436</f>
        <v>-0.1904761904761898</v>
      </c>
    </row>
    <row r="437" spans="5:7" hidden="1" x14ac:dyDescent="0.25">
      <c r="E437" s="1">
        <v>9</v>
      </c>
      <c r="F437" s="1">
        <f>COUNTIF(Tabla24['#],E437)</f>
        <v>9</v>
      </c>
      <c r="G437" s="65">
        <f>$F$473-F437</f>
        <v>-0.1904761904761898</v>
      </c>
    </row>
    <row r="438" spans="5:7" hidden="1" x14ac:dyDescent="0.25">
      <c r="E438" s="1">
        <v>10</v>
      </c>
      <c r="F438" s="1">
        <f>COUNTIF(Tabla24['#],E438)</f>
        <v>9</v>
      </c>
      <c r="G438" s="65">
        <f>$F$472-F438</f>
        <v>0</v>
      </c>
    </row>
    <row r="439" spans="5:7" hidden="1" x14ac:dyDescent="0.25">
      <c r="E439" s="1">
        <v>11</v>
      </c>
      <c r="F439" s="1">
        <f>COUNTIF(Tabla24['#],E439)</f>
        <v>9</v>
      </c>
      <c r="G439" s="65">
        <f>$F$472-F439</f>
        <v>0</v>
      </c>
    </row>
    <row r="440" spans="5:7" hidden="1" x14ac:dyDescent="0.25">
      <c r="E440" s="63">
        <v>12</v>
      </c>
      <c r="F440" s="63">
        <f>COUNTIF(Tabla24['#],E440)</f>
        <v>13</v>
      </c>
      <c r="G440" s="64">
        <f>$F$471-F440</f>
        <v>-0.54545454545454497</v>
      </c>
    </row>
    <row r="441" spans="5:7" hidden="1" x14ac:dyDescent="0.25">
      <c r="E441" s="66">
        <v>13</v>
      </c>
      <c r="F441" s="66">
        <f>COUNTIF(Tabla24['#],E441)</f>
        <v>13</v>
      </c>
      <c r="G441" s="67">
        <f>$F$471-F441</f>
        <v>-0.54545454545454497</v>
      </c>
    </row>
    <row r="442" spans="5:7" hidden="1" x14ac:dyDescent="0.25">
      <c r="E442" s="1">
        <v>14</v>
      </c>
      <c r="F442" s="1">
        <f>COUNTIF(Tabla24['#],E442)</f>
        <v>9</v>
      </c>
      <c r="G442" s="65">
        <f>$F$472-F442</f>
        <v>0</v>
      </c>
    </row>
    <row r="443" spans="5:7" hidden="1" x14ac:dyDescent="0.25">
      <c r="E443" s="63">
        <v>15</v>
      </c>
      <c r="F443" s="63">
        <f>COUNTIF(Tabla24['#],E443)</f>
        <v>13</v>
      </c>
      <c r="G443" s="64">
        <f>$F$471-F443</f>
        <v>-0.54545454545454497</v>
      </c>
    </row>
    <row r="444" spans="5:7" hidden="1" x14ac:dyDescent="0.25">
      <c r="E444" s="1">
        <v>16</v>
      </c>
      <c r="F444" s="1">
        <f>COUNTIF(Tabla24['#],E444)</f>
        <v>12</v>
      </c>
      <c r="G444" s="65">
        <f>$F$471-F444</f>
        <v>0.45454545454545503</v>
      </c>
    </row>
    <row r="445" spans="5:7" hidden="1" x14ac:dyDescent="0.25">
      <c r="E445" s="1">
        <v>17</v>
      </c>
      <c r="F445" s="1">
        <f>COUNTIF(Tabla24['#],E445)</f>
        <v>9</v>
      </c>
      <c r="G445" s="65">
        <f>$F$473-F445</f>
        <v>-0.1904761904761898</v>
      </c>
    </row>
    <row r="446" spans="5:7" hidden="1" x14ac:dyDescent="0.25">
      <c r="E446" s="1">
        <v>18</v>
      </c>
      <c r="F446" s="1">
        <f>COUNTIF(Tabla24['#],E446)</f>
        <v>9</v>
      </c>
      <c r="G446" s="65">
        <f>$F$473-F446</f>
        <v>-0.1904761904761898</v>
      </c>
    </row>
    <row r="447" spans="5:7" hidden="1" x14ac:dyDescent="0.25">
      <c r="E447" s="63">
        <v>19</v>
      </c>
      <c r="F447" s="63">
        <f>COUNTIF(Tabla24['#],E447)</f>
        <v>13</v>
      </c>
      <c r="G447" s="64">
        <f>$F$471-F447</f>
        <v>-0.54545454545454497</v>
      </c>
    </row>
    <row r="448" spans="5:7" hidden="1" x14ac:dyDescent="0.25">
      <c r="E448" s="1">
        <v>20</v>
      </c>
      <c r="F448" s="1">
        <f>COUNTIF(Tabla24['#],E448)</f>
        <v>9</v>
      </c>
      <c r="G448" s="65">
        <f>$F$473-F448</f>
        <v>-0.1904761904761898</v>
      </c>
    </row>
    <row r="449" spans="5:7" hidden="1" x14ac:dyDescent="0.25">
      <c r="E449" s="1">
        <v>21</v>
      </c>
      <c r="F449" s="1">
        <f>COUNTIF(Tabla24['#],E449)</f>
        <v>9</v>
      </c>
      <c r="G449" s="65">
        <f>$F$473-F449</f>
        <v>-0.1904761904761898</v>
      </c>
    </row>
    <row r="450" spans="5:7" hidden="1" x14ac:dyDescent="0.25">
      <c r="E450" s="1">
        <v>22</v>
      </c>
      <c r="F450" s="1">
        <f>COUNTIF(Tabla24['#],E450)</f>
        <v>9</v>
      </c>
      <c r="G450" s="65">
        <f>$F$473-F450</f>
        <v>-0.1904761904761898</v>
      </c>
    </row>
    <row r="451" spans="5:7" hidden="1" x14ac:dyDescent="0.25">
      <c r="E451" s="1">
        <v>23</v>
      </c>
      <c r="F451" s="1">
        <f>COUNTIF(Tabla24['#],E451)</f>
        <v>9</v>
      </c>
      <c r="G451" s="65">
        <f>$F$473-F451</f>
        <v>-0.1904761904761898</v>
      </c>
    </row>
    <row r="452" spans="5:7" hidden="1" x14ac:dyDescent="0.25">
      <c r="E452" s="63">
        <v>24</v>
      </c>
      <c r="F452" s="63">
        <f>COUNTIF(Tabla24['#],E452)</f>
        <v>13</v>
      </c>
      <c r="G452" s="64">
        <f>$F$471-F452</f>
        <v>-0.54545454545454497</v>
      </c>
    </row>
    <row r="453" spans="5:7" hidden="1" x14ac:dyDescent="0.25">
      <c r="E453" s="63">
        <v>25</v>
      </c>
      <c r="F453" s="63">
        <f>COUNTIF(Tabla24['#],E453)</f>
        <v>13</v>
      </c>
      <c r="G453" s="64">
        <f>$F$470-F453</f>
        <v>1</v>
      </c>
    </row>
    <row r="454" spans="5:7" hidden="1" x14ac:dyDescent="0.25">
      <c r="E454" s="1">
        <v>26</v>
      </c>
      <c r="F454" s="1">
        <f>COUNTIF(Tabla24['#],E454)</f>
        <v>13</v>
      </c>
      <c r="G454" s="65">
        <f>$F$471-F454</f>
        <v>-0.54545454545454497</v>
      </c>
    </row>
    <row r="455" spans="5:7" hidden="1" x14ac:dyDescent="0.25">
      <c r="E455" s="1">
        <v>27</v>
      </c>
      <c r="F455" s="1">
        <f>COUNTIF(Tabla24['#],E455)</f>
        <v>9</v>
      </c>
      <c r="G455" s="65">
        <f>$F$473-F455</f>
        <v>-0.1904761904761898</v>
      </c>
    </row>
    <row r="456" spans="5:7" hidden="1" x14ac:dyDescent="0.25">
      <c r="E456" s="1">
        <v>28</v>
      </c>
      <c r="F456" s="1">
        <f>COUNTIF(Tabla24['#],E456)</f>
        <v>9</v>
      </c>
      <c r="G456" s="65">
        <f>$F$473-F456</f>
        <v>-0.1904761904761898</v>
      </c>
    </row>
    <row r="457" spans="5:7" hidden="1" x14ac:dyDescent="0.25">
      <c r="E457" s="63">
        <v>29</v>
      </c>
      <c r="F457" s="63">
        <f>COUNTIF(Tabla24['#],E457)</f>
        <v>13</v>
      </c>
      <c r="G457" s="64">
        <f>$F$470-F457</f>
        <v>1</v>
      </c>
    </row>
    <row r="458" spans="5:7" hidden="1" x14ac:dyDescent="0.25">
      <c r="E458" s="1">
        <v>30</v>
      </c>
      <c r="F458" s="1">
        <f>COUNTIF(Tabla24['#],E458)</f>
        <v>9</v>
      </c>
      <c r="G458" s="65">
        <f>$F$472-F458</f>
        <v>0</v>
      </c>
    </row>
    <row r="459" spans="5:7" hidden="1" x14ac:dyDescent="0.25">
      <c r="E459" s="1">
        <v>31</v>
      </c>
      <c r="F459" s="1">
        <f>COUNTIF(Tabla24['#],E459)</f>
        <v>9</v>
      </c>
      <c r="G459" s="65">
        <f>$F$473-F459</f>
        <v>-0.1904761904761898</v>
      </c>
    </row>
    <row r="460" spans="5:7" hidden="1" x14ac:dyDescent="0.25">
      <c r="E460" s="1">
        <v>32</v>
      </c>
      <c r="F460" s="1">
        <f>COUNTIF(Tabla24['#],E460)</f>
        <v>9</v>
      </c>
      <c r="G460" s="65">
        <f>$F$473-F460</f>
        <v>-0.1904761904761898</v>
      </c>
    </row>
    <row r="461" spans="5:7" hidden="1" x14ac:dyDescent="0.25">
      <c r="E461" s="1">
        <v>33</v>
      </c>
      <c r="F461" s="1">
        <f>COUNTIF(Tabla24['#],E461)</f>
        <v>9</v>
      </c>
      <c r="G461" s="65">
        <f>$F$473-F461</f>
        <v>-0.1904761904761898</v>
      </c>
    </row>
    <row r="462" spans="5:7" hidden="1" x14ac:dyDescent="0.25">
      <c r="E462" s="1">
        <v>34</v>
      </c>
      <c r="F462" s="1">
        <f>COUNTIF(Tabla24['#],E462)</f>
        <v>10</v>
      </c>
      <c r="G462" s="65">
        <f>$F$471-F462</f>
        <v>2.454545454545455</v>
      </c>
    </row>
    <row r="463" spans="5:7" hidden="1" x14ac:dyDescent="0.25">
      <c r="E463" s="1">
        <v>35</v>
      </c>
      <c r="F463" s="1">
        <f>COUNTIF(Tabla24['#],E463)</f>
        <v>8</v>
      </c>
      <c r="G463" s="65">
        <f>$F$473-F463</f>
        <v>0.8095238095238102</v>
      </c>
    </row>
    <row r="464" spans="5:7" hidden="1" x14ac:dyDescent="0.25">
      <c r="E464" s="1">
        <v>36</v>
      </c>
      <c r="F464" s="1">
        <f>COUNTIF(Tabla24['#],E464)</f>
        <v>8</v>
      </c>
      <c r="G464" s="65">
        <f>$F$473-F464</f>
        <v>0.8095238095238102</v>
      </c>
    </row>
    <row r="465" spans="1:7" hidden="1" x14ac:dyDescent="0.25">
      <c r="E465" s="1">
        <v>37</v>
      </c>
      <c r="F465" s="1">
        <f>COUNTIF(Tabla24['#],E465)</f>
        <v>8</v>
      </c>
      <c r="G465" s="65">
        <f>$F$473-F465</f>
        <v>0.8095238095238102</v>
      </c>
    </row>
    <row r="466" spans="1:7" hidden="1" x14ac:dyDescent="0.25">
      <c r="E466" s="63">
        <v>38</v>
      </c>
      <c r="F466" s="63">
        <f>COUNTIF(Tabla24['#],E466)</f>
        <v>15</v>
      </c>
      <c r="G466" s="64">
        <f>$F$470-F466</f>
        <v>-1</v>
      </c>
    </row>
    <row r="467" spans="1:7" hidden="1" x14ac:dyDescent="0.25">
      <c r="E467" s="1">
        <v>39</v>
      </c>
      <c r="F467" s="1">
        <f>COUNTIF(Tabla24['#],E467)</f>
        <v>8</v>
      </c>
      <c r="G467" s="65">
        <f>$F$473-F467</f>
        <v>0.8095238095238102</v>
      </c>
    </row>
    <row r="468" spans="1:7" hidden="1" x14ac:dyDescent="0.25">
      <c r="E468" s="1">
        <v>40</v>
      </c>
      <c r="F468" s="1">
        <f>COUNTIF(Tabla24['#],E468)</f>
        <v>11</v>
      </c>
      <c r="G468" s="65">
        <f>$F$471-F468</f>
        <v>1.454545454545455</v>
      </c>
    </row>
    <row r="469" spans="1:7" hidden="1" x14ac:dyDescent="0.25">
      <c r="E469" s="13"/>
    </row>
    <row r="470" spans="1:7" hidden="1" x14ac:dyDescent="0.25">
      <c r="D470" s="3" t="s">
        <v>147</v>
      </c>
      <c r="E470" s="13" t="s">
        <v>148</v>
      </c>
      <c r="F470" s="13">
        <f>AVERAGE(F433,F453,F457,F466)</f>
        <v>14</v>
      </c>
    </row>
    <row r="471" spans="1:7" hidden="1" x14ac:dyDescent="0.25">
      <c r="D471" s="3" t="s">
        <v>149</v>
      </c>
      <c r="E471" s="13" t="s">
        <v>150</v>
      </c>
      <c r="F471" s="13">
        <f>AVERAGE(F430,F432,F440,F441,F443,F444,F447,F452,F454,F462,F468)</f>
        <v>12.454545454545455</v>
      </c>
    </row>
    <row r="472" spans="1:7" hidden="1" x14ac:dyDescent="0.25">
      <c r="D472" s="3" t="s">
        <v>151</v>
      </c>
      <c r="E472" s="13" t="s">
        <v>152</v>
      </c>
      <c r="F472" s="13">
        <f>AVERAGE(F438,F439,F442,F458)</f>
        <v>9</v>
      </c>
    </row>
    <row r="473" spans="1:7" hidden="1" x14ac:dyDescent="0.25">
      <c r="D473" s="3" t="s">
        <v>153</v>
      </c>
      <c r="E473" s="62" t="s">
        <v>154</v>
      </c>
      <c r="F473" s="13">
        <f>AVERAGE(F429,F431,F434,F435,F436,F437,F445,F446,F448,F449,F450,F451,F455,F456,F459,F460,F461,F463,F464,F465,F467)</f>
        <v>8.8095238095238102</v>
      </c>
    </row>
    <row r="474" spans="1:7" x14ac:dyDescent="0.25">
      <c r="E474" s="13"/>
    </row>
    <row r="475" spans="1:7" x14ac:dyDescent="0.25">
      <c r="E475" s="13"/>
    </row>
    <row r="476" spans="1:7" x14ac:dyDescent="0.25">
      <c r="E476" s="13"/>
    </row>
    <row r="477" spans="1:7" x14ac:dyDescent="0.25">
      <c r="E477" s="13"/>
    </row>
    <row r="478" spans="1:7" x14ac:dyDescent="0.25">
      <c r="B478" s="42"/>
      <c r="D478" s="13"/>
      <c r="E478" s="62"/>
    </row>
    <row r="479" spans="1:7" x14ac:dyDescent="0.25">
      <c r="A479" s="43"/>
      <c r="B479" s="42"/>
      <c r="D479" s="13"/>
    </row>
    <row r="480" spans="1:7" x14ac:dyDescent="0.25">
      <c r="A480" s="43"/>
      <c r="B480" s="42"/>
      <c r="D480" s="13"/>
    </row>
    <row r="482" spans="4:9" x14ac:dyDescent="0.25">
      <c r="D482" s="6"/>
      <c r="E482" s="5"/>
      <c r="G482" s="2"/>
      <c r="H482" s="3"/>
      <c r="I482" s="3"/>
    </row>
    <row r="483" spans="4:9" x14ac:dyDescent="0.25">
      <c r="D483" s="2"/>
      <c r="G483" s="3"/>
      <c r="H483" s="6"/>
      <c r="I483" s="3"/>
    </row>
    <row r="484" spans="4:9" x14ac:dyDescent="0.25">
      <c r="D484" s="2"/>
      <c r="G484" s="3"/>
      <c r="H484" s="6"/>
      <c r="I484" s="3"/>
    </row>
    <row r="485" spans="4:9" x14ac:dyDescent="0.25">
      <c r="D485" s="2"/>
      <c r="G485" s="3"/>
      <c r="H485" s="6"/>
      <c r="I485" s="3"/>
    </row>
    <row r="486" spans="4:9" x14ac:dyDescent="0.25">
      <c r="D486" s="2"/>
      <c r="G486" s="3"/>
      <c r="H486" s="6"/>
      <c r="I486" s="3"/>
    </row>
    <row r="487" spans="4:9" x14ac:dyDescent="0.25">
      <c r="D487" s="2"/>
      <c r="G487" s="3"/>
      <c r="H487" s="6"/>
      <c r="I487" s="3"/>
    </row>
    <row r="488" spans="4:9" x14ac:dyDescent="0.25">
      <c r="D488" s="2"/>
      <c r="G488" s="3"/>
      <c r="H488" s="6"/>
      <c r="I488" s="3"/>
    </row>
    <row r="489" spans="4:9" x14ac:dyDescent="0.25">
      <c r="D489" s="2"/>
      <c r="G489" s="3"/>
      <c r="H489" s="6"/>
      <c r="I489" s="3"/>
    </row>
    <row r="490" spans="4:9" x14ac:dyDescent="0.25">
      <c r="D490" s="2"/>
      <c r="G490" s="3"/>
      <c r="H490" s="6"/>
      <c r="I490" s="3"/>
    </row>
    <row r="491" spans="4:9" x14ac:dyDescent="0.25">
      <c r="D491" s="2"/>
      <c r="G491" s="3"/>
      <c r="H491" s="6"/>
      <c r="I491" s="3"/>
    </row>
    <row r="492" spans="4:9" x14ac:dyDescent="0.25">
      <c r="D492" s="2"/>
      <c r="G492" s="3"/>
      <c r="H492" s="6"/>
      <c r="I492" s="3"/>
    </row>
    <row r="493" spans="4:9" x14ac:dyDescent="0.25">
      <c r="D493" s="2"/>
      <c r="G493" s="3"/>
      <c r="H493" s="6"/>
      <c r="I493" s="3"/>
    </row>
    <row r="494" spans="4:9" x14ac:dyDescent="0.25">
      <c r="D494" s="2"/>
      <c r="G494" s="3"/>
      <c r="H494" s="6"/>
      <c r="I494" s="3"/>
    </row>
    <row r="495" spans="4:9" x14ac:dyDescent="0.25">
      <c r="D495" s="2"/>
      <c r="G495" s="3"/>
      <c r="H495" s="6"/>
      <c r="I495" s="3"/>
    </row>
    <row r="496" spans="4:9" x14ac:dyDescent="0.25">
      <c r="D496" s="2"/>
      <c r="G496" s="3"/>
      <c r="H496" s="6"/>
      <c r="I496" s="3"/>
    </row>
    <row r="497" spans="4:9" x14ac:dyDescent="0.25">
      <c r="D497" s="2"/>
      <c r="G497" s="3"/>
      <c r="H497" s="6"/>
      <c r="I497" s="3"/>
    </row>
    <row r="498" spans="4:9" x14ac:dyDescent="0.25">
      <c r="D498" s="2"/>
      <c r="G498" s="3"/>
      <c r="H498" s="6"/>
      <c r="I498" s="3"/>
    </row>
    <row r="499" spans="4:9" x14ac:dyDescent="0.25">
      <c r="D499" s="2"/>
      <c r="G499" s="3"/>
      <c r="H499" s="6"/>
      <c r="I499" s="3"/>
    </row>
    <row r="500" spans="4:9" x14ac:dyDescent="0.25">
      <c r="D500" s="2"/>
      <c r="G500" s="3"/>
      <c r="H500" s="6"/>
      <c r="I500" s="3"/>
    </row>
    <row r="501" spans="4:9" x14ac:dyDescent="0.25">
      <c r="D501" s="2"/>
      <c r="G501" s="3"/>
      <c r="H501" s="6"/>
      <c r="I501" s="3"/>
    </row>
    <row r="502" spans="4:9" x14ac:dyDescent="0.25">
      <c r="D502" s="2"/>
      <c r="G502" s="3"/>
      <c r="H502" s="6"/>
      <c r="I502" s="3"/>
    </row>
    <row r="503" spans="4:9" x14ac:dyDescent="0.25">
      <c r="D503" s="2"/>
      <c r="G503" s="3"/>
      <c r="H503" s="6"/>
      <c r="I503" s="3"/>
    </row>
    <row r="504" spans="4:9" x14ac:dyDescent="0.25">
      <c r="D504" s="2"/>
      <c r="G504" s="3"/>
      <c r="H504" s="6"/>
      <c r="I504" s="3"/>
    </row>
    <row r="505" spans="4:9" x14ac:dyDescent="0.25">
      <c r="D505" s="2"/>
      <c r="G505" s="3"/>
      <c r="H505" s="6"/>
      <c r="I505" s="3"/>
    </row>
    <row r="506" spans="4:9" x14ac:dyDescent="0.25">
      <c r="D506" s="2"/>
      <c r="G506" s="3"/>
      <c r="H506" s="6"/>
      <c r="I506" s="3"/>
    </row>
    <row r="507" spans="4:9" x14ac:dyDescent="0.25">
      <c r="D507" s="2"/>
      <c r="G507" s="3"/>
      <c r="H507" s="6"/>
      <c r="I507" s="3"/>
    </row>
    <row r="508" spans="4:9" x14ac:dyDescent="0.25">
      <c r="D508" s="2"/>
      <c r="G508" s="3"/>
      <c r="H508" s="6"/>
      <c r="I508" s="3"/>
    </row>
    <row r="509" spans="4:9" x14ac:dyDescent="0.25">
      <c r="D509" s="2"/>
      <c r="G509" s="3"/>
      <c r="H509" s="6"/>
      <c r="I509" s="3"/>
    </row>
    <row r="510" spans="4:9" x14ac:dyDescent="0.25">
      <c r="D510" s="2"/>
      <c r="G510" s="3"/>
      <c r="H510" s="6"/>
      <c r="I510" s="3"/>
    </row>
    <row r="511" spans="4:9" x14ac:dyDescent="0.25">
      <c r="D511" s="2"/>
      <c r="G511" s="3"/>
      <c r="H511" s="6"/>
      <c r="I511" s="3"/>
    </row>
    <row r="512" spans="4:9" x14ac:dyDescent="0.25">
      <c r="D512" s="2"/>
      <c r="G512" s="3"/>
      <c r="H512" s="6"/>
      <c r="I512" s="3"/>
    </row>
    <row r="513" spans="4:10" x14ac:dyDescent="0.25">
      <c r="D513" s="2"/>
      <c r="G513" s="3"/>
      <c r="H513" s="6"/>
      <c r="I513" s="3"/>
    </row>
    <row r="514" spans="4:10" x14ac:dyDescent="0.25">
      <c r="D514" s="2"/>
      <c r="G514" s="3"/>
      <c r="H514" s="6"/>
      <c r="I514" s="3"/>
    </row>
    <row r="515" spans="4:10" x14ac:dyDescent="0.25">
      <c r="D515" s="2"/>
      <c r="G515" s="3"/>
      <c r="H515" s="6"/>
      <c r="I515" s="3"/>
    </row>
    <row r="516" spans="4:10" x14ac:dyDescent="0.25">
      <c r="D516" s="2"/>
      <c r="G516" s="3"/>
      <c r="H516" s="6"/>
      <c r="I516" s="3"/>
    </row>
    <row r="517" spans="4:10" x14ac:dyDescent="0.25">
      <c r="D517" s="2"/>
      <c r="G517" s="3"/>
      <c r="H517" s="6"/>
      <c r="I517" s="3"/>
    </row>
    <row r="518" spans="4:10" x14ac:dyDescent="0.25">
      <c r="D518" s="2"/>
      <c r="G518" s="3"/>
      <c r="H518" s="6"/>
      <c r="I518" s="3"/>
    </row>
    <row r="519" spans="4:10" x14ac:dyDescent="0.25">
      <c r="D519" s="2"/>
      <c r="G519" s="3"/>
      <c r="H519" s="6"/>
      <c r="I519" s="3"/>
    </row>
    <row r="520" spans="4:10" x14ac:dyDescent="0.25">
      <c r="D520" s="2"/>
      <c r="G520" s="3"/>
      <c r="H520" s="6"/>
      <c r="I520" s="3"/>
    </row>
    <row r="521" spans="4:10" x14ac:dyDescent="0.25">
      <c r="D521" s="2"/>
      <c r="G521" s="3"/>
      <c r="H521" s="6"/>
      <c r="I521" s="3"/>
    </row>
    <row r="522" spans="4:10" x14ac:dyDescent="0.25">
      <c r="D522" s="2"/>
      <c r="G522" s="3"/>
      <c r="H522" s="6"/>
      <c r="I522" s="3"/>
    </row>
    <row r="524" spans="4:10" x14ac:dyDescent="0.25">
      <c r="I524" s="3"/>
    </row>
    <row r="525" spans="4:10" x14ac:dyDescent="0.25">
      <c r="I525" s="1"/>
      <c r="J525" s="1"/>
    </row>
    <row r="526" spans="4:10" x14ac:dyDescent="0.25">
      <c r="I526" s="13"/>
      <c r="J526" s="13"/>
    </row>
    <row r="527" spans="4:10" x14ac:dyDescent="0.25">
      <c r="I527" s="13"/>
      <c r="J527" s="13"/>
    </row>
  </sheetData>
  <sheetProtection algorithmName="SHA-512" hashValue="kGM3LObF3ojhc4UUseTAezovTG38J6xWzQG50iBYPpc3lvIXF+p4ivmtPoYoDc1s8QhtDi8CXUt6XBDybZW4dw==" saltValue="l8pLSjVqK5nS/3evC7PnQw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430:G457 G459:G466" 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S387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4.140625" style="37" hidden="1" customWidth="1"/>
    <col min="3" max="3" width="20.85546875" style="3" hidden="1" customWidth="1"/>
    <col min="4" max="4" width="33.85546875" style="3" bestFit="1" customWidth="1"/>
    <col min="5" max="5" width="9" style="6" bestFit="1" customWidth="1"/>
    <col min="6" max="6" width="10.42578125" style="5" bestFit="1" customWidth="1"/>
    <col min="7" max="7" width="11.28515625" style="2" bestFit="1" customWidth="1"/>
    <col min="8" max="8" width="24.7109375" style="6" bestFit="1" customWidth="1"/>
    <col min="9" max="9" width="56.7109375" style="3" customWidth="1"/>
    <col min="10" max="10" width="11.85546875" style="37" hidden="1" customWidth="1"/>
    <col min="11" max="11" width="14.140625" style="2" hidden="1" customWidth="1"/>
    <col min="12" max="12" width="8.85546875" style="2" hidden="1" customWidth="1"/>
    <col min="13" max="13" width="0" hidden="1" customWidth="1"/>
    <col min="14" max="14" width="11.42578125" style="3" hidden="1" customWidth="1"/>
    <col min="15" max="15" width="3.7109375" style="3" customWidth="1"/>
    <col min="16" max="16384" width="11.42578125" style="3"/>
  </cols>
  <sheetData>
    <row r="1" spans="1:19" ht="12.75" customHeight="1" thickBot="1" x14ac:dyDescent="0.3">
      <c r="M1" s="3"/>
    </row>
    <row r="2" spans="1:19" ht="12.75" customHeight="1" x14ac:dyDescent="0.25">
      <c r="B2" s="69"/>
      <c r="C2" s="2"/>
      <c r="D2" s="77" t="s">
        <v>118</v>
      </c>
      <c r="E2" s="78"/>
      <c r="F2" s="78"/>
      <c r="G2" s="78"/>
      <c r="H2" s="78"/>
      <c r="I2" s="79"/>
      <c r="K2" s="5"/>
      <c r="L2" s="5"/>
      <c r="M2" s="2"/>
      <c r="N2" s="21"/>
    </row>
    <row r="3" spans="1:19" ht="12.75" customHeight="1" x14ac:dyDescent="0.25">
      <c r="B3" s="69"/>
      <c r="C3" s="2"/>
      <c r="D3" s="80" t="s">
        <v>119</v>
      </c>
      <c r="E3" s="81"/>
      <c r="F3" s="81"/>
      <c r="G3" s="81"/>
      <c r="H3" s="81"/>
      <c r="I3" s="82"/>
      <c r="K3" s="5"/>
      <c r="L3" s="5"/>
      <c r="M3" s="2"/>
      <c r="N3" s="21"/>
    </row>
    <row r="4" spans="1:19" ht="12.75" customHeight="1" x14ac:dyDescent="0.25">
      <c r="B4" s="13"/>
      <c r="C4" s="2"/>
      <c r="D4" s="83"/>
      <c r="E4" s="84"/>
      <c r="F4" s="84"/>
      <c r="G4" s="84"/>
      <c r="H4" s="84"/>
      <c r="I4" s="85"/>
      <c r="K4" s="5"/>
      <c r="L4" s="5"/>
      <c r="M4" s="2"/>
      <c r="N4" s="5"/>
    </row>
    <row r="5" spans="1:19" ht="12.75" customHeight="1" x14ac:dyDescent="0.25">
      <c r="B5" s="70"/>
      <c r="C5" s="2"/>
      <c r="D5" s="86" t="s">
        <v>120</v>
      </c>
      <c r="E5" s="87"/>
      <c r="F5" s="87"/>
      <c r="G5" s="87"/>
      <c r="H5" s="87"/>
      <c r="I5" s="88"/>
      <c r="K5" s="5"/>
      <c r="L5" s="5"/>
      <c r="M5" s="2"/>
      <c r="N5" s="20"/>
      <c r="O5" s="4"/>
      <c r="P5" s="4"/>
      <c r="Q5" s="4"/>
      <c r="R5" s="4"/>
      <c r="S5" s="4"/>
    </row>
    <row r="6" spans="1:19" ht="12.75" customHeight="1" x14ac:dyDescent="0.25">
      <c r="B6" s="70"/>
      <c r="C6" s="2"/>
      <c r="D6" s="86" t="s">
        <v>155</v>
      </c>
      <c r="E6" s="87"/>
      <c r="F6" s="87"/>
      <c r="G6" s="87"/>
      <c r="H6" s="87"/>
      <c r="I6" s="88"/>
      <c r="K6" s="5"/>
      <c r="L6" s="5"/>
      <c r="M6" s="2"/>
      <c r="N6" s="20"/>
    </row>
    <row r="7" spans="1:19" ht="12.75" customHeight="1" x14ac:dyDescent="0.25">
      <c r="B7" s="4"/>
      <c r="C7" s="2"/>
      <c r="D7" s="71" t="str">
        <f>'0_Festivos '!B2</f>
        <v>20 de diciembre de 2024 a 19 de diciembre de 2025</v>
      </c>
      <c r="E7" s="72"/>
      <c r="F7" s="72"/>
      <c r="G7" s="72"/>
      <c r="H7" s="72"/>
      <c r="I7" s="73"/>
      <c r="K7" s="5"/>
      <c r="L7" s="5"/>
      <c r="M7" s="2"/>
      <c r="N7" s="20"/>
    </row>
    <row r="8" spans="1:19" ht="12.75" customHeight="1" thickBot="1" x14ac:dyDescent="0.3">
      <c r="B8" s="2"/>
      <c r="C8" s="2"/>
      <c r="D8" s="74" t="s">
        <v>122</v>
      </c>
      <c r="E8" s="75"/>
      <c r="F8" s="75"/>
      <c r="G8" s="75"/>
      <c r="H8" s="75"/>
      <c r="I8" s="76"/>
      <c r="K8" s="5"/>
      <c r="L8" s="5"/>
      <c r="M8" s="2"/>
      <c r="N8" s="5"/>
    </row>
    <row r="9" spans="1:19" ht="12.75" customHeight="1" x14ac:dyDescent="0.25">
      <c r="M9" s="3"/>
    </row>
    <row r="10" spans="1:19" s="9" customFormat="1" ht="12.75" x14ac:dyDescent="0.25">
      <c r="B10" s="8" t="s">
        <v>7</v>
      </c>
      <c r="C10" s="10" t="s">
        <v>123</v>
      </c>
      <c r="D10" s="54" t="s">
        <v>107</v>
      </c>
      <c r="E10" s="55" t="s">
        <v>124</v>
      </c>
      <c r="F10" s="56" t="s">
        <v>125</v>
      </c>
      <c r="G10" s="56" t="s">
        <v>126</v>
      </c>
      <c r="H10" s="55" t="s">
        <v>127</v>
      </c>
      <c r="I10" s="54" t="s">
        <v>128</v>
      </c>
      <c r="J10" s="8" t="s">
        <v>129</v>
      </c>
      <c r="K10" s="10" t="s">
        <v>130</v>
      </c>
      <c r="L10" s="10" t="s">
        <v>131</v>
      </c>
      <c r="N10" s="9" t="s">
        <v>127</v>
      </c>
    </row>
    <row r="11" spans="1:19" s="9" customFormat="1" ht="12.75" x14ac:dyDescent="0.25">
      <c r="A11" s="68"/>
      <c r="B11" s="37">
        <v>5</v>
      </c>
      <c r="C11" s="7" t="s">
        <v>132</v>
      </c>
      <c r="D11" s="9" t="s">
        <v>114</v>
      </c>
      <c r="E11" s="38">
        <v>45646</v>
      </c>
      <c r="F11" s="5" t="s">
        <v>133</v>
      </c>
      <c r="G11" s="5" t="s">
        <v>134</v>
      </c>
      <c r="H11" s="16" t="s">
        <v>135</v>
      </c>
      <c r="J11" s="37">
        <v>6</v>
      </c>
      <c r="K11" s="5" t="s">
        <v>136</v>
      </c>
      <c r="L11" s="5" t="s">
        <v>136</v>
      </c>
      <c r="N11" s="11" t="s">
        <v>137</v>
      </c>
    </row>
    <row r="12" spans="1:19" s="9" customFormat="1" ht="12.75" x14ac:dyDescent="0.25">
      <c r="A12" s="68"/>
      <c r="B12" s="37">
        <v>1</v>
      </c>
      <c r="C12" s="7" t="s">
        <v>138</v>
      </c>
      <c r="D12" s="9" t="s">
        <v>108</v>
      </c>
      <c r="E12" s="38">
        <v>45647</v>
      </c>
      <c r="F12" s="5" t="s">
        <v>139</v>
      </c>
      <c r="G12" s="5" t="s">
        <v>139</v>
      </c>
      <c r="H12" s="16">
        <v>45649</v>
      </c>
      <c r="J12" s="37">
        <v>7</v>
      </c>
      <c r="K12" s="5" t="s">
        <v>136</v>
      </c>
      <c r="L12" s="5" t="s">
        <v>136</v>
      </c>
      <c r="N12" s="2" t="s">
        <v>140</v>
      </c>
    </row>
    <row r="13" spans="1:19" s="9" customFormat="1" ht="12.75" x14ac:dyDescent="0.25">
      <c r="A13" s="68"/>
      <c r="B13" s="37">
        <v>1</v>
      </c>
      <c r="C13" s="7" t="s">
        <v>138</v>
      </c>
      <c r="D13" s="9" t="s">
        <v>108</v>
      </c>
      <c r="E13" s="38">
        <v>45648</v>
      </c>
      <c r="F13" s="5" t="s">
        <v>139</v>
      </c>
      <c r="G13" s="5" t="s">
        <v>139</v>
      </c>
      <c r="H13" s="16">
        <v>45650</v>
      </c>
      <c r="J13" s="37">
        <v>1</v>
      </c>
      <c r="K13" s="5" t="s">
        <v>136</v>
      </c>
      <c r="L13" s="5" t="s">
        <v>136</v>
      </c>
      <c r="N13" s="19"/>
    </row>
    <row r="14" spans="1:19" s="9" customFormat="1" ht="12.75" x14ac:dyDescent="0.25">
      <c r="A14" s="68"/>
      <c r="B14" s="37">
        <v>3</v>
      </c>
      <c r="C14" s="7" t="s">
        <v>132</v>
      </c>
      <c r="D14" s="9" t="s">
        <v>112</v>
      </c>
      <c r="E14" s="38">
        <v>45649</v>
      </c>
      <c r="F14" s="5" t="s">
        <v>133</v>
      </c>
      <c r="G14" s="5" t="s">
        <v>134</v>
      </c>
      <c r="H14" s="16" t="s">
        <v>135</v>
      </c>
      <c r="J14" s="37">
        <v>2</v>
      </c>
      <c r="K14" s="5" t="s">
        <v>141</v>
      </c>
      <c r="L14" s="5" t="s">
        <v>136</v>
      </c>
      <c r="N14" s="19"/>
    </row>
    <row r="15" spans="1:19" s="9" customFormat="1" ht="12.75" x14ac:dyDescent="0.25">
      <c r="A15" s="68"/>
      <c r="B15" s="37">
        <v>4</v>
      </c>
      <c r="C15" s="7" t="s">
        <v>132</v>
      </c>
      <c r="D15" s="9" t="s">
        <v>113</v>
      </c>
      <c r="E15" s="38">
        <v>45650</v>
      </c>
      <c r="F15" s="5" t="s">
        <v>133</v>
      </c>
      <c r="G15" s="5" t="s">
        <v>134</v>
      </c>
      <c r="H15" s="16" t="s">
        <v>135</v>
      </c>
      <c r="J15" s="37">
        <v>3</v>
      </c>
      <c r="K15" s="5" t="s">
        <v>141</v>
      </c>
      <c r="L15" s="5" t="s">
        <v>136</v>
      </c>
      <c r="N15" s="19"/>
    </row>
    <row r="16" spans="1:19" s="9" customFormat="1" ht="12.75" x14ac:dyDescent="0.25">
      <c r="A16" s="68"/>
      <c r="B16" s="37">
        <v>1</v>
      </c>
      <c r="C16" s="7" t="s">
        <v>138</v>
      </c>
      <c r="D16" s="9" t="s">
        <v>108</v>
      </c>
      <c r="E16" s="38">
        <v>45651</v>
      </c>
      <c r="F16" s="5" t="s">
        <v>139</v>
      </c>
      <c r="G16" s="5" t="s">
        <v>139</v>
      </c>
      <c r="H16" s="16">
        <v>45652</v>
      </c>
      <c r="J16" s="37">
        <v>4</v>
      </c>
      <c r="K16" s="5" t="s">
        <v>136</v>
      </c>
      <c r="L16" s="5" t="s">
        <v>141</v>
      </c>
      <c r="N16" s="19"/>
    </row>
    <row r="17" spans="1:14" s="9" customFormat="1" ht="12.75" x14ac:dyDescent="0.25">
      <c r="A17" s="68"/>
      <c r="B17" s="37">
        <v>5</v>
      </c>
      <c r="C17" s="7" t="s">
        <v>132</v>
      </c>
      <c r="D17" s="9" t="s">
        <v>114</v>
      </c>
      <c r="E17" s="38">
        <v>45652</v>
      </c>
      <c r="F17" s="5" t="s">
        <v>133</v>
      </c>
      <c r="G17" s="5" t="s">
        <v>134</v>
      </c>
      <c r="H17" s="16" t="s">
        <v>135</v>
      </c>
      <c r="J17" s="37">
        <v>5</v>
      </c>
      <c r="K17" s="5" t="s">
        <v>136</v>
      </c>
      <c r="L17" s="5" t="s">
        <v>136</v>
      </c>
      <c r="N17" s="19"/>
    </row>
    <row r="18" spans="1:14" s="9" customFormat="1" ht="12.75" x14ac:dyDescent="0.25">
      <c r="A18" s="68"/>
      <c r="B18" s="37">
        <v>1</v>
      </c>
      <c r="C18" s="7" t="s">
        <v>132</v>
      </c>
      <c r="D18" s="9" t="s">
        <v>108</v>
      </c>
      <c r="E18" s="38">
        <v>45653</v>
      </c>
      <c r="F18" s="5" t="s">
        <v>133</v>
      </c>
      <c r="G18" s="5" t="s">
        <v>134</v>
      </c>
      <c r="H18" s="16" t="s">
        <v>135</v>
      </c>
      <c r="J18" s="37">
        <v>6</v>
      </c>
      <c r="K18" s="5" t="s">
        <v>136</v>
      </c>
      <c r="L18" s="5" t="s">
        <v>136</v>
      </c>
      <c r="N18" s="19"/>
    </row>
    <row r="19" spans="1:14" s="9" customFormat="1" ht="12.75" x14ac:dyDescent="0.25">
      <c r="A19" s="68"/>
      <c r="B19" s="37">
        <v>3</v>
      </c>
      <c r="C19" s="7" t="s">
        <v>138</v>
      </c>
      <c r="D19" s="9" t="s">
        <v>112</v>
      </c>
      <c r="E19" s="38">
        <v>45654</v>
      </c>
      <c r="F19" s="5" t="s">
        <v>139</v>
      </c>
      <c r="G19" s="5" t="s">
        <v>139</v>
      </c>
      <c r="H19" s="16">
        <v>45656</v>
      </c>
      <c r="I19" s="3"/>
      <c r="J19" s="37">
        <v>7</v>
      </c>
      <c r="K19" s="5" t="s">
        <v>136</v>
      </c>
      <c r="L19" s="5" t="s">
        <v>136</v>
      </c>
      <c r="N19" s="19"/>
    </row>
    <row r="20" spans="1:14" s="9" customFormat="1" ht="12.75" x14ac:dyDescent="0.25">
      <c r="A20" s="68"/>
      <c r="B20" s="37">
        <v>3</v>
      </c>
      <c r="C20" s="7" t="s">
        <v>138</v>
      </c>
      <c r="D20" s="9" t="s">
        <v>112</v>
      </c>
      <c r="E20" s="38">
        <v>45655</v>
      </c>
      <c r="F20" s="5" t="s">
        <v>139</v>
      </c>
      <c r="G20" s="5" t="s">
        <v>139</v>
      </c>
      <c r="H20" s="16">
        <v>45657</v>
      </c>
      <c r="I20" s="3"/>
      <c r="J20" s="37">
        <v>1</v>
      </c>
      <c r="K20" s="5" t="s">
        <v>136</v>
      </c>
      <c r="L20" s="5" t="s">
        <v>136</v>
      </c>
      <c r="N20" s="19"/>
    </row>
    <row r="21" spans="1:14" s="9" customFormat="1" ht="12.75" x14ac:dyDescent="0.25">
      <c r="A21" s="68"/>
      <c r="B21" s="37">
        <v>1</v>
      </c>
      <c r="C21" s="7" t="s">
        <v>132</v>
      </c>
      <c r="D21" s="9" t="s">
        <v>108</v>
      </c>
      <c r="E21" s="38">
        <v>45656</v>
      </c>
      <c r="F21" s="5" t="s">
        <v>133</v>
      </c>
      <c r="G21" s="5" t="s">
        <v>134</v>
      </c>
      <c r="H21" s="16" t="s">
        <v>135</v>
      </c>
      <c r="I21" s="3"/>
      <c r="J21" s="37">
        <v>2</v>
      </c>
      <c r="K21" s="5" t="s">
        <v>141</v>
      </c>
      <c r="L21" s="5" t="s">
        <v>136</v>
      </c>
      <c r="N21" s="19"/>
    </row>
    <row r="22" spans="1:14" s="9" customFormat="1" ht="12.75" x14ac:dyDescent="0.25">
      <c r="A22" s="68"/>
      <c r="B22" s="37">
        <v>4</v>
      </c>
      <c r="C22" s="7" t="s">
        <v>132</v>
      </c>
      <c r="D22" s="9" t="s">
        <v>113</v>
      </c>
      <c r="E22" s="38">
        <v>45657</v>
      </c>
      <c r="F22" s="5" t="s">
        <v>133</v>
      </c>
      <c r="G22" s="5" t="s">
        <v>134</v>
      </c>
      <c r="H22" s="16" t="s">
        <v>135</v>
      </c>
      <c r="I22" s="3"/>
      <c r="J22" s="37">
        <v>3</v>
      </c>
      <c r="K22" s="5" t="s">
        <v>141</v>
      </c>
      <c r="L22" s="5" t="s">
        <v>136</v>
      </c>
      <c r="N22" s="19"/>
    </row>
    <row r="23" spans="1:14" ht="12.75" x14ac:dyDescent="0.25">
      <c r="A23" s="68"/>
      <c r="B23" s="37">
        <v>3</v>
      </c>
      <c r="C23" s="7" t="s">
        <v>138</v>
      </c>
      <c r="D23" s="9" t="s">
        <v>112</v>
      </c>
      <c r="E23" s="38">
        <v>45658</v>
      </c>
      <c r="F23" s="5" t="s">
        <v>139</v>
      </c>
      <c r="G23" s="5" t="s">
        <v>139</v>
      </c>
      <c r="H23" s="16">
        <v>45659</v>
      </c>
      <c r="J23" s="37">
        <v>4</v>
      </c>
      <c r="K23" s="5" t="s">
        <v>136</v>
      </c>
      <c r="L23" s="5" t="s">
        <v>141</v>
      </c>
      <c r="M23" s="3"/>
    </row>
    <row r="24" spans="1:14" ht="12.75" x14ac:dyDescent="0.25">
      <c r="A24" s="68"/>
      <c r="B24" s="37">
        <v>5</v>
      </c>
      <c r="C24" s="7" t="s">
        <v>132</v>
      </c>
      <c r="D24" s="9" t="s">
        <v>114</v>
      </c>
      <c r="E24" s="38">
        <v>45659</v>
      </c>
      <c r="F24" s="5" t="s">
        <v>133</v>
      </c>
      <c r="G24" s="5" t="s">
        <v>134</v>
      </c>
      <c r="H24" s="16" t="s">
        <v>135</v>
      </c>
      <c r="J24" s="37">
        <v>5</v>
      </c>
      <c r="K24" s="5" t="s">
        <v>136</v>
      </c>
      <c r="L24" s="5" t="s">
        <v>136</v>
      </c>
      <c r="M24" s="3"/>
    </row>
    <row r="25" spans="1:14" ht="12.75" x14ac:dyDescent="0.25">
      <c r="A25" s="68"/>
      <c r="B25" s="37">
        <v>3</v>
      </c>
      <c r="C25" s="7" t="s">
        <v>132</v>
      </c>
      <c r="D25" s="9" t="s">
        <v>112</v>
      </c>
      <c r="E25" s="38">
        <v>45660</v>
      </c>
      <c r="F25" s="5" t="s">
        <v>133</v>
      </c>
      <c r="G25" s="5" t="s">
        <v>134</v>
      </c>
      <c r="H25" s="16" t="s">
        <v>135</v>
      </c>
      <c r="J25" s="37">
        <v>6</v>
      </c>
      <c r="K25" s="5" t="s">
        <v>136</v>
      </c>
      <c r="L25" s="5" t="s">
        <v>136</v>
      </c>
      <c r="M25" s="3"/>
    </row>
    <row r="26" spans="1:14" ht="12.75" x14ac:dyDescent="0.25">
      <c r="A26" s="68"/>
      <c r="B26" s="37">
        <v>4</v>
      </c>
      <c r="C26" s="7" t="s">
        <v>138</v>
      </c>
      <c r="D26" s="9" t="s">
        <v>113</v>
      </c>
      <c r="E26" s="38">
        <v>45661</v>
      </c>
      <c r="F26" s="5" t="s">
        <v>139</v>
      </c>
      <c r="G26" s="5" t="s">
        <v>139</v>
      </c>
      <c r="H26" s="16">
        <v>45664</v>
      </c>
      <c r="J26" s="37">
        <v>7</v>
      </c>
      <c r="K26" s="5" t="s">
        <v>136</v>
      </c>
      <c r="L26" s="5" t="s">
        <v>136</v>
      </c>
      <c r="M26" s="3"/>
    </row>
    <row r="27" spans="1:14" ht="12.75" x14ac:dyDescent="0.25">
      <c r="A27" s="68"/>
      <c r="B27" s="37">
        <v>4</v>
      </c>
      <c r="C27" s="7" t="s">
        <v>138</v>
      </c>
      <c r="D27" s="9" t="s">
        <v>113</v>
      </c>
      <c r="E27" s="38">
        <v>45662</v>
      </c>
      <c r="F27" s="5" t="s">
        <v>139</v>
      </c>
      <c r="G27" s="5" t="s">
        <v>139</v>
      </c>
      <c r="H27" s="16">
        <v>45665</v>
      </c>
      <c r="J27" s="37">
        <v>1</v>
      </c>
      <c r="K27" s="5" t="s">
        <v>136</v>
      </c>
      <c r="L27" s="5" t="s">
        <v>136</v>
      </c>
      <c r="M27" s="3"/>
    </row>
    <row r="28" spans="1:14" ht="12.75" x14ac:dyDescent="0.25">
      <c r="A28" s="68"/>
      <c r="B28" s="37">
        <v>4</v>
      </c>
      <c r="C28" s="7" t="s">
        <v>138</v>
      </c>
      <c r="D28" s="9" t="s">
        <v>113</v>
      </c>
      <c r="E28" s="38">
        <v>45663</v>
      </c>
      <c r="F28" s="5" t="s">
        <v>139</v>
      </c>
      <c r="G28" s="5" t="s">
        <v>139</v>
      </c>
      <c r="H28" s="16">
        <v>45666</v>
      </c>
      <c r="J28" s="37">
        <v>2</v>
      </c>
      <c r="K28" s="5" t="s">
        <v>141</v>
      </c>
      <c r="L28" s="5" t="s">
        <v>136</v>
      </c>
      <c r="M28" s="3"/>
    </row>
    <row r="29" spans="1:14" ht="12.75" x14ac:dyDescent="0.25">
      <c r="A29" s="68"/>
      <c r="B29" s="37">
        <v>1</v>
      </c>
      <c r="C29" s="7" t="s">
        <v>132</v>
      </c>
      <c r="D29" s="9" t="s">
        <v>108</v>
      </c>
      <c r="E29" s="38">
        <v>45664</v>
      </c>
      <c r="F29" s="5" t="s">
        <v>133</v>
      </c>
      <c r="G29" s="5" t="s">
        <v>134</v>
      </c>
      <c r="H29" s="16" t="s">
        <v>135</v>
      </c>
      <c r="J29" s="37">
        <v>3</v>
      </c>
      <c r="K29" s="5" t="s">
        <v>141</v>
      </c>
      <c r="L29" s="5" t="s">
        <v>136</v>
      </c>
      <c r="M29" s="3"/>
    </row>
    <row r="30" spans="1:14" ht="12.75" x14ac:dyDescent="0.25">
      <c r="A30" s="68"/>
      <c r="B30" s="37">
        <v>2</v>
      </c>
      <c r="C30" s="7" t="s">
        <v>132</v>
      </c>
      <c r="D30" s="9" t="s">
        <v>111</v>
      </c>
      <c r="E30" s="38">
        <v>45665</v>
      </c>
      <c r="F30" s="5" t="s">
        <v>133</v>
      </c>
      <c r="G30" s="5" t="s">
        <v>134</v>
      </c>
      <c r="H30" s="16" t="s">
        <v>135</v>
      </c>
      <c r="J30" s="37">
        <v>4</v>
      </c>
      <c r="K30" s="5" t="s">
        <v>136</v>
      </c>
      <c r="L30" s="5" t="s">
        <v>141</v>
      </c>
      <c r="M30" s="3"/>
    </row>
    <row r="31" spans="1:14" ht="12.75" x14ac:dyDescent="0.25">
      <c r="A31" s="68"/>
      <c r="B31" s="37">
        <v>5</v>
      </c>
      <c r="C31" s="7" t="s">
        <v>132</v>
      </c>
      <c r="D31" s="9" t="s">
        <v>114</v>
      </c>
      <c r="E31" s="38">
        <v>45666</v>
      </c>
      <c r="F31" s="5" t="s">
        <v>133</v>
      </c>
      <c r="G31" s="5" t="s">
        <v>134</v>
      </c>
      <c r="H31" s="16" t="s">
        <v>135</v>
      </c>
      <c r="J31" s="37">
        <v>5</v>
      </c>
      <c r="K31" s="5" t="s">
        <v>136</v>
      </c>
      <c r="L31" s="5" t="s">
        <v>136</v>
      </c>
      <c r="M31" s="3"/>
    </row>
    <row r="32" spans="1:14" ht="12.75" x14ac:dyDescent="0.25">
      <c r="A32" s="68"/>
      <c r="B32" s="37">
        <v>3</v>
      </c>
      <c r="C32" s="7" t="s">
        <v>132</v>
      </c>
      <c r="D32" s="9" t="s">
        <v>112</v>
      </c>
      <c r="E32" s="38">
        <v>45667</v>
      </c>
      <c r="F32" s="5" t="s">
        <v>133</v>
      </c>
      <c r="G32" s="5" t="s">
        <v>134</v>
      </c>
      <c r="H32" s="16" t="s">
        <v>135</v>
      </c>
      <c r="J32" s="37">
        <v>6</v>
      </c>
      <c r="K32" s="5" t="s">
        <v>136</v>
      </c>
      <c r="L32" s="5" t="s">
        <v>136</v>
      </c>
      <c r="M32" s="3"/>
    </row>
    <row r="33" spans="1:13" ht="12.75" x14ac:dyDescent="0.25">
      <c r="A33" s="68"/>
      <c r="B33" s="37">
        <v>5</v>
      </c>
      <c r="C33" s="7" t="s">
        <v>138</v>
      </c>
      <c r="D33" s="9" t="s">
        <v>114</v>
      </c>
      <c r="E33" s="6">
        <v>45668</v>
      </c>
      <c r="F33" s="5" t="s">
        <v>139</v>
      </c>
      <c r="G33" s="5" t="s">
        <v>139</v>
      </c>
      <c r="H33" s="16">
        <v>45670</v>
      </c>
      <c r="J33" s="37">
        <v>7</v>
      </c>
      <c r="K33" s="5" t="s">
        <v>136</v>
      </c>
      <c r="L33" s="5" t="s">
        <v>136</v>
      </c>
      <c r="M33" s="3"/>
    </row>
    <row r="34" spans="1:13" ht="12.75" x14ac:dyDescent="0.25">
      <c r="A34" s="68"/>
      <c r="B34" s="37">
        <v>5</v>
      </c>
      <c r="C34" s="7" t="s">
        <v>138</v>
      </c>
      <c r="D34" s="9" t="s">
        <v>114</v>
      </c>
      <c r="E34" s="6">
        <v>45669</v>
      </c>
      <c r="F34" s="5" t="s">
        <v>139</v>
      </c>
      <c r="G34" s="5" t="s">
        <v>139</v>
      </c>
      <c r="H34" s="16">
        <v>45671</v>
      </c>
      <c r="J34" s="37">
        <v>1</v>
      </c>
      <c r="K34" s="5" t="s">
        <v>136</v>
      </c>
      <c r="L34" s="5" t="s">
        <v>136</v>
      </c>
      <c r="M34" s="3"/>
    </row>
    <row r="35" spans="1:13" ht="12.75" x14ac:dyDescent="0.25">
      <c r="B35" s="37">
        <v>4</v>
      </c>
      <c r="C35" s="7" t="s">
        <v>142</v>
      </c>
      <c r="D35" s="9" t="s">
        <v>113</v>
      </c>
      <c r="E35" s="6">
        <v>45670</v>
      </c>
      <c r="F35" s="5" t="s">
        <v>133</v>
      </c>
      <c r="G35" s="5" t="s">
        <v>134</v>
      </c>
      <c r="H35" s="16" t="s">
        <v>135</v>
      </c>
      <c r="J35" s="37">
        <v>2</v>
      </c>
      <c r="K35" s="5" t="s">
        <v>141</v>
      </c>
      <c r="L35" s="5" t="s">
        <v>136</v>
      </c>
      <c r="M35" s="3"/>
    </row>
    <row r="36" spans="1:13" ht="12.75" x14ac:dyDescent="0.25">
      <c r="B36" s="37">
        <v>1</v>
      </c>
      <c r="C36" s="7" t="s">
        <v>142</v>
      </c>
      <c r="D36" s="9" t="s">
        <v>108</v>
      </c>
      <c r="E36" s="6">
        <v>45671</v>
      </c>
      <c r="F36" s="5" t="s">
        <v>133</v>
      </c>
      <c r="G36" s="5" t="s">
        <v>134</v>
      </c>
      <c r="H36" s="16" t="s">
        <v>135</v>
      </c>
      <c r="J36" s="37">
        <v>3</v>
      </c>
      <c r="K36" s="5" t="s">
        <v>141</v>
      </c>
      <c r="L36" s="5" t="s">
        <v>136</v>
      </c>
      <c r="M36" s="3"/>
    </row>
    <row r="37" spans="1:13" ht="12.75" x14ac:dyDescent="0.25">
      <c r="B37" s="37">
        <v>2</v>
      </c>
      <c r="C37" s="7" t="s">
        <v>142</v>
      </c>
      <c r="D37" s="9" t="s">
        <v>111</v>
      </c>
      <c r="E37" s="6">
        <v>45672</v>
      </c>
      <c r="F37" s="5" t="s">
        <v>133</v>
      </c>
      <c r="G37" s="5" t="s">
        <v>134</v>
      </c>
      <c r="H37" s="16" t="s">
        <v>135</v>
      </c>
      <c r="J37" s="37">
        <v>4</v>
      </c>
      <c r="K37" s="5" t="s">
        <v>136</v>
      </c>
      <c r="L37" s="5" t="s">
        <v>136</v>
      </c>
      <c r="M37" s="3"/>
    </row>
    <row r="38" spans="1:13" ht="12.75" x14ac:dyDescent="0.25">
      <c r="B38" s="37">
        <v>1</v>
      </c>
      <c r="C38" s="7" t="s">
        <v>142</v>
      </c>
      <c r="D38" s="9" t="s">
        <v>108</v>
      </c>
      <c r="E38" s="6">
        <v>45673</v>
      </c>
      <c r="F38" s="5" t="s">
        <v>133</v>
      </c>
      <c r="G38" s="5" t="s">
        <v>134</v>
      </c>
      <c r="H38" s="16" t="s">
        <v>135</v>
      </c>
      <c r="J38" s="37">
        <v>5</v>
      </c>
      <c r="K38" s="5" t="s">
        <v>136</v>
      </c>
      <c r="L38" s="5" t="s">
        <v>136</v>
      </c>
      <c r="M38" s="3"/>
    </row>
    <row r="39" spans="1:13" ht="12.75" x14ac:dyDescent="0.25">
      <c r="B39" s="37">
        <v>3</v>
      </c>
      <c r="C39" s="7" t="s">
        <v>142</v>
      </c>
      <c r="D39" s="9" t="s">
        <v>112</v>
      </c>
      <c r="E39" s="6">
        <v>45674</v>
      </c>
      <c r="F39" s="5" t="s">
        <v>133</v>
      </c>
      <c r="G39" s="5" t="s">
        <v>134</v>
      </c>
      <c r="H39" s="16" t="s">
        <v>135</v>
      </c>
      <c r="J39" s="37">
        <v>6</v>
      </c>
      <c r="K39" s="5" t="s">
        <v>136</v>
      </c>
      <c r="L39" s="5" t="s">
        <v>136</v>
      </c>
      <c r="M39" s="3"/>
    </row>
    <row r="40" spans="1:13" ht="12.75" x14ac:dyDescent="0.25">
      <c r="B40" s="37">
        <v>1</v>
      </c>
      <c r="C40" s="7" t="s">
        <v>138</v>
      </c>
      <c r="D40" s="9" t="s">
        <v>108</v>
      </c>
      <c r="E40" s="6">
        <v>45675</v>
      </c>
      <c r="F40" s="5" t="s">
        <v>139</v>
      </c>
      <c r="G40" s="5" t="s">
        <v>139</v>
      </c>
      <c r="H40" s="16">
        <v>45677</v>
      </c>
      <c r="J40" s="37">
        <v>7</v>
      </c>
      <c r="K40" s="5" t="s">
        <v>136</v>
      </c>
      <c r="L40" s="5" t="s">
        <v>136</v>
      </c>
      <c r="M40" s="3"/>
    </row>
    <row r="41" spans="1:13" ht="12.75" x14ac:dyDescent="0.25">
      <c r="B41" s="37">
        <v>1</v>
      </c>
      <c r="C41" s="7" t="s">
        <v>138</v>
      </c>
      <c r="D41" s="9" t="s">
        <v>108</v>
      </c>
      <c r="E41" s="6">
        <v>45676</v>
      </c>
      <c r="F41" s="5" t="s">
        <v>139</v>
      </c>
      <c r="G41" s="5" t="s">
        <v>139</v>
      </c>
      <c r="H41" s="16">
        <v>45678</v>
      </c>
      <c r="J41" s="37">
        <v>1</v>
      </c>
      <c r="K41" s="5" t="s">
        <v>136</v>
      </c>
      <c r="L41" s="5" t="s">
        <v>136</v>
      </c>
      <c r="M41" s="3"/>
    </row>
    <row r="42" spans="1:13" ht="12.75" x14ac:dyDescent="0.25">
      <c r="B42" s="37">
        <v>4</v>
      </c>
      <c r="C42" s="7" t="s">
        <v>142</v>
      </c>
      <c r="D42" s="9" t="s">
        <v>113</v>
      </c>
      <c r="E42" s="6">
        <v>45677</v>
      </c>
      <c r="F42" s="5" t="s">
        <v>133</v>
      </c>
      <c r="G42" s="5" t="s">
        <v>134</v>
      </c>
      <c r="H42" s="16" t="s">
        <v>135</v>
      </c>
      <c r="J42" s="37">
        <v>2</v>
      </c>
      <c r="K42" s="5" t="s">
        <v>141</v>
      </c>
      <c r="L42" s="5" t="s">
        <v>136</v>
      </c>
      <c r="M42" s="3"/>
    </row>
    <row r="43" spans="1:13" ht="12.75" x14ac:dyDescent="0.25">
      <c r="B43" s="37">
        <v>5</v>
      </c>
      <c r="C43" s="7" t="s">
        <v>142</v>
      </c>
      <c r="D43" s="9" t="s">
        <v>114</v>
      </c>
      <c r="E43" s="6">
        <v>45678</v>
      </c>
      <c r="F43" s="5" t="s">
        <v>133</v>
      </c>
      <c r="G43" s="5" t="s">
        <v>134</v>
      </c>
      <c r="H43" s="16" t="s">
        <v>135</v>
      </c>
      <c r="J43" s="37">
        <v>3</v>
      </c>
      <c r="K43" s="5" t="s">
        <v>141</v>
      </c>
      <c r="L43" s="5" t="s">
        <v>136</v>
      </c>
      <c r="M43" s="3"/>
    </row>
    <row r="44" spans="1:13" ht="12.75" x14ac:dyDescent="0.25">
      <c r="B44" s="37">
        <v>2</v>
      </c>
      <c r="C44" s="7" t="s">
        <v>142</v>
      </c>
      <c r="D44" s="9" t="s">
        <v>111</v>
      </c>
      <c r="E44" s="6">
        <v>45679</v>
      </c>
      <c r="F44" s="5" t="s">
        <v>133</v>
      </c>
      <c r="G44" s="5" t="s">
        <v>134</v>
      </c>
      <c r="H44" s="16" t="s">
        <v>135</v>
      </c>
      <c r="J44" s="37">
        <v>4</v>
      </c>
      <c r="K44" s="5" t="s">
        <v>136</v>
      </c>
      <c r="L44" s="5" t="s">
        <v>136</v>
      </c>
      <c r="M44" s="3"/>
    </row>
    <row r="45" spans="1:13" ht="12.75" x14ac:dyDescent="0.25">
      <c r="B45" s="37">
        <v>3</v>
      </c>
      <c r="C45" s="7" t="s">
        <v>142</v>
      </c>
      <c r="D45" s="9" t="s">
        <v>112</v>
      </c>
      <c r="E45" s="6">
        <v>45680</v>
      </c>
      <c r="F45" s="5" t="s">
        <v>133</v>
      </c>
      <c r="G45" s="5" t="s">
        <v>134</v>
      </c>
      <c r="H45" s="16" t="s">
        <v>135</v>
      </c>
      <c r="J45" s="37">
        <v>5</v>
      </c>
      <c r="K45" s="5" t="s">
        <v>136</v>
      </c>
      <c r="L45" s="5" t="s">
        <v>136</v>
      </c>
      <c r="M45" s="3"/>
    </row>
    <row r="46" spans="1:13" ht="12.75" x14ac:dyDescent="0.25">
      <c r="B46" s="37">
        <v>4</v>
      </c>
      <c r="C46" s="7" t="s">
        <v>142</v>
      </c>
      <c r="D46" s="9" t="s">
        <v>113</v>
      </c>
      <c r="E46" s="6">
        <v>45681</v>
      </c>
      <c r="F46" s="5" t="s">
        <v>133</v>
      </c>
      <c r="G46" s="5" t="s">
        <v>134</v>
      </c>
      <c r="H46" s="16" t="s">
        <v>135</v>
      </c>
      <c r="J46" s="37">
        <v>6</v>
      </c>
      <c r="K46" s="5" t="s">
        <v>136</v>
      </c>
      <c r="L46" s="5" t="s">
        <v>136</v>
      </c>
      <c r="M46" s="3"/>
    </row>
    <row r="47" spans="1:13" ht="12.75" x14ac:dyDescent="0.25">
      <c r="B47" s="37">
        <v>2</v>
      </c>
      <c r="C47" s="7" t="s">
        <v>138</v>
      </c>
      <c r="D47" s="9" t="s">
        <v>111</v>
      </c>
      <c r="E47" s="6">
        <v>45682</v>
      </c>
      <c r="F47" s="5" t="s">
        <v>139</v>
      </c>
      <c r="G47" s="5" t="s">
        <v>139</v>
      </c>
      <c r="H47" s="16">
        <v>45684</v>
      </c>
      <c r="J47" s="37">
        <v>7</v>
      </c>
      <c r="K47" s="5" t="s">
        <v>136</v>
      </c>
      <c r="L47" s="5" t="s">
        <v>136</v>
      </c>
      <c r="M47" s="3"/>
    </row>
    <row r="48" spans="1:13" ht="12.75" x14ac:dyDescent="0.25">
      <c r="B48" s="37">
        <v>2</v>
      </c>
      <c r="C48" s="7" t="s">
        <v>138</v>
      </c>
      <c r="D48" s="9" t="s">
        <v>111</v>
      </c>
      <c r="E48" s="6">
        <v>45683</v>
      </c>
      <c r="F48" s="5" t="s">
        <v>139</v>
      </c>
      <c r="G48" s="5" t="s">
        <v>139</v>
      </c>
      <c r="H48" s="16">
        <v>45685</v>
      </c>
      <c r="J48" s="37">
        <v>1</v>
      </c>
      <c r="K48" s="5" t="s">
        <v>136</v>
      </c>
      <c r="L48" s="5" t="s">
        <v>136</v>
      </c>
      <c r="M48" s="3"/>
    </row>
    <row r="49" spans="2:13" ht="12.75" x14ac:dyDescent="0.25">
      <c r="B49" s="37">
        <v>5</v>
      </c>
      <c r="C49" s="7" t="s">
        <v>142</v>
      </c>
      <c r="D49" s="9" t="s">
        <v>114</v>
      </c>
      <c r="E49" s="6">
        <v>45684</v>
      </c>
      <c r="F49" s="5" t="s">
        <v>133</v>
      </c>
      <c r="G49" s="5" t="s">
        <v>134</v>
      </c>
      <c r="H49" s="16" t="s">
        <v>135</v>
      </c>
      <c r="J49" s="37">
        <v>2</v>
      </c>
      <c r="K49" s="5" t="s">
        <v>141</v>
      </c>
      <c r="L49" s="5" t="s">
        <v>136</v>
      </c>
      <c r="M49" s="3"/>
    </row>
    <row r="50" spans="2:13" ht="12.75" x14ac:dyDescent="0.25">
      <c r="B50" s="37">
        <v>1</v>
      </c>
      <c r="C50" s="7" t="s">
        <v>142</v>
      </c>
      <c r="D50" s="9" t="s">
        <v>108</v>
      </c>
      <c r="E50" s="6">
        <v>45685</v>
      </c>
      <c r="F50" s="5" t="s">
        <v>133</v>
      </c>
      <c r="G50" s="5" t="s">
        <v>134</v>
      </c>
      <c r="H50" s="16" t="s">
        <v>135</v>
      </c>
      <c r="J50" s="37">
        <v>3</v>
      </c>
      <c r="K50" s="5" t="s">
        <v>141</v>
      </c>
      <c r="L50" s="5" t="s">
        <v>136</v>
      </c>
      <c r="M50" s="3"/>
    </row>
    <row r="51" spans="2:13" ht="12.75" x14ac:dyDescent="0.25">
      <c r="B51" s="37">
        <v>2</v>
      </c>
      <c r="C51" s="7" t="s">
        <v>142</v>
      </c>
      <c r="D51" s="9" t="s">
        <v>111</v>
      </c>
      <c r="E51" s="6">
        <v>45686</v>
      </c>
      <c r="F51" s="5" t="s">
        <v>133</v>
      </c>
      <c r="G51" s="5" t="s">
        <v>134</v>
      </c>
      <c r="H51" s="16" t="s">
        <v>135</v>
      </c>
      <c r="J51" s="37">
        <v>4</v>
      </c>
      <c r="K51" s="5" t="s">
        <v>136</v>
      </c>
      <c r="L51" s="5" t="s">
        <v>136</v>
      </c>
      <c r="M51" s="3"/>
    </row>
    <row r="52" spans="2:13" ht="12.75" x14ac:dyDescent="0.25">
      <c r="B52" s="37">
        <v>3</v>
      </c>
      <c r="C52" s="7" t="s">
        <v>142</v>
      </c>
      <c r="D52" s="9" t="s">
        <v>112</v>
      </c>
      <c r="E52" s="6">
        <v>45687</v>
      </c>
      <c r="F52" s="5" t="s">
        <v>133</v>
      </c>
      <c r="G52" s="5" t="s">
        <v>134</v>
      </c>
      <c r="H52" s="16" t="s">
        <v>135</v>
      </c>
      <c r="J52" s="37">
        <v>5</v>
      </c>
      <c r="K52" s="5" t="s">
        <v>136</v>
      </c>
      <c r="L52" s="5" t="s">
        <v>136</v>
      </c>
      <c r="M52" s="3"/>
    </row>
    <row r="53" spans="2:13" ht="12.75" x14ac:dyDescent="0.25">
      <c r="B53" s="37">
        <v>4</v>
      </c>
      <c r="C53" s="7" t="s">
        <v>142</v>
      </c>
      <c r="D53" s="9" t="s">
        <v>113</v>
      </c>
      <c r="E53" s="6">
        <v>45688</v>
      </c>
      <c r="F53" s="5" t="s">
        <v>133</v>
      </c>
      <c r="G53" s="5" t="s">
        <v>134</v>
      </c>
      <c r="H53" s="16" t="s">
        <v>135</v>
      </c>
      <c r="J53" s="37">
        <v>6</v>
      </c>
      <c r="K53" s="5" t="s">
        <v>136</v>
      </c>
      <c r="L53" s="5" t="s">
        <v>136</v>
      </c>
      <c r="M53" s="3"/>
    </row>
    <row r="54" spans="2:13" ht="12.75" x14ac:dyDescent="0.25">
      <c r="B54" s="37">
        <v>3</v>
      </c>
      <c r="C54" s="7" t="s">
        <v>138</v>
      </c>
      <c r="D54" s="9" t="s">
        <v>112</v>
      </c>
      <c r="E54" s="6">
        <v>45689</v>
      </c>
      <c r="F54" s="5" t="s">
        <v>139</v>
      </c>
      <c r="G54" s="5" t="s">
        <v>139</v>
      </c>
      <c r="H54" s="16">
        <v>45691</v>
      </c>
      <c r="J54" s="37">
        <v>7</v>
      </c>
      <c r="K54" s="5" t="s">
        <v>136</v>
      </c>
      <c r="L54" s="5" t="s">
        <v>136</v>
      </c>
      <c r="M54" s="3"/>
    </row>
    <row r="55" spans="2:13" ht="12.75" x14ac:dyDescent="0.25">
      <c r="B55" s="37">
        <v>3</v>
      </c>
      <c r="C55" s="7" t="s">
        <v>138</v>
      </c>
      <c r="D55" s="9" t="s">
        <v>112</v>
      </c>
      <c r="E55" s="6">
        <v>45690</v>
      </c>
      <c r="F55" s="5" t="s">
        <v>139</v>
      </c>
      <c r="G55" s="5" t="s">
        <v>139</v>
      </c>
      <c r="H55" s="16">
        <v>45692</v>
      </c>
      <c r="J55" s="37">
        <v>1</v>
      </c>
      <c r="K55" s="5" t="s">
        <v>136</v>
      </c>
      <c r="L55" s="5" t="s">
        <v>136</v>
      </c>
      <c r="M55" s="3"/>
    </row>
    <row r="56" spans="2:13" ht="12.75" x14ac:dyDescent="0.25">
      <c r="B56" s="37">
        <v>5</v>
      </c>
      <c r="C56" s="7" t="s">
        <v>142</v>
      </c>
      <c r="D56" s="9" t="s">
        <v>114</v>
      </c>
      <c r="E56" s="6">
        <v>45691</v>
      </c>
      <c r="F56" s="5" t="s">
        <v>133</v>
      </c>
      <c r="G56" s="5" t="s">
        <v>134</v>
      </c>
      <c r="H56" s="16" t="s">
        <v>135</v>
      </c>
      <c r="J56" s="37">
        <v>2</v>
      </c>
      <c r="K56" s="5" t="s">
        <v>141</v>
      </c>
      <c r="L56" s="5" t="s">
        <v>136</v>
      </c>
      <c r="M56" s="3"/>
    </row>
    <row r="57" spans="2:13" ht="12.75" x14ac:dyDescent="0.25">
      <c r="B57" s="37">
        <v>1</v>
      </c>
      <c r="C57" s="7" t="s">
        <v>142</v>
      </c>
      <c r="D57" s="9" t="s">
        <v>108</v>
      </c>
      <c r="E57" s="6">
        <v>45692</v>
      </c>
      <c r="F57" s="5" t="s">
        <v>133</v>
      </c>
      <c r="G57" s="5" t="s">
        <v>134</v>
      </c>
      <c r="H57" s="16" t="s">
        <v>135</v>
      </c>
      <c r="J57" s="37">
        <v>3</v>
      </c>
      <c r="K57" s="5" t="s">
        <v>141</v>
      </c>
      <c r="L57" s="5" t="s">
        <v>136</v>
      </c>
      <c r="M57" s="3"/>
    </row>
    <row r="58" spans="2:13" ht="12.75" x14ac:dyDescent="0.25">
      <c r="B58" s="37">
        <v>2</v>
      </c>
      <c r="C58" s="7" t="s">
        <v>142</v>
      </c>
      <c r="D58" s="9" t="s">
        <v>111</v>
      </c>
      <c r="E58" s="6">
        <v>45693</v>
      </c>
      <c r="F58" s="5" t="s">
        <v>133</v>
      </c>
      <c r="G58" s="5" t="s">
        <v>134</v>
      </c>
      <c r="H58" s="16" t="s">
        <v>135</v>
      </c>
      <c r="J58" s="37">
        <v>4</v>
      </c>
      <c r="K58" s="5" t="s">
        <v>136</v>
      </c>
      <c r="L58" s="5" t="s">
        <v>136</v>
      </c>
      <c r="M58" s="3"/>
    </row>
    <row r="59" spans="2:13" ht="12.75" x14ac:dyDescent="0.25">
      <c r="B59" s="37">
        <v>1</v>
      </c>
      <c r="C59" s="7" t="s">
        <v>142</v>
      </c>
      <c r="D59" s="9" t="s">
        <v>108</v>
      </c>
      <c r="E59" s="6">
        <v>45694</v>
      </c>
      <c r="F59" s="5" t="s">
        <v>133</v>
      </c>
      <c r="G59" s="5" t="s">
        <v>134</v>
      </c>
      <c r="H59" s="16" t="s">
        <v>135</v>
      </c>
      <c r="J59" s="37">
        <v>5</v>
      </c>
      <c r="K59" s="5" t="s">
        <v>136</v>
      </c>
      <c r="L59" s="5" t="s">
        <v>136</v>
      </c>
      <c r="M59" s="3"/>
    </row>
    <row r="60" spans="2:13" ht="12.75" x14ac:dyDescent="0.25">
      <c r="B60" s="37">
        <v>3</v>
      </c>
      <c r="C60" s="7" t="s">
        <v>142</v>
      </c>
      <c r="D60" s="9" t="s">
        <v>112</v>
      </c>
      <c r="E60" s="6">
        <v>45695</v>
      </c>
      <c r="F60" s="5" t="s">
        <v>133</v>
      </c>
      <c r="G60" s="5" t="s">
        <v>134</v>
      </c>
      <c r="H60" s="16" t="s">
        <v>135</v>
      </c>
      <c r="J60" s="37">
        <v>6</v>
      </c>
      <c r="K60" s="5" t="s">
        <v>136</v>
      </c>
      <c r="L60" s="5" t="s">
        <v>136</v>
      </c>
      <c r="M60" s="3"/>
    </row>
    <row r="61" spans="2:13" ht="12.75" x14ac:dyDescent="0.25">
      <c r="B61" s="37">
        <v>1</v>
      </c>
      <c r="C61" s="7" t="s">
        <v>138</v>
      </c>
      <c r="D61" s="9" t="s">
        <v>108</v>
      </c>
      <c r="E61" s="6">
        <v>45696</v>
      </c>
      <c r="F61" s="5" t="s">
        <v>139</v>
      </c>
      <c r="G61" s="5" t="s">
        <v>139</v>
      </c>
      <c r="H61" s="16">
        <v>45698</v>
      </c>
      <c r="J61" s="37">
        <v>7</v>
      </c>
      <c r="K61" s="5" t="s">
        <v>136</v>
      </c>
      <c r="L61" s="5" t="s">
        <v>136</v>
      </c>
      <c r="M61" s="3"/>
    </row>
    <row r="62" spans="2:13" ht="12.75" x14ac:dyDescent="0.25">
      <c r="B62" s="37">
        <v>1</v>
      </c>
      <c r="C62" s="7" t="s">
        <v>138</v>
      </c>
      <c r="D62" s="9" t="s">
        <v>108</v>
      </c>
      <c r="E62" s="6">
        <v>45697</v>
      </c>
      <c r="F62" s="5" t="s">
        <v>139</v>
      </c>
      <c r="G62" s="5" t="s">
        <v>139</v>
      </c>
      <c r="H62" s="16">
        <v>45699</v>
      </c>
      <c r="J62" s="37">
        <v>1</v>
      </c>
      <c r="K62" s="5" t="s">
        <v>136</v>
      </c>
      <c r="L62" s="5" t="s">
        <v>136</v>
      </c>
      <c r="M62" s="3"/>
    </row>
    <row r="63" spans="2:13" ht="12.75" x14ac:dyDescent="0.25">
      <c r="B63" s="37">
        <v>4</v>
      </c>
      <c r="C63" s="7" t="s">
        <v>142</v>
      </c>
      <c r="D63" s="9" t="s">
        <v>113</v>
      </c>
      <c r="E63" s="6">
        <v>45698</v>
      </c>
      <c r="F63" s="5" t="s">
        <v>133</v>
      </c>
      <c r="G63" s="5" t="s">
        <v>134</v>
      </c>
      <c r="H63" s="16" t="s">
        <v>135</v>
      </c>
      <c r="J63" s="37">
        <v>2</v>
      </c>
      <c r="K63" s="5" t="s">
        <v>141</v>
      </c>
      <c r="L63" s="5" t="s">
        <v>136</v>
      </c>
      <c r="M63" s="3"/>
    </row>
    <row r="64" spans="2:13" ht="12.75" x14ac:dyDescent="0.25">
      <c r="B64" s="37">
        <v>5</v>
      </c>
      <c r="C64" s="7" t="s">
        <v>142</v>
      </c>
      <c r="D64" s="9" t="s">
        <v>114</v>
      </c>
      <c r="E64" s="6">
        <v>45699</v>
      </c>
      <c r="F64" s="5" t="s">
        <v>133</v>
      </c>
      <c r="G64" s="5" t="s">
        <v>134</v>
      </c>
      <c r="H64" s="16" t="s">
        <v>135</v>
      </c>
      <c r="J64" s="37">
        <v>3</v>
      </c>
      <c r="K64" s="5" t="s">
        <v>141</v>
      </c>
      <c r="L64" s="5" t="s">
        <v>136</v>
      </c>
      <c r="M64" s="3"/>
    </row>
    <row r="65" spans="2:13" ht="12.75" x14ac:dyDescent="0.25">
      <c r="B65" s="37">
        <v>2</v>
      </c>
      <c r="C65" s="7" t="s">
        <v>142</v>
      </c>
      <c r="D65" s="9" t="s">
        <v>111</v>
      </c>
      <c r="E65" s="6">
        <v>45700</v>
      </c>
      <c r="F65" s="5" t="s">
        <v>133</v>
      </c>
      <c r="G65" s="5" t="s">
        <v>134</v>
      </c>
      <c r="H65" s="16" t="s">
        <v>135</v>
      </c>
      <c r="J65" s="37">
        <v>4</v>
      </c>
      <c r="K65" s="5" t="s">
        <v>136</v>
      </c>
      <c r="L65" s="5" t="s">
        <v>136</v>
      </c>
      <c r="M65" s="3"/>
    </row>
    <row r="66" spans="2:13" ht="12.75" x14ac:dyDescent="0.25">
      <c r="B66" s="37">
        <v>3</v>
      </c>
      <c r="C66" s="7" t="s">
        <v>142</v>
      </c>
      <c r="D66" s="9" t="s">
        <v>112</v>
      </c>
      <c r="E66" s="6">
        <v>45701</v>
      </c>
      <c r="F66" s="5" t="s">
        <v>133</v>
      </c>
      <c r="G66" s="5" t="s">
        <v>134</v>
      </c>
      <c r="H66" s="16" t="s">
        <v>135</v>
      </c>
      <c r="J66" s="37">
        <v>5</v>
      </c>
      <c r="K66" s="5" t="s">
        <v>136</v>
      </c>
      <c r="L66" s="5" t="s">
        <v>136</v>
      </c>
      <c r="M66" s="3"/>
    </row>
    <row r="67" spans="2:13" ht="12.75" x14ac:dyDescent="0.25">
      <c r="B67" s="37">
        <v>4</v>
      </c>
      <c r="C67" s="7" t="s">
        <v>142</v>
      </c>
      <c r="D67" s="9" t="s">
        <v>113</v>
      </c>
      <c r="E67" s="6">
        <v>45702</v>
      </c>
      <c r="F67" s="5" t="s">
        <v>133</v>
      </c>
      <c r="G67" s="5" t="s">
        <v>134</v>
      </c>
      <c r="H67" s="16" t="s">
        <v>135</v>
      </c>
      <c r="J67" s="37">
        <v>6</v>
      </c>
      <c r="K67" s="5" t="s">
        <v>136</v>
      </c>
      <c r="L67" s="5" t="s">
        <v>136</v>
      </c>
      <c r="M67" s="3"/>
    </row>
    <row r="68" spans="2:13" ht="12.75" x14ac:dyDescent="0.25">
      <c r="B68" s="37">
        <v>3</v>
      </c>
      <c r="C68" s="7" t="s">
        <v>138</v>
      </c>
      <c r="D68" s="9" t="s">
        <v>112</v>
      </c>
      <c r="E68" s="6">
        <v>45703</v>
      </c>
      <c r="F68" s="5" t="s">
        <v>139</v>
      </c>
      <c r="G68" s="5" t="s">
        <v>139</v>
      </c>
      <c r="H68" s="16">
        <v>45705</v>
      </c>
      <c r="J68" s="37">
        <v>7</v>
      </c>
      <c r="K68" s="5" t="s">
        <v>136</v>
      </c>
      <c r="L68" s="5" t="s">
        <v>136</v>
      </c>
      <c r="M68" s="3"/>
    </row>
    <row r="69" spans="2:13" ht="12.75" x14ac:dyDescent="0.25">
      <c r="B69" s="37">
        <v>3</v>
      </c>
      <c r="C69" s="7" t="s">
        <v>138</v>
      </c>
      <c r="D69" s="9" t="s">
        <v>112</v>
      </c>
      <c r="E69" s="6">
        <v>45704</v>
      </c>
      <c r="F69" s="5" t="s">
        <v>139</v>
      </c>
      <c r="G69" s="5" t="s">
        <v>139</v>
      </c>
      <c r="H69" s="16">
        <v>45706</v>
      </c>
      <c r="J69" s="37">
        <v>1</v>
      </c>
      <c r="K69" s="5" t="s">
        <v>136</v>
      </c>
      <c r="L69" s="5" t="s">
        <v>136</v>
      </c>
      <c r="M69" s="3"/>
    </row>
    <row r="70" spans="2:13" ht="12.75" x14ac:dyDescent="0.25">
      <c r="B70" s="37">
        <v>5</v>
      </c>
      <c r="C70" s="7" t="s">
        <v>142</v>
      </c>
      <c r="D70" s="9" t="s">
        <v>114</v>
      </c>
      <c r="E70" s="6">
        <v>45705</v>
      </c>
      <c r="F70" s="5" t="s">
        <v>133</v>
      </c>
      <c r="G70" s="5" t="s">
        <v>134</v>
      </c>
      <c r="H70" s="16" t="s">
        <v>135</v>
      </c>
      <c r="J70" s="37">
        <v>2</v>
      </c>
      <c r="K70" s="5" t="s">
        <v>141</v>
      </c>
      <c r="L70" s="5" t="s">
        <v>136</v>
      </c>
      <c r="M70" s="3"/>
    </row>
    <row r="71" spans="2:13" ht="12.75" x14ac:dyDescent="0.25">
      <c r="B71" s="37">
        <v>1</v>
      </c>
      <c r="C71" s="7" t="s">
        <v>142</v>
      </c>
      <c r="D71" s="9" t="s">
        <v>108</v>
      </c>
      <c r="E71" s="6">
        <v>45706</v>
      </c>
      <c r="F71" s="5" t="s">
        <v>133</v>
      </c>
      <c r="G71" s="5" t="s">
        <v>134</v>
      </c>
      <c r="H71" s="16" t="s">
        <v>135</v>
      </c>
      <c r="J71" s="37">
        <v>3</v>
      </c>
      <c r="K71" s="5" t="s">
        <v>141</v>
      </c>
      <c r="L71" s="5" t="s">
        <v>136</v>
      </c>
      <c r="M71" s="3"/>
    </row>
    <row r="72" spans="2:13" ht="12.75" x14ac:dyDescent="0.25">
      <c r="B72" s="37">
        <v>2</v>
      </c>
      <c r="C72" s="7" t="s">
        <v>142</v>
      </c>
      <c r="D72" s="9" t="s">
        <v>111</v>
      </c>
      <c r="E72" s="6">
        <v>45707</v>
      </c>
      <c r="F72" s="5" t="s">
        <v>133</v>
      </c>
      <c r="G72" s="5" t="s">
        <v>134</v>
      </c>
      <c r="H72" s="16" t="s">
        <v>135</v>
      </c>
      <c r="J72" s="37">
        <v>4</v>
      </c>
      <c r="K72" s="5" t="s">
        <v>136</v>
      </c>
      <c r="L72" s="5" t="s">
        <v>136</v>
      </c>
      <c r="M72" s="3"/>
    </row>
    <row r="73" spans="2:13" ht="12.75" x14ac:dyDescent="0.25">
      <c r="B73" s="37">
        <v>4</v>
      </c>
      <c r="C73" s="7" t="s">
        <v>142</v>
      </c>
      <c r="D73" s="9" t="s">
        <v>113</v>
      </c>
      <c r="E73" s="6">
        <v>45708</v>
      </c>
      <c r="F73" s="5" t="s">
        <v>133</v>
      </c>
      <c r="G73" s="5" t="s">
        <v>134</v>
      </c>
      <c r="H73" s="16" t="s">
        <v>135</v>
      </c>
      <c r="J73" s="37">
        <v>5</v>
      </c>
      <c r="K73" s="5" t="s">
        <v>136</v>
      </c>
      <c r="L73" s="5" t="s">
        <v>136</v>
      </c>
      <c r="M73" s="3"/>
    </row>
    <row r="74" spans="2:13" ht="12.75" x14ac:dyDescent="0.25">
      <c r="B74" s="37">
        <v>3</v>
      </c>
      <c r="C74" s="7" t="s">
        <v>142</v>
      </c>
      <c r="D74" s="9" t="s">
        <v>112</v>
      </c>
      <c r="E74" s="6">
        <v>45709</v>
      </c>
      <c r="F74" s="5" t="s">
        <v>133</v>
      </c>
      <c r="G74" s="5" t="s">
        <v>134</v>
      </c>
      <c r="H74" s="16" t="s">
        <v>135</v>
      </c>
      <c r="J74" s="37">
        <v>6</v>
      </c>
      <c r="K74" s="5" t="s">
        <v>136</v>
      </c>
      <c r="L74" s="5" t="s">
        <v>136</v>
      </c>
      <c r="M74" s="3"/>
    </row>
    <row r="75" spans="2:13" ht="12.75" x14ac:dyDescent="0.25">
      <c r="B75" s="37">
        <v>4</v>
      </c>
      <c r="C75" s="7" t="s">
        <v>138</v>
      </c>
      <c r="D75" s="9" t="s">
        <v>113</v>
      </c>
      <c r="E75" s="6">
        <v>45710</v>
      </c>
      <c r="F75" s="5" t="s">
        <v>139</v>
      </c>
      <c r="G75" s="5" t="s">
        <v>139</v>
      </c>
      <c r="H75" s="16">
        <v>45712</v>
      </c>
      <c r="J75" s="37">
        <v>7</v>
      </c>
      <c r="K75" s="5" t="s">
        <v>136</v>
      </c>
      <c r="L75" s="5" t="s">
        <v>136</v>
      </c>
      <c r="M75" s="3"/>
    </row>
    <row r="76" spans="2:13" ht="12.75" x14ac:dyDescent="0.25">
      <c r="B76" s="37">
        <v>4</v>
      </c>
      <c r="C76" s="7" t="s">
        <v>138</v>
      </c>
      <c r="D76" s="9" t="s">
        <v>113</v>
      </c>
      <c r="E76" s="6">
        <v>45711</v>
      </c>
      <c r="F76" s="5" t="s">
        <v>139</v>
      </c>
      <c r="G76" s="5" t="s">
        <v>139</v>
      </c>
      <c r="H76" s="16">
        <v>45713</v>
      </c>
      <c r="J76" s="37">
        <v>1</v>
      </c>
      <c r="K76" s="5" t="s">
        <v>136</v>
      </c>
      <c r="L76" s="5" t="s">
        <v>136</v>
      </c>
      <c r="M76" s="3"/>
    </row>
    <row r="77" spans="2:13" ht="12.75" x14ac:dyDescent="0.25">
      <c r="B77" s="37">
        <v>5</v>
      </c>
      <c r="C77" s="7" t="s">
        <v>142</v>
      </c>
      <c r="D77" s="9" t="s">
        <v>114</v>
      </c>
      <c r="E77" s="6">
        <v>45712</v>
      </c>
      <c r="F77" s="5" t="s">
        <v>133</v>
      </c>
      <c r="G77" s="5" t="s">
        <v>134</v>
      </c>
      <c r="H77" s="16" t="s">
        <v>135</v>
      </c>
      <c r="J77" s="37">
        <v>2</v>
      </c>
      <c r="K77" s="5" t="s">
        <v>141</v>
      </c>
      <c r="L77" s="5" t="s">
        <v>136</v>
      </c>
      <c r="M77" s="3"/>
    </row>
    <row r="78" spans="2:13" ht="12.75" x14ac:dyDescent="0.25">
      <c r="B78" s="37">
        <v>1</v>
      </c>
      <c r="C78" s="7" t="s">
        <v>142</v>
      </c>
      <c r="D78" s="9" t="s">
        <v>108</v>
      </c>
      <c r="E78" s="6">
        <v>45713</v>
      </c>
      <c r="F78" s="5" t="s">
        <v>133</v>
      </c>
      <c r="G78" s="5" t="s">
        <v>134</v>
      </c>
      <c r="H78" s="16" t="s">
        <v>135</v>
      </c>
      <c r="J78" s="37">
        <v>3</v>
      </c>
      <c r="K78" s="5" t="s">
        <v>141</v>
      </c>
      <c r="L78" s="5" t="s">
        <v>136</v>
      </c>
      <c r="M78" s="3"/>
    </row>
    <row r="79" spans="2:13" ht="12.75" x14ac:dyDescent="0.25">
      <c r="B79" s="37">
        <v>2</v>
      </c>
      <c r="C79" s="7" t="s">
        <v>142</v>
      </c>
      <c r="D79" s="9" t="s">
        <v>111</v>
      </c>
      <c r="E79" s="6">
        <v>45714</v>
      </c>
      <c r="F79" s="5" t="s">
        <v>133</v>
      </c>
      <c r="G79" s="5" t="s">
        <v>134</v>
      </c>
      <c r="H79" s="16" t="s">
        <v>135</v>
      </c>
      <c r="J79" s="37">
        <v>4</v>
      </c>
      <c r="K79" s="5" t="s">
        <v>136</v>
      </c>
      <c r="L79" s="5" t="s">
        <v>136</v>
      </c>
      <c r="M79" s="3"/>
    </row>
    <row r="80" spans="2:13" ht="12.75" x14ac:dyDescent="0.25">
      <c r="B80" s="37">
        <v>5</v>
      </c>
      <c r="C80" s="7" t="s">
        <v>142</v>
      </c>
      <c r="D80" s="9" t="s">
        <v>114</v>
      </c>
      <c r="E80" s="6">
        <v>45715</v>
      </c>
      <c r="F80" s="5" t="s">
        <v>133</v>
      </c>
      <c r="G80" s="5" t="s">
        <v>134</v>
      </c>
      <c r="H80" s="16" t="s">
        <v>135</v>
      </c>
      <c r="J80" s="37">
        <v>5</v>
      </c>
      <c r="K80" s="5" t="s">
        <v>136</v>
      </c>
      <c r="L80" s="5" t="s">
        <v>136</v>
      </c>
      <c r="M80" s="3"/>
    </row>
    <row r="81" spans="2:13" ht="12.75" x14ac:dyDescent="0.25">
      <c r="B81" s="37">
        <v>3</v>
      </c>
      <c r="C81" s="7" t="s">
        <v>142</v>
      </c>
      <c r="D81" s="9" t="s">
        <v>112</v>
      </c>
      <c r="E81" s="6">
        <v>45716</v>
      </c>
      <c r="F81" s="5" t="s">
        <v>133</v>
      </c>
      <c r="G81" s="5" t="s">
        <v>134</v>
      </c>
      <c r="H81" s="16" t="s">
        <v>135</v>
      </c>
      <c r="J81" s="37">
        <v>6</v>
      </c>
      <c r="K81" s="5" t="s">
        <v>136</v>
      </c>
      <c r="L81" s="5" t="s">
        <v>136</v>
      </c>
      <c r="M81" s="3"/>
    </row>
    <row r="82" spans="2:13" ht="12.75" x14ac:dyDescent="0.25">
      <c r="B82" s="37">
        <v>5</v>
      </c>
      <c r="C82" s="7" t="s">
        <v>138</v>
      </c>
      <c r="D82" s="9" t="s">
        <v>114</v>
      </c>
      <c r="E82" s="6">
        <v>45717</v>
      </c>
      <c r="F82" s="5" t="s">
        <v>139</v>
      </c>
      <c r="G82" s="5" t="s">
        <v>139</v>
      </c>
      <c r="H82" s="16">
        <v>45719</v>
      </c>
      <c r="J82" s="37">
        <v>7</v>
      </c>
      <c r="K82" s="5" t="s">
        <v>136</v>
      </c>
      <c r="L82" s="5" t="s">
        <v>136</v>
      </c>
      <c r="M82" s="3"/>
    </row>
    <row r="83" spans="2:13" ht="12.75" x14ac:dyDescent="0.25">
      <c r="B83" s="37">
        <v>5</v>
      </c>
      <c r="C83" s="7" t="s">
        <v>138</v>
      </c>
      <c r="D83" s="9" t="s">
        <v>114</v>
      </c>
      <c r="E83" s="6">
        <v>45718</v>
      </c>
      <c r="F83" s="5" t="s">
        <v>139</v>
      </c>
      <c r="G83" s="5" t="s">
        <v>139</v>
      </c>
      <c r="H83" s="16">
        <v>45720</v>
      </c>
      <c r="J83" s="37">
        <v>1</v>
      </c>
      <c r="K83" s="5" t="s">
        <v>136</v>
      </c>
      <c r="L83" s="5" t="s">
        <v>136</v>
      </c>
      <c r="M83" s="3"/>
    </row>
    <row r="84" spans="2:13" ht="12.75" x14ac:dyDescent="0.25">
      <c r="B84" s="37">
        <v>4</v>
      </c>
      <c r="C84" s="7" t="s">
        <v>142</v>
      </c>
      <c r="D84" s="9" t="s">
        <v>113</v>
      </c>
      <c r="E84" s="6">
        <v>45719</v>
      </c>
      <c r="F84" s="5" t="s">
        <v>133</v>
      </c>
      <c r="G84" s="5" t="s">
        <v>134</v>
      </c>
      <c r="H84" s="16" t="s">
        <v>135</v>
      </c>
      <c r="J84" s="37">
        <v>2</v>
      </c>
      <c r="K84" s="5" t="s">
        <v>141</v>
      </c>
      <c r="L84" s="5" t="s">
        <v>136</v>
      </c>
      <c r="M84" s="3"/>
    </row>
    <row r="85" spans="2:13" ht="12.75" x14ac:dyDescent="0.25">
      <c r="B85" s="37">
        <v>1</v>
      </c>
      <c r="C85" s="7" t="s">
        <v>142</v>
      </c>
      <c r="D85" s="9" t="s">
        <v>108</v>
      </c>
      <c r="E85" s="6">
        <v>45720</v>
      </c>
      <c r="F85" s="5" t="s">
        <v>133</v>
      </c>
      <c r="G85" s="5" t="s">
        <v>134</v>
      </c>
      <c r="H85" s="16" t="s">
        <v>135</v>
      </c>
      <c r="J85" s="37">
        <v>3</v>
      </c>
      <c r="K85" s="5" t="s">
        <v>141</v>
      </c>
      <c r="L85" s="5" t="s">
        <v>136</v>
      </c>
      <c r="M85" s="3"/>
    </row>
    <row r="86" spans="2:13" ht="12.75" x14ac:dyDescent="0.25">
      <c r="B86" s="37">
        <v>2</v>
      </c>
      <c r="C86" s="7" t="s">
        <v>142</v>
      </c>
      <c r="D86" s="9" t="s">
        <v>111</v>
      </c>
      <c r="E86" s="6">
        <v>45721</v>
      </c>
      <c r="F86" s="5" t="s">
        <v>133</v>
      </c>
      <c r="G86" s="5" t="s">
        <v>134</v>
      </c>
      <c r="H86" s="16" t="s">
        <v>135</v>
      </c>
      <c r="J86" s="37">
        <v>4</v>
      </c>
      <c r="K86" s="5" t="s">
        <v>136</v>
      </c>
      <c r="L86" s="5" t="s">
        <v>136</v>
      </c>
      <c r="M86" s="3"/>
    </row>
    <row r="87" spans="2:13" ht="12.75" x14ac:dyDescent="0.25">
      <c r="B87" s="37">
        <v>1</v>
      </c>
      <c r="C87" s="7" t="s">
        <v>142</v>
      </c>
      <c r="D87" s="9" t="s">
        <v>108</v>
      </c>
      <c r="E87" s="6">
        <v>45722</v>
      </c>
      <c r="F87" s="5" t="s">
        <v>133</v>
      </c>
      <c r="G87" s="5" t="s">
        <v>134</v>
      </c>
      <c r="H87" s="16" t="s">
        <v>135</v>
      </c>
      <c r="J87" s="37">
        <v>5</v>
      </c>
      <c r="K87" s="5" t="s">
        <v>136</v>
      </c>
      <c r="L87" s="5" t="s">
        <v>136</v>
      </c>
      <c r="M87" s="3"/>
    </row>
    <row r="88" spans="2:13" ht="12.75" x14ac:dyDescent="0.25">
      <c r="B88" s="37">
        <v>3</v>
      </c>
      <c r="C88" s="7" t="s">
        <v>142</v>
      </c>
      <c r="D88" s="9" t="s">
        <v>112</v>
      </c>
      <c r="E88" s="6">
        <v>45723</v>
      </c>
      <c r="F88" s="5" t="s">
        <v>133</v>
      </c>
      <c r="G88" s="5" t="s">
        <v>134</v>
      </c>
      <c r="H88" s="16" t="s">
        <v>135</v>
      </c>
      <c r="J88" s="37">
        <v>6</v>
      </c>
      <c r="K88" s="5" t="s">
        <v>136</v>
      </c>
      <c r="L88" s="5" t="s">
        <v>136</v>
      </c>
      <c r="M88" s="3"/>
    </row>
    <row r="89" spans="2:13" ht="12.75" x14ac:dyDescent="0.25">
      <c r="B89" s="37">
        <v>1</v>
      </c>
      <c r="C89" s="7" t="s">
        <v>138</v>
      </c>
      <c r="D89" s="9" t="s">
        <v>108</v>
      </c>
      <c r="E89" s="6">
        <v>45724</v>
      </c>
      <c r="F89" s="5" t="s">
        <v>139</v>
      </c>
      <c r="G89" s="5" t="s">
        <v>139</v>
      </c>
      <c r="H89" s="16">
        <v>45726</v>
      </c>
      <c r="J89" s="37">
        <v>7</v>
      </c>
      <c r="K89" s="5" t="s">
        <v>136</v>
      </c>
      <c r="L89" s="5" t="s">
        <v>136</v>
      </c>
      <c r="M89" s="3"/>
    </row>
    <row r="90" spans="2:13" ht="12.75" x14ac:dyDescent="0.25">
      <c r="B90" s="37">
        <v>1</v>
      </c>
      <c r="C90" s="7" t="s">
        <v>138</v>
      </c>
      <c r="D90" s="9" t="s">
        <v>108</v>
      </c>
      <c r="E90" s="6">
        <v>45725</v>
      </c>
      <c r="F90" s="5" t="s">
        <v>139</v>
      </c>
      <c r="G90" s="5" t="s">
        <v>139</v>
      </c>
      <c r="H90" s="16">
        <v>45727</v>
      </c>
      <c r="J90" s="37">
        <v>1</v>
      </c>
      <c r="K90" s="5" t="s">
        <v>136</v>
      </c>
      <c r="L90" s="5" t="s">
        <v>136</v>
      </c>
      <c r="M90" s="3"/>
    </row>
    <row r="91" spans="2:13" ht="12.75" x14ac:dyDescent="0.25">
      <c r="B91" s="37">
        <v>4</v>
      </c>
      <c r="C91" s="7" t="s">
        <v>142</v>
      </c>
      <c r="D91" s="9" t="s">
        <v>113</v>
      </c>
      <c r="E91" s="6">
        <v>45726</v>
      </c>
      <c r="F91" s="5" t="s">
        <v>133</v>
      </c>
      <c r="G91" s="5" t="s">
        <v>134</v>
      </c>
      <c r="H91" s="16" t="s">
        <v>135</v>
      </c>
      <c r="J91" s="37">
        <v>2</v>
      </c>
      <c r="K91" s="5" t="s">
        <v>141</v>
      </c>
      <c r="L91" s="5" t="s">
        <v>136</v>
      </c>
      <c r="M91" s="3"/>
    </row>
    <row r="92" spans="2:13" ht="12.75" x14ac:dyDescent="0.25">
      <c r="B92" s="37">
        <v>5</v>
      </c>
      <c r="C92" s="7" t="s">
        <v>142</v>
      </c>
      <c r="D92" s="9" t="s">
        <v>114</v>
      </c>
      <c r="E92" s="6">
        <v>45727</v>
      </c>
      <c r="F92" s="5" t="s">
        <v>133</v>
      </c>
      <c r="G92" s="5" t="s">
        <v>134</v>
      </c>
      <c r="H92" s="16" t="s">
        <v>135</v>
      </c>
      <c r="J92" s="37">
        <v>3</v>
      </c>
      <c r="K92" s="5" t="s">
        <v>141</v>
      </c>
      <c r="L92" s="5" t="s">
        <v>136</v>
      </c>
      <c r="M92" s="3"/>
    </row>
    <row r="93" spans="2:13" ht="12.75" x14ac:dyDescent="0.25">
      <c r="B93" s="37">
        <v>2</v>
      </c>
      <c r="C93" s="7" t="s">
        <v>142</v>
      </c>
      <c r="D93" s="9" t="s">
        <v>111</v>
      </c>
      <c r="E93" s="6">
        <v>45728</v>
      </c>
      <c r="F93" s="5" t="s">
        <v>133</v>
      </c>
      <c r="G93" s="5" t="s">
        <v>134</v>
      </c>
      <c r="H93" s="16" t="s">
        <v>135</v>
      </c>
      <c r="J93" s="37">
        <v>4</v>
      </c>
      <c r="K93" s="5" t="s">
        <v>136</v>
      </c>
      <c r="L93" s="5" t="s">
        <v>136</v>
      </c>
      <c r="M93" s="3"/>
    </row>
    <row r="94" spans="2:13" ht="12.75" x14ac:dyDescent="0.25">
      <c r="B94" s="37">
        <v>3</v>
      </c>
      <c r="C94" s="7" t="s">
        <v>142</v>
      </c>
      <c r="D94" s="9" t="s">
        <v>112</v>
      </c>
      <c r="E94" s="6">
        <v>45729</v>
      </c>
      <c r="F94" s="5" t="s">
        <v>133</v>
      </c>
      <c r="G94" s="5" t="s">
        <v>134</v>
      </c>
      <c r="H94" s="16" t="s">
        <v>135</v>
      </c>
      <c r="J94" s="37">
        <v>5</v>
      </c>
      <c r="K94" s="5" t="s">
        <v>136</v>
      </c>
      <c r="L94" s="5" t="s">
        <v>136</v>
      </c>
      <c r="M94" s="3"/>
    </row>
    <row r="95" spans="2:13" ht="12.75" x14ac:dyDescent="0.25">
      <c r="B95" s="37">
        <v>4</v>
      </c>
      <c r="C95" s="7" t="s">
        <v>142</v>
      </c>
      <c r="D95" s="9" t="s">
        <v>113</v>
      </c>
      <c r="E95" s="6">
        <v>45730</v>
      </c>
      <c r="F95" s="5" t="s">
        <v>133</v>
      </c>
      <c r="G95" s="5" t="s">
        <v>134</v>
      </c>
      <c r="H95" s="16" t="s">
        <v>135</v>
      </c>
      <c r="J95" s="37">
        <v>6</v>
      </c>
      <c r="K95" s="5" t="s">
        <v>136</v>
      </c>
      <c r="L95" s="5" t="s">
        <v>136</v>
      </c>
      <c r="M95" s="3"/>
    </row>
    <row r="96" spans="2:13" ht="12.75" x14ac:dyDescent="0.25">
      <c r="B96" s="37">
        <v>3</v>
      </c>
      <c r="C96" s="7" t="s">
        <v>138</v>
      </c>
      <c r="D96" s="9" t="s">
        <v>112</v>
      </c>
      <c r="E96" s="6">
        <v>45731</v>
      </c>
      <c r="F96" s="5" t="s">
        <v>139</v>
      </c>
      <c r="G96" s="5" t="s">
        <v>139</v>
      </c>
      <c r="H96" s="16">
        <v>45733</v>
      </c>
      <c r="J96" s="37">
        <v>7</v>
      </c>
      <c r="K96" s="5" t="s">
        <v>136</v>
      </c>
      <c r="L96" s="5" t="s">
        <v>136</v>
      </c>
      <c r="M96" s="3"/>
    </row>
    <row r="97" spans="2:13" ht="12.75" x14ac:dyDescent="0.25">
      <c r="B97" s="37">
        <v>3</v>
      </c>
      <c r="C97" s="7" t="s">
        <v>138</v>
      </c>
      <c r="D97" s="9" t="s">
        <v>112</v>
      </c>
      <c r="E97" s="6">
        <v>45732</v>
      </c>
      <c r="F97" s="5" t="s">
        <v>139</v>
      </c>
      <c r="G97" s="5" t="s">
        <v>139</v>
      </c>
      <c r="H97" s="16">
        <v>45734</v>
      </c>
      <c r="J97" s="37">
        <v>1</v>
      </c>
      <c r="K97" s="5" t="s">
        <v>136</v>
      </c>
      <c r="L97" s="5" t="s">
        <v>136</v>
      </c>
      <c r="M97" s="3"/>
    </row>
    <row r="98" spans="2:13" ht="12.75" x14ac:dyDescent="0.25">
      <c r="B98" s="37">
        <v>5</v>
      </c>
      <c r="C98" s="7" t="s">
        <v>142</v>
      </c>
      <c r="D98" s="9" t="s">
        <v>114</v>
      </c>
      <c r="E98" s="6">
        <v>45733</v>
      </c>
      <c r="F98" s="5" t="s">
        <v>133</v>
      </c>
      <c r="G98" s="5" t="s">
        <v>134</v>
      </c>
      <c r="H98" s="16" t="s">
        <v>135</v>
      </c>
      <c r="J98" s="37">
        <v>2</v>
      </c>
      <c r="K98" s="5" t="s">
        <v>141</v>
      </c>
      <c r="L98" s="5" t="s">
        <v>136</v>
      </c>
      <c r="M98" s="3"/>
    </row>
    <row r="99" spans="2:13" ht="12.75" x14ac:dyDescent="0.25">
      <c r="B99" s="37">
        <v>2</v>
      </c>
      <c r="C99" s="7" t="s">
        <v>142</v>
      </c>
      <c r="D99" s="9" t="s">
        <v>111</v>
      </c>
      <c r="E99" s="6">
        <v>45734</v>
      </c>
      <c r="F99" s="5" t="s">
        <v>133</v>
      </c>
      <c r="G99" s="5" t="s">
        <v>134</v>
      </c>
      <c r="H99" s="16" t="s">
        <v>135</v>
      </c>
      <c r="J99" s="37">
        <v>3</v>
      </c>
      <c r="K99" s="5" t="s">
        <v>141</v>
      </c>
      <c r="L99" s="5" t="s">
        <v>136</v>
      </c>
      <c r="M99" s="3"/>
    </row>
    <row r="100" spans="2:13" ht="12.75" x14ac:dyDescent="0.25">
      <c r="B100" s="37">
        <v>1</v>
      </c>
      <c r="C100" s="7" t="s">
        <v>142</v>
      </c>
      <c r="D100" s="9" t="s">
        <v>108</v>
      </c>
      <c r="E100" s="6">
        <v>45735</v>
      </c>
      <c r="F100" s="5" t="s">
        <v>133</v>
      </c>
      <c r="G100" s="5" t="s">
        <v>134</v>
      </c>
      <c r="H100" s="16" t="s">
        <v>135</v>
      </c>
      <c r="J100" s="37">
        <v>4</v>
      </c>
      <c r="K100" s="5" t="s">
        <v>136</v>
      </c>
      <c r="L100" s="5" t="s">
        <v>136</v>
      </c>
      <c r="M100" s="3"/>
    </row>
    <row r="101" spans="2:13" ht="12.75" x14ac:dyDescent="0.25">
      <c r="B101" s="37">
        <v>2</v>
      </c>
      <c r="C101" s="7" t="s">
        <v>142</v>
      </c>
      <c r="D101" s="9" t="s">
        <v>111</v>
      </c>
      <c r="E101" s="6">
        <v>45736</v>
      </c>
      <c r="F101" s="5" t="s">
        <v>133</v>
      </c>
      <c r="G101" s="5" t="s">
        <v>134</v>
      </c>
      <c r="H101" s="16" t="s">
        <v>135</v>
      </c>
      <c r="J101" s="37">
        <v>5</v>
      </c>
      <c r="K101" s="5" t="s">
        <v>136</v>
      </c>
      <c r="L101" s="5" t="s">
        <v>136</v>
      </c>
      <c r="M101" s="3"/>
    </row>
    <row r="102" spans="2:13" ht="12.75" x14ac:dyDescent="0.25">
      <c r="B102" s="37">
        <v>3</v>
      </c>
      <c r="C102" s="7" t="s">
        <v>142</v>
      </c>
      <c r="D102" s="9" t="s">
        <v>112</v>
      </c>
      <c r="E102" s="6">
        <v>45737</v>
      </c>
      <c r="F102" s="5" t="s">
        <v>133</v>
      </c>
      <c r="G102" s="5" t="s">
        <v>134</v>
      </c>
      <c r="H102" s="16" t="s">
        <v>135</v>
      </c>
      <c r="J102" s="37">
        <v>6</v>
      </c>
      <c r="K102" s="5" t="s">
        <v>136</v>
      </c>
      <c r="L102" s="5" t="s">
        <v>136</v>
      </c>
      <c r="M102" s="3"/>
    </row>
    <row r="103" spans="2:13" ht="12.75" x14ac:dyDescent="0.25">
      <c r="B103" s="37">
        <v>2</v>
      </c>
      <c r="C103" s="7" t="s">
        <v>138</v>
      </c>
      <c r="D103" s="9" t="s">
        <v>111</v>
      </c>
      <c r="E103" s="6">
        <v>45738</v>
      </c>
      <c r="F103" s="5" t="s">
        <v>139</v>
      </c>
      <c r="G103" s="5" t="s">
        <v>139</v>
      </c>
      <c r="H103" s="16">
        <v>45713</v>
      </c>
      <c r="J103" s="37">
        <v>7</v>
      </c>
      <c r="K103" s="5" t="s">
        <v>136</v>
      </c>
      <c r="L103" s="5" t="s">
        <v>136</v>
      </c>
      <c r="M103" s="3"/>
    </row>
    <row r="104" spans="2:13" ht="12.75" x14ac:dyDescent="0.25">
      <c r="B104" s="37">
        <v>2</v>
      </c>
      <c r="C104" s="7" t="s">
        <v>138</v>
      </c>
      <c r="D104" s="9" t="s">
        <v>111</v>
      </c>
      <c r="E104" s="6">
        <v>45739</v>
      </c>
      <c r="F104" s="5" t="s">
        <v>139</v>
      </c>
      <c r="G104" s="5" t="s">
        <v>139</v>
      </c>
      <c r="H104" s="16">
        <v>45714</v>
      </c>
      <c r="J104" s="37">
        <v>1</v>
      </c>
      <c r="K104" s="5" t="s">
        <v>136</v>
      </c>
      <c r="L104" s="5" t="s">
        <v>136</v>
      </c>
      <c r="M104" s="3"/>
    </row>
    <row r="105" spans="2:13" ht="12.75" x14ac:dyDescent="0.25">
      <c r="B105" s="37">
        <v>2</v>
      </c>
      <c r="C105" s="7" t="s">
        <v>138</v>
      </c>
      <c r="D105" s="9" t="s">
        <v>111</v>
      </c>
      <c r="E105" s="6">
        <v>45740</v>
      </c>
      <c r="F105" s="5" t="s">
        <v>139</v>
      </c>
      <c r="G105" s="5" t="s">
        <v>139</v>
      </c>
      <c r="H105" s="16">
        <v>45715</v>
      </c>
      <c r="J105" s="37">
        <v>2</v>
      </c>
      <c r="K105" s="5" t="s">
        <v>141</v>
      </c>
      <c r="L105" s="5" t="s">
        <v>136</v>
      </c>
      <c r="M105" s="3"/>
    </row>
    <row r="106" spans="2:13" ht="12.75" x14ac:dyDescent="0.25">
      <c r="B106" s="37">
        <v>4</v>
      </c>
      <c r="C106" s="7" t="s">
        <v>142</v>
      </c>
      <c r="D106" s="9" t="s">
        <v>113</v>
      </c>
      <c r="E106" s="6">
        <v>45741</v>
      </c>
      <c r="F106" s="5" t="s">
        <v>133</v>
      </c>
      <c r="G106" s="5" t="s">
        <v>134</v>
      </c>
      <c r="H106" s="16" t="s">
        <v>135</v>
      </c>
      <c r="J106" s="37">
        <v>3</v>
      </c>
      <c r="K106" s="5" t="s">
        <v>141</v>
      </c>
      <c r="L106" s="5" t="s">
        <v>136</v>
      </c>
      <c r="M106" s="3"/>
    </row>
    <row r="107" spans="2:13" ht="12.75" x14ac:dyDescent="0.25">
      <c r="B107" s="37">
        <v>5</v>
      </c>
      <c r="C107" s="7" t="s">
        <v>142</v>
      </c>
      <c r="D107" s="9" t="s">
        <v>114</v>
      </c>
      <c r="E107" s="6">
        <v>45742</v>
      </c>
      <c r="F107" s="5" t="s">
        <v>133</v>
      </c>
      <c r="G107" s="5" t="s">
        <v>134</v>
      </c>
      <c r="H107" s="16" t="s">
        <v>135</v>
      </c>
      <c r="J107" s="37">
        <v>4</v>
      </c>
      <c r="K107" s="5" t="s">
        <v>136</v>
      </c>
      <c r="L107" s="5" t="s">
        <v>141</v>
      </c>
      <c r="M107" s="3"/>
    </row>
    <row r="108" spans="2:13" ht="12.75" x14ac:dyDescent="0.25">
      <c r="B108" s="37">
        <v>4</v>
      </c>
      <c r="C108" s="7" t="s">
        <v>142</v>
      </c>
      <c r="D108" s="9" t="s">
        <v>113</v>
      </c>
      <c r="E108" s="6">
        <v>45743</v>
      </c>
      <c r="F108" s="5" t="s">
        <v>133</v>
      </c>
      <c r="G108" s="5" t="s">
        <v>134</v>
      </c>
      <c r="H108" s="16" t="s">
        <v>135</v>
      </c>
      <c r="J108" s="37">
        <v>5</v>
      </c>
      <c r="K108" s="5" t="s">
        <v>136</v>
      </c>
      <c r="L108" s="5" t="s">
        <v>136</v>
      </c>
      <c r="M108" s="3"/>
    </row>
    <row r="109" spans="2:13" ht="12.75" x14ac:dyDescent="0.25">
      <c r="B109" s="37">
        <v>1</v>
      </c>
      <c r="C109" s="7" t="s">
        <v>142</v>
      </c>
      <c r="D109" s="9" t="s">
        <v>108</v>
      </c>
      <c r="E109" s="6">
        <v>45744</v>
      </c>
      <c r="F109" s="5" t="s">
        <v>133</v>
      </c>
      <c r="G109" s="5" t="s">
        <v>134</v>
      </c>
      <c r="H109" s="16" t="s">
        <v>135</v>
      </c>
      <c r="J109" s="37">
        <v>6</v>
      </c>
      <c r="K109" s="5" t="s">
        <v>136</v>
      </c>
      <c r="L109" s="5" t="s">
        <v>136</v>
      </c>
      <c r="M109" s="3"/>
    </row>
    <row r="110" spans="2:13" ht="12.75" x14ac:dyDescent="0.25">
      <c r="B110" s="37">
        <v>4</v>
      </c>
      <c r="C110" s="7" t="s">
        <v>138</v>
      </c>
      <c r="D110" s="9" t="s">
        <v>113</v>
      </c>
      <c r="E110" s="6">
        <v>45745</v>
      </c>
      <c r="F110" s="5" t="s">
        <v>139</v>
      </c>
      <c r="G110" s="5" t="s">
        <v>139</v>
      </c>
      <c r="H110" s="16">
        <v>45747</v>
      </c>
      <c r="J110" s="37">
        <v>7</v>
      </c>
      <c r="K110" s="5" t="s">
        <v>136</v>
      </c>
      <c r="L110" s="5" t="s">
        <v>141</v>
      </c>
      <c r="M110" s="3"/>
    </row>
    <row r="111" spans="2:13" ht="12.75" x14ac:dyDescent="0.25">
      <c r="B111" s="37">
        <v>4</v>
      </c>
      <c r="C111" s="7" t="s">
        <v>138</v>
      </c>
      <c r="D111" s="9" t="s">
        <v>113</v>
      </c>
      <c r="E111" s="6">
        <v>45746</v>
      </c>
      <c r="F111" s="5" t="s">
        <v>139</v>
      </c>
      <c r="G111" s="5" t="s">
        <v>139</v>
      </c>
      <c r="H111" s="16">
        <v>45748</v>
      </c>
      <c r="J111" s="37">
        <v>1</v>
      </c>
      <c r="K111" s="5" t="s">
        <v>136</v>
      </c>
      <c r="L111" s="5" t="s">
        <v>141</v>
      </c>
      <c r="M111" s="3"/>
    </row>
    <row r="112" spans="2:13" ht="12.75" x14ac:dyDescent="0.25">
      <c r="B112" s="37">
        <v>3</v>
      </c>
      <c r="C112" s="7" t="s">
        <v>142</v>
      </c>
      <c r="D112" s="9" t="s">
        <v>112</v>
      </c>
      <c r="E112" s="6">
        <v>45747</v>
      </c>
      <c r="F112" s="5" t="s">
        <v>133</v>
      </c>
      <c r="G112" s="5" t="s">
        <v>134</v>
      </c>
      <c r="H112" s="16" t="s">
        <v>135</v>
      </c>
      <c r="J112" s="37">
        <v>2</v>
      </c>
      <c r="K112" s="5" t="s">
        <v>141</v>
      </c>
      <c r="L112" s="5" t="s">
        <v>136</v>
      </c>
      <c r="M112" s="3"/>
    </row>
    <row r="113" spans="2:13" ht="12.75" x14ac:dyDescent="0.25">
      <c r="B113" s="37">
        <v>5</v>
      </c>
      <c r="C113" s="7" t="s">
        <v>142</v>
      </c>
      <c r="D113" s="9" t="s">
        <v>114</v>
      </c>
      <c r="E113" s="6">
        <v>45748</v>
      </c>
      <c r="F113" s="5" t="s">
        <v>133</v>
      </c>
      <c r="G113" s="5" t="s">
        <v>134</v>
      </c>
      <c r="H113" s="16" t="s">
        <v>135</v>
      </c>
      <c r="J113" s="37">
        <v>3</v>
      </c>
      <c r="K113" s="5" t="s">
        <v>141</v>
      </c>
      <c r="L113" s="5" t="s">
        <v>136</v>
      </c>
      <c r="M113" s="3"/>
    </row>
    <row r="114" spans="2:13" ht="12.75" x14ac:dyDescent="0.25">
      <c r="B114" s="37">
        <v>1</v>
      </c>
      <c r="C114" s="7" t="s">
        <v>142</v>
      </c>
      <c r="D114" s="9" t="s">
        <v>108</v>
      </c>
      <c r="E114" s="6">
        <v>45749</v>
      </c>
      <c r="F114" s="5" t="s">
        <v>133</v>
      </c>
      <c r="G114" s="5" t="s">
        <v>134</v>
      </c>
      <c r="H114" s="16" t="s">
        <v>135</v>
      </c>
      <c r="J114" s="37">
        <v>4</v>
      </c>
      <c r="K114" s="5" t="s">
        <v>136</v>
      </c>
      <c r="L114" s="5" t="s">
        <v>136</v>
      </c>
      <c r="M114" s="3"/>
    </row>
    <row r="115" spans="2:13" ht="12.75" x14ac:dyDescent="0.25">
      <c r="B115" s="37">
        <v>2</v>
      </c>
      <c r="C115" s="7" t="s">
        <v>142</v>
      </c>
      <c r="D115" s="9" t="s">
        <v>111</v>
      </c>
      <c r="E115" s="6">
        <v>45750</v>
      </c>
      <c r="F115" s="5" t="s">
        <v>133</v>
      </c>
      <c r="G115" s="5" t="s">
        <v>134</v>
      </c>
      <c r="H115" s="16" t="s">
        <v>135</v>
      </c>
      <c r="J115" s="37">
        <v>5</v>
      </c>
      <c r="K115" s="5" t="s">
        <v>136</v>
      </c>
      <c r="L115" s="5" t="s">
        <v>136</v>
      </c>
      <c r="M115" s="3"/>
    </row>
    <row r="116" spans="2:13" ht="12.75" x14ac:dyDescent="0.25">
      <c r="B116" s="37">
        <v>3</v>
      </c>
      <c r="C116" s="7" t="s">
        <v>142</v>
      </c>
      <c r="D116" s="9" t="s">
        <v>112</v>
      </c>
      <c r="E116" s="6">
        <v>45751</v>
      </c>
      <c r="F116" s="5" t="s">
        <v>133</v>
      </c>
      <c r="G116" s="5" t="s">
        <v>134</v>
      </c>
      <c r="H116" s="16" t="s">
        <v>135</v>
      </c>
      <c r="J116" s="37">
        <v>6</v>
      </c>
      <c r="K116" s="5" t="s">
        <v>136</v>
      </c>
      <c r="L116" s="5" t="s">
        <v>136</v>
      </c>
      <c r="M116" s="3"/>
    </row>
    <row r="117" spans="2:13" ht="12.75" x14ac:dyDescent="0.25">
      <c r="B117" s="37">
        <v>2</v>
      </c>
      <c r="C117" s="7" t="s">
        <v>138</v>
      </c>
      <c r="D117" s="9" t="s">
        <v>111</v>
      </c>
      <c r="E117" s="6">
        <v>45752</v>
      </c>
      <c r="F117" s="5" t="s">
        <v>139</v>
      </c>
      <c r="G117" s="5" t="s">
        <v>139</v>
      </c>
      <c r="H117" s="16">
        <v>45754</v>
      </c>
      <c r="J117" s="37">
        <v>7</v>
      </c>
      <c r="K117" s="5" t="s">
        <v>136</v>
      </c>
      <c r="L117" s="5" t="s">
        <v>136</v>
      </c>
      <c r="M117" s="3"/>
    </row>
    <row r="118" spans="2:13" ht="12.75" x14ac:dyDescent="0.25">
      <c r="B118" s="37">
        <v>2</v>
      </c>
      <c r="C118" s="7" t="s">
        <v>138</v>
      </c>
      <c r="D118" s="9" t="s">
        <v>111</v>
      </c>
      <c r="E118" s="6">
        <v>45753</v>
      </c>
      <c r="F118" s="5" t="s">
        <v>139</v>
      </c>
      <c r="G118" s="5" t="s">
        <v>139</v>
      </c>
      <c r="H118" s="16">
        <v>45755</v>
      </c>
      <c r="J118" s="37">
        <v>1</v>
      </c>
      <c r="K118" s="5" t="s">
        <v>136</v>
      </c>
      <c r="L118" s="5" t="s">
        <v>136</v>
      </c>
      <c r="M118" s="3"/>
    </row>
    <row r="119" spans="2:13" ht="12.75" x14ac:dyDescent="0.25">
      <c r="B119" s="37">
        <v>4</v>
      </c>
      <c r="C119" s="7" t="s">
        <v>142</v>
      </c>
      <c r="D119" s="9" t="s">
        <v>113</v>
      </c>
      <c r="E119" s="6">
        <v>45754</v>
      </c>
      <c r="F119" s="5" t="s">
        <v>133</v>
      </c>
      <c r="G119" s="5" t="s">
        <v>134</v>
      </c>
      <c r="H119" s="16" t="s">
        <v>135</v>
      </c>
      <c r="J119" s="37">
        <v>2</v>
      </c>
      <c r="K119" s="5" t="s">
        <v>141</v>
      </c>
      <c r="L119" s="5" t="s">
        <v>136</v>
      </c>
      <c r="M119" s="3"/>
    </row>
    <row r="120" spans="2:13" ht="12.75" x14ac:dyDescent="0.25">
      <c r="B120" s="37">
        <v>5</v>
      </c>
      <c r="C120" s="7" t="s">
        <v>142</v>
      </c>
      <c r="D120" s="9" t="s">
        <v>114</v>
      </c>
      <c r="E120" s="6">
        <v>45755</v>
      </c>
      <c r="F120" s="5" t="s">
        <v>133</v>
      </c>
      <c r="G120" s="5" t="s">
        <v>134</v>
      </c>
      <c r="H120" s="16" t="s">
        <v>135</v>
      </c>
      <c r="J120" s="37">
        <v>3</v>
      </c>
      <c r="K120" s="5" t="s">
        <v>141</v>
      </c>
      <c r="L120" s="5" t="s">
        <v>136</v>
      </c>
      <c r="M120" s="3"/>
    </row>
    <row r="121" spans="2:13" ht="12.75" x14ac:dyDescent="0.25">
      <c r="B121" s="37">
        <v>2</v>
      </c>
      <c r="C121" s="7" t="s">
        <v>142</v>
      </c>
      <c r="D121" s="9" t="s">
        <v>111</v>
      </c>
      <c r="E121" s="6">
        <v>45756</v>
      </c>
      <c r="F121" s="5" t="s">
        <v>133</v>
      </c>
      <c r="G121" s="5" t="s">
        <v>134</v>
      </c>
      <c r="H121" s="16" t="s">
        <v>135</v>
      </c>
      <c r="J121" s="37">
        <v>4</v>
      </c>
      <c r="K121" s="5" t="s">
        <v>136</v>
      </c>
      <c r="L121" s="5" t="s">
        <v>136</v>
      </c>
      <c r="M121" s="3"/>
    </row>
    <row r="122" spans="2:13" ht="12.75" x14ac:dyDescent="0.25">
      <c r="B122" s="37">
        <v>1</v>
      </c>
      <c r="C122" s="7" t="s">
        <v>142</v>
      </c>
      <c r="D122" s="9" t="s">
        <v>108</v>
      </c>
      <c r="E122" s="6">
        <v>45757</v>
      </c>
      <c r="F122" s="5" t="s">
        <v>133</v>
      </c>
      <c r="G122" s="5" t="s">
        <v>134</v>
      </c>
      <c r="H122" s="16" t="s">
        <v>135</v>
      </c>
      <c r="J122" s="37">
        <v>5</v>
      </c>
      <c r="K122" s="5" t="s">
        <v>136</v>
      </c>
      <c r="L122" s="5" t="s">
        <v>136</v>
      </c>
      <c r="M122" s="3"/>
    </row>
    <row r="123" spans="2:13" ht="12.75" x14ac:dyDescent="0.25">
      <c r="B123" s="37">
        <v>2</v>
      </c>
      <c r="C123" s="7" t="s">
        <v>142</v>
      </c>
      <c r="D123" s="9" t="s">
        <v>111</v>
      </c>
      <c r="E123" s="6">
        <v>45758</v>
      </c>
      <c r="F123" s="5" t="s">
        <v>133</v>
      </c>
      <c r="G123" s="5" t="s">
        <v>134</v>
      </c>
      <c r="H123" s="16" t="s">
        <v>135</v>
      </c>
      <c r="J123" s="37">
        <v>6</v>
      </c>
      <c r="K123" s="5" t="s">
        <v>136</v>
      </c>
      <c r="L123" s="5" t="s">
        <v>136</v>
      </c>
      <c r="M123" s="3"/>
    </row>
    <row r="124" spans="2:13" ht="12.75" x14ac:dyDescent="0.25">
      <c r="B124" s="37">
        <v>4</v>
      </c>
      <c r="C124" s="7" t="s">
        <v>138</v>
      </c>
      <c r="D124" s="9" t="s">
        <v>113</v>
      </c>
      <c r="E124" s="6">
        <v>45759</v>
      </c>
      <c r="F124" s="5" t="s">
        <v>139</v>
      </c>
      <c r="G124" s="5" t="s">
        <v>139</v>
      </c>
      <c r="H124" s="16">
        <v>45768</v>
      </c>
      <c r="I124" s="3" t="s">
        <v>143</v>
      </c>
      <c r="J124" s="37">
        <v>7</v>
      </c>
      <c r="K124" s="5" t="s">
        <v>136</v>
      </c>
      <c r="L124" s="5" t="s">
        <v>136</v>
      </c>
      <c r="M124" s="3"/>
    </row>
    <row r="125" spans="2:13" ht="12.75" x14ac:dyDescent="0.25">
      <c r="B125" s="37">
        <v>4</v>
      </c>
      <c r="C125" s="7" t="s">
        <v>138</v>
      </c>
      <c r="D125" s="9" t="s">
        <v>113</v>
      </c>
      <c r="E125" s="6">
        <v>45760</v>
      </c>
      <c r="F125" s="5" t="s">
        <v>139</v>
      </c>
      <c r="G125" s="5" t="s">
        <v>139</v>
      </c>
      <c r="H125" s="58">
        <v>45769</v>
      </c>
      <c r="I125" s="3" t="s">
        <v>143</v>
      </c>
      <c r="J125" s="37">
        <v>1</v>
      </c>
      <c r="K125" s="5" t="s">
        <v>136</v>
      </c>
      <c r="L125" s="5" t="s">
        <v>136</v>
      </c>
      <c r="M125" s="3"/>
    </row>
    <row r="126" spans="2:13" ht="12.75" x14ac:dyDescent="0.25">
      <c r="B126" s="37">
        <v>3</v>
      </c>
      <c r="C126" s="7" t="s">
        <v>144</v>
      </c>
      <c r="D126" s="9" t="s">
        <v>112</v>
      </c>
      <c r="E126" s="6">
        <v>45761</v>
      </c>
      <c r="F126" s="5" t="s">
        <v>139</v>
      </c>
      <c r="G126" s="5" t="s">
        <v>139</v>
      </c>
      <c r="H126" s="16">
        <v>45768</v>
      </c>
      <c r="I126" s="3" t="s">
        <v>143</v>
      </c>
      <c r="J126" s="37">
        <v>2</v>
      </c>
      <c r="K126" s="5" t="s">
        <v>141</v>
      </c>
      <c r="L126" s="5" t="s">
        <v>136</v>
      </c>
      <c r="M126" s="3"/>
    </row>
    <row r="127" spans="2:13" ht="12.75" x14ac:dyDescent="0.25">
      <c r="B127" s="37">
        <v>3</v>
      </c>
      <c r="C127" s="7" t="s">
        <v>144</v>
      </c>
      <c r="D127" s="9" t="s">
        <v>112</v>
      </c>
      <c r="E127" s="6">
        <v>45762</v>
      </c>
      <c r="F127" s="5" t="s">
        <v>139</v>
      </c>
      <c r="G127" s="5" t="s">
        <v>139</v>
      </c>
      <c r="H127" s="58">
        <v>45769</v>
      </c>
      <c r="I127" s="3" t="s">
        <v>143</v>
      </c>
      <c r="J127" s="37">
        <v>3</v>
      </c>
      <c r="K127" s="5" t="s">
        <v>141</v>
      </c>
      <c r="L127" s="5" t="s">
        <v>136</v>
      </c>
      <c r="M127" s="3"/>
    </row>
    <row r="128" spans="2:13" ht="12.75" x14ac:dyDescent="0.25">
      <c r="B128" s="37">
        <v>3</v>
      </c>
      <c r="C128" s="7" t="s">
        <v>144</v>
      </c>
      <c r="D128" s="9" t="s">
        <v>112</v>
      </c>
      <c r="E128" s="6">
        <v>45763</v>
      </c>
      <c r="F128" s="5" t="s">
        <v>139</v>
      </c>
      <c r="G128" s="5" t="s">
        <v>139</v>
      </c>
      <c r="H128" s="16">
        <v>45770</v>
      </c>
      <c r="I128" s="3" t="s">
        <v>143</v>
      </c>
      <c r="J128" s="37">
        <v>4</v>
      </c>
      <c r="K128" s="5" t="s">
        <v>136</v>
      </c>
      <c r="L128" s="5" t="s">
        <v>136</v>
      </c>
      <c r="M128" s="3"/>
    </row>
    <row r="129" spans="2:13" ht="12.75" x14ac:dyDescent="0.25">
      <c r="B129" s="37">
        <v>1</v>
      </c>
      <c r="C129" s="7" t="s">
        <v>144</v>
      </c>
      <c r="D129" s="9" t="s">
        <v>108</v>
      </c>
      <c r="E129" s="6">
        <v>45764</v>
      </c>
      <c r="F129" s="5" t="s">
        <v>139</v>
      </c>
      <c r="G129" s="5" t="s">
        <v>139</v>
      </c>
      <c r="H129" s="58">
        <v>45768</v>
      </c>
      <c r="I129" s="3" t="s">
        <v>143</v>
      </c>
      <c r="J129" s="37">
        <v>5</v>
      </c>
      <c r="K129" s="5" t="s">
        <v>136</v>
      </c>
      <c r="L129" s="5" t="s">
        <v>136</v>
      </c>
      <c r="M129" s="3"/>
    </row>
    <row r="130" spans="2:13" ht="12.75" x14ac:dyDescent="0.25">
      <c r="B130" s="37">
        <v>1</v>
      </c>
      <c r="C130" s="7" t="s">
        <v>144</v>
      </c>
      <c r="D130" s="9" t="s">
        <v>108</v>
      </c>
      <c r="E130" s="6">
        <v>45765</v>
      </c>
      <c r="F130" s="5" t="s">
        <v>139</v>
      </c>
      <c r="G130" s="5" t="s">
        <v>139</v>
      </c>
      <c r="H130" s="16">
        <v>45769</v>
      </c>
      <c r="I130" s="3" t="s">
        <v>143</v>
      </c>
      <c r="J130" s="37">
        <v>6</v>
      </c>
      <c r="K130" s="5" t="s">
        <v>136</v>
      </c>
      <c r="L130" s="5" t="s">
        <v>136</v>
      </c>
      <c r="M130" s="3"/>
    </row>
    <row r="131" spans="2:13" ht="12.75" x14ac:dyDescent="0.25">
      <c r="B131" s="37">
        <v>5</v>
      </c>
      <c r="C131" s="7" t="s">
        <v>144</v>
      </c>
      <c r="D131" s="9" t="s">
        <v>114</v>
      </c>
      <c r="E131" s="6">
        <v>45766</v>
      </c>
      <c r="F131" s="5" t="s">
        <v>139</v>
      </c>
      <c r="G131" s="5" t="s">
        <v>139</v>
      </c>
      <c r="H131" s="58">
        <v>45768</v>
      </c>
      <c r="I131" s="3" t="s">
        <v>143</v>
      </c>
      <c r="J131" s="37">
        <v>7</v>
      </c>
      <c r="K131" s="5" t="s">
        <v>136</v>
      </c>
      <c r="L131" s="5" t="s">
        <v>136</v>
      </c>
      <c r="M131" s="3"/>
    </row>
    <row r="132" spans="2:13" ht="12.75" x14ac:dyDescent="0.25">
      <c r="B132" s="37">
        <v>5</v>
      </c>
      <c r="C132" s="7" t="s">
        <v>144</v>
      </c>
      <c r="D132" s="9" t="s">
        <v>114</v>
      </c>
      <c r="E132" s="6">
        <v>45767</v>
      </c>
      <c r="F132" s="5" t="s">
        <v>139</v>
      </c>
      <c r="G132" s="5" t="s">
        <v>139</v>
      </c>
      <c r="H132" s="16">
        <v>45769</v>
      </c>
      <c r="I132" s="3" t="s">
        <v>143</v>
      </c>
      <c r="J132" s="37">
        <v>1</v>
      </c>
      <c r="K132" s="5" t="s">
        <v>136</v>
      </c>
      <c r="L132" s="5" t="s">
        <v>136</v>
      </c>
      <c r="M132" s="3"/>
    </row>
    <row r="133" spans="2:13" ht="12.75" x14ac:dyDescent="0.25">
      <c r="B133" s="37">
        <v>2</v>
      </c>
      <c r="C133" s="7" t="s">
        <v>142</v>
      </c>
      <c r="D133" s="9" t="s">
        <v>111</v>
      </c>
      <c r="E133" s="6">
        <v>45768</v>
      </c>
      <c r="F133" s="5" t="s">
        <v>133</v>
      </c>
      <c r="G133" s="5" t="s">
        <v>134</v>
      </c>
      <c r="H133" s="16" t="s">
        <v>135</v>
      </c>
      <c r="J133" s="37">
        <v>2</v>
      </c>
      <c r="K133" s="5" t="s">
        <v>141</v>
      </c>
      <c r="L133" s="5" t="s">
        <v>136</v>
      </c>
      <c r="M133" s="3"/>
    </row>
    <row r="134" spans="2:13" ht="12.75" x14ac:dyDescent="0.25">
      <c r="B134" s="37">
        <v>2</v>
      </c>
      <c r="C134" s="7" t="s">
        <v>142</v>
      </c>
      <c r="D134" s="9" t="s">
        <v>111</v>
      </c>
      <c r="E134" s="6">
        <v>45769</v>
      </c>
      <c r="F134" s="5" t="s">
        <v>133</v>
      </c>
      <c r="G134" s="5" t="s">
        <v>134</v>
      </c>
      <c r="H134" s="16" t="s">
        <v>135</v>
      </c>
      <c r="J134" s="37">
        <v>3</v>
      </c>
      <c r="K134" s="5" t="s">
        <v>141</v>
      </c>
      <c r="L134" s="5" t="s">
        <v>136</v>
      </c>
      <c r="M134" s="3"/>
    </row>
    <row r="135" spans="2:13" ht="12.75" x14ac:dyDescent="0.25">
      <c r="B135" s="37">
        <v>1</v>
      </c>
      <c r="C135" s="7" t="s">
        <v>142</v>
      </c>
      <c r="D135" s="9" t="s">
        <v>108</v>
      </c>
      <c r="E135" s="6">
        <v>45770</v>
      </c>
      <c r="F135" s="5" t="s">
        <v>133</v>
      </c>
      <c r="G135" s="5" t="s">
        <v>134</v>
      </c>
      <c r="H135" s="16" t="s">
        <v>135</v>
      </c>
      <c r="J135" s="37">
        <v>4</v>
      </c>
      <c r="K135" s="5" t="s">
        <v>136</v>
      </c>
      <c r="L135" s="5" t="s">
        <v>136</v>
      </c>
      <c r="M135" s="3"/>
    </row>
    <row r="136" spans="2:13" ht="12.75" x14ac:dyDescent="0.25">
      <c r="B136" s="37">
        <v>3</v>
      </c>
      <c r="C136" s="7" t="s">
        <v>142</v>
      </c>
      <c r="D136" s="9" t="s">
        <v>112</v>
      </c>
      <c r="E136" s="6">
        <v>45771</v>
      </c>
      <c r="F136" s="5" t="s">
        <v>133</v>
      </c>
      <c r="G136" s="5" t="s">
        <v>134</v>
      </c>
      <c r="H136" s="16" t="s">
        <v>135</v>
      </c>
      <c r="J136" s="37">
        <v>5</v>
      </c>
      <c r="K136" s="5" t="s">
        <v>136</v>
      </c>
      <c r="L136" s="5" t="s">
        <v>136</v>
      </c>
      <c r="M136" s="3"/>
    </row>
    <row r="137" spans="2:13" ht="12.75" x14ac:dyDescent="0.25">
      <c r="B137" s="37">
        <v>4</v>
      </c>
      <c r="C137" s="7" t="s">
        <v>142</v>
      </c>
      <c r="D137" s="9" t="s">
        <v>113</v>
      </c>
      <c r="E137" s="6">
        <v>45772</v>
      </c>
      <c r="F137" s="5" t="s">
        <v>133</v>
      </c>
      <c r="G137" s="5" t="s">
        <v>134</v>
      </c>
      <c r="H137" s="16" t="s">
        <v>135</v>
      </c>
      <c r="J137" s="37">
        <v>6</v>
      </c>
      <c r="K137" s="5" t="s">
        <v>136</v>
      </c>
      <c r="L137" s="5" t="s">
        <v>136</v>
      </c>
      <c r="M137" s="3"/>
    </row>
    <row r="138" spans="2:13" ht="12.75" x14ac:dyDescent="0.25">
      <c r="B138" s="37">
        <v>2</v>
      </c>
      <c r="C138" s="7" t="s">
        <v>138</v>
      </c>
      <c r="D138" s="9" t="s">
        <v>111</v>
      </c>
      <c r="E138" s="6">
        <v>45773</v>
      </c>
      <c r="F138" s="5" t="s">
        <v>139</v>
      </c>
      <c r="G138" s="5" t="s">
        <v>139</v>
      </c>
      <c r="H138" s="16">
        <v>45775</v>
      </c>
      <c r="J138" s="37">
        <v>7</v>
      </c>
      <c r="K138" s="5" t="s">
        <v>136</v>
      </c>
      <c r="L138" s="5" t="s">
        <v>136</v>
      </c>
      <c r="M138" s="3"/>
    </row>
    <row r="139" spans="2:13" ht="12.75" x14ac:dyDescent="0.25">
      <c r="B139" s="37">
        <v>2</v>
      </c>
      <c r="C139" s="7" t="s">
        <v>138</v>
      </c>
      <c r="D139" s="9" t="s">
        <v>111</v>
      </c>
      <c r="E139" s="6">
        <v>45774</v>
      </c>
      <c r="F139" s="5" t="s">
        <v>139</v>
      </c>
      <c r="G139" s="5" t="s">
        <v>139</v>
      </c>
      <c r="H139" s="16">
        <v>45776</v>
      </c>
      <c r="J139" s="37">
        <v>1</v>
      </c>
      <c r="K139" s="5" t="s">
        <v>136</v>
      </c>
      <c r="L139" s="5" t="s">
        <v>136</v>
      </c>
      <c r="M139" s="3"/>
    </row>
    <row r="140" spans="2:13" ht="12.75" x14ac:dyDescent="0.25">
      <c r="B140" s="37">
        <v>5</v>
      </c>
      <c r="C140" s="7" t="s">
        <v>142</v>
      </c>
      <c r="D140" s="9" t="s">
        <v>114</v>
      </c>
      <c r="E140" s="6">
        <v>45775</v>
      </c>
      <c r="F140" s="5" t="s">
        <v>133</v>
      </c>
      <c r="G140" s="5" t="s">
        <v>134</v>
      </c>
      <c r="H140" s="16" t="s">
        <v>135</v>
      </c>
      <c r="J140" s="37">
        <v>2</v>
      </c>
      <c r="K140" s="5" t="s">
        <v>141</v>
      </c>
      <c r="L140" s="5" t="s">
        <v>136</v>
      </c>
      <c r="M140" s="3"/>
    </row>
    <row r="141" spans="2:13" ht="12.75" x14ac:dyDescent="0.25">
      <c r="B141" s="37">
        <v>1</v>
      </c>
      <c r="C141" s="7" t="s">
        <v>142</v>
      </c>
      <c r="D141" s="9" t="s">
        <v>108</v>
      </c>
      <c r="E141" s="6">
        <v>45776</v>
      </c>
      <c r="F141" s="5" t="s">
        <v>133</v>
      </c>
      <c r="G141" s="5" t="s">
        <v>134</v>
      </c>
      <c r="H141" s="16" t="s">
        <v>135</v>
      </c>
      <c r="J141" s="37">
        <v>3</v>
      </c>
      <c r="K141" s="5" t="s">
        <v>141</v>
      </c>
      <c r="L141" s="5" t="s">
        <v>136</v>
      </c>
      <c r="M141" s="3"/>
    </row>
    <row r="142" spans="2:13" ht="12.75" x14ac:dyDescent="0.25">
      <c r="B142" s="37">
        <v>3</v>
      </c>
      <c r="C142" s="7" t="s">
        <v>142</v>
      </c>
      <c r="D142" s="9" t="s">
        <v>112</v>
      </c>
      <c r="E142" s="6">
        <v>45777</v>
      </c>
      <c r="F142" s="5" t="s">
        <v>133</v>
      </c>
      <c r="G142" s="5" t="s">
        <v>134</v>
      </c>
      <c r="H142" s="16" t="s">
        <v>135</v>
      </c>
      <c r="J142" s="37">
        <v>4</v>
      </c>
      <c r="K142" s="5" t="s">
        <v>136</v>
      </c>
      <c r="L142" s="5" t="s">
        <v>136</v>
      </c>
      <c r="M142" s="3"/>
    </row>
    <row r="143" spans="2:13" ht="12.75" x14ac:dyDescent="0.25">
      <c r="B143" s="37">
        <v>5</v>
      </c>
      <c r="C143" s="7" t="s">
        <v>138</v>
      </c>
      <c r="D143" s="9" t="s">
        <v>114</v>
      </c>
      <c r="E143" s="6">
        <v>45778</v>
      </c>
      <c r="F143" s="5" t="s">
        <v>139</v>
      </c>
      <c r="G143" s="5" t="s">
        <v>139</v>
      </c>
      <c r="H143" s="16">
        <v>45779</v>
      </c>
      <c r="J143" s="37">
        <v>5</v>
      </c>
      <c r="K143" s="5" t="s">
        <v>136</v>
      </c>
      <c r="L143" s="5" t="s">
        <v>136</v>
      </c>
      <c r="M143" s="3"/>
    </row>
    <row r="144" spans="2:13" ht="12.75" x14ac:dyDescent="0.25">
      <c r="B144" s="37">
        <v>4</v>
      </c>
      <c r="C144" s="7" t="s">
        <v>142</v>
      </c>
      <c r="D144" s="9" t="s">
        <v>113</v>
      </c>
      <c r="E144" s="6">
        <v>45779</v>
      </c>
      <c r="F144" s="5" t="s">
        <v>133</v>
      </c>
      <c r="G144" s="5" t="s">
        <v>134</v>
      </c>
      <c r="H144" s="16" t="s">
        <v>135</v>
      </c>
      <c r="J144" s="37">
        <v>6</v>
      </c>
      <c r="K144" s="5" t="s">
        <v>136</v>
      </c>
      <c r="L144" s="5" t="s">
        <v>141</v>
      </c>
      <c r="M144" s="3"/>
    </row>
    <row r="145" spans="2:13" ht="12.75" x14ac:dyDescent="0.25">
      <c r="B145" s="37">
        <v>5</v>
      </c>
      <c r="C145" s="7" t="s">
        <v>138</v>
      </c>
      <c r="D145" s="9" t="s">
        <v>114</v>
      </c>
      <c r="E145" s="6">
        <v>45780</v>
      </c>
      <c r="F145" s="5" t="s">
        <v>139</v>
      </c>
      <c r="G145" s="5" t="s">
        <v>139</v>
      </c>
      <c r="H145" s="16">
        <v>45782</v>
      </c>
      <c r="J145" s="37">
        <v>7</v>
      </c>
      <c r="K145" s="5" t="s">
        <v>136</v>
      </c>
      <c r="L145" s="5" t="s">
        <v>136</v>
      </c>
      <c r="M145" s="3"/>
    </row>
    <row r="146" spans="2:13" ht="12.75" x14ac:dyDescent="0.25">
      <c r="B146" s="37">
        <v>5</v>
      </c>
      <c r="C146" s="7" t="s">
        <v>138</v>
      </c>
      <c r="D146" s="9" t="s">
        <v>114</v>
      </c>
      <c r="E146" s="6">
        <v>45781</v>
      </c>
      <c r="F146" s="5" t="s">
        <v>139</v>
      </c>
      <c r="G146" s="5" t="s">
        <v>139</v>
      </c>
      <c r="H146" s="16">
        <v>45783</v>
      </c>
      <c r="J146" s="37">
        <v>1</v>
      </c>
      <c r="K146" s="5" t="s">
        <v>136</v>
      </c>
      <c r="L146" s="5" t="s">
        <v>136</v>
      </c>
      <c r="M146" s="3"/>
    </row>
    <row r="147" spans="2:13" ht="12.75" x14ac:dyDescent="0.25">
      <c r="B147" s="37">
        <v>3</v>
      </c>
      <c r="C147" s="7" t="s">
        <v>142</v>
      </c>
      <c r="D147" s="9" t="s">
        <v>112</v>
      </c>
      <c r="E147" s="6">
        <v>45782</v>
      </c>
      <c r="F147" s="5" t="s">
        <v>133</v>
      </c>
      <c r="G147" s="5" t="s">
        <v>134</v>
      </c>
      <c r="H147" s="16" t="s">
        <v>135</v>
      </c>
      <c r="J147" s="37">
        <v>2</v>
      </c>
      <c r="K147" s="5" t="s">
        <v>141</v>
      </c>
      <c r="L147" s="5" t="s">
        <v>136</v>
      </c>
      <c r="M147" s="3"/>
    </row>
    <row r="148" spans="2:13" ht="12.75" x14ac:dyDescent="0.25">
      <c r="B148" s="37">
        <v>4</v>
      </c>
      <c r="C148" s="7" t="s">
        <v>142</v>
      </c>
      <c r="D148" s="9" t="s">
        <v>113</v>
      </c>
      <c r="E148" s="6">
        <v>45783</v>
      </c>
      <c r="F148" s="5" t="s">
        <v>133</v>
      </c>
      <c r="G148" s="5" t="s">
        <v>134</v>
      </c>
      <c r="H148" s="16" t="s">
        <v>135</v>
      </c>
      <c r="J148" s="37">
        <v>3</v>
      </c>
      <c r="K148" s="5" t="s">
        <v>141</v>
      </c>
      <c r="L148" s="5" t="s">
        <v>136</v>
      </c>
      <c r="M148" s="3"/>
    </row>
    <row r="149" spans="2:13" ht="12.75" x14ac:dyDescent="0.25">
      <c r="B149" s="37">
        <v>5</v>
      </c>
      <c r="C149" s="7" t="s">
        <v>142</v>
      </c>
      <c r="D149" s="9" t="s">
        <v>114</v>
      </c>
      <c r="E149" s="6">
        <v>45784</v>
      </c>
      <c r="F149" s="5" t="s">
        <v>133</v>
      </c>
      <c r="G149" s="5" t="s">
        <v>134</v>
      </c>
      <c r="H149" s="16" t="s">
        <v>135</v>
      </c>
      <c r="J149" s="37">
        <v>4</v>
      </c>
      <c r="K149" s="5" t="s">
        <v>136</v>
      </c>
      <c r="L149" s="5" t="s">
        <v>136</v>
      </c>
      <c r="M149" s="3"/>
    </row>
    <row r="150" spans="2:13" ht="12.75" x14ac:dyDescent="0.25">
      <c r="B150" s="37">
        <v>1</v>
      </c>
      <c r="C150" s="7" t="s">
        <v>142</v>
      </c>
      <c r="D150" s="9" t="s">
        <v>108</v>
      </c>
      <c r="E150" s="6">
        <v>45785</v>
      </c>
      <c r="F150" s="5" t="s">
        <v>133</v>
      </c>
      <c r="G150" s="5" t="s">
        <v>134</v>
      </c>
      <c r="H150" s="16" t="s">
        <v>135</v>
      </c>
      <c r="J150" s="37">
        <v>5</v>
      </c>
      <c r="K150" s="5" t="s">
        <v>136</v>
      </c>
      <c r="L150" s="5" t="s">
        <v>136</v>
      </c>
      <c r="M150" s="3"/>
    </row>
    <row r="151" spans="2:13" ht="12.75" x14ac:dyDescent="0.25">
      <c r="B151" s="37">
        <v>5</v>
      </c>
      <c r="C151" s="7" t="s">
        <v>142</v>
      </c>
      <c r="D151" s="9" t="s">
        <v>114</v>
      </c>
      <c r="E151" s="6">
        <v>45786</v>
      </c>
      <c r="F151" s="5" t="s">
        <v>133</v>
      </c>
      <c r="G151" s="5" t="s">
        <v>134</v>
      </c>
      <c r="H151" s="16" t="s">
        <v>135</v>
      </c>
      <c r="J151" s="37">
        <v>6</v>
      </c>
      <c r="K151" s="5" t="s">
        <v>136</v>
      </c>
      <c r="L151" s="5" t="s">
        <v>136</v>
      </c>
      <c r="M151" s="3"/>
    </row>
    <row r="152" spans="2:13" ht="12.75" x14ac:dyDescent="0.25">
      <c r="B152" s="37">
        <v>1</v>
      </c>
      <c r="C152" s="7" t="s">
        <v>138</v>
      </c>
      <c r="D152" s="9" t="s">
        <v>108</v>
      </c>
      <c r="E152" s="6">
        <v>45787</v>
      </c>
      <c r="F152" s="5" t="s">
        <v>139</v>
      </c>
      <c r="G152" s="5" t="s">
        <v>139</v>
      </c>
      <c r="H152" s="16">
        <v>45789</v>
      </c>
      <c r="J152" s="37">
        <v>7</v>
      </c>
      <c r="K152" s="5" t="s">
        <v>136</v>
      </c>
      <c r="L152" s="5" t="s">
        <v>136</v>
      </c>
      <c r="M152" s="3"/>
    </row>
    <row r="153" spans="2:13" ht="12.75" x14ac:dyDescent="0.25">
      <c r="B153" s="37">
        <v>1</v>
      </c>
      <c r="C153" s="7" t="s">
        <v>138</v>
      </c>
      <c r="D153" s="9" t="s">
        <v>108</v>
      </c>
      <c r="E153" s="6">
        <v>45788</v>
      </c>
      <c r="F153" s="5" t="s">
        <v>139</v>
      </c>
      <c r="G153" s="5" t="s">
        <v>139</v>
      </c>
      <c r="H153" s="16">
        <v>45790</v>
      </c>
      <c r="J153" s="37">
        <v>1</v>
      </c>
      <c r="K153" s="5" t="s">
        <v>136</v>
      </c>
      <c r="L153" s="5" t="s">
        <v>136</v>
      </c>
      <c r="M153" s="3"/>
    </row>
    <row r="154" spans="2:13" ht="12.75" x14ac:dyDescent="0.25">
      <c r="B154" s="37">
        <v>2</v>
      </c>
      <c r="C154" s="7" t="s">
        <v>142</v>
      </c>
      <c r="D154" s="9" t="s">
        <v>111</v>
      </c>
      <c r="E154" s="6">
        <v>45789</v>
      </c>
      <c r="F154" s="5" t="s">
        <v>133</v>
      </c>
      <c r="G154" s="5" t="s">
        <v>134</v>
      </c>
      <c r="H154" s="16" t="s">
        <v>135</v>
      </c>
      <c r="J154" s="37">
        <v>2</v>
      </c>
      <c r="K154" s="5" t="s">
        <v>141</v>
      </c>
      <c r="L154" s="5" t="s">
        <v>136</v>
      </c>
      <c r="M154" s="3"/>
    </row>
    <row r="155" spans="2:13" ht="12.75" x14ac:dyDescent="0.25">
      <c r="B155" s="37">
        <v>3</v>
      </c>
      <c r="C155" s="7" t="s">
        <v>142</v>
      </c>
      <c r="D155" s="9" t="s">
        <v>112</v>
      </c>
      <c r="E155" s="6">
        <v>45790</v>
      </c>
      <c r="F155" s="5" t="s">
        <v>133</v>
      </c>
      <c r="G155" s="5" t="s">
        <v>134</v>
      </c>
      <c r="H155" s="16" t="s">
        <v>135</v>
      </c>
      <c r="J155" s="37">
        <v>3</v>
      </c>
      <c r="K155" s="5" t="s">
        <v>141</v>
      </c>
      <c r="L155" s="5" t="s">
        <v>136</v>
      </c>
      <c r="M155" s="3"/>
    </row>
    <row r="156" spans="2:13" ht="12.75" x14ac:dyDescent="0.25">
      <c r="B156" s="37">
        <v>4</v>
      </c>
      <c r="C156" s="7" t="s">
        <v>142</v>
      </c>
      <c r="D156" s="9" t="s">
        <v>113</v>
      </c>
      <c r="E156" s="6">
        <v>45791</v>
      </c>
      <c r="F156" s="5" t="s">
        <v>133</v>
      </c>
      <c r="G156" s="5" t="s">
        <v>134</v>
      </c>
      <c r="H156" s="16" t="s">
        <v>135</v>
      </c>
      <c r="J156" s="37">
        <v>4</v>
      </c>
      <c r="K156" s="5" t="s">
        <v>136</v>
      </c>
      <c r="L156" s="5" t="s">
        <v>141</v>
      </c>
      <c r="M156" s="3"/>
    </row>
    <row r="157" spans="2:13" ht="12.75" x14ac:dyDescent="0.25">
      <c r="B157" s="37">
        <v>5</v>
      </c>
      <c r="C157" s="7" t="s">
        <v>142</v>
      </c>
      <c r="D157" s="9" t="s">
        <v>114</v>
      </c>
      <c r="E157" s="6">
        <v>45792</v>
      </c>
      <c r="F157" s="5" t="s">
        <v>133</v>
      </c>
      <c r="G157" s="5" t="s">
        <v>134</v>
      </c>
      <c r="H157" s="16" t="s">
        <v>135</v>
      </c>
      <c r="J157" s="37">
        <v>5</v>
      </c>
      <c r="K157" s="5" t="s">
        <v>136</v>
      </c>
      <c r="L157" s="5" t="s">
        <v>136</v>
      </c>
      <c r="M157" s="3"/>
    </row>
    <row r="158" spans="2:13" ht="12.75" x14ac:dyDescent="0.25">
      <c r="B158" s="37">
        <v>1</v>
      </c>
      <c r="C158" s="7" t="s">
        <v>142</v>
      </c>
      <c r="D158" s="9" t="s">
        <v>108</v>
      </c>
      <c r="E158" s="6">
        <v>45793</v>
      </c>
      <c r="F158" s="5" t="s">
        <v>133</v>
      </c>
      <c r="G158" s="5" t="s">
        <v>134</v>
      </c>
      <c r="H158" s="16" t="s">
        <v>135</v>
      </c>
      <c r="J158" s="37">
        <v>6</v>
      </c>
      <c r="K158" s="5" t="s">
        <v>136</v>
      </c>
      <c r="L158" s="5" t="s">
        <v>136</v>
      </c>
      <c r="M158" s="3"/>
    </row>
    <row r="159" spans="2:13" ht="12.75" x14ac:dyDescent="0.25">
      <c r="B159" s="37">
        <v>4</v>
      </c>
      <c r="C159" s="7" t="s">
        <v>138</v>
      </c>
      <c r="D159" s="9" t="s">
        <v>113</v>
      </c>
      <c r="E159" s="6">
        <v>45794</v>
      </c>
      <c r="F159" s="5" t="s">
        <v>139</v>
      </c>
      <c r="G159" s="5" t="s">
        <v>139</v>
      </c>
      <c r="H159" s="16">
        <v>45796</v>
      </c>
      <c r="J159" s="37">
        <v>7</v>
      </c>
      <c r="K159" s="5" t="s">
        <v>136</v>
      </c>
      <c r="L159" s="5" t="s">
        <v>136</v>
      </c>
      <c r="M159" s="3"/>
    </row>
    <row r="160" spans="2:13" ht="12.75" x14ac:dyDescent="0.25">
      <c r="B160" s="37">
        <v>4</v>
      </c>
      <c r="C160" s="7" t="s">
        <v>138</v>
      </c>
      <c r="D160" s="9" t="s">
        <v>113</v>
      </c>
      <c r="E160" s="6">
        <v>45795</v>
      </c>
      <c r="F160" s="5" t="s">
        <v>139</v>
      </c>
      <c r="G160" s="5" t="s">
        <v>139</v>
      </c>
      <c r="H160" s="16">
        <v>45797</v>
      </c>
      <c r="J160" s="37">
        <v>1</v>
      </c>
      <c r="K160" s="5" t="s">
        <v>136</v>
      </c>
      <c r="L160" s="5" t="s">
        <v>136</v>
      </c>
      <c r="M160" s="3"/>
    </row>
    <row r="161" spans="2:13" ht="12.75" x14ac:dyDescent="0.25">
      <c r="B161" s="37">
        <v>2</v>
      </c>
      <c r="C161" s="7" t="s">
        <v>142</v>
      </c>
      <c r="D161" s="9" t="s">
        <v>111</v>
      </c>
      <c r="E161" s="6">
        <v>45796</v>
      </c>
      <c r="F161" s="5" t="s">
        <v>133</v>
      </c>
      <c r="G161" s="5" t="s">
        <v>134</v>
      </c>
      <c r="H161" s="16" t="s">
        <v>135</v>
      </c>
      <c r="J161" s="37">
        <v>2</v>
      </c>
      <c r="K161" s="5" t="s">
        <v>141</v>
      </c>
      <c r="L161" s="5" t="s">
        <v>136</v>
      </c>
      <c r="M161" s="3"/>
    </row>
    <row r="162" spans="2:13" ht="12.75" x14ac:dyDescent="0.25">
      <c r="B162" s="37">
        <v>3</v>
      </c>
      <c r="C162" s="7" t="s">
        <v>142</v>
      </c>
      <c r="D162" s="9" t="s">
        <v>112</v>
      </c>
      <c r="E162" s="6">
        <v>45797</v>
      </c>
      <c r="F162" s="5" t="s">
        <v>133</v>
      </c>
      <c r="G162" s="5" t="s">
        <v>134</v>
      </c>
      <c r="H162" s="16" t="s">
        <v>135</v>
      </c>
      <c r="J162" s="37">
        <v>3</v>
      </c>
      <c r="K162" s="5" t="s">
        <v>141</v>
      </c>
      <c r="L162" s="5" t="s">
        <v>136</v>
      </c>
      <c r="M162" s="3"/>
    </row>
    <row r="163" spans="2:13" ht="12.75" x14ac:dyDescent="0.25">
      <c r="B163" s="37">
        <v>4</v>
      </c>
      <c r="C163" s="7" t="s">
        <v>142</v>
      </c>
      <c r="D163" s="9" t="s">
        <v>113</v>
      </c>
      <c r="E163" s="6">
        <v>45798</v>
      </c>
      <c r="F163" s="5" t="s">
        <v>133</v>
      </c>
      <c r="G163" s="5" t="s">
        <v>134</v>
      </c>
      <c r="H163" s="16" t="s">
        <v>135</v>
      </c>
      <c r="J163" s="37">
        <v>4</v>
      </c>
      <c r="K163" s="5" t="s">
        <v>136</v>
      </c>
      <c r="L163" s="5" t="s">
        <v>136</v>
      </c>
      <c r="M163" s="3"/>
    </row>
    <row r="164" spans="2:13" ht="12.75" x14ac:dyDescent="0.25">
      <c r="B164" s="37">
        <v>2</v>
      </c>
      <c r="C164" s="7" t="s">
        <v>142</v>
      </c>
      <c r="D164" s="9" t="s">
        <v>111</v>
      </c>
      <c r="E164" s="6">
        <v>45799</v>
      </c>
      <c r="F164" s="5" t="s">
        <v>133</v>
      </c>
      <c r="G164" s="5" t="s">
        <v>134</v>
      </c>
      <c r="H164" s="16" t="s">
        <v>135</v>
      </c>
      <c r="J164" s="37">
        <v>5</v>
      </c>
      <c r="K164" s="5" t="s">
        <v>136</v>
      </c>
      <c r="L164" s="5" t="s">
        <v>136</v>
      </c>
      <c r="M164" s="3"/>
    </row>
    <row r="165" spans="2:13" ht="12.75" x14ac:dyDescent="0.25">
      <c r="B165" s="37">
        <v>5</v>
      </c>
      <c r="C165" s="7" t="s">
        <v>142</v>
      </c>
      <c r="D165" s="9" t="s">
        <v>114</v>
      </c>
      <c r="E165" s="6">
        <v>45800</v>
      </c>
      <c r="F165" s="5" t="s">
        <v>133</v>
      </c>
      <c r="G165" s="5" t="s">
        <v>134</v>
      </c>
      <c r="H165" s="16" t="s">
        <v>135</v>
      </c>
      <c r="J165" s="37">
        <v>6</v>
      </c>
      <c r="K165" s="5" t="s">
        <v>136</v>
      </c>
      <c r="L165" s="5" t="s">
        <v>136</v>
      </c>
      <c r="M165" s="3"/>
    </row>
    <row r="166" spans="2:13" ht="12.75" x14ac:dyDescent="0.25">
      <c r="B166" s="37">
        <v>2</v>
      </c>
      <c r="C166" s="7" t="s">
        <v>138</v>
      </c>
      <c r="D166" s="9" t="s">
        <v>111</v>
      </c>
      <c r="E166" s="6">
        <v>45801</v>
      </c>
      <c r="F166" s="5" t="s">
        <v>139</v>
      </c>
      <c r="G166" s="5" t="s">
        <v>139</v>
      </c>
      <c r="H166" s="16">
        <v>45803</v>
      </c>
      <c r="J166" s="37">
        <v>7</v>
      </c>
      <c r="K166" s="5" t="s">
        <v>136</v>
      </c>
      <c r="L166" s="5" t="s">
        <v>136</v>
      </c>
      <c r="M166" s="3"/>
    </row>
    <row r="167" spans="2:13" ht="12.75" x14ac:dyDescent="0.25">
      <c r="B167" s="37">
        <v>2</v>
      </c>
      <c r="C167" s="7" t="s">
        <v>138</v>
      </c>
      <c r="D167" s="9" t="s">
        <v>111</v>
      </c>
      <c r="E167" s="6">
        <v>45802</v>
      </c>
      <c r="F167" s="5" t="s">
        <v>139</v>
      </c>
      <c r="G167" s="5" t="s">
        <v>139</v>
      </c>
      <c r="H167" s="16">
        <v>45804</v>
      </c>
      <c r="J167" s="37">
        <v>1</v>
      </c>
      <c r="K167" s="5" t="s">
        <v>136</v>
      </c>
      <c r="L167" s="5" t="s">
        <v>136</v>
      </c>
      <c r="M167" s="3"/>
    </row>
    <row r="168" spans="2:13" ht="12.75" x14ac:dyDescent="0.25">
      <c r="B168" s="37">
        <v>1</v>
      </c>
      <c r="C168" s="7" t="s">
        <v>142</v>
      </c>
      <c r="D168" s="9" t="s">
        <v>108</v>
      </c>
      <c r="E168" s="6">
        <v>45803</v>
      </c>
      <c r="F168" s="5" t="s">
        <v>133</v>
      </c>
      <c r="G168" s="5" t="s">
        <v>134</v>
      </c>
      <c r="H168" s="16" t="s">
        <v>135</v>
      </c>
      <c r="J168" s="37">
        <v>2</v>
      </c>
      <c r="K168" s="5" t="s">
        <v>141</v>
      </c>
      <c r="L168" s="5" t="s">
        <v>136</v>
      </c>
      <c r="M168" s="3"/>
    </row>
    <row r="169" spans="2:13" ht="12.75" x14ac:dyDescent="0.25">
      <c r="B169" s="37">
        <v>4</v>
      </c>
      <c r="C169" s="7" t="s">
        <v>142</v>
      </c>
      <c r="D169" s="9" t="s">
        <v>113</v>
      </c>
      <c r="E169" s="6">
        <v>45804</v>
      </c>
      <c r="F169" s="5" t="s">
        <v>133</v>
      </c>
      <c r="G169" s="5" t="s">
        <v>134</v>
      </c>
      <c r="H169" s="16" t="s">
        <v>135</v>
      </c>
      <c r="J169" s="37">
        <v>3</v>
      </c>
      <c r="K169" s="5" t="s">
        <v>141</v>
      </c>
      <c r="L169" s="5" t="s">
        <v>136</v>
      </c>
      <c r="M169" s="3"/>
    </row>
    <row r="170" spans="2:13" ht="12.75" x14ac:dyDescent="0.25">
      <c r="B170" s="37">
        <v>3</v>
      </c>
      <c r="C170" s="7" t="s">
        <v>142</v>
      </c>
      <c r="D170" s="9" t="s">
        <v>112</v>
      </c>
      <c r="E170" s="6">
        <v>45805</v>
      </c>
      <c r="F170" s="5" t="s">
        <v>133</v>
      </c>
      <c r="G170" s="5" t="s">
        <v>134</v>
      </c>
      <c r="H170" s="16" t="s">
        <v>135</v>
      </c>
      <c r="J170" s="37">
        <v>4</v>
      </c>
      <c r="K170" s="5" t="s">
        <v>136</v>
      </c>
      <c r="L170" s="5" t="s">
        <v>136</v>
      </c>
      <c r="M170" s="3"/>
    </row>
    <row r="171" spans="2:13" ht="12.75" x14ac:dyDescent="0.25">
      <c r="B171" s="37">
        <v>5</v>
      </c>
      <c r="C171" s="7" t="s">
        <v>142</v>
      </c>
      <c r="D171" s="9" t="s">
        <v>114</v>
      </c>
      <c r="E171" s="6">
        <v>45806</v>
      </c>
      <c r="F171" s="5" t="s">
        <v>133</v>
      </c>
      <c r="G171" s="5" t="s">
        <v>134</v>
      </c>
      <c r="H171" s="16" t="s">
        <v>135</v>
      </c>
      <c r="J171" s="37">
        <v>5</v>
      </c>
      <c r="K171" s="5" t="s">
        <v>136</v>
      </c>
      <c r="L171" s="5" t="s">
        <v>136</v>
      </c>
      <c r="M171" s="3"/>
    </row>
    <row r="172" spans="2:13" ht="12.75" x14ac:dyDescent="0.25">
      <c r="B172" s="37">
        <v>4</v>
      </c>
      <c r="C172" s="7" t="s">
        <v>142</v>
      </c>
      <c r="D172" s="9" t="s">
        <v>113</v>
      </c>
      <c r="E172" s="6">
        <v>45807</v>
      </c>
      <c r="F172" s="5" t="s">
        <v>133</v>
      </c>
      <c r="G172" s="5" t="s">
        <v>134</v>
      </c>
      <c r="H172" s="16" t="s">
        <v>135</v>
      </c>
      <c r="J172" s="37">
        <v>6</v>
      </c>
      <c r="K172" s="5" t="s">
        <v>136</v>
      </c>
      <c r="L172" s="5" t="s">
        <v>136</v>
      </c>
      <c r="M172" s="3"/>
    </row>
    <row r="173" spans="2:13" ht="12.75" x14ac:dyDescent="0.25">
      <c r="B173" s="37">
        <v>4</v>
      </c>
      <c r="C173" s="7" t="s">
        <v>138</v>
      </c>
      <c r="D173" s="9" t="s">
        <v>113</v>
      </c>
      <c r="E173" s="6">
        <v>45808</v>
      </c>
      <c r="F173" s="5" t="s">
        <v>139</v>
      </c>
      <c r="G173" s="5" t="s">
        <v>139</v>
      </c>
      <c r="H173" s="16">
        <v>45811</v>
      </c>
      <c r="J173" s="37">
        <v>7</v>
      </c>
      <c r="K173" s="5" t="s">
        <v>136</v>
      </c>
      <c r="L173" s="5" t="s">
        <v>136</v>
      </c>
      <c r="M173" s="3"/>
    </row>
    <row r="174" spans="2:13" ht="12.75" x14ac:dyDescent="0.25">
      <c r="B174" s="37">
        <v>4</v>
      </c>
      <c r="C174" s="7" t="s">
        <v>138</v>
      </c>
      <c r="D174" s="9" t="s">
        <v>113</v>
      </c>
      <c r="E174" s="6">
        <v>45809</v>
      </c>
      <c r="F174" s="5" t="s">
        <v>139</v>
      </c>
      <c r="G174" s="5" t="s">
        <v>139</v>
      </c>
      <c r="H174" s="16">
        <v>45812</v>
      </c>
      <c r="J174" s="37">
        <v>1</v>
      </c>
      <c r="K174" s="5" t="s">
        <v>136</v>
      </c>
      <c r="L174" s="5" t="s">
        <v>136</v>
      </c>
      <c r="M174" s="3"/>
    </row>
    <row r="175" spans="2:13" ht="12.75" x14ac:dyDescent="0.25">
      <c r="B175" s="37">
        <v>4</v>
      </c>
      <c r="C175" s="7" t="s">
        <v>138</v>
      </c>
      <c r="D175" s="9" t="s">
        <v>113</v>
      </c>
      <c r="E175" s="6">
        <v>45810</v>
      </c>
      <c r="F175" s="5" t="s">
        <v>139</v>
      </c>
      <c r="G175" s="5" t="s">
        <v>139</v>
      </c>
      <c r="H175" s="16">
        <v>45813</v>
      </c>
      <c r="J175" s="37">
        <v>2</v>
      </c>
      <c r="K175" s="5" t="s">
        <v>141</v>
      </c>
      <c r="L175" s="5" t="s">
        <v>136</v>
      </c>
      <c r="M175" s="3"/>
    </row>
    <row r="176" spans="2:13" ht="12.75" x14ac:dyDescent="0.25">
      <c r="B176" s="37">
        <v>1</v>
      </c>
      <c r="C176" s="7" t="s">
        <v>142</v>
      </c>
      <c r="D176" s="9" t="s">
        <v>108</v>
      </c>
      <c r="E176" s="6">
        <v>45811</v>
      </c>
      <c r="F176" s="5" t="s">
        <v>133</v>
      </c>
      <c r="G176" s="5" t="s">
        <v>134</v>
      </c>
      <c r="H176" s="16" t="s">
        <v>135</v>
      </c>
      <c r="J176" s="37">
        <v>3</v>
      </c>
      <c r="K176" s="5" t="s">
        <v>141</v>
      </c>
      <c r="L176" s="5" t="s">
        <v>136</v>
      </c>
      <c r="M176" s="3"/>
    </row>
    <row r="177" spans="2:13" ht="12.75" x14ac:dyDescent="0.25">
      <c r="B177" s="37">
        <v>2</v>
      </c>
      <c r="C177" s="7" t="s">
        <v>142</v>
      </c>
      <c r="D177" s="9" t="s">
        <v>111</v>
      </c>
      <c r="E177" s="6">
        <v>45812</v>
      </c>
      <c r="F177" s="5" t="s">
        <v>133</v>
      </c>
      <c r="G177" s="5" t="s">
        <v>134</v>
      </c>
      <c r="H177" s="16" t="s">
        <v>135</v>
      </c>
      <c r="J177" s="37">
        <v>4</v>
      </c>
      <c r="K177" s="5" t="s">
        <v>136</v>
      </c>
      <c r="L177" s="5" t="s">
        <v>141</v>
      </c>
      <c r="M177" s="3"/>
    </row>
    <row r="178" spans="2:13" ht="12.75" x14ac:dyDescent="0.25">
      <c r="B178" s="37">
        <v>5</v>
      </c>
      <c r="C178" s="7" t="s">
        <v>142</v>
      </c>
      <c r="D178" s="9" t="s">
        <v>114</v>
      </c>
      <c r="E178" s="6">
        <v>45813</v>
      </c>
      <c r="F178" s="5" t="s">
        <v>133</v>
      </c>
      <c r="G178" s="5" t="s">
        <v>134</v>
      </c>
      <c r="H178" s="16" t="s">
        <v>135</v>
      </c>
      <c r="J178" s="37">
        <v>5</v>
      </c>
      <c r="K178" s="5" t="s">
        <v>136</v>
      </c>
      <c r="L178" s="5" t="s">
        <v>136</v>
      </c>
      <c r="M178" s="3"/>
    </row>
    <row r="179" spans="2:13" ht="12.75" x14ac:dyDescent="0.25">
      <c r="B179" s="37">
        <v>3</v>
      </c>
      <c r="C179" s="7" t="s">
        <v>142</v>
      </c>
      <c r="D179" s="9" t="s">
        <v>112</v>
      </c>
      <c r="E179" s="6">
        <v>45814</v>
      </c>
      <c r="F179" s="5" t="s">
        <v>133</v>
      </c>
      <c r="G179" s="5" t="s">
        <v>134</v>
      </c>
      <c r="H179" s="16" t="s">
        <v>135</v>
      </c>
      <c r="J179" s="37">
        <v>6</v>
      </c>
      <c r="K179" s="5" t="s">
        <v>136</v>
      </c>
      <c r="L179" s="5" t="s">
        <v>136</v>
      </c>
      <c r="M179" s="3"/>
    </row>
    <row r="180" spans="2:13" ht="12.75" x14ac:dyDescent="0.25">
      <c r="B180" s="37">
        <v>5</v>
      </c>
      <c r="C180" s="7" t="s">
        <v>138</v>
      </c>
      <c r="D180" s="9" t="s">
        <v>114</v>
      </c>
      <c r="E180" s="6">
        <v>45815</v>
      </c>
      <c r="F180" s="5" t="s">
        <v>139</v>
      </c>
      <c r="G180" s="5" t="s">
        <v>139</v>
      </c>
      <c r="H180" s="16">
        <v>45817</v>
      </c>
      <c r="J180" s="37">
        <v>7</v>
      </c>
      <c r="K180" s="5" t="s">
        <v>136</v>
      </c>
      <c r="L180" s="5" t="s">
        <v>136</v>
      </c>
      <c r="M180" s="3"/>
    </row>
    <row r="181" spans="2:13" ht="12.75" x14ac:dyDescent="0.25">
      <c r="B181" s="37">
        <v>5</v>
      </c>
      <c r="C181" s="7" t="s">
        <v>138</v>
      </c>
      <c r="D181" s="9" t="s">
        <v>114</v>
      </c>
      <c r="E181" s="6">
        <v>45816</v>
      </c>
      <c r="F181" s="5" t="s">
        <v>139</v>
      </c>
      <c r="G181" s="5" t="s">
        <v>139</v>
      </c>
      <c r="H181" s="16">
        <v>45818</v>
      </c>
      <c r="J181" s="37">
        <v>1</v>
      </c>
      <c r="K181" s="5" t="s">
        <v>136</v>
      </c>
      <c r="L181" s="5" t="s">
        <v>136</v>
      </c>
      <c r="M181" s="3"/>
    </row>
    <row r="182" spans="2:13" ht="12.75" x14ac:dyDescent="0.25">
      <c r="B182" s="37">
        <v>1</v>
      </c>
      <c r="C182" s="7" t="s">
        <v>142</v>
      </c>
      <c r="D182" s="9" t="s">
        <v>108</v>
      </c>
      <c r="E182" s="6">
        <v>45817</v>
      </c>
      <c r="F182" s="5" t="s">
        <v>133</v>
      </c>
      <c r="G182" s="5" t="s">
        <v>134</v>
      </c>
      <c r="H182" s="16" t="s">
        <v>135</v>
      </c>
      <c r="J182" s="37">
        <v>2</v>
      </c>
      <c r="K182" s="5" t="s">
        <v>141</v>
      </c>
      <c r="L182" s="5" t="s">
        <v>136</v>
      </c>
      <c r="M182" s="3"/>
    </row>
    <row r="183" spans="2:13" ht="12.75" x14ac:dyDescent="0.25">
      <c r="B183" s="37">
        <v>3</v>
      </c>
      <c r="C183" s="7" t="s">
        <v>142</v>
      </c>
      <c r="D183" s="9" t="s">
        <v>112</v>
      </c>
      <c r="E183" s="6">
        <v>45818</v>
      </c>
      <c r="F183" s="5" t="s">
        <v>133</v>
      </c>
      <c r="G183" s="5" t="s">
        <v>134</v>
      </c>
      <c r="H183" s="16" t="s">
        <v>135</v>
      </c>
      <c r="J183" s="37">
        <v>3</v>
      </c>
      <c r="K183" s="5" t="s">
        <v>141</v>
      </c>
      <c r="L183" s="5" t="s">
        <v>136</v>
      </c>
      <c r="M183" s="3"/>
    </row>
    <row r="184" spans="2:13" ht="12.75" x14ac:dyDescent="0.25">
      <c r="B184" s="37">
        <v>2</v>
      </c>
      <c r="C184" s="7" t="s">
        <v>142</v>
      </c>
      <c r="D184" s="9" t="s">
        <v>111</v>
      </c>
      <c r="E184" s="6">
        <v>45819</v>
      </c>
      <c r="F184" s="5" t="s">
        <v>133</v>
      </c>
      <c r="G184" s="5" t="s">
        <v>134</v>
      </c>
      <c r="H184" s="16" t="s">
        <v>135</v>
      </c>
      <c r="J184" s="37">
        <v>4</v>
      </c>
      <c r="K184" s="5" t="s">
        <v>136</v>
      </c>
      <c r="L184" s="5" t="s">
        <v>141</v>
      </c>
      <c r="M184" s="3"/>
    </row>
    <row r="185" spans="2:13" ht="12.75" x14ac:dyDescent="0.25">
      <c r="B185" s="37">
        <v>3</v>
      </c>
      <c r="C185" s="7" t="s">
        <v>142</v>
      </c>
      <c r="D185" s="9" t="s">
        <v>112</v>
      </c>
      <c r="E185" s="6">
        <v>45820</v>
      </c>
      <c r="F185" s="5" t="s">
        <v>133</v>
      </c>
      <c r="G185" s="5" t="s">
        <v>134</v>
      </c>
      <c r="H185" s="16" t="s">
        <v>135</v>
      </c>
      <c r="J185" s="37">
        <v>5</v>
      </c>
      <c r="K185" s="5" t="s">
        <v>136</v>
      </c>
      <c r="L185" s="5" t="s">
        <v>136</v>
      </c>
      <c r="M185" s="3"/>
    </row>
    <row r="186" spans="2:13" ht="12.75" x14ac:dyDescent="0.25">
      <c r="B186" s="37">
        <v>4</v>
      </c>
      <c r="C186" s="7" t="s">
        <v>142</v>
      </c>
      <c r="D186" s="9" t="s">
        <v>113</v>
      </c>
      <c r="E186" s="6">
        <v>45821</v>
      </c>
      <c r="F186" s="5" t="s">
        <v>133</v>
      </c>
      <c r="G186" s="5" t="s">
        <v>134</v>
      </c>
      <c r="H186" s="16" t="s">
        <v>135</v>
      </c>
      <c r="J186" s="37">
        <v>6</v>
      </c>
      <c r="K186" s="5" t="s">
        <v>136</v>
      </c>
      <c r="L186" s="5" t="s">
        <v>136</v>
      </c>
      <c r="M186" s="3"/>
    </row>
    <row r="187" spans="2:13" ht="12.75" x14ac:dyDescent="0.25">
      <c r="B187" s="37">
        <v>3</v>
      </c>
      <c r="C187" s="7" t="s">
        <v>138</v>
      </c>
      <c r="D187" s="9" t="s">
        <v>112</v>
      </c>
      <c r="E187" s="6">
        <v>45822</v>
      </c>
      <c r="F187" s="5" t="s">
        <v>139</v>
      </c>
      <c r="G187" s="5" t="s">
        <v>139</v>
      </c>
      <c r="H187" s="16">
        <v>45824</v>
      </c>
      <c r="J187" s="37">
        <v>7</v>
      </c>
      <c r="K187" s="5" t="s">
        <v>136</v>
      </c>
      <c r="L187" s="5" t="s">
        <v>136</v>
      </c>
      <c r="M187" s="3"/>
    </row>
    <row r="188" spans="2:13" ht="12.75" x14ac:dyDescent="0.25">
      <c r="B188" s="37">
        <v>3</v>
      </c>
      <c r="C188" s="7" t="s">
        <v>138</v>
      </c>
      <c r="D188" s="9" t="s">
        <v>112</v>
      </c>
      <c r="E188" s="6">
        <v>45823</v>
      </c>
      <c r="F188" s="5" t="s">
        <v>139</v>
      </c>
      <c r="G188" s="5" t="s">
        <v>139</v>
      </c>
      <c r="H188" s="16">
        <v>45825</v>
      </c>
      <c r="J188" s="37">
        <v>1</v>
      </c>
      <c r="K188" s="5" t="s">
        <v>136</v>
      </c>
      <c r="L188" s="5" t="s">
        <v>136</v>
      </c>
      <c r="M188" s="3"/>
    </row>
    <row r="189" spans="2:13" ht="12.75" x14ac:dyDescent="0.25">
      <c r="B189" s="37">
        <v>5</v>
      </c>
      <c r="C189" s="7" t="s">
        <v>142</v>
      </c>
      <c r="D189" s="9" t="s">
        <v>114</v>
      </c>
      <c r="E189" s="6">
        <v>45824</v>
      </c>
      <c r="F189" s="5" t="s">
        <v>133</v>
      </c>
      <c r="G189" s="5" t="s">
        <v>134</v>
      </c>
      <c r="H189" s="16" t="s">
        <v>135</v>
      </c>
      <c r="J189" s="37">
        <v>2</v>
      </c>
      <c r="K189" s="5" t="s">
        <v>141</v>
      </c>
      <c r="L189" s="5" t="s">
        <v>136</v>
      </c>
      <c r="M189" s="3"/>
    </row>
    <row r="190" spans="2:13" ht="12.75" x14ac:dyDescent="0.25">
      <c r="B190" s="37">
        <v>1</v>
      </c>
      <c r="C190" s="7" t="s">
        <v>142</v>
      </c>
      <c r="D190" s="9" t="s">
        <v>108</v>
      </c>
      <c r="E190" s="6">
        <v>45825</v>
      </c>
      <c r="F190" s="5" t="s">
        <v>133</v>
      </c>
      <c r="G190" s="5" t="s">
        <v>134</v>
      </c>
      <c r="H190" s="16" t="s">
        <v>135</v>
      </c>
      <c r="J190" s="37">
        <v>3</v>
      </c>
      <c r="K190" s="5" t="s">
        <v>141</v>
      </c>
      <c r="L190" s="5" t="s">
        <v>136</v>
      </c>
      <c r="M190" s="3"/>
    </row>
    <row r="191" spans="2:13" ht="12.75" x14ac:dyDescent="0.25">
      <c r="B191" s="37">
        <v>2</v>
      </c>
      <c r="C191" s="7" t="s">
        <v>142</v>
      </c>
      <c r="D191" s="9" t="s">
        <v>111</v>
      </c>
      <c r="E191" s="6">
        <v>45826</v>
      </c>
      <c r="F191" s="5" t="s">
        <v>133</v>
      </c>
      <c r="G191" s="5" t="s">
        <v>134</v>
      </c>
      <c r="H191" s="16" t="s">
        <v>135</v>
      </c>
      <c r="J191" s="37">
        <v>4</v>
      </c>
      <c r="K191" s="5" t="s">
        <v>136</v>
      </c>
      <c r="L191" s="5" t="s">
        <v>136</v>
      </c>
      <c r="M191" s="3"/>
    </row>
    <row r="192" spans="2:13" ht="12.75" x14ac:dyDescent="0.25">
      <c r="B192" s="37">
        <v>5</v>
      </c>
      <c r="C192" s="7" t="s">
        <v>142</v>
      </c>
      <c r="D192" s="9" t="s">
        <v>114</v>
      </c>
      <c r="E192" s="6">
        <v>45827</v>
      </c>
      <c r="F192" s="5" t="s">
        <v>133</v>
      </c>
      <c r="G192" s="5" t="s">
        <v>134</v>
      </c>
      <c r="H192" s="16" t="s">
        <v>135</v>
      </c>
      <c r="J192" s="37">
        <v>5</v>
      </c>
      <c r="K192" s="5" t="s">
        <v>136</v>
      </c>
      <c r="L192" s="5" t="s">
        <v>136</v>
      </c>
      <c r="M192" s="3"/>
    </row>
    <row r="193" spans="2:13" ht="12.75" x14ac:dyDescent="0.25">
      <c r="B193" s="37">
        <v>4</v>
      </c>
      <c r="C193" s="7" t="s">
        <v>142</v>
      </c>
      <c r="D193" s="9" t="s">
        <v>113</v>
      </c>
      <c r="E193" s="6">
        <v>45828</v>
      </c>
      <c r="F193" s="5" t="s">
        <v>133</v>
      </c>
      <c r="G193" s="5" t="s">
        <v>134</v>
      </c>
      <c r="H193" s="16" t="s">
        <v>135</v>
      </c>
      <c r="J193" s="37">
        <v>6</v>
      </c>
      <c r="K193" s="5" t="s">
        <v>136</v>
      </c>
      <c r="L193" s="5" t="s">
        <v>136</v>
      </c>
      <c r="M193" s="3"/>
    </row>
    <row r="194" spans="2:13" ht="12.75" x14ac:dyDescent="0.25">
      <c r="B194" s="37">
        <v>5</v>
      </c>
      <c r="C194" s="7" t="s">
        <v>138</v>
      </c>
      <c r="D194" s="9" t="s">
        <v>114</v>
      </c>
      <c r="E194" s="6">
        <v>45829</v>
      </c>
      <c r="F194" s="5" t="s">
        <v>139</v>
      </c>
      <c r="G194" s="5" t="s">
        <v>139</v>
      </c>
      <c r="H194" s="16">
        <v>45832</v>
      </c>
      <c r="J194" s="37">
        <v>7</v>
      </c>
      <c r="K194" s="5" t="s">
        <v>136</v>
      </c>
      <c r="L194" s="5" t="s">
        <v>136</v>
      </c>
      <c r="M194" s="3"/>
    </row>
    <row r="195" spans="2:13" ht="12.75" x14ac:dyDescent="0.25">
      <c r="B195" s="37">
        <v>5</v>
      </c>
      <c r="C195" s="7" t="s">
        <v>138</v>
      </c>
      <c r="D195" s="9" t="s">
        <v>114</v>
      </c>
      <c r="E195" s="6">
        <v>45830</v>
      </c>
      <c r="F195" s="5" t="s">
        <v>139</v>
      </c>
      <c r="G195" s="5" t="s">
        <v>139</v>
      </c>
      <c r="H195" s="16">
        <v>45833</v>
      </c>
      <c r="J195" s="37">
        <v>1</v>
      </c>
      <c r="K195" s="5" t="s">
        <v>136</v>
      </c>
      <c r="L195" s="5" t="s">
        <v>136</v>
      </c>
      <c r="M195" s="3"/>
    </row>
    <row r="196" spans="2:13" ht="12.75" x14ac:dyDescent="0.25">
      <c r="B196" s="37">
        <v>5</v>
      </c>
      <c r="C196" s="7" t="s">
        <v>138</v>
      </c>
      <c r="D196" s="9" t="s">
        <v>114</v>
      </c>
      <c r="E196" s="6">
        <v>45831</v>
      </c>
      <c r="F196" s="5" t="s">
        <v>139</v>
      </c>
      <c r="G196" s="5" t="s">
        <v>139</v>
      </c>
      <c r="H196" s="16">
        <v>45834</v>
      </c>
      <c r="J196" s="37">
        <v>2</v>
      </c>
      <c r="K196" s="5" t="s">
        <v>141</v>
      </c>
      <c r="L196" s="5" t="s">
        <v>136</v>
      </c>
      <c r="M196" s="3"/>
    </row>
    <row r="197" spans="2:13" ht="12.75" x14ac:dyDescent="0.25">
      <c r="B197" s="37">
        <v>2</v>
      </c>
      <c r="C197" s="7" t="s">
        <v>142</v>
      </c>
      <c r="D197" s="9" t="s">
        <v>111</v>
      </c>
      <c r="E197" s="6">
        <v>45832</v>
      </c>
      <c r="F197" s="5" t="s">
        <v>133</v>
      </c>
      <c r="G197" s="5" t="s">
        <v>134</v>
      </c>
      <c r="H197" s="16" t="s">
        <v>135</v>
      </c>
      <c r="J197" s="37">
        <v>3</v>
      </c>
      <c r="K197" s="5" t="s">
        <v>141</v>
      </c>
      <c r="L197" s="5" t="s">
        <v>136</v>
      </c>
      <c r="M197" s="3"/>
    </row>
    <row r="198" spans="2:13" ht="12.75" x14ac:dyDescent="0.25">
      <c r="B198" s="37">
        <v>1</v>
      </c>
      <c r="C198" s="7" t="s">
        <v>142</v>
      </c>
      <c r="D198" s="9" t="s">
        <v>108</v>
      </c>
      <c r="E198" s="6">
        <v>45833</v>
      </c>
      <c r="F198" s="5" t="s">
        <v>133</v>
      </c>
      <c r="G198" s="5" t="s">
        <v>134</v>
      </c>
      <c r="H198" s="16" t="s">
        <v>135</v>
      </c>
      <c r="J198" s="37">
        <v>4</v>
      </c>
      <c r="K198" s="5" t="s">
        <v>136</v>
      </c>
      <c r="L198" s="5" t="s">
        <v>136</v>
      </c>
      <c r="M198" s="3"/>
    </row>
    <row r="199" spans="2:13" ht="12.75" x14ac:dyDescent="0.25">
      <c r="B199" s="37">
        <v>2</v>
      </c>
      <c r="C199" s="7" t="s">
        <v>142</v>
      </c>
      <c r="D199" s="9" t="s">
        <v>111</v>
      </c>
      <c r="E199" s="6">
        <v>45834</v>
      </c>
      <c r="F199" s="5" t="s">
        <v>133</v>
      </c>
      <c r="G199" s="5" t="s">
        <v>134</v>
      </c>
      <c r="H199" s="16" t="s">
        <v>135</v>
      </c>
      <c r="J199" s="37">
        <v>5</v>
      </c>
      <c r="K199" s="5" t="s">
        <v>136</v>
      </c>
      <c r="L199" s="5" t="s">
        <v>136</v>
      </c>
      <c r="M199" s="3"/>
    </row>
    <row r="200" spans="2:13" ht="12.75" x14ac:dyDescent="0.25">
      <c r="B200" s="37">
        <v>3</v>
      </c>
      <c r="C200" s="7" t="s">
        <v>142</v>
      </c>
      <c r="D200" s="9" t="s">
        <v>112</v>
      </c>
      <c r="E200" s="6">
        <v>45835</v>
      </c>
      <c r="F200" s="5" t="s">
        <v>133</v>
      </c>
      <c r="G200" s="5" t="s">
        <v>134</v>
      </c>
      <c r="H200" s="16" t="s">
        <v>135</v>
      </c>
      <c r="J200" s="37">
        <v>6</v>
      </c>
      <c r="K200" s="5" t="s">
        <v>136</v>
      </c>
      <c r="L200" s="5" t="s">
        <v>136</v>
      </c>
      <c r="M200" s="3"/>
    </row>
    <row r="201" spans="2:13" ht="12.75" x14ac:dyDescent="0.25">
      <c r="B201" s="37">
        <v>2</v>
      </c>
      <c r="C201" s="7" t="s">
        <v>138</v>
      </c>
      <c r="D201" s="9" t="s">
        <v>111</v>
      </c>
      <c r="E201" s="6">
        <v>45836</v>
      </c>
      <c r="F201" s="5" t="s">
        <v>139</v>
      </c>
      <c r="G201" s="5" t="s">
        <v>139</v>
      </c>
      <c r="H201" s="16">
        <v>45839</v>
      </c>
      <c r="J201" s="37">
        <v>7</v>
      </c>
      <c r="K201" s="5" t="s">
        <v>136</v>
      </c>
      <c r="L201" s="5" t="s">
        <v>136</v>
      </c>
      <c r="M201" s="3"/>
    </row>
    <row r="202" spans="2:13" ht="12.75" x14ac:dyDescent="0.25">
      <c r="B202" s="37">
        <v>2</v>
      </c>
      <c r="C202" s="7" t="s">
        <v>138</v>
      </c>
      <c r="D202" s="9" t="s">
        <v>111</v>
      </c>
      <c r="E202" s="6">
        <v>45837</v>
      </c>
      <c r="F202" s="5" t="s">
        <v>139</v>
      </c>
      <c r="G202" s="5" t="s">
        <v>139</v>
      </c>
      <c r="H202" s="16">
        <v>45840</v>
      </c>
      <c r="J202" s="37">
        <v>1</v>
      </c>
      <c r="K202" s="5" t="s">
        <v>136</v>
      </c>
      <c r="L202" s="5" t="s">
        <v>136</v>
      </c>
      <c r="M202" s="3"/>
    </row>
    <row r="203" spans="2:13" ht="12.75" x14ac:dyDescent="0.25">
      <c r="B203" s="37">
        <v>2</v>
      </c>
      <c r="C203" s="7" t="s">
        <v>138</v>
      </c>
      <c r="D203" s="9" t="s">
        <v>111</v>
      </c>
      <c r="E203" s="6">
        <v>45838</v>
      </c>
      <c r="F203" s="5" t="s">
        <v>139</v>
      </c>
      <c r="G203" s="5" t="s">
        <v>139</v>
      </c>
      <c r="H203" s="16">
        <v>45841</v>
      </c>
      <c r="J203" s="37">
        <v>2</v>
      </c>
      <c r="K203" s="5" t="s">
        <v>141</v>
      </c>
      <c r="L203" s="5" t="s">
        <v>136</v>
      </c>
      <c r="M203" s="3"/>
    </row>
    <row r="204" spans="2:13" ht="12.75" x14ac:dyDescent="0.25">
      <c r="B204" s="37">
        <v>4</v>
      </c>
      <c r="C204" s="7" t="s">
        <v>142</v>
      </c>
      <c r="D204" s="9" t="s">
        <v>113</v>
      </c>
      <c r="E204" s="6">
        <v>45839</v>
      </c>
      <c r="F204" s="5" t="s">
        <v>133</v>
      </c>
      <c r="G204" s="5" t="s">
        <v>134</v>
      </c>
      <c r="H204" s="16" t="s">
        <v>135</v>
      </c>
      <c r="J204" s="37">
        <v>3</v>
      </c>
      <c r="K204" s="5" t="s">
        <v>141</v>
      </c>
      <c r="L204" s="5" t="s">
        <v>136</v>
      </c>
      <c r="M204" s="3"/>
    </row>
    <row r="205" spans="2:13" ht="12.75" x14ac:dyDescent="0.25">
      <c r="B205" s="37">
        <v>5</v>
      </c>
      <c r="C205" s="7" t="s">
        <v>142</v>
      </c>
      <c r="D205" s="9" t="s">
        <v>114</v>
      </c>
      <c r="E205" s="6">
        <v>45840</v>
      </c>
      <c r="F205" s="5" t="s">
        <v>133</v>
      </c>
      <c r="G205" s="5" t="s">
        <v>134</v>
      </c>
      <c r="H205" s="16" t="s">
        <v>135</v>
      </c>
      <c r="J205" s="37">
        <v>4</v>
      </c>
      <c r="K205" s="5" t="s">
        <v>136</v>
      </c>
      <c r="L205" s="5" t="s">
        <v>141</v>
      </c>
      <c r="M205" s="3"/>
    </row>
    <row r="206" spans="2:13" ht="12.75" x14ac:dyDescent="0.25">
      <c r="B206" s="37">
        <v>1</v>
      </c>
      <c r="C206" s="7" t="s">
        <v>142</v>
      </c>
      <c r="D206" s="9" t="s">
        <v>108</v>
      </c>
      <c r="E206" s="6">
        <v>45841</v>
      </c>
      <c r="F206" s="5" t="s">
        <v>133</v>
      </c>
      <c r="G206" s="5" t="s">
        <v>134</v>
      </c>
      <c r="H206" s="16" t="s">
        <v>135</v>
      </c>
      <c r="J206" s="37">
        <v>5</v>
      </c>
      <c r="K206" s="5" t="s">
        <v>136</v>
      </c>
      <c r="L206" s="5" t="s">
        <v>136</v>
      </c>
      <c r="M206" s="3"/>
    </row>
    <row r="207" spans="2:13" ht="12.75" x14ac:dyDescent="0.25">
      <c r="B207" s="37">
        <v>3</v>
      </c>
      <c r="C207" s="7" t="s">
        <v>142</v>
      </c>
      <c r="D207" s="9" t="s">
        <v>112</v>
      </c>
      <c r="E207" s="6">
        <v>45842</v>
      </c>
      <c r="F207" s="5" t="s">
        <v>133</v>
      </c>
      <c r="G207" s="5" t="s">
        <v>134</v>
      </c>
      <c r="H207" s="16" t="s">
        <v>135</v>
      </c>
      <c r="J207" s="37">
        <v>6</v>
      </c>
      <c r="K207" s="5" t="s">
        <v>136</v>
      </c>
      <c r="L207" s="5" t="s">
        <v>136</v>
      </c>
      <c r="M207" s="3"/>
    </row>
    <row r="208" spans="2:13" ht="12.75" x14ac:dyDescent="0.25">
      <c r="B208" s="37">
        <v>1</v>
      </c>
      <c r="C208" s="7" t="s">
        <v>138</v>
      </c>
      <c r="D208" s="9" t="s">
        <v>108</v>
      </c>
      <c r="E208" s="6">
        <v>45843</v>
      </c>
      <c r="F208" s="5" t="s">
        <v>139</v>
      </c>
      <c r="G208" s="5" t="s">
        <v>139</v>
      </c>
      <c r="H208" s="16">
        <v>45845</v>
      </c>
      <c r="J208" s="37">
        <v>7</v>
      </c>
      <c r="K208" s="5" t="s">
        <v>136</v>
      </c>
      <c r="L208" s="5" t="s">
        <v>136</v>
      </c>
      <c r="M208" s="3"/>
    </row>
    <row r="209" spans="2:13" ht="12.75" x14ac:dyDescent="0.25">
      <c r="B209" s="37">
        <v>1</v>
      </c>
      <c r="C209" s="7" t="s">
        <v>138</v>
      </c>
      <c r="D209" s="9" t="s">
        <v>108</v>
      </c>
      <c r="E209" s="6">
        <v>45844</v>
      </c>
      <c r="F209" s="5" t="s">
        <v>139</v>
      </c>
      <c r="G209" s="5" t="s">
        <v>139</v>
      </c>
      <c r="H209" s="16">
        <v>45846</v>
      </c>
      <c r="J209" s="37">
        <v>1</v>
      </c>
      <c r="K209" s="5" t="s">
        <v>136</v>
      </c>
      <c r="L209" s="5" t="s">
        <v>136</v>
      </c>
      <c r="M209" s="3"/>
    </row>
    <row r="210" spans="2:13" ht="12.75" x14ac:dyDescent="0.25">
      <c r="B210" s="37">
        <v>4</v>
      </c>
      <c r="C210" s="7" t="s">
        <v>142</v>
      </c>
      <c r="D210" s="9" t="s">
        <v>113</v>
      </c>
      <c r="E210" s="6">
        <v>45845</v>
      </c>
      <c r="F210" s="5" t="s">
        <v>133</v>
      </c>
      <c r="G210" s="5" t="s">
        <v>134</v>
      </c>
      <c r="H210" s="16" t="s">
        <v>135</v>
      </c>
      <c r="J210" s="37">
        <v>2</v>
      </c>
      <c r="K210" s="5" t="s">
        <v>141</v>
      </c>
      <c r="L210" s="5" t="s">
        <v>136</v>
      </c>
      <c r="M210" s="3"/>
    </row>
    <row r="211" spans="2:13" ht="12.75" x14ac:dyDescent="0.25">
      <c r="B211" s="37">
        <v>5</v>
      </c>
      <c r="C211" s="7" t="s">
        <v>142</v>
      </c>
      <c r="D211" s="9" t="s">
        <v>114</v>
      </c>
      <c r="E211" s="6">
        <v>45846</v>
      </c>
      <c r="F211" s="5" t="s">
        <v>133</v>
      </c>
      <c r="G211" s="5" t="s">
        <v>134</v>
      </c>
      <c r="H211" s="16" t="s">
        <v>135</v>
      </c>
      <c r="J211" s="37">
        <v>3</v>
      </c>
      <c r="K211" s="5" t="s">
        <v>141</v>
      </c>
      <c r="L211" s="5" t="s">
        <v>136</v>
      </c>
      <c r="M211" s="3"/>
    </row>
    <row r="212" spans="2:13" ht="12.75" x14ac:dyDescent="0.25">
      <c r="B212" s="37">
        <v>1</v>
      </c>
      <c r="C212" s="7" t="s">
        <v>142</v>
      </c>
      <c r="D212" s="9" t="s">
        <v>108</v>
      </c>
      <c r="E212" s="6">
        <v>45847</v>
      </c>
      <c r="F212" s="5" t="s">
        <v>133</v>
      </c>
      <c r="G212" s="5" t="s">
        <v>134</v>
      </c>
      <c r="H212" s="16" t="s">
        <v>135</v>
      </c>
      <c r="J212" s="37">
        <v>4</v>
      </c>
      <c r="K212" s="5" t="s">
        <v>136</v>
      </c>
      <c r="L212" s="5" t="s">
        <v>136</v>
      </c>
      <c r="M212" s="3"/>
    </row>
    <row r="213" spans="2:13" ht="12.75" x14ac:dyDescent="0.25">
      <c r="B213" s="37">
        <v>2</v>
      </c>
      <c r="C213" s="7" t="s">
        <v>142</v>
      </c>
      <c r="D213" s="9" t="s">
        <v>111</v>
      </c>
      <c r="E213" s="6">
        <v>45848</v>
      </c>
      <c r="F213" s="5" t="s">
        <v>133</v>
      </c>
      <c r="G213" s="5" t="s">
        <v>134</v>
      </c>
      <c r="H213" s="16" t="s">
        <v>135</v>
      </c>
      <c r="J213" s="37">
        <v>5</v>
      </c>
      <c r="K213" s="5" t="s">
        <v>136</v>
      </c>
      <c r="L213" s="5" t="s">
        <v>136</v>
      </c>
      <c r="M213" s="3"/>
    </row>
    <row r="214" spans="2:13" ht="12.75" x14ac:dyDescent="0.25">
      <c r="B214" s="37">
        <v>3</v>
      </c>
      <c r="C214" s="7" t="s">
        <v>142</v>
      </c>
      <c r="D214" s="9" t="s">
        <v>112</v>
      </c>
      <c r="E214" s="6">
        <v>45849</v>
      </c>
      <c r="F214" s="5" t="s">
        <v>133</v>
      </c>
      <c r="G214" s="5" t="s">
        <v>134</v>
      </c>
      <c r="H214" s="16" t="s">
        <v>135</v>
      </c>
      <c r="J214" s="37">
        <v>6</v>
      </c>
      <c r="K214" s="5" t="s">
        <v>136</v>
      </c>
      <c r="L214" s="5" t="s">
        <v>136</v>
      </c>
      <c r="M214" s="3"/>
    </row>
    <row r="215" spans="2:13" ht="12.75" x14ac:dyDescent="0.25">
      <c r="B215" s="37">
        <v>2</v>
      </c>
      <c r="C215" s="7" t="s">
        <v>138</v>
      </c>
      <c r="D215" s="9" t="s">
        <v>111</v>
      </c>
      <c r="E215" s="6">
        <v>45850</v>
      </c>
      <c r="F215" s="5" t="s">
        <v>139</v>
      </c>
      <c r="G215" s="5" t="s">
        <v>139</v>
      </c>
      <c r="H215" s="16">
        <v>45852</v>
      </c>
      <c r="J215" s="37">
        <v>7</v>
      </c>
      <c r="K215" s="5" t="s">
        <v>136</v>
      </c>
      <c r="L215" s="5" t="s">
        <v>136</v>
      </c>
      <c r="M215" s="3"/>
    </row>
    <row r="216" spans="2:13" ht="12.75" x14ac:dyDescent="0.25">
      <c r="B216" s="37">
        <v>2</v>
      </c>
      <c r="C216" s="7" t="s">
        <v>138</v>
      </c>
      <c r="D216" s="9" t="s">
        <v>111</v>
      </c>
      <c r="E216" s="6">
        <v>45851</v>
      </c>
      <c r="F216" s="5" t="s">
        <v>139</v>
      </c>
      <c r="G216" s="5" t="s">
        <v>139</v>
      </c>
      <c r="H216" s="16">
        <v>45853</v>
      </c>
      <c r="J216" s="37">
        <v>1</v>
      </c>
      <c r="K216" s="5" t="s">
        <v>136</v>
      </c>
      <c r="L216" s="5" t="s">
        <v>136</v>
      </c>
      <c r="M216" s="3"/>
    </row>
    <row r="217" spans="2:13" ht="12.75" x14ac:dyDescent="0.25">
      <c r="B217" s="37">
        <v>4</v>
      </c>
      <c r="C217" s="7" t="s">
        <v>142</v>
      </c>
      <c r="D217" s="9" t="s">
        <v>113</v>
      </c>
      <c r="E217" s="6">
        <v>45852</v>
      </c>
      <c r="F217" s="5" t="s">
        <v>133</v>
      </c>
      <c r="G217" s="5" t="s">
        <v>134</v>
      </c>
      <c r="H217" s="16" t="s">
        <v>135</v>
      </c>
      <c r="J217" s="37">
        <v>2</v>
      </c>
      <c r="K217" s="5" t="s">
        <v>141</v>
      </c>
      <c r="L217" s="5" t="s">
        <v>136</v>
      </c>
      <c r="M217" s="3"/>
    </row>
    <row r="218" spans="2:13" ht="12.75" x14ac:dyDescent="0.25">
      <c r="B218" s="37">
        <v>5</v>
      </c>
      <c r="C218" s="7" t="s">
        <v>142</v>
      </c>
      <c r="D218" s="9" t="s">
        <v>114</v>
      </c>
      <c r="E218" s="6">
        <v>45853</v>
      </c>
      <c r="F218" s="5" t="s">
        <v>133</v>
      </c>
      <c r="G218" s="5" t="s">
        <v>134</v>
      </c>
      <c r="H218" s="16" t="s">
        <v>135</v>
      </c>
      <c r="J218" s="37">
        <v>3</v>
      </c>
      <c r="K218" s="5" t="s">
        <v>141</v>
      </c>
      <c r="L218" s="5" t="s">
        <v>136</v>
      </c>
      <c r="M218" s="3"/>
    </row>
    <row r="219" spans="2:13" ht="12.75" x14ac:dyDescent="0.25">
      <c r="B219" s="37">
        <v>1</v>
      </c>
      <c r="C219" s="7" t="s">
        <v>142</v>
      </c>
      <c r="D219" s="9" t="s">
        <v>108</v>
      </c>
      <c r="E219" s="6">
        <v>45854</v>
      </c>
      <c r="F219" s="5" t="s">
        <v>133</v>
      </c>
      <c r="G219" s="5" t="s">
        <v>134</v>
      </c>
      <c r="H219" s="16" t="s">
        <v>135</v>
      </c>
      <c r="J219" s="37">
        <v>4</v>
      </c>
      <c r="K219" s="5" t="s">
        <v>136</v>
      </c>
      <c r="L219" s="5" t="s">
        <v>136</v>
      </c>
      <c r="M219" s="3"/>
    </row>
    <row r="220" spans="2:13" ht="12.75" x14ac:dyDescent="0.25">
      <c r="B220" s="37">
        <v>3</v>
      </c>
      <c r="C220" s="7" t="s">
        <v>142</v>
      </c>
      <c r="D220" s="9" t="s">
        <v>112</v>
      </c>
      <c r="E220" s="6">
        <v>45855</v>
      </c>
      <c r="F220" s="5" t="s">
        <v>133</v>
      </c>
      <c r="G220" s="5" t="s">
        <v>134</v>
      </c>
      <c r="H220" s="16" t="s">
        <v>135</v>
      </c>
      <c r="J220" s="37">
        <v>5</v>
      </c>
      <c r="K220" s="5" t="s">
        <v>136</v>
      </c>
      <c r="L220" s="5" t="s">
        <v>136</v>
      </c>
      <c r="M220" s="3"/>
    </row>
    <row r="221" spans="2:13" ht="12.75" x14ac:dyDescent="0.25">
      <c r="B221" s="37">
        <v>2</v>
      </c>
      <c r="C221" s="7" t="s">
        <v>142</v>
      </c>
      <c r="D221" s="9" t="s">
        <v>111</v>
      </c>
      <c r="E221" s="6">
        <v>45856</v>
      </c>
      <c r="F221" s="5" t="s">
        <v>133</v>
      </c>
      <c r="G221" s="5" t="s">
        <v>134</v>
      </c>
      <c r="H221" s="16" t="s">
        <v>135</v>
      </c>
      <c r="J221" s="37">
        <v>6</v>
      </c>
      <c r="K221" s="5" t="s">
        <v>136</v>
      </c>
      <c r="L221" s="5" t="s">
        <v>136</v>
      </c>
      <c r="M221" s="3"/>
    </row>
    <row r="222" spans="2:13" ht="12.75" x14ac:dyDescent="0.25">
      <c r="B222" s="37">
        <v>3</v>
      </c>
      <c r="C222" s="7" t="s">
        <v>138</v>
      </c>
      <c r="D222" s="9" t="s">
        <v>112</v>
      </c>
      <c r="E222" s="6">
        <v>45857</v>
      </c>
      <c r="F222" s="5" t="s">
        <v>139</v>
      </c>
      <c r="G222" s="5" t="s">
        <v>139</v>
      </c>
      <c r="H222" s="16">
        <v>45859</v>
      </c>
      <c r="J222" s="37">
        <v>7</v>
      </c>
      <c r="K222" s="5" t="s">
        <v>136</v>
      </c>
      <c r="L222" s="5" t="s">
        <v>136</v>
      </c>
      <c r="M222" s="3"/>
    </row>
    <row r="223" spans="2:13" ht="12.75" x14ac:dyDescent="0.25">
      <c r="B223" s="37">
        <v>3</v>
      </c>
      <c r="C223" s="7" t="s">
        <v>138</v>
      </c>
      <c r="D223" s="9" t="s">
        <v>112</v>
      </c>
      <c r="E223" s="6">
        <v>45858</v>
      </c>
      <c r="F223" s="5" t="s">
        <v>139</v>
      </c>
      <c r="G223" s="5" t="s">
        <v>139</v>
      </c>
      <c r="H223" s="16">
        <v>45860</v>
      </c>
      <c r="J223" s="37">
        <v>1</v>
      </c>
      <c r="K223" s="5" t="s">
        <v>136</v>
      </c>
      <c r="L223" s="5" t="s">
        <v>136</v>
      </c>
      <c r="M223" s="3"/>
    </row>
    <row r="224" spans="2:13" ht="12.75" x14ac:dyDescent="0.25">
      <c r="B224" s="37">
        <v>4</v>
      </c>
      <c r="C224" s="7" t="s">
        <v>142</v>
      </c>
      <c r="D224" s="9" t="s">
        <v>113</v>
      </c>
      <c r="E224" s="6">
        <v>45859</v>
      </c>
      <c r="F224" s="5" t="s">
        <v>133</v>
      </c>
      <c r="G224" s="5" t="s">
        <v>134</v>
      </c>
      <c r="H224" s="16" t="s">
        <v>135</v>
      </c>
      <c r="J224" s="37">
        <v>2</v>
      </c>
      <c r="K224" s="5" t="s">
        <v>141</v>
      </c>
      <c r="L224" s="5" t="s">
        <v>141</v>
      </c>
      <c r="M224" s="3"/>
    </row>
    <row r="225" spans="2:13" ht="12.75" x14ac:dyDescent="0.25">
      <c r="B225" s="37">
        <v>1</v>
      </c>
      <c r="C225" s="7" t="s">
        <v>142</v>
      </c>
      <c r="D225" s="9" t="s">
        <v>108</v>
      </c>
      <c r="E225" s="6">
        <v>45860</v>
      </c>
      <c r="F225" s="5" t="s">
        <v>133</v>
      </c>
      <c r="G225" s="5" t="s">
        <v>134</v>
      </c>
      <c r="H225" s="16" t="s">
        <v>135</v>
      </c>
      <c r="J225" s="37">
        <v>3</v>
      </c>
      <c r="K225" s="5" t="s">
        <v>141</v>
      </c>
      <c r="L225" s="5" t="s">
        <v>136</v>
      </c>
      <c r="M225" s="3"/>
    </row>
    <row r="226" spans="2:13" ht="12.75" x14ac:dyDescent="0.25">
      <c r="B226" s="37">
        <v>5</v>
      </c>
      <c r="C226" s="7" t="s">
        <v>142</v>
      </c>
      <c r="D226" s="9" t="s">
        <v>114</v>
      </c>
      <c r="E226" s="6">
        <v>45861</v>
      </c>
      <c r="F226" s="5" t="s">
        <v>133</v>
      </c>
      <c r="G226" s="5" t="s">
        <v>134</v>
      </c>
      <c r="H226" s="16" t="s">
        <v>135</v>
      </c>
      <c r="J226" s="37">
        <v>4</v>
      </c>
      <c r="K226" s="5" t="s">
        <v>136</v>
      </c>
      <c r="L226" s="5" t="s">
        <v>136</v>
      </c>
      <c r="M226" s="3"/>
    </row>
    <row r="227" spans="2:13" ht="12.75" x14ac:dyDescent="0.25">
      <c r="B227" s="37">
        <v>1</v>
      </c>
      <c r="C227" s="7" t="s">
        <v>142</v>
      </c>
      <c r="D227" s="9" t="s">
        <v>108</v>
      </c>
      <c r="E227" s="6">
        <v>45862</v>
      </c>
      <c r="F227" s="5" t="s">
        <v>133</v>
      </c>
      <c r="G227" s="5" t="s">
        <v>134</v>
      </c>
      <c r="H227" s="16" t="s">
        <v>135</v>
      </c>
      <c r="J227" s="37">
        <v>5</v>
      </c>
      <c r="K227" s="5" t="s">
        <v>136</v>
      </c>
      <c r="L227" s="5" t="s">
        <v>136</v>
      </c>
      <c r="M227" s="3"/>
    </row>
    <row r="228" spans="2:13" ht="12.75" x14ac:dyDescent="0.25">
      <c r="B228" s="37">
        <v>2</v>
      </c>
      <c r="C228" s="7" t="s">
        <v>142</v>
      </c>
      <c r="D228" s="9" t="s">
        <v>111</v>
      </c>
      <c r="E228" s="6">
        <v>45863</v>
      </c>
      <c r="F228" s="5" t="s">
        <v>133</v>
      </c>
      <c r="G228" s="5" t="s">
        <v>134</v>
      </c>
      <c r="H228" s="16" t="s">
        <v>135</v>
      </c>
      <c r="J228" s="37">
        <v>6</v>
      </c>
      <c r="K228" s="5" t="s">
        <v>136</v>
      </c>
      <c r="L228" s="5" t="s">
        <v>136</v>
      </c>
      <c r="M228" s="3"/>
    </row>
    <row r="229" spans="2:13" ht="12.75" x14ac:dyDescent="0.25">
      <c r="B229" s="37">
        <v>1</v>
      </c>
      <c r="C229" s="7" t="s">
        <v>138</v>
      </c>
      <c r="D229" s="9" t="s">
        <v>108</v>
      </c>
      <c r="E229" s="6">
        <v>45864</v>
      </c>
      <c r="F229" s="5" t="s">
        <v>139</v>
      </c>
      <c r="G229" s="5" t="s">
        <v>139</v>
      </c>
      <c r="H229" s="16">
        <v>45866</v>
      </c>
      <c r="J229" s="37">
        <v>7</v>
      </c>
      <c r="K229" s="5" t="s">
        <v>136</v>
      </c>
      <c r="L229" s="5" t="s">
        <v>136</v>
      </c>
      <c r="M229" s="3"/>
    </row>
    <row r="230" spans="2:13" ht="12.75" x14ac:dyDescent="0.25">
      <c r="B230" s="37">
        <v>1</v>
      </c>
      <c r="C230" s="7" t="s">
        <v>138</v>
      </c>
      <c r="D230" s="9" t="s">
        <v>108</v>
      </c>
      <c r="E230" s="6">
        <v>45865</v>
      </c>
      <c r="F230" s="5" t="s">
        <v>139</v>
      </c>
      <c r="G230" s="5" t="s">
        <v>139</v>
      </c>
      <c r="H230" s="16">
        <v>45867</v>
      </c>
      <c r="J230" s="37">
        <v>1</v>
      </c>
      <c r="K230" s="5" t="s">
        <v>136</v>
      </c>
      <c r="L230" s="5" t="s">
        <v>136</v>
      </c>
      <c r="M230" s="3"/>
    </row>
    <row r="231" spans="2:13" ht="12.75" x14ac:dyDescent="0.25">
      <c r="B231" s="37">
        <v>3</v>
      </c>
      <c r="C231" s="7" t="s">
        <v>142</v>
      </c>
      <c r="D231" s="9" t="s">
        <v>112</v>
      </c>
      <c r="E231" s="6">
        <v>45866</v>
      </c>
      <c r="F231" s="5" t="s">
        <v>133</v>
      </c>
      <c r="G231" s="5" t="s">
        <v>134</v>
      </c>
      <c r="H231" s="16" t="s">
        <v>135</v>
      </c>
      <c r="J231" s="37">
        <v>2</v>
      </c>
      <c r="K231" s="5" t="s">
        <v>141</v>
      </c>
      <c r="L231" s="5" t="s">
        <v>136</v>
      </c>
      <c r="M231" s="3"/>
    </row>
    <row r="232" spans="2:13" ht="12.75" x14ac:dyDescent="0.25">
      <c r="B232" s="37">
        <v>4</v>
      </c>
      <c r="C232" s="7" t="s">
        <v>142</v>
      </c>
      <c r="D232" s="9" t="s">
        <v>113</v>
      </c>
      <c r="E232" s="6">
        <v>45867</v>
      </c>
      <c r="F232" s="5" t="s">
        <v>133</v>
      </c>
      <c r="G232" s="5" t="s">
        <v>134</v>
      </c>
      <c r="H232" s="16" t="s">
        <v>135</v>
      </c>
      <c r="J232" s="37">
        <v>3</v>
      </c>
      <c r="K232" s="5" t="s">
        <v>141</v>
      </c>
      <c r="L232" s="5" t="s">
        <v>136</v>
      </c>
      <c r="M232" s="3"/>
    </row>
    <row r="233" spans="2:13" ht="12.75" x14ac:dyDescent="0.25">
      <c r="B233" s="37">
        <v>5</v>
      </c>
      <c r="C233" s="7" t="s">
        <v>142</v>
      </c>
      <c r="D233" s="9" t="s">
        <v>114</v>
      </c>
      <c r="E233" s="6">
        <v>45868</v>
      </c>
      <c r="F233" s="5" t="s">
        <v>133</v>
      </c>
      <c r="G233" s="5" t="s">
        <v>134</v>
      </c>
      <c r="H233" s="16" t="s">
        <v>135</v>
      </c>
      <c r="J233" s="37">
        <v>4</v>
      </c>
      <c r="K233" s="5" t="s">
        <v>136</v>
      </c>
      <c r="L233" s="5" t="s">
        <v>136</v>
      </c>
      <c r="M233" s="3"/>
    </row>
    <row r="234" spans="2:13" ht="12.75" x14ac:dyDescent="0.25">
      <c r="B234" s="37">
        <v>4</v>
      </c>
      <c r="C234" s="7" t="s">
        <v>142</v>
      </c>
      <c r="D234" s="9" t="s">
        <v>113</v>
      </c>
      <c r="E234" s="6">
        <v>45869</v>
      </c>
      <c r="F234" s="5" t="s">
        <v>133</v>
      </c>
      <c r="G234" s="5" t="s">
        <v>134</v>
      </c>
      <c r="H234" s="16" t="s">
        <v>135</v>
      </c>
      <c r="J234" s="37">
        <v>5</v>
      </c>
      <c r="K234" s="5" t="s">
        <v>136</v>
      </c>
      <c r="L234" s="5" t="s">
        <v>136</v>
      </c>
      <c r="M234" s="3"/>
    </row>
    <row r="235" spans="2:13" ht="12.75" x14ac:dyDescent="0.25">
      <c r="B235" s="37">
        <v>2</v>
      </c>
      <c r="C235" s="7" t="s">
        <v>142</v>
      </c>
      <c r="D235" s="9" t="s">
        <v>111</v>
      </c>
      <c r="E235" s="6">
        <v>45870</v>
      </c>
      <c r="F235" s="5" t="s">
        <v>133</v>
      </c>
      <c r="G235" s="5" t="s">
        <v>134</v>
      </c>
      <c r="H235" s="16" t="s">
        <v>135</v>
      </c>
      <c r="J235" s="37">
        <v>6</v>
      </c>
      <c r="K235" s="5" t="s">
        <v>136</v>
      </c>
      <c r="L235" s="5" t="s">
        <v>136</v>
      </c>
      <c r="M235" s="3"/>
    </row>
    <row r="236" spans="2:13" ht="12.75" x14ac:dyDescent="0.25">
      <c r="B236" s="37">
        <v>4</v>
      </c>
      <c r="C236" s="7" t="s">
        <v>138</v>
      </c>
      <c r="D236" s="9" t="s">
        <v>113</v>
      </c>
      <c r="E236" s="6">
        <v>45871</v>
      </c>
      <c r="F236" s="5" t="s">
        <v>139</v>
      </c>
      <c r="G236" s="5" t="s">
        <v>139</v>
      </c>
      <c r="H236" s="16">
        <v>45873</v>
      </c>
      <c r="J236" s="37">
        <v>7</v>
      </c>
      <c r="K236" s="5" t="s">
        <v>136</v>
      </c>
      <c r="L236" s="5" t="s">
        <v>136</v>
      </c>
      <c r="M236" s="3"/>
    </row>
    <row r="237" spans="2:13" ht="12.75" x14ac:dyDescent="0.25">
      <c r="B237" s="37">
        <v>4</v>
      </c>
      <c r="C237" s="7" t="s">
        <v>138</v>
      </c>
      <c r="D237" s="9" t="s">
        <v>113</v>
      </c>
      <c r="E237" s="6">
        <v>45872</v>
      </c>
      <c r="F237" s="5" t="s">
        <v>139</v>
      </c>
      <c r="G237" s="5" t="s">
        <v>139</v>
      </c>
      <c r="H237" s="16">
        <v>45874</v>
      </c>
      <c r="J237" s="37">
        <v>1</v>
      </c>
      <c r="K237" s="5" t="s">
        <v>136</v>
      </c>
      <c r="L237" s="5" t="s">
        <v>136</v>
      </c>
      <c r="M237" s="3"/>
    </row>
    <row r="238" spans="2:13" ht="12.75" x14ac:dyDescent="0.25">
      <c r="B238" s="37">
        <v>3</v>
      </c>
      <c r="C238" s="7" t="s">
        <v>142</v>
      </c>
      <c r="D238" s="9" t="s">
        <v>112</v>
      </c>
      <c r="E238" s="6">
        <v>45873</v>
      </c>
      <c r="F238" s="5" t="s">
        <v>133</v>
      </c>
      <c r="G238" s="5" t="s">
        <v>134</v>
      </c>
      <c r="H238" s="16" t="s">
        <v>135</v>
      </c>
      <c r="J238" s="37">
        <v>2</v>
      </c>
      <c r="K238" s="5" t="s">
        <v>141</v>
      </c>
      <c r="L238" s="5" t="s">
        <v>136</v>
      </c>
      <c r="M238" s="3"/>
    </row>
    <row r="239" spans="2:13" ht="12.75" x14ac:dyDescent="0.25">
      <c r="B239" s="37">
        <v>1</v>
      </c>
      <c r="C239" s="7" t="s">
        <v>142</v>
      </c>
      <c r="D239" s="9" t="s">
        <v>108</v>
      </c>
      <c r="E239" s="6">
        <v>45874</v>
      </c>
      <c r="F239" s="5" t="s">
        <v>133</v>
      </c>
      <c r="G239" s="5" t="s">
        <v>134</v>
      </c>
      <c r="H239" s="16" t="s">
        <v>135</v>
      </c>
      <c r="J239" s="37">
        <v>3</v>
      </c>
      <c r="K239" s="5" t="s">
        <v>141</v>
      </c>
      <c r="L239" s="5" t="s">
        <v>136</v>
      </c>
      <c r="M239" s="3"/>
    </row>
    <row r="240" spans="2:13" ht="12.75" x14ac:dyDescent="0.25">
      <c r="B240" s="37">
        <v>5</v>
      </c>
      <c r="C240" s="7" t="s">
        <v>142</v>
      </c>
      <c r="D240" s="9" t="s">
        <v>114</v>
      </c>
      <c r="E240" s="6">
        <v>45875</v>
      </c>
      <c r="F240" s="5" t="s">
        <v>133</v>
      </c>
      <c r="G240" s="5" t="s">
        <v>134</v>
      </c>
      <c r="H240" s="16" t="s">
        <v>135</v>
      </c>
      <c r="J240" s="37">
        <v>4</v>
      </c>
      <c r="K240" s="5" t="s">
        <v>136</v>
      </c>
      <c r="L240" s="5" t="s">
        <v>136</v>
      </c>
      <c r="M240" s="3"/>
    </row>
    <row r="241" spans="2:13" ht="12.75" x14ac:dyDescent="0.25">
      <c r="B241" s="37">
        <v>1</v>
      </c>
      <c r="C241" s="7" t="s">
        <v>138</v>
      </c>
      <c r="D241" s="9" t="s">
        <v>108</v>
      </c>
      <c r="E241" s="6">
        <v>45876</v>
      </c>
      <c r="F241" s="5" t="s">
        <v>139</v>
      </c>
      <c r="G241" s="5" t="s">
        <v>139</v>
      </c>
      <c r="H241" s="16">
        <v>45877</v>
      </c>
      <c r="J241" s="37">
        <v>5</v>
      </c>
      <c r="K241" s="5" t="s">
        <v>136</v>
      </c>
      <c r="L241" s="5" t="s">
        <v>136</v>
      </c>
      <c r="M241" s="3"/>
    </row>
    <row r="242" spans="2:13" ht="12.75" x14ac:dyDescent="0.25">
      <c r="B242" s="37">
        <v>2</v>
      </c>
      <c r="C242" s="7" t="s">
        <v>142</v>
      </c>
      <c r="D242" s="9" t="s">
        <v>111</v>
      </c>
      <c r="E242" s="6">
        <v>45877</v>
      </c>
      <c r="F242" s="5" t="s">
        <v>133</v>
      </c>
      <c r="G242" s="5" t="s">
        <v>134</v>
      </c>
      <c r="H242" s="16" t="s">
        <v>135</v>
      </c>
      <c r="J242" s="37">
        <v>6</v>
      </c>
      <c r="K242" s="5" t="s">
        <v>136</v>
      </c>
      <c r="L242" s="5" t="s">
        <v>141</v>
      </c>
      <c r="M242" s="3"/>
    </row>
    <row r="243" spans="2:13" ht="12.75" x14ac:dyDescent="0.25">
      <c r="B243" s="37">
        <v>5</v>
      </c>
      <c r="C243" s="7" t="s">
        <v>138</v>
      </c>
      <c r="D243" s="9" t="s">
        <v>114</v>
      </c>
      <c r="E243" s="6">
        <v>45878</v>
      </c>
      <c r="F243" s="5" t="s">
        <v>139</v>
      </c>
      <c r="G243" s="5" t="s">
        <v>139</v>
      </c>
      <c r="H243" s="16">
        <v>45880</v>
      </c>
      <c r="J243" s="37">
        <v>7</v>
      </c>
      <c r="K243" s="5" t="s">
        <v>136</v>
      </c>
      <c r="L243" s="5" t="s">
        <v>136</v>
      </c>
      <c r="M243" s="3"/>
    </row>
    <row r="244" spans="2:13" ht="12.75" x14ac:dyDescent="0.25">
      <c r="B244" s="37">
        <v>5</v>
      </c>
      <c r="C244" s="7" t="s">
        <v>138</v>
      </c>
      <c r="D244" s="9" t="s">
        <v>114</v>
      </c>
      <c r="E244" s="6">
        <v>45879</v>
      </c>
      <c r="F244" s="5" t="s">
        <v>139</v>
      </c>
      <c r="G244" s="5" t="s">
        <v>139</v>
      </c>
      <c r="H244" s="16">
        <v>45881</v>
      </c>
      <c r="J244" s="37">
        <v>1</v>
      </c>
      <c r="K244" s="5" t="s">
        <v>136</v>
      </c>
      <c r="L244" s="5" t="s">
        <v>136</v>
      </c>
      <c r="M244" s="3"/>
    </row>
    <row r="245" spans="2:13" ht="12.75" x14ac:dyDescent="0.25">
      <c r="B245" s="37">
        <v>3</v>
      </c>
      <c r="C245" s="7" t="s">
        <v>142</v>
      </c>
      <c r="D245" s="9" t="s">
        <v>112</v>
      </c>
      <c r="E245" s="6">
        <v>45880</v>
      </c>
      <c r="F245" s="5" t="s">
        <v>133</v>
      </c>
      <c r="G245" s="5" t="s">
        <v>134</v>
      </c>
      <c r="H245" s="16" t="s">
        <v>135</v>
      </c>
      <c r="J245" s="37">
        <v>2</v>
      </c>
      <c r="K245" s="5" t="s">
        <v>141</v>
      </c>
      <c r="L245" s="5" t="s">
        <v>136</v>
      </c>
      <c r="M245" s="3"/>
    </row>
    <row r="246" spans="2:13" ht="12.75" x14ac:dyDescent="0.25">
      <c r="B246" s="37">
        <v>4</v>
      </c>
      <c r="C246" s="7" t="s">
        <v>142</v>
      </c>
      <c r="D246" s="9" t="s">
        <v>113</v>
      </c>
      <c r="E246" s="6">
        <v>45881</v>
      </c>
      <c r="F246" s="5" t="s">
        <v>133</v>
      </c>
      <c r="G246" s="5" t="s">
        <v>134</v>
      </c>
      <c r="H246" s="16" t="s">
        <v>135</v>
      </c>
      <c r="J246" s="37">
        <v>3</v>
      </c>
      <c r="K246" s="5" t="s">
        <v>141</v>
      </c>
      <c r="L246" s="5" t="s">
        <v>136</v>
      </c>
      <c r="M246" s="3"/>
    </row>
    <row r="247" spans="2:13" ht="12.75" x14ac:dyDescent="0.25">
      <c r="B247" s="37">
        <v>5</v>
      </c>
      <c r="C247" s="7" t="s">
        <v>142</v>
      </c>
      <c r="D247" s="9" t="s">
        <v>114</v>
      </c>
      <c r="E247" s="6">
        <v>45882</v>
      </c>
      <c r="F247" s="5" t="s">
        <v>133</v>
      </c>
      <c r="G247" s="5" t="s">
        <v>134</v>
      </c>
      <c r="H247" s="16" t="s">
        <v>135</v>
      </c>
      <c r="J247" s="37">
        <v>4</v>
      </c>
      <c r="K247" s="5" t="s">
        <v>136</v>
      </c>
      <c r="L247" s="5" t="s">
        <v>136</v>
      </c>
      <c r="M247" s="3"/>
    </row>
    <row r="248" spans="2:13" ht="12.75" x14ac:dyDescent="0.25">
      <c r="B248" s="37">
        <v>1</v>
      </c>
      <c r="C248" s="7" t="s">
        <v>142</v>
      </c>
      <c r="D248" s="9" t="s">
        <v>108</v>
      </c>
      <c r="E248" s="6">
        <v>45883</v>
      </c>
      <c r="F248" s="5" t="s">
        <v>133</v>
      </c>
      <c r="G248" s="5" t="s">
        <v>134</v>
      </c>
      <c r="H248" s="16" t="s">
        <v>135</v>
      </c>
      <c r="J248" s="37">
        <v>5</v>
      </c>
      <c r="K248" s="5" t="s">
        <v>136</v>
      </c>
      <c r="L248" s="5" t="s">
        <v>136</v>
      </c>
      <c r="M248" s="3"/>
    </row>
    <row r="249" spans="2:13" ht="12.75" x14ac:dyDescent="0.25">
      <c r="B249" s="37">
        <v>2</v>
      </c>
      <c r="C249" s="7" t="s">
        <v>142</v>
      </c>
      <c r="D249" s="9" t="s">
        <v>111</v>
      </c>
      <c r="E249" s="6">
        <v>45884</v>
      </c>
      <c r="F249" s="5" t="s">
        <v>133</v>
      </c>
      <c r="G249" s="5" t="s">
        <v>134</v>
      </c>
      <c r="H249" s="16" t="s">
        <v>135</v>
      </c>
      <c r="J249" s="37">
        <v>6</v>
      </c>
      <c r="K249" s="5" t="s">
        <v>136</v>
      </c>
      <c r="L249" s="5" t="s">
        <v>136</v>
      </c>
      <c r="M249" s="3"/>
    </row>
    <row r="250" spans="2:13" ht="12.75" x14ac:dyDescent="0.25">
      <c r="B250" s="37">
        <v>1</v>
      </c>
      <c r="C250" s="7" t="s">
        <v>138</v>
      </c>
      <c r="D250" s="9" t="s">
        <v>108</v>
      </c>
      <c r="E250" s="6">
        <v>45885</v>
      </c>
      <c r="F250" s="5" t="s">
        <v>139</v>
      </c>
      <c r="G250" s="5" t="s">
        <v>139</v>
      </c>
      <c r="H250" s="16">
        <v>45888</v>
      </c>
      <c r="J250" s="37">
        <v>7</v>
      </c>
      <c r="K250" s="5" t="s">
        <v>136</v>
      </c>
      <c r="L250" s="5" t="s">
        <v>136</v>
      </c>
      <c r="M250" s="3"/>
    </row>
    <row r="251" spans="2:13" ht="12.75" x14ac:dyDescent="0.25">
      <c r="B251" s="37">
        <v>1</v>
      </c>
      <c r="C251" s="7" t="s">
        <v>138</v>
      </c>
      <c r="D251" s="9" t="s">
        <v>108</v>
      </c>
      <c r="E251" s="6">
        <v>45886</v>
      </c>
      <c r="F251" s="5" t="s">
        <v>139</v>
      </c>
      <c r="G251" s="5" t="s">
        <v>139</v>
      </c>
      <c r="H251" s="16">
        <v>45889</v>
      </c>
      <c r="J251" s="37">
        <v>1</v>
      </c>
      <c r="K251" s="5" t="s">
        <v>136</v>
      </c>
      <c r="L251" s="5" t="s">
        <v>136</v>
      </c>
      <c r="M251" s="3"/>
    </row>
    <row r="252" spans="2:13" ht="12.75" x14ac:dyDescent="0.25">
      <c r="B252" s="37">
        <v>1</v>
      </c>
      <c r="C252" s="7" t="s">
        <v>138</v>
      </c>
      <c r="D252" s="9" t="s">
        <v>108</v>
      </c>
      <c r="E252" s="6">
        <v>45887</v>
      </c>
      <c r="F252" s="5" t="s">
        <v>139</v>
      </c>
      <c r="G252" s="5" t="s">
        <v>139</v>
      </c>
      <c r="H252" s="16">
        <v>45890</v>
      </c>
      <c r="J252" s="37">
        <v>2</v>
      </c>
      <c r="K252" s="5" t="s">
        <v>141</v>
      </c>
      <c r="L252" s="5" t="s">
        <v>136</v>
      </c>
      <c r="M252" s="3"/>
    </row>
    <row r="253" spans="2:13" ht="12.75" x14ac:dyDescent="0.25">
      <c r="B253" s="37">
        <v>3</v>
      </c>
      <c r="C253" s="7" t="s">
        <v>142</v>
      </c>
      <c r="D253" s="9" t="s">
        <v>112</v>
      </c>
      <c r="E253" s="6">
        <v>45888</v>
      </c>
      <c r="F253" s="5" t="s">
        <v>133</v>
      </c>
      <c r="G253" s="5" t="s">
        <v>134</v>
      </c>
      <c r="H253" s="16" t="s">
        <v>135</v>
      </c>
      <c r="J253" s="37">
        <v>3</v>
      </c>
      <c r="K253" s="5" t="s">
        <v>141</v>
      </c>
      <c r="L253" s="5" t="s">
        <v>136</v>
      </c>
      <c r="M253" s="3"/>
    </row>
    <row r="254" spans="2:13" ht="12.75" x14ac:dyDescent="0.25">
      <c r="B254" s="37">
        <v>4</v>
      </c>
      <c r="C254" s="7" t="s">
        <v>142</v>
      </c>
      <c r="D254" s="9" t="s">
        <v>113</v>
      </c>
      <c r="E254" s="6">
        <v>45889</v>
      </c>
      <c r="F254" s="5" t="s">
        <v>133</v>
      </c>
      <c r="G254" s="5" t="s">
        <v>134</v>
      </c>
      <c r="H254" s="16" t="s">
        <v>135</v>
      </c>
      <c r="J254" s="37">
        <v>4</v>
      </c>
      <c r="K254" s="5" t="s">
        <v>136</v>
      </c>
      <c r="L254" s="5" t="s">
        <v>141</v>
      </c>
      <c r="M254" s="3"/>
    </row>
    <row r="255" spans="2:13" ht="12.75" x14ac:dyDescent="0.25">
      <c r="B255" s="37">
        <v>2</v>
      </c>
      <c r="C255" s="7" t="s">
        <v>142</v>
      </c>
      <c r="D255" s="9" t="s">
        <v>111</v>
      </c>
      <c r="E255" s="6">
        <v>45890</v>
      </c>
      <c r="F255" s="5" t="s">
        <v>133</v>
      </c>
      <c r="G255" s="5" t="s">
        <v>134</v>
      </c>
      <c r="H255" s="16" t="s">
        <v>135</v>
      </c>
      <c r="J255" s="37">
        <v>5</v>
      </c>
      <c r="K255" s="5" t="s">
        <v>136</v>
      </c>
      <c r="L255" s="5" t="s">
        <v>136</v>
      </c>
      <c r="M255" s="3"/>
    </row>
    <row r="256" spans="2:13" ht="12.75" x14ac:dyDescent="0.25">
      <c r="B256" s="37">
        <v>5</v>
      </c>
      <c r="C256" s="7" t="s">
        <v>142</v>
      </c>
      <c r="D256" s="9" t="s">
        <v>114</v>
      </c>
      <c r="E256" s="6">
        <v>45891</v>
      </c>
      <c r="F256" s="5" t="s">
        <v>133</v>
      </c>
      <c r="G256" s="5" t="s">
        <v>134</v>
      </c>
      <c r="H256" s="16" t="s">
        <v>135</v>
      </c>
      <c r="J256" s="37">
        <v>6</v>
      </c>
      <c r="K256" s="5" t="s">
        <v>136</v>
      </c>
      <c r="L256" s="5" t="s">
        <v>136</v>
      </c>
      <c r="M256" s="3"/>
    </row>
    <row r="257" spans="2:13" ht="12.75" x14ac:dyDescent="0.25">
      <c r="B257" s="37">
        <v>2</v>
      </c>
      <c r="C257" s="7" t="s">
        <v>138</v>
      </c>
      <c r="D257" s="9" t="s">
        <v>111</v>
      </c>
      <c r="E257" s="6">
        <v>45892</v>
      </c>
      <c r="F257" s="5" t="s">
        <v>139</v>
      </c>
      <c r="G257" s="5" t="s">
        <v>139</v>
      </c>
      <c r="H257" s="16">
        <v>45894</v>
      </c>
      <c r="J257" s="37">
        <v>7</v>
      </c>
      <c r="K257" s="5" t="s">
        <v>136</v>
      </c>
      <c r="L257" s="5" t="s">
        <v>136</v>
      </c>
      <c r="M257" s="3"/>
    </row>
    <row r="258" spans="2:13" ht="12.75" x14ac:dyDescent="0.25">
      <c r="B258" s="37">
        <v>2</v>
      </c>
      <c r="C258" s="7" t="s">
        <v>138</v>
      </c>
      <c r="D258" s="9" t="s">
        <v>111</v>
      </c>
      <c r="E258" s="6">
        <v>45893</v>
      </c>
      <c r="F258" s="5" t="s">
        <v>139</v>
      </c>
      <c r="G258" s="5" t="s">
        <v>139</v>
      </c>
      <c r="H258" s="16">
        <v>45895</v>
      </c>
      <c r="J258" s="37">
        <v>1</v>
      </c>
      <c r="K258" s="5" t="s">
        <v>136</v>
      </c>
      <c r="L258" s="5" t="s">
        <v>136</v>
      </c>
      <c r="M258" s="3"/>
    </row>
    <row r="259" spans="2:13" ht="12.75" x14ac:dyDescent="0.25">
      <c r="B259" s="37">
        <v>1</v>
      </c>
      <c r="C259" s="7" t="s">
        <v>142</v>
      </c>
      <c r="D259" s="9" t="s">
        <v>108</v>
      </c>
      <c r="E259" s="6">
        <v>45894</v>
      </c>
      <c r="F259" s="5" t="s">
        <v>133</v>
      </c>
      <c r="G259" s="5" t="s">
        <v>134</v>
      </c>
      <c r="H259" s="16" t="s">
        <v>135</v>
      </c>
      <c r="J259" s="37">
        <v>2</v>
      </c>
      <c r="K259" s="5" t="s">
        <v>141</v>
      </c>
      <c r="L259" s="5" t="s">
        <v>136</v>
      </c>
      <c r="M259" s="3"/>
    </row>
    <row r="260" spans="2:13" ht="12.75" x14ac:dyDescent="0.25">
      <c r="B260" s="37">
        <v>3</v>
      </c>
      <c r="C260" s="7" t="s">
        <v>142</v>
      </c>
      <c r="D260" s="9" t="s">
        <v>112</v>
      </c>
      <c r="E260" s="6">
        <v>45895</v>
      </c>
      <c r="F260" s="5" t="s">
        <v>133</v>
      </c>
      <c r="G260" s="5" t="s">
        <v>134</v>
      </c>
      <c r="H260" s="16" t="s">
        <v>135</v>
      </c>
      <c r="J260" s="37">
        <v>3</v>
      </c>
      <c r="K260" s="5" t="s">
        <v>141</v>
      </c>
      <c r="L260" s="5" t="s">
        <v>136</v>
      </c>
      <c r="M260" s="3"/>
    </row>
    <row r="261" spans="2:13" ht="12.75" x14ac:dyDescent="0.25">
      <c r="B261" s="37">
        <v>4</v>
      </c>
      <c r="C261" s="7" t="s">
        <v>142</v>
      </c>
      <c r="D261" s="9" t="s">
        <v>113</v>
      </c>
      <c r="E261" s="6">
        <v>45896</v>
      </c>
      <c r="F261" s="5" t="s">
        <v>133</v>
      </c>
      <c r="G261" s="5" t="s">
        <v>134</v>
      </c>
      <c r="H261" s="16" t="s">
        <v>135</v>
      </c>
      <c r="J261" s="37">
        <v>4</v>
      </c>
      <c r="K261" s="5" t="s">
        <v>136</v>
      </c>
      <c r="L261" s="5" t="s">
        <v>136</v>
      </c>
      <c r="M261" s="3"/>
    </row>
    <row r="262" spans="2:13" ht="12.75" x14ac:dyDescent="0.25">
      <c r="B262" s="37">
        <v>3</v>
      </c>
      <c r="C262" s="7" t="s">
        <v>142</v>
      </c>
      <c r="D262" s="9" t="s">
        <v>112</v>
      </c>
      <c r="E262" s="6">
        <v>45897</v>
      </c>
      <c r="F262" s="5" t="s">
        <v>133</v>
      </c>
      <c r="G262" s="5" t="s">
        <v>134</v>
      </c>
      <c r="H262" s="16" t="s">
        <v>135</v>
      </c>
      <c r="J262" s="37">
        <v>5</v>
      </c>
      <c r="K262" s="5" t="s">
        <v>136</v>
      </c>
      <c r="L262" s="5" t="s">
        <v>136</v>
      </c>
      <c r="M262" s="3"/>
    </row>
    <row r="263" spans="2:13" ht="12.75" x14ac:dyDescent="0.25">
      <c r="B263" s="37">
        <v>5</v>
      </c>
      <c r="C263" s="7" t="s">
        <v>142</v>
      </c>
      <c r="D263" s="9" t="s">
        <v>114</v>
      </c>
      <c r="E263" s="6">
        <v>45898</v>
      </c>
      <c r="F263" s="5" t="s">
        <v>133</v>
      </c>
      <c r="G263" s="5" t="s">
        <v>134</v>
      </c>
      <c r="H263" s="16" t="s">
        <v>135</v>
      </c>
      <c r="J263" s="37">
        <v>6</v>
      </c>
      <c r="K263" s="5" t="s">
        <v>136</v>
      </c>
      <c r="L263" s="5" t="s">
        <v>136</v>
      </c>
      <c r="M263" s="3"/>
    </row>
    <row r="264" spans="2:13" ht="12.75" x14ac:dyDescent="0.25">
      <c r="B264" s="37">
        <v>3</v>
      </c>
      <c r="C264" s="7" t="s">
        <v>138</v>
      </c>
      <c r="D264" s="9" t="s">
        <v>112</v>
      </c>
      <c r="E264" s="6">
        <v>45899</v>
      </c>
      <c r="F264" s="5" t="s">
        <v>139</v>
      </c>
      <c r="G264" s="5" t="s">
        <v>139</v>
      </c>
      <c r="H264" s="16">
        <v>45901</v>
      </c>
      <c r="J264" s="37">
        <v>7</v>
      </c>
      <c r="K264" s="5" t="s">
        <v>136</v>
      </c>
      <c r="L264" s="5" t="s">
        <v>136</v>
      </c>
      <c r="M264" s="3"/>
    </row>
    <row r="265" spans="2:13" ht="12.75" x14ac:dyDescent="0.25">
      <c r="B265" s="37">
        <v>3</v>
      </c>
      <c r="C265" s="7" t="s">
        <v>138</v>
      </c>
      <c r="D265" s="9" t="s">
        <v>112</v>
      </c>
      <c r="E265" s="6">
        <v>45900</v>
      </c>
      <c r="F265" s="5" t="s">
        <v>139</v>
      </c>
      <c r="G265" s="5" t="s">
        <v>139</v>
      </c>
      <c r="H265" s="16">
        <v>45902</v>
      </c>
      <c r="J265" s="37">
        <v>1</v>
      </c>
      <c r="K265" s="5" t="s">
        <v>136</v>
      </c>
      <c r="L265" s="5" t="s">
        <v>136</v>
      </c>
      <c r="M265" s="3"/>
    </row>
    <row r="266" spans="2:13" ht="12.75" x14ac:dyDescent="0.25">
      <c r="B266" s="37">
        <v>1</v>
      </c>
      <c r="C266" s="7" t="s">
        <v>142</v>
      </c>
      <c r="D266" s="9" t="s">
        <v>108</v>
      </c>
      <c r="E266" s="6">
        <v>45901</v>
      </c>
      <c r="F266" s="5" t="s">
        <v>133</v>
      </c>
      <c r="G266" s="5" t="s">
        <v>134</v>
      </c>
      <c r="H266" s="16" t="s">
        <v>135</v>
      </c>
      <c r="J266" s="37">
        <v>2</v>
      </c>
      <c r="K266" s="5" t="s">
        <v>141</v>
      </c>
      <c r="L266" s="5" t="s">
        <v>136</v>
      </c>
      <c r="M266" s="3"/>
    </row>
    <row r="267" spans="2:13" ht="12.75" x14ac:dyDescent="0.25">
      <c r="B267" s="37">
        <v>2</v>
      </c>
      <c r="C267" s="7" t="s">
        <v>142</v>
      </c>
      <c r="D267" s="9" t="s">
        <v>111</v>
      </c>
      <c r="E267" s="6">
        <v>45902</v>
      </c>
      <c r="F267" s="5" t="s">
        <v>133</v>
      </c>
      <c r="G267" s="5" t="s">
        <v>134</v>
      </c>
      <c r="H267" s="16" t="s">
        <v>135</v>
      </c>
      <c r="J267" s="37">
        <v>3</v>
      </c>
      <c r="K267" s="5" t="s">
        <v>141</v>
      </c>
      <c r="L267" s="5" t="s">
        <v>136</v>
      </c>
      <c r="M267" s="3"/>
    </row>
    <row r="268" spans="2:13" ht="12.75" x14ac:dyDescent="0.25">
      <c r="B268" s="37">
        <v>4</v>
      </c>
      <c r="C268" s="7" t="s">
        <v>142</v>
      </c>
      <c r="D268" s="9" t="s">
        <v>113</v>
      </c>
      <c r="E268" s="6">
        <v>45903</v>
      </c>
      <c r="F268" s="5" t="s">
        <v>133</v>
      </c>
      <c r="G268" s="5" t="s">
        <v>134</v>
      </c>
      <c r="H268" s="16" t="s">
        <v>135</v>
      </c>
      <c r="J268" s="37">
        <v>4</v>
      </c>
      <c r="K268" s="5" t="s">
        <v>136</v>
      </c>
      <c r="L268" s="5" t="s">
        <v>136</v>
      </c>
      <c r="M268" s="3"/>
    </row>
    <row r="269" spans="2:13" ht="12.75" x14ac:dyDescent="0.25">
      <c r="B269" s="37">
        <v>5</v>
      </c>
      <c r="C269" s="7" t="s">
        <v>142</v>
      </c>
      <c r="D269" s="9" t="s">
        <v>114</v>
      </c>
      <c r="E269" s="6">
        <v>45904</v>
      </c>
      <c r="F269" s="5" t="s">
        <v>133</v>
      </c>
      <c r="G269" s="5" t="s">
        <v>134</v>
      </c>
      <c r="H269" s="16" t="s">
        <v>135</v>
      </c>
      <c r="J269" s="37">
        <v>5</v>
      </c>
      <c r="K269" s="5" t="s">
        <v>136</v>
      </c>
      <c r="L269" s="5" t="s">
        <v>136</v>
      </c>
      <c r="M269" s="3"/>
    </row>
    <row r="270" spans="2:13" ht="12.75" x14ac:dyDescent="0.25">
      <c r="B270" s="37">
        <v>1</v>
      </c>
      <c r="C270" s="7" t="s">
        <v>142</v>
      </c>
      <c r="D270" s="9" t="s">
        <v>108</v>
      </c>
      <c r="E270" s="6">
        <v>45905</v>
      </c>
      <c r="F270" s="5" t="s">
        <v>133</v>
      </c>
      <c r="G270" s="5" t="s">
        <v>134</v>
      </c>
      <c r="H270" s="16" t="s">
        <v>135</v>
      </c>
      <c r="J270" s="37">
        <v>6</v>
      </c>
      <c r="K270" s="5" t="s">
        <v>136</v>
      </c>
      <c r="L270" s="5" t="s">
        <v>136</v>
      </c>
      <c r="M270" s="3"/>
    </row>
    <row r="271" spans="2:13" ht="12.75" x14ac:dyDescent="0.25">
      <c r="B271" s="37">
        <v>4</v>
      </c>
      <c r="C271" s="7" t="s">
        <v>138</v>
      </c>
      <c r="D271" s="9" t="s">
        <v>113</v>
      </c>
      <c r="E271" s="6">
        <v>45906</v>
      </c>
      <c r="F271" s="5" t="s">
        <v>139</v>
      </c>
      <c r="G271" s="5" t="s">
        <v>139</v>
      </c>
      <c r="H271" s="16">
        <v>45908</v>
      </c>
      <c r="J271" s="37">
        <v>7</v>
      </c>
      <c r="K271" s="5" t="s">
        <v>136</v>
      </c>
      <c r="L271" s="5" t="s">
        <v>136</v>
      </c>
      <c r="M271" s="3"/>
    </row>
    <row r="272" spans="2:13" ht="12.75" x14ac:dyDescent="0.25">
      <c r="B272" s="37">
        <v>4</v>
      </c>
      <c r="C272" s="7" t="s">
        <v>138</v>
      </c>
      <c r="D272" s="9" t="s">
        <v>113</v>
      </c>
      <c r="E272" s="6">
        <v>45907</v>
      </c>
      <c r="F272" s="5" t="s">
        <v>139</v>
      </c>
      <c r="G272" s="5" t="s">
        <v>139</v>
      </c>
      <c r="H272" s="16">
        <v>45909</v>
      </c>
      <c r="J272" s="37">
        <v>1</v>
      </c>
      <c r="K272" s="5" t="s">
        <v>136</v>
      </c>
      <c r="L272" s="5" t="s">
        <v>136</v>
      </c>
      <c r="M272" s="3"/>
    </row>
    <row r="273" spans="2:13" ht="12.75" x14ac:dyDescent="0.25">
      <c r="B273" s="37">
        <v>2</v>
      </c>
      <c r="C273" s="7" t="s">
        <v>142</v>
      </c>
      <c r="D273" s="9" t="s">
        <v>111</v>
      </c>
      <c r="E273" s="6">
        <v>45908</v>
      </c>
      <c r="F273" s="5" t="s">
        <v>133</v>
      </c>
      <c r="G273" s="5" t="s">
        <v>134</v>
      </c>
      <c r="H273" s="16" t="s">
        <v>135</v>
      </c>
      <c r="J273" s="37">
        <v>2</v>
      </c>
      <c r="K273" s="5" t="s">
        <v>141</v>
      </c>
      <c r="L273" s="5" t="s">
        <v>136</v>
      </c>
      <c r="M273" s="3"/>
    </row>
    <row r="274" spans="2:13" ht="12.75" x14ac:dyDescent="0.25">
      <c r="B274" s="37">
        <v>3</v>
      </c>
      <c r="C274" s="7" t="s">
        <v>142</v>
      </c>
      <c r="D274" s="9" t="s">
        <v>112</v>
      </c>
      <c r="E274" s="6">
        <v>45909</v>
      </c>
      <c r="F274" s="5" t="s">
        <v>133</v>
      </c>
      <c r="G274" s="5" t="s">
        <v>134</v>
      </c>
      <c r="H274" s="16" t="s">
        <v>135</v>
      </c>
      <c r="J274" s="37">
        <v>3</v>
      </c>
      <c r="K274" s="5" t="s">
        <v>141</v>
      </c>
      <c r="L274" s="5" t="s">
        <v>136</v>
      </c>
      <c r="M274" s="3"/>
    </row>
    <row r="275" spans="2:13" ht="12.75" x14ac:dyDescent="0.25">
      <c r="B275" s="37">
        <v>4</v>
      </c>
      <c r="C275" s="7" t="s">
        <v>142</v>
      </c>
      <c r="D275" s="9" t="s">
        <v>113</v>
      </c>
      <c r="E275" s="6">
        <v>45910</v>
      </c>
      <c r="F275" s="5" t="s">
        <v>133</v>
      </c>
      <c r="G275" s="5" t="s">
        <v>134</v>
      </c>
      <c r="H275" s="16" t="s">
        <v>135</v>
      </c>
      <c r="J275" s="37">
        <v>4</v>
      </c>
      <c r="K275" s="5" t="s">
        <v>136</v>
      </c>
      <c r="L275" s="5" t="s">
        <v>136</v>
      </c>
      <c r="M275" s="3"/>
    </row>
    <row r="276" spans="2:13" ht="12.75" x14ac:dyDescent="0.25">
      <c r="B276" s="37">
        <v>5</v>
      </c>
      <c r="C276" s="7" t="s">
        <v>142</v>
      </c>
      <c r="D276" s="9" t="s">
        <v>114</v>
      </c>
      <c r="E276" s="6">
        <v>45911</v>
      </c>
      <c r="F276" s="5" t="s">
        <v>133</v>
      </c>
      <c r="G276" s="5" t="s">
        <v>134</v>
      </c>
      <c r="H276" s="16" t="s">
        <v>135</v>
      </c>
      <c r="J276" s="37">
        <v>5</v>
      </c>
      <c r="K276" s="5" t="s">
        <v>136</v>
      </c>
      <c r="L276" s="5" t="s">
        <v>136</v>
      </c>
      <c r="M276" s="3"/>
    </row>
    <row r="277" spans="2:13" ht="12.75" x14ac:dyDescent="0.25">
      <c r="B277" s="37">
        <v>1</v>
      </c>
      <c r="C277" s="7" t="s">
        <v>142</v>
      </c>
      <c r="D277" s="9" t="s">
        <v>108</v>
      </c>
      <c r="E277" s="6">
        <v>45912</v>
      </c>
      <c r="F277" s="5" t="s">
        <v>133</v>
      </c>
      <c r="G277" s="5" t="s">
        <v>134</v>
      </c>
      <c r="H277" s="16" t="s">
        <v>135</v>
      </c>
      <c r="J277" s="37">
        <v>6</v>
      </c>
      <c r="K277" s="5" t="s">
        <v>136</v>
      </c>
      <c r="L277" s="5" t="s">
        <v>136</v>
      </c>
      <c r="M277" s="3"/>
    </row>
    <row r="278" spans="2:13" ht="12.75" x14ac:dyDescent="0.25">
      <c r="B278" s="37">
        <v>5</v>
      </c>
      <c r="C278" s="7" t="s">
        <v>138</v>
      </c>
      <c r="D278" s="9" t="s">
        <v>114</v>
      </c>
      <c r="E278" s="6">
        <v>45913</v>
      </c>
      <c r="F278" s="5" t="s">
        <v>139</v>
      </c>
      <c r="G278" s="5" t="s">
        <v>139</v>
      </c>
      <c r="H278" s="16">
        <v>45915</v>
      </c>
      <c r="J278" s="37">
        <v>7</v>
      </c>
      <c r="K278" s="5" t="s">
        <v>136</v>
      </c>
      <c r="L278" s="5" t="s">
        <v>136</v>
      </c>
      <c r="M278" s="3"/>
    </row>
    <row r="279" spans="2:13" ht="12.75" x14ac:dyDescent="0.25">
      <c r="B279" s="37">
        <v>5</v>
      </c>
      <c r="C279" s="7" t="s">
        <v>138</v>
      </c>
      <c r="D279" s="9" t="s">
        <v>114</v>
      </c>
      <c r="E279" s="6">
        <v>45914</v>
      </c>
      <c r="F279" s="5" t="s">
        <v>139</v>
      </c>
      <c r="G279" s="5" t="s">
        <v>139</v>
      </c>
      <c r="H279" s="16">
        <v>45916</v>
      </c>
      <c r="J279" s="37">
        <v>1</v>
      </c>
      <c r="K279" s="5" t="s">
        <v>136</v>
      </c>
      <c r="L279" s="5" t="s">
        <v>136</v>
      </c>
      <c r="M279" s="3"/>
    </row>
    <row r="280" spans="2:13" ht="12.75" x14ac:dyDescent="0.25">
      <c r="B280" s="37">
        <v>2</v>
      </c>
      <c r="C280" s="7" t="s">
        <v>142</v>
      </c>
      <c r="D280" s="9" t="s">
        <v>111</v>
      </c>
      <c r="E280" s="6">
        <v>45915</v>
      </c>
      <c r="F280" s="5" t="s">
        <v>133</v>
      </c>
      <c r="G280" s="5" t="s">
        <v>134</v>
      </c>
      <c r="H280" s="16" t="s">
        <v>135</v>
      </c>
      <c r="J280" s="37">
        <v>2</v>
      </c>
      <c r="K280" s="5" t="s">
        <v>141</v>
      </c>
      <c r="L280" s="5" t="s">
        <v>136</v>
      </c>
      <c r="M280" s="3"/>
    </row>
    <row r="281" spans="2:13" ht="12.75" x14ac:dyDescent="0.25">
      <c r="B281" s="37">
        <v>3</v>
      </c>
      <c r="C281" s="7" t="s">
        <v>142</v>
      </c>
      <c r="D281" s="9" t="s">
        <v>112</v>
      </c>
      <c r="E281" s="6">
        <v>45916</v>
      </c>
      <c r="F281" s="5" t="s">
        <v>133</v>
      </c>
      <c r="G281" s="5" t="s">
        <v>134</v>
      </c>
      <c r="H281" s="16" t="s">
        <v>135</v>
      </c>
      <c r="J281" s="37">
        <v>3</v>
      </c>
      <c r="K281" s="5" t="s">
        <v>141</v>
      </c>
      <c r="L281" s="5" t="s">
        <v>136</v>
      </c>
      <c r="M281" s="3"/>
    </row>
    <row r="282" spans="2:13" ht="12.75" x14ac:dyDescent="0.25">
      <c r="B282" s="37">
        <v>4</v>
      </c>
      <c r="C282" s="7" t="s">
        <v>142</v>
      </c>
      <c r="D282" s="9" t="s">
        <v>113</v>
      </c>
      <c r="E282" s="6">
        <v>45917</v>
      </c>
      <c r="F282" s="5" t="s">
        <v>133</v>
      </c>
      <c r="G282" s="5" t="s">
        <v>134</v>
      </c>
      <c r="H282" s="16" t="s">
        <v>135</v>
      </c>
      <c r="J282" s="37">
        <v>4</v>
      </c>
      <c r="K282" s="5" t="s">
        <v>136</v>
      </c>
      <c r="L282" s="5" t="s">
        <v>136</v>
      </c>
      <c r="M282" s="3"/>
    </row>
    <row r="283" spans="2:13" ht="12.75" x14ac:dyDescent="0.25">
      <c r="B283" s="37">
        <v>1</v>
      </c>
      <c r="C283" s="7" t="s">
        <v>142</v>
      </c>
      <c r="D283" s="9" t="s">
        <v>108</v>
      </c>
      <c r="E283" s="6">
        <v>45918</v>
      </c>
      <c r="F283" s="5" t="s">
        <v>133</v>
      </c>
      <c r="G283" s="5" t="s">
        <v>134</v>
      </c>
      <c r="H283" s="16" t="s">
        <v>135</v>
      </c>
      <c r="J283" s="37">
        <v>5</v>
      </c>
      <c r="K283" s="5" t="s">
        <v>136</v>
      </c>
      <c r="L283" s="5" t="s">
        <v>136</v>
      </c>
      <c r="M283" s="3"/>
    </row>
    <row r="284" spans="2:13" ht="12.75" x14ac:dyDescent="0.25">
      <c r="B284" s="37">
        <v>5</v>
      </c>
      <c r="C284" s="7" t="s">
        <v>142</v>
      </c>
      <c r="D284" s="9" t="s">
        <v>114</v>
      </c>
      <c r="E284" s="6">
        <v>45919</v>
      </c>
      <c r="F284" s="5" t="s">
        <v>133</v>
      </c>
      <c r="G284" s="5" t="s">
        <v>134</v>
      </c>
      <c r="H284" s="16" t="s">
        <v>135</v>
      </c>
      <c r="J284" s="37">
        <v>6</v>
      </c>
      <c r="K284" s="5" t="s">
        <v>136</v>
      </c>
      <c r="L284" s="5" t="s">
        <v>136</v>
      </c>
      <c r="M284" s="3"/>
    </row>
    <row r="285" spans="2:13" ht="12.75" x14ac:dyDescent="0.25">
      <c r="B285" s="37">
        <v>1</v>
      </c>
      <c r="C285" s="7" t="s">
        <v>138</v>
      </c>
      <c r="D285" s="9" t="s">
        <v>108</v>
      </c>
      <c r="E285" s="6">
        <v>45920</v>
      </c>
      <c r="F285" s="5" t="s">
        <v>139</v>
      </c>
      <c r="G285" s="5" t="s">
        <v>139</v>
      </c>
      <c r="H285" s="16">
        <v>45922</v>
      </c>
      <c r="J285" s="37">
        <v>7</v>
      </c>
      <c r="K285" s="5" t="s">
        <v>136</v>
      </c>
      <c r="L285" s="5" t="s">
        <v>136</v>
      </c>
      <c r="M285" s="3"/>
    </row>
    <row r="286" spans="2:13" ht="12.75" x14ac:dyDescent="0.25">
      <c r="B286" s="37">
        <v>1</v>
      </c>
      <c r="C286" s="7" t="s">
        <v>138</v>
      </c>
      <c r="D286" s="9" t="s">
        <v>108</v>
      </c>
      <c r="E286" s="6">
        <v>45921</v>
      </c>
      <c r="F286" s="5" t="s">
        <v>139</v>
      </c>
      <c r="G286" s="5" t="s">
        <v>139</v>
      </c>
      <c r="H286" s="16">
        <v>45923</v>
      </c>
      <c r="J286" s="37">
        <v>1</v>
      </c>
      <c r="K286" s="5" t="s">
        <v>136</v>
      </c>
      <c r="L286" s="5" t="s">
        <v>136</v>
      </c>
      <c r="M286" s="3"/>
    </row>
    <row r="287" spans="2:13" ht="12.75" x14ac:dyDescent="0.25">
      <c r="B287" s="37">
        <v>2</v>
      </c>
      <c r="C287" s="7" t="s">
        <v>142</v>
      </c>
      <c r="D287" s="9" t="s">
        <v>111</v>
      </c>
      <c r="E287" s="6">
        <v>45922</v>
      </c>
      <c r="F287" s="5" t="s">
        <v>133</v>
      </c>
      <c r="G287" s="5" t="s">
        <v>134</v>
      </c>
      <c r="H287" s="16" t="s">
        <v>135</v>
      </c>
      <c r="J287" s="37">
        <v>2</v>
      </c>
      <c r="K287" s="5" t="s">
        <v>141</v>
      </c>
      <c r="L287" s="5" t="s">
        <v>136</v>
      </c>
      <c r="M287" s="3"/>
    </row>
    <row r="288" spans="2:13" ht="12.75" x14ac:dyDescent="0.25">
      <c r="B288" s="37">
        <v>3</v>
      </c>
      <c r="C288" s="7" t="s">
        <v>142</v>
      </c>
      <c r="D288" s="9" t="s">
        <v>112</v>
      </c>
      <c r="E288" s="6">
        <v>45923</v>
      </c>
      <c r="F288" s="5" t="s">
        <v>133</v>
      </c>
      <c r="G288" s="5" t="s">
        <v>134</v>
      </c>
      <c r="H288" s="16" t="s">
        <v>135</v>
      </c>
      <c r="J288" s="37">
        <v>3</v>
      </c>
      <c r="K288" s="5" t="s">
        <v>141</v>
      </c>
      <c r="L288" s="5" t="s">
        <v>136</v>
      </c>
      <c r="M288" s="3"/>
    </row>
    <row r="289" spans="2:13" ht="12.75" x14ac:dyDescent="0.25">
      <c r="B289" s="37">
        <v>4</v>
      </c>
      <c r="C289" s="7" t="s">
        <v>142</v>
      </c>
      <c r="D289" s="9" t="s">
        <v>113</v>
      </c>
      <c r="E289" s="6">
        <v>45924</v>
      </c>
      <c r="F289" s="5" t="s">
        <v>133</v>
      </c>
      <c r="G289" s="5" t="s">
        <v>134</v>
      </c>
      <c r="H289" s="16" t="s">
        <v>135</v>
      </c>
      <c r="J289" s="37">
        <v>4</v>
      </c>
      <c r="K289" s="5" t="s">
        <v>136</v>
      </c>
      <c r="L289" s="5" t="s">
        <v>136</v>
      </c>
      <c r="M289" s="3"/>
    </row>
    <row r="290" spans="2:13" ht="12.75" x14ac:dyDescent="0.25">
      <c r="B290" s="37">
        <v>2</v>
      </c>
      <c r="C290" s="7" t="s">
        <v>142</v>
      </c>
      <c r="D290" s="9" t="s">
        <v>111</v>
      </c>
      <c r="E290" s="6">
        <v>45925</v>
      </c>
      <c r="F290" s="5" t="s">
        <v>133</v>
      </c>
      <c r="G290" s="5" t="s">
        <v>134</v>
      </c>
      <c r="H290" s="16" t="s">
        <v>135</v>
      </c>
      <c r="J290" s="37">
        <v>5</v>
      </c>
      <c r="K290" s="5" t="s">
        <v>136</v>
      </c>
      <c r="L290" s="5" t="s">
        <v>136</v>
      </c>
      <c r="M290" s="3"/>
    </row>
    <row r="291" spans="2:13" ht="12.75" x14ac:dyDescent="0.25">
      <c r="B291" s="37">
        <v>5</v>
      </c>
      <c r="C291" s="7" t="s">
        <v>142</v>
      </c>
      <c r="D291" s="9" t="s">
        <v>114</v>
      </c>
      <c r="E291" s="6">
        <v>45926</v>
      </c>
      <c r="F291" s="5" t="s">
        <v>133</v>
      </c>
      <c r="G291" s="5" t="s">
        <v>134</v>
      </c>
      <c r="H291" s="16" t="s">
        <v>135</v>
      </c>
      <c r="J291" s="37">
        <v>6</v>
      </c>
      <c r="K291" s="5" t="s">
        <v>136</v>
      </c>
      <c r="L291" s="5" t="s">
        <v>136</v>
      </c>
      <c r="M291" s="3"/>
    </row>
    <row r="292" spans="2:13" ht="12.75" x14ac:dyDescent="0.25">
      <c r="B292" s="37">
        <v>2</v>
      </c>
      <c r="C292" s="7" t="s">
        <v>138</v>
      </c>
      <c r="D292" s="9" t="s">
        <v>111</v>
      </c>
      <c r="E292" s="6">
        <v>45927</v>
      </c>
      <c r="F292" s="5" t="s">
        <v>139</v>
      </c>
      <c r="G292" s="5" t="s">
        <v>139</v>
      </c>
      <c r="H292" s="16">
        <v>45929</v>
      </c>
      <c r="J292" s="37">
        <v>7</v>
      </c>
      <c r="K292" s="5" t="s">
        <v>136</v>
      </c>
      <c r="L292" s="5" t="s">
        <v>136</v>
      </c>
      <c r="M292" s="3"/>
    </row>
    <row r="293" spans="2:13" ht="12.75" x14ac:dyDescent="0.25">
      <c r="B293" s="37">
        <v>2</v>
      </c>
      <c r="C293" s="7" t="s">
        <v>138</v>
      </c>
      <c r="D293" s="9" t="s">
        <v>111</v>
      </c>
      <c r="E293" s="6">
        <v>45928</v>
      </c>
      <c r="F293" s="5" t="s">
        <v>139</v>
      </c>
      <c r="G293" s="5" t="s">
        <v>139</v>
      </c>
      <c r="H293" s="16">
        <v>45930</v>
      </c>
      <c r="J293" s="37">
        <v>1</v>
      </c>
      <c r="K293" s="5" t="s">
        <v>136</v>
      </c>
      <c r="L293" s="5" t="s">
        <v>136</v>
      </c>
      <c r="M293" s="3"/>
    </row>
    <row r="294" spans="2:13" ht="12.75" x14ac:dyDescent="0.25">
      <c r="B294" s="37">
        <v>1</v>
      </c>
      <c r="C294" s="7" t="s">
        <v>142</v>
      </c>
      <c r="D294" s="9" t="s">
        <v>108</v>
      </c>
      <c r="E294" s="6">
        <v>45929</v>
      </c>
      <c r="F294" s="5" t="s">
        <v>133</v>
      </c>
      <c r="G294" s="5" t="s">
        <v>134</v>
      </c>
      <c r="H294" s="16" t="s">
        <v>135</v>
      </c>
      <c r="J294" s="37">
        <v>2</v>
      </c>
      <c r="K294" s="5" t="s">
        <v>141</v>
      </c>
      <c r="L294" s="5" t="s">
        <v>136</v>
      </c>
      <c r="M294" s="3"/>
    </row>
    <row r="295" spans="2:13" ht="12.75" x14ac:dyDescent="0.25">
      <c r="B295" s="37">
        <v>3</v>
      </c>
      <c r="C295" s="7" t="s">
        <v>142</v>
      </c>
      <c r="D295" s="9" t="s">
        <v>112</v>
      </c>
      <c r="E295" s="6">
        <v>45930</v>
      </c>
      <c r="F295" s="5" t="s">
        <v>133</v>
      </c>
      <c r="G295" s="5" t="s">
        <v>134</v>
      </c>
      <c r="H295" s="16" t="s">
        <v>135</v>
      </c>
      <c r="J295" s="37">
        <v>3</v>
      </c>
      <c r="K295" s="5" t="s">
        <v>141</v>
      </c>
      <c r="L295" s="5" t="s">
        <v>136</v>
      </c>
      <c r="M295" s="3"/>
    </row>
    <row r="296" spans="2:13" ht="12.75" x14ac:dyDescent="0.25">
      <c r="B296" s="37">
        <v>4</v>
      </c>
      <c r="C296" s="7" t="s">
        <v>142</v>
      </c>
      <c r="D296" s="9" t="s">
        <v>113</v>
      </c>
      <c r="E296" s="6">
        <v>45931</v>
      </c>
      <c r="F296" s="5" t="s">
        <v>133</v>
      </c>
      <c r="G296" s="5" t="s">
        <v>134</v>
      </c>
      <c r="H296" s="16" t="s">
        <v>135</v>
      </c>
      <c r="J296" s="37">
        <v>4</v>
      </c>
      <c r="K296" s="5" t="s">
        <v>136</v>
      </c>
      <c r="L296" s="5" t="s">
        <v>136</v>
      </c>
      <c r="M296" s="3"/>
    </row>
    <row r="297" spans="2:13" ht="12.75" x14ac:dyDescent="0.25">
      <c r="B297" s="37">
        <v>3</v>
      </c>
      <c r="C297" s="7" t="s">
        <v>142</v>
      </c>
      <c r="D297" s="9" t="s">
        <v>112</v>
      </c>
      <c r="E297" s="6">
        <v>45932</v>
      </c>
      <c r="F297" s="5" t="s">
        <v>133</v>
      </c>
      <c r="G297" s="5" t="s">
        <v>134</v>
      </c>
      <c r="H297" s="16" t="s">
        <v>135</v>
      </c>
      <c r="J297" s="37">
        <v>5</v>
      </c>
      <c r="K297" s="5" t="s">
        <v>136</v>
      </c>
      <c r="L297" s="5" t="s">
        <v>136</v>
      </c>
      <c r="M297" s="3"/>
    </row>
    <row r="298" spans="2:13" ht="12.75" x14ac:dyDescent="0.25">
      <c r="B298" s="37">
        <v>5</v>
      </c>
      <c r="C298" s="7" t="s">
        <v>142</v>
      </c>
      <c r="D298" s="9" t="s">
        <v>114</v>
      </c>
      <c r="E298" s="6">
        <v>45933</v>
      </c>
      <c r="F298" s="5" t="s">
        <v>133</v>
      </c>
      <c r="G298" s="5" t="s">
        <v>134</v>
      </c>
      <c r="H298" s="16" t="s">
        <v>135</v>
      </c>
      <c r="J298" s="37">
        <v>6</v>
      </c>
      <c r="K298" s="5" t="s">
        <v>136</v>
      </c>
      <c r="L298" s="5" t="s">
        <v>136</v>
      </c>
      <c r="M298" s="3"/>
    </row>
    <row r="299" spans="2:13" ht="12.75" x14ac:dyDescent="0.25">
      <c r="B299" s="37">
        <v>3</v>
      </c>
      <c r="C299" s="7" t="s">
        <v>138</v>
      </c>
      <c r="D299" s="9" t="s">
        <v>112</v>
      </c>
      <c r="E299" s="6">
        <v>45934</v>
      </c>
      <c r="F299" s="5" t="s">
        <v>139</v>
      </c>
      <c r="G299" s="5" t="s">
        <v>139</v>
      </c>
      <c r="H299" s="16">
        <v>45936</v>
      </c>
      <c r="J299" s="37">
        <v>7</v>
      </c>
      <c r="K299" s="5" t="s">
        <v>136</v>
      </c>
      <c r="L299" s="5" t="s">
        <v>136</v>
      </c>
      <c r="M299" s="3"/>
    </row>
    <row r="300" spans="2:13" ht="12.75" x14ac:dyDescent="0.25">
      <c r="B300" s="37">
        <v>3</v>
      </c>
      <c r="C300" s="7" t="s">
        <v>138</v>
      </c>
      <c r="D300" s="9" t="s">
        <v>112</v>
      </c>
      <c r="E300" s="6">
        <v>45935</v>
      </c>
      <c r="F300" s="5" t="s">
        <v>139</v>
      </c>
      <c r="G300" s="5" t="s">
        <v>139</v>
      </c>
      <c r="H300" s="16">
        <v>45937</v>
      </c>
      <c r="J300" s="37">
        <v>1</v>
      </c>
      <c r="K300" s="5" t="s">
        <v>136</v>
      </c>
      <c r="L300" s="5" t="s">
        <v>136</v>
      </c>
      <c r="M300" s="3"/>
    </row>
    <row r="301" spans="2:13" ht="12.75" x14ac:dyDescent="0.25">
      <c r="B301" s="37">
        <v>1</v>
      </c>
      <c r="C301" s="7" t="s">
        <v>142</v>
      </c>
      <c r="D301" s="9" t="s">
        <v>108</v>
      </c>
      <c r="E301" s="6">
        <v>45936</v>
      </c>
      <c r="F301" s="5" t="s">
        <v>133</v>
      </c>
      <c r="G301" s="5" t="s">
        <v>134</v>
      </c>
      <c r="H301" s="16" t="s">
        <v>135</v>
      </c>
      <c r="J301" s="37">
        <v>2</v>
      </c>
      <c r="K301" s="5" t="s">
        <v>141</v>
      </c>
      <c r="L301" s="5" t="s">
        <v>136</v>
      </c>
      <c r="M301" s="3"/>
    </row>
    <row r="302" spans="2:13" ht="12.75" x14ac:dyDescent="0.25">
      <c r="B302" s="37">
        <v>2</v>
      </c>
      <c r="C302" s="7" t="s">
        <v>142</v>
      </c>
      <c r="D302" s="9" t="s">
        <v>111</v>
      </c>
      <c r="E302" s="6">
        <v>45937</v>
      </c>
      <c r="F302" s="5" t="s">
        <v>133</v>
      </c>
      <c r="G302" s="5" t="s">
        <v>134</v>
      </c>
      <c r="H302" s="16" t="s">
        <v>135</v>
      </c>
      <c r="J302" s="37">
        <v>3</v>
      </c>
      <c r="K302" s="5" t="s">
        <v>141</v>
      </c>
      <c r="L302" s="5" t="s">
        <v>136</v>
      </c>
      <c r="M302" s="3"/>
    </row>
    <row r="303" spans="2:13" ht="12.75" x14ac:dyDescent="0.25">
      <c r="B303" s="37">
        <v>4</v>
      </c>
      <c r="C303" s="7" t="s">
        <v>142</v>
      </c>
      <c r="D303" s="9" t="s">
        <v>113</v>
      </c>
      <c r="E303" s="6">
        <v>45938</v>
      </c>
      <c r="F303" s="5" t="s">
        <v>133</v>
      </c>
      <c r="G303" s="5" t="s">
        <v>134</v>
      </c>
      <c r="H303" s="16" t="s">
        <v>135</v>
      </c>
      <c r="J303" s="37">
        <v>4</v>
      </c>
      <c r="K303" s="5" t="s">
        <v>136</v>
      </c>
      <c r="L303" s="5" t="s">
        <v>136</v>
      </c>
      <c r="M303" s="3"/>
    </row>
    <row r="304" spans="2:13" ht="12.75" x14ac:dyDescent="0.25">
      <c r="B304" s="37">
        <v>2</v>
      </c>
      <c r="C304" s="7" t="s">
        <v>142</v>
      </c>
      <c r="D304" s="9" t="s">
        <v>111</v>
      </c>
      <c r="E304" s="6">
        <v>45939</v>
      </c>
      <c r="F304" s="5" t="s">
        <v>133</v>
      </c>
      <c r="G304" s="5" t="s">
        <v>134</v>
      </c>
      <c r="H304" s="16" t="s">
        <v>135</v>
      </c>
      <c r="J304" s="37">
        <v>5</v>
      </c>
      <c r="K304" s="5" t="s">
        <v>136</v>
      </c>
      <c r="L304" s="5" t="s">
        <v>136</v>
      </c>
      <c r="M304" s="3"/>
    </row>
    <row r="305" spans="2:13" ht="12.75" x14ac:dyDescent="0.25">
      <c r="B305" s="37">
        <v>5</v>
      </c>
      <c r="C305" s="7" t="s">
        <v>142</v>
      </c>
      <c r="D305" s="9" t="s">
        <v>114</v>
      </c>
      <c r="E305" s="6">
        <v>45940</v>
      </c>
      <c r="F305" s="5" t="s">
        <v>133</v>
      </c>
      <c r="G305" s="5" t="s">
        <v>134</v>
      </c>
      <c r="H305" s="16" t="s">
        <v>135</v>
      </c>
      <c r="J305" s="37">
        <v>6</v>
      </c>
      <c r="K305" s="5" t="s">
        <v>136</v>
      </c>
      <c r="L305" s="5" t="s">
        <v>136</v>
      </c>
      <c r="M305" s="3"/>
    </row>
    <row r="306" spans="2:13" ht="12.75" x14ac:dyDescent="0.25">
      <c r="B306" s="37">
        <v>2</v>
      </c>
      <c r="C306" s="7" t="s">
        <v>138</v>
      </c>
      <c r="D306" s="9" t="s">
        <v>111</v>
      </c>
      <c r="E306" s="6">
        <v>45941</v>
      </c>
      <c r="F306" s="5" t="s">
        <v>139</v>
      </c>
      <c r="G306" s="5" t="s">
        <v>139</v>
      </c>
      <c r="H306" s="16">
        <v>45944</v>
      </c>
      <c r="J306" s="37">
        <v>7</v>
      </c>
      <c r="K306" s="5" t="s">
        <v>136</v>
      </c>
      <c r="L306" s="5" t="s">
        <v>136</v>
      </c>
      <c r="M306" s="3"/>
    </row>
    <row r="307" spans="2:13" ht="12.75" x14ac:dyDescent="0.25">
      <c r="B307" s="37">
        <v>2</v>
      </c>
      <c r="C307" s="7" t="s">
        <v>138</v>
      </c>
      <c r="D307" s="9" t="s">
        <v>111</v>
      </c>
      <c r="E307" s="6">
        <v>45942</v>
      </c>
      <c r="F307" s="5" t="s">
        <v>139</v>
      </c>
      <c r="G307" s="5" t="s">
        <v>139</v>
      </c>
      <c r="H307" s="16">
        <v>45945</v>
      </c>
      <c r="J307" s="37">
        <v>1</v>
      </c>
      <c r="K307" s="5" t="s">
        <v>136</v>
      </c>
      <c r="L307" s="5" t="s">
        <v>136</v>
      </c>
      <c r="M307" s="3"/>
    </row>
    <row r="308" spans="2:13" ht="12.75" x14ac:dyDescent="0.25">
      <c r="B308" s="37">
        <v>2</v>
      </c>
      <c r="C308" s="7" t="s">
        <v>138</v>
      </c>
      <c r="D308" s="9" t="s">
        <v>111</v>
      </c>
      <c r="E308" s="6">
        <v>45943</v>
      </c>
      <c r="F308" s="5" t="s">
        <v>139</v>
      </c>
      <c r="G308" s="5" t="s">
        <v>139</v>
      </c>
      <c r="H308" s="16">
        <v>45946</v>
      </c>
      <c r="J308" s="37">
        <v>2</v>
      </c>
      <c r="K308" s="5" t="s">
        <v>141</v>
      </c>
      <c r="L308" s="5" t="s">
        <v>136</v>
      </c>
      <c r="M308" s="3"/>
    </row>
    <row r="309" spans="2:13" ht="12.75" x14ac:dyDescent="0.25">
      <c r="B309" s="37">
        <v>3</v>
      </c>
      <c r="C309" s="7" t="s">
        <v>142</v>
      </c>
      <c r="D309" s="9" t="s">
        <v>112</v>
      </c>
      <c r="E309" s="6">
        <v>45944</v>
      </c>
      <c r="F309" s="5" t="s">
        <v>133</v>
      </c>
      <c r="G309" s="5" t="s">
        <v>134</v>
      </c>
      <c r="H309" s="16" t="s">
        <v>135</v>
      </c>
      <c r="J309" s="37">
        <v>3</v>
      </c>
      <c r="K309" s="5" t="s">
        <v>141</v>
      </c>
      <c r="L309" s="5" t="s">
        <v>136</v>
      </c>
      <c r="M309" s="3"/>
    </row>
    <row r="310" spans="2:13" ht="12.75" x14ac:dyDescent="0.25">
      <c r="B310" s="37">
        <v>4</v>
      </c>
      <c r="C310" s="7" t="s">
        <v>142</v>
      </c>
      <c r="D310" s="9" t="s">
        <v>113</v>
      </c>
      <c r="E310" s="6">
        <v>45945</v>
      </c>
      <c r="F310" s="5" t="s">
        <v>133</v>
      </c>
      <c r="G310" s="5" t="s">
        <v>134</v>
      </c>
      <c r="H310" s="16" t="s">
        <v>135</v>
      </c>
      <c r="J310" s="37">
        <v>4</v>
      </c>
      <c r="K310" s="5" t="s">
        <v>136</v>
      </c>
      <c r="L310" s="5" t="s">
        <v>141</v>
      </c>
      <c r="M310" s="3"/>
    </row>
    <row r="311" spans="2:13" ht="12.75" x14ac:dyDescent="0.25">
      <c r="B311" s="37">
        <v>5</v>
      </c>
      <c r="C311" s="7" t="s">
        <v>142</v>
      </c>
      <c r="D311" s="9" t="s">
        <v>114</v>
      </c>
      <c r="E311" s="6">
        <v>45946</v>
      </c>
      <c r="F311" s="5" t="s">
        <v>133</v>
      </c>
      <c r="G311" s="5" t="s">
        <v>134</v>
      </c>
      <c r="H311" s="16" t="s">
        <v>135</v>
      </c>
      <c r="J311" s="37">
        <v>5</v>
      </c>
      <c r="K311" s="5" t="s">
        <v>136</v>
      </c>
      <c r="L311" s="5" t="s">
        <v>136</v>
      </c>
      <c r="M311" s="3"/>
    </row>
    <row r="312" spans="2:13" ht="12.75" x14ac:dyDescent="0.25">
      <c r="B312" s="37">
        <v>1</v>
      </c>
      <c r="C312" s="7" t="s">
        <v>142</v>
      </c>
      <c r="D312" s="9" t="s">
        <v>108</v>
      </c>
      <c r="E312" s="6">
        <v>45947</v>
      </c>
      <c r="F312" s="5" t="s">
        <v>133</v>
      </c>
      <c r="G312" s="5" t="s">
        <v>134</v>
      </c>
      <c r="H312" s="16" t="s">
        <v>135</v>
      </c>
      <c r="J312" s="37">
        <v>6</v>
      </c>
      <c r="K312" s="5" t="s">
        <v>136</v>
      </c>
      <c r="L312" s="5" t="s">
        <v>136</v>
      </c>
      <c r="M312" s="3"/>
    </row>
    <row r="313" spans="2:13" ht="12.75" x14ac:dyDescent="0.25">
      <c r="B313" s="37">
        <v>4</v>
      </c>
      <c r="C313" s="7" t="s">
        <v>138</v>
      </c>
      <c r="D313" s="9" t="s">
        <v>113</v>
      </c>
      <c r="E313" s="6">
        <v>45948</v>
      </c>
      <c r="F313" s="5" t="s">
        <v>139</v>
      </c>
      <c r="G313" s="5" t="s">
        <v>139</v>
      </c>
      <c r="H313" s="16">
        <v>45950</v>
      </c>
      <c r="J313" s="37">
        <v>7</v>
      </c>
      <c r="K313" s="5" t="s">
        <v>136</v>
      </c>
      <c r="L313" s="5" t="s">
        <v>136</v>
      </c>
      <c r="M313" s="3"/>
    </row>
    <row r="314" spans="2:13" ht="12.75" x14ac:dyDescent="0.25">
      <c r="B314" s="37">
        <v>4</v>
      </c>
      <c r="C314" s="7" t="s">
        <v>138</v>
      </c>
      <c r="D314" s="9" t="s">
        <v>113</v>
      </c>
      <c r="E314" s="6">
        <v>45949</v>
      </c>
      <c r="F314" s="5" t="s">
        <v>139</v>
      </c>
      <c r="G314" s="5" t="s">
        <v>139</v>
      </c>
      <c r="H314" s="16">
        <v>45951</v>
      </c>
      <c r="J314" s="37">
        <v>1</v>
      </c>
      <c r="K314" s="5" t="s">
        <v>136</v>
      </c>
      <c r="L314" s="5" t="s">
        <v>136</v>
      </c>
      <c r="M314" s="3"/>
    </row>
    <row r="315" spans="2:13" ht="12.75" x14ac:dyDescent="0.25">
      <c r="B315" s="37">
        <v>2</v>
      </c>
      <c r="C315" s="7" t="s">
        <v>142</v>
      </c>
      <c r="D315" s="9" t="s">
        <v>111</v>
      </c>
      <c r="E315" s="6">
        <v>45950</v>
      </c>
      <c r="F315" s="5" t="s">
        <v>133</v>
      </c>
      <c r="G315" s="5" t="s">
        <v>134</v>
      </c>
      <c r="H315" s="16" t="s">
        <v>135</v>
      </c>
      <c r="J315" s="37">
        <v>2</v>
      </c>
      <c r="K315" s="5" t="s">
        <v>141</v>
      </c>
      <c r="L315" s="5" t="s">
        <v>136</v>
      </c>
      <c r="M315" s="3"/>
    </row>
    <row r="316" spans="2:13" ht="12.75" x14ac:dyDescent="0.25">
      <c r="B316" s="37">
        <v>3</v>
      </c>
      <c r="C316" s="7" t="s">
        <v>142</v>
      </c>
      <c r="D316" s="9" t="s">
        <v>112</v>
      </c>
      <c r="E316" s="6">
        <v>45951</v>
      </c>
      <c r="F316" s="5" t="s">
        <v>133</v>
      </c>
      <c r="G316" s="5" t="s">
        <v>134</v>
      </c>
      <c r="H316" s="16" t="s">
        <v>135</v>
      </c>
      <c r="J316" s="37">
        <v>3</v>
      </c>
      <c r="K316" s="5" t="s">
        <v>141</v>
      </c>
      <c r="L316" s="5" t="s">
        <v>136</v>
      </c>
      <c r="M316" s="3"/>
    </row>
    <row r="317" spans="2:13" ht="12.75" x14ac:dyDescent="0.25">
      <c r="B317" s="37">
        <v>4</v>
      </c>
      <c r="C317" s="7" t="s">
        <v>142</v>
      </c>
      <c r="D317" s="9" t="s">
        <v>113</v>
      </c>
      <c r="E317" s="6">
        <v>45952</v>
      </c>
      <c r="F317" s="5" t="s">
        <v>133</v>
      </c>
      <c r="G317" s="5" t="s">
        <v>134</v>
      </c>
      <c r="H317" s="16" t="s">
        <v>135</v>
      </c>
      <c r="J317" s="37">
        <v>4</v>
      </c>
      <c r="K317" s="5" t="s">
        <v>136</v>
      </c>
      <c r="L317" s="5" t="s">
        <v>136</v>
      </c>
      <c r="M317" s="3"/>
    </row>
    <row r="318" spans="2:13" ht="12.75" x14ac:dyDescent="0.25">
      <c r="B318" s="37">
        <v>5</v>
      </c>
      <c r="C318" s="7" t="s">
        <v>142</v>
      </c>
      <c r="D318" s="9" t="s">
        <v>114</v>
      </c>
      <c r="E318" s="6">
        <v>45953</v>
      </c>
      <c r="F318" s="5" t="s">
        <v>133</v>
      </c>
      <c r="G318" s="5" t="s">
        <v>134</v>
      </c>
      <c r="H318" s="16" t="s">
        <v>135</v>
      </c>
      <c r="J318" s="37">
        <v>5</v>
      </c>
      <c r="K318" s="5" t="s">
        <v>136</v>
      </c>
      <c r="L318" s="5" t="s">
        <v>136</v>
      </c>
      <c r="M318" s="3"/>
    </row>
    <row r="319" spans="2:13" ht="12.75" x14ac:dyDescent="0.25">
      <c r="B319" s="37">
        <v>1</v>
      </c>
      <c r="C319" s="7" t="s">
        <v>142</v>
      </c>
      <c r="D319" s="9" t="s">
        <v>108</v>
      </c>
      <c r="E319" s="6">
        <v>45954</v>
      </c>
      <c r="F319" s="5" t="s">
        <v>133</v>
      </c>
      <c r="G319" s="5" t="s">
        <v>134</v>
      </c>
      <c r="H319" s="16" t="s">
        <v>135</v>
      </c>
      <c r="J319" s="37">
        <v>6</v>
      </c>
      <c r="K319" s="5" t="s">
        <v>136</v>
      </c>
      <c r="L319" s="5" t="s">
        <v>136</v>
      </c>
      <c r="M319" s="3"/>
    </row>
    <row r="320" spans="2:13" ht="12.75" x14ac:dyDescent="0.25">
      <c r="B320" s="37">
        <v>5</v>
      </c>
      <c r="C320" s="7" t="s">
        <v>138</v>
      </c>
      <c r="D320" s="9" t="s">
        <v>114</v>
      </c>
      <c r="E320" s="6">
        <v>45955</v>
      </c>
      <c r="F320" s="5" t="s">
        <v>139</v>
      </c>
      <c r="G320" s="5" t="s">
        <v>139</v>
      </c>
      <c r="H320" s="16">
        <v>45957</v>
      </c>
      <c r="J320" s="37">
        <v>7</v>
      </c>
      <c r="K320" s="5" t="s">
        <v>136</v>
      </c>
      <c r="L320" s="5" t="s">
        <v>136</v>
      </c>
      <c r="M320" s="3"/>
    </row>
    <row r="321" spans="2:13" ht="12.75" x14ac:dyDescent="0.25">
      <c r="B321" s="37">
        <v>5</v>
      </c>
      <c r="C321" s="7" t="s">
        <v>138</v>
      </c>
      <c r="D321" s="9" t="s">
        <v>114</v>
      </c>
      <c r="E321" s="6">
        <v>45956</v>
      </c>
      <c r="F321" s="5" t="s">
        <v>139</v>
      </c>
      <c r="G321" s="5" t="s">
        <v>139</v>
      </c>
      <c r="H321" s="16">
        <v>45958</v>
      </c>
      <c r="J321" s="37">
        <v>1</v>
      </c>
      <c r="K321" s="5" t="s">
        <v>136</v>
      </c>
      <c r="L321" s="5" t="s">
        <v>136</v>
      </c>
      <c r="M321" s="3"/>
    </row>
    <row r="322" spans="2:13" ht="12.75" x14ac:dyDescent="0.25">
      <c r="B322" s="37">
        <v>2</v>
      </c>
      <c r="C322" s="7" t="s">
        <v>142</v>
      </c>
      <c r="D322" s="9" t="s">
        <v>111</v>
      </c>
      <c r="E322" s="6">
        <v>45957</v>
      </c>
      <c r="F322" s="5" t="s">
        <v>133</v>
      </c>
      <c r="G322" s="5" t="s">
        <v>134</v>
      </c>
      <c r="H322" s="16" t="s">
        <v>135</v>
      </c>
      <c r="J322" s="37">
        <v>2</v>
      </c>
      <c r="K322" s="5" t="s">
        <v>141</v>
      </c>
      <c r="L322" s="5" t="s">
        <v>136</v>
      </c>
      <c r="M322" s="3"/>
    </row>
    <row r="323" spans="2:13" ht="12.75" x14ac:dyDescent="0.25">
      <c r="B323" s="37">
        <v>3</v>
      </c>
      <c r="C323" s="7" t="s">
        <v>142</v>
      </c>
      <c r="D323" s="9" t="s">
        <v>112</v>
      </c>
      <c r="E323" s="6">
        <v>45958</v>
      </c>
      <c r="F323" s="5" t="s">
        <v>133</v>
      </c>
      <c r="G323" s="5" t="s">
        <v>134</v>
      </c>
      <c r="H323" s="16" t="s">
        <v>135</v>
      </c>
      <c r="J323" s="37">
        <v>3</v>
      </c>
      <c r="K323" s="5" t="s">
        <v>141</v>
      </c>
      <c r="L323" s="5" t="s">
        <v>136</v>
      </c>
      <c r="M323" s="3"/>
    </row>
    <row r="324" spans="2:13" ht="12.75" x14ac:dyDescent="0.25">
      <c r="B324" s="37">
        <v>4</v>
      </c>
      <c r="C324" s="7" t="s">
        <v>142</v>
      </c>
      <c r="D324" s="9" t="s">
        <v>113</v>
      </c>
      <c r="E324" s="6">
        <v>45959</v>
      </c>
      <c r="F324" s="5" t="s">
        <v>133</v>
      </c>
      <c r="G324" s="5" t="s">
        <v>134</v>
      </c>
      <c r="H324" s="16" t="s">
        <v>135</v>
      </c>
      <c r="J324" s="37">
        <v>4</v>
      </c>
      <c r="K324" s="5" t="s">
        <v>136</v>
      </c>
      <c r="L324" s="5" t="s">
        <v>136</v>
      </c>
      <c r="M324" s="3"/>
    </row>
    <row r="325" spans="2:13" ht="12.75" x14ac:dyDescent="0.25">
      <c r="B325" s="37">
        <v>3</v>
      </c>
      <c r="C325" s="7" t="s">
        <v>142</v>
      </c>
      <c r="D325" s="9" t="s">
        <v>112</v>
      </c>
      <c r="E325" s="6">
        <v>45960</v>
      </c>
      <c r="F325" s="5" t="s">
        <v>133</v>
      </c>
      <c r="G325" s="5" t="s">
        <v>134</v>
      </c>
      <c r="H325" s="16" t="s">
        <v>135</v>
      </c>
      <c r="J325" s="37">
        <v>5</v>
      </c>
      <c r="K325" s="5" t="s">
        <v>136</v>
      </c>
      <c r="L325" s="5" t="s">
        <v>136</v>
      </c>
      <c r="M325" s="3"/>
    </row>
    <row r="326" spans="2:13" ht="12.75" x14ac:dyDescent="0.25">
      <c r="B326" s="37">
        <v>5</v>
      </c>
      <c r="C326" s="7" t="s">
        <v>142</v>
      </c>
      <c r="D326" s="9" t="s">
        <v>114</v>
      </c>
      <c r="E326" s="6">
        <v>45961</v>
      </c>
      <c r="F326" s="5" t="s">
        <v>133</v>
      </c>
      <c r="G326" s="5" t="s">
        <v>134</v>
      </c>
      <c r="H326" s="16" t="s">
        <v>135</v>
      </c>
      <c r="J326" s="37">
        <v>6</v>
      </c>
      <c r="K326" s="5" t="s">
        <v>136</v>
      </c>
      <c r="L326" s="5" t="s">
        <v>136</v>
      </c>
      <c r="M326" s="3"/>
    </row>
    <row r="327" spans="2:13" ht="12.75" x14ac:dyDescent="0.25">
      <c r="B327" s="37">
        <v>3</v>
      </c>
      <c r="C327" s="7" t="s">
        <v>138</v>
      </c>
      <c r="D327" s="9" t="s">
        <v>112</v>
      </c>
      <c r="E327" s="6">
        <v>45962</v>
      </c>
      <c r="F327" s="5" t="s">
        <v>139</v>
      </c>
      <c r="G327" s="5" t="s">
        <v>139</v>
      </c>
      <c r="H327" s="16">
        <v>45965</v>
      </c>
      <c r="J327" s="37">
        <v>7</v>
      </c>
      <c r="K327" s="5" t="s">
        <v>136</v>
      </c>
      <c r="L327" s="5" t="s">
        <v>136</v>
      </c>
      <c r="M327" s="3"/>
    </row>
    <row r="328" spans="2:13" ht="12.75" x14ac:dyDescent="0.25">
      <c r="B328" s="37">
        <v>3</v>
      </c>
      <c r="C328" s="7" t="s">
        <v>138</v>
      </c>
      <c r="D328" s="9" t="s">
        <v>112</v>
      </c>
      <c r="E328" s="6">
        <v>45963</v>
      </c>
      <c r="F328" s="5" t="s">
        <v>139</v>
      </c>
      <c r="G328" s="5" t="s">
        <v>139</v>
      </c>
      <c r="H328" s="16">
        <v>45966</v>
      </c>
      <c r="J328" s="37">
        <v>1</v>
      </c>
      <c r="K328" s="5" t="s">
        <v>136</v>
      </c>
      <c r="L328" s="5" t="s">
        <v>136</v>
      </c>
      <c r="M328" s="3"/>
    </row>
    <row r="329" spans="2:13" ht="12.75" x14ac:dyDescent="0.25">
      <c r="B329" s="37">
        <v>3</v>
      </c>
      <c r="C329" s="7" t="s">
        <v>138</v>
      </c>
      <c r="D329" s="9" t="s">
        <v>112</v>
      </c>
      <c r="E329" s="6">
        <v>45964</v>
      </c>
      <c r="F329" s="5" t="s">
        <v>139</v>
      </c>
      <c r="G329" s="5" t="s">
        <v>139</v>
      </c>
      <c r="H329" s="16">
        <v>45967</v>
      </c>
      <c r="J329" s="37">
        <v>2</v>
      </c>
      <c r="K329" s="5" t="s">
        <v>141</v>
      </c>
      <c r="L329" s="5" t="s">
        <v>136</v>
      </c>
      <c r="M329" s="3"/>
    </row>
    <row r="330" spans="2:13" ht="12.75" x14ac:dyDescent="0.25">
      <c r="B330" s="37">
        <v>1</v>
      </c>
      <c r="C330" s="7" t="s">
        <v>142</v>
      </c>
      <c r="D330" s="9" t="s">
        <v>108</v>
      </c>
      <c r="E330" s="6">
        <v>45965</v>
      </c>
      <c r="F330" s="5" t="s">
        <v>133</v>
      </c>
      <c r="G330" s="5" t="s">
        <v>134</v>
      </c>
      <c r="H330" s="16" t="s">
        <v>135</v>
      </c>
      <c r="J330" s="37">
        <v>3</v>
      </c>
      <c r="K330" s="5" t="s">
        <v>141</v>
      </c>
      <c r="L330" s="5" t="s">
        <v>136</v>
      </c>
      <c r="M330" s="3"/>
    </row>
    <row r="331" spans="2:13" ht="12.75" x14ac:dyDescent="0.25">
      <c r="B331" s="37">
        <v>2</v>
      </c>
      <c r="C331" s="7" t="s">
        <v>142</v>
      </c>
      <c r="D331" s="9" t="s">
        <v>111</v>
      </c>
      <c r="E331" s="6">
        <v>45966</v>
      </c>
      <c r="F331" s="5" t="s">
        <v>133</v>
      </c>
      <c r="G331" s="5" t="s">
        <v>134</v>
      </c>
      <c r="H331" s="16" t="s">
        <v>135</v>
      </c>
      <c r="J331" s="37">
        <v>4</v>
      </c>
      <c r="K331" s="5" t="s">
        <v>136</v>
      </c>
      <c r="L331" s="5" t="s">
        <v>141</v>
      </c>
      <c r="M331" s="3"/>
    </row>
    <row r="332" spans="2:13" ht="12.75" x14ac:dyDescent="0.25">
      <c r="B332" s="37">
        <v>1</v>
      </c>
      <c r="C332" s="7" t="s">
        <v>142</v>
      </c>
      <c r="D332" s="9" t="s">
        <v>108</v>
      </c>
      <c r="E332" s="6">
        <v>45967</v>
      </c>
      <c r="F332" s="5" t="s">
        <v>133</v>
      </c>
      <c r="G332" s="5" t="s">
        <v>134</v>
      </c>
      <c r="H332" s="16" t="s">
        <v>135</v>
      </c>
      <c r="J332" s="37">
        <v>5</v>
      </c>
      <c r="K332" s="5" t="s">
        <v>136</v>
      </c>
      <c r="L332" s="5" t="s">
        <v>136</v>
      </c>
      <c r="M332" s="3"/>
    </row>
    <row r="333" spans="2:13" ht="12.75" x14ac:dyDescent="0.25">
      <c r="B333" s="37">
        <v>4</v>
      </c>
      <c r="C333" s="7" t="s">
        <v>142</v>
      </c>
      <c r="D333" s="9" t="s">
        <v>113</v>
      </c>
      <c r="E333" s="6">
        <v>45968</v>
      </c>
      <c r="F333" s="5" t="s">
        <v>133</v>
      </c>
      <c r="G333" s="5" t="s">
        <v>134</v>
      </c>
      <c r="H333" s="16" t="s">
        <v>135</v>
      </c>
      <c r="J333" s="37">
        <v>6</v>
      </c>
      <c r="K333" s="5" t="s">
        <v>136</v>
      </c>
      <c r="L333" s="5" t="s">
        <v>136</v>
      </c>
      <c r="M333" s="3"/>
    </row>
    <row r="334" spans="2:13" ht="12.75" x14ac:dyDescent="0.25">
      <c r="B334" s="37">
        <v>1</v>
      </c>
      <c r="C334" s="7" t="s">
        <v>138</v>
      </c>
      <c r="D334" s="9" t="s">
        <v>108</v>
      </c>
      <c r="E334" s="6">
        <v>45969</v>
      </c>
      <c r="F334" s="5" t="s">
        <v>139</v>
      </c>
      <c r="G334" s="5" t="s">
        <v>139</v>
      </c>
      <c r="H334" s="16">
        <v>45971</v>
      </c>
      <c r="J334" s="37">
        <v>7</v>
      </c>
      <c r="K334" s="5" t="s">
        <v>136</v>
      </c>
      <c r="L334" s="5" t="s">
        <v>136</v>
      </c>
      <c r="M334" s="3"/>
    </row>
    <row r="335" spans="2:13" ht="12.75" x14ac:dyDescent="0.25">
      <c r="B335" s="37">
        <v>1</v>
      </c>
      <c r="C335" s="7" t="s">
        <v>138</v>
      </c>
      <c r="D335" s="9" t="s">
        <v>108</v>
      </c>
      <c r="E335" s="6">
        <v>45970</v>
      </c>
      <c r="F335" s="5" t="s">
        <v>139</v>
      </c>
      <c r="G335" s="5" t="s">
        <v>139</v>
      </c>
      <c r="H335" s="16">
        <v>45972</v>
      </c>
      <c r="J335" s="37">
        <v>1</v>
      </c>
      <c r="K335" s="5" t="s">
        <v>136</v>
      </c>
      <c r="L335" s="5" t="s">
        <v>136</v>
      </c>
      <c r="M335" s="3"/>
    </row>
    <row r="336" spans="2:13" ht="12.75" x14ac:dyDescent="0.25">
      <c r="B336" s="37">
        <v>5</v>
      </c>
      <c r="C336" s="7" t="s">
        <v>142</v>
      </c>
      <c r="D336" s="9" t="s">
        <v>114</v>
      </c>
      <c r="E336" s="6">
        <v>45971</v>
      </c>
      <c r="F336" s="5" t="s">
        <v>133</v>
      </c>
      <c r="G336" s="5" t="s">
        <v>134</v>
      </c>
      <c r="H336" s="16" t="s">
        <v>135</v>
      </c>
      <c r="J336" s="37">
        <v>2</v>
      </c>
      <c r="K336" s="5" t="s">
        <v>141</v>
      </c>
      <c r="L336" s="5" t="s">
        <v>136</v>
      </c>
      <c r="M336" s="3"/>
    </row>
    <row r="337" spans="2:13" ht="12.75" x14ac:dyDescent="0.25">
      <c r="B337" s="37">
        <v>1</v>
      </c>
      <c r="C337" s="7" t="s">
        <v>142</v>
      </c>
      <c r="D337" s="9" t="s">
        <v>108</v>
      </c>
      <c r="E337" s="6">
        <v>45972</v>
      </c>
      <c r="F337" s="5" t="s">
        <v>133</v>
      </c>
      <c r="G337" s="5" t="s">
        <v>134</v>
      </c>
      <c r="H337" s="16" t="s">
        <v>135</v>
      </c>
      <c r="J337" s="37">
        <v>3</v>
      </c>
      <c r="K337" s="5" t="s">
        <v>141</v>
      </c>
      <c r="L337" s="5" t="s">
        <v>136</v>
      </c>
      <c r="M337" s="3"/>
    </row>
    <row r="338" spans="2:13" ht="12.75" x14ac:dyDescent="0.25">
      <c r="B338" s="37">
        <v>2</v>
      </c>
      <c r="C338" s="7" t="s">
        <v>142</v>
      </c>
      <c r="D338" s="9" t="s">
        <v>111</v>
      </c>
      <c r="E338" s="6">
        <v>45973</v>
      </c>
      <c r="F338" s="5" t="s">
        <v>133</v>
      </c>
      <c r="G338" s="5" t="s">
        <v>134</v>
      </c>
      <c r="H338" s="16" t="s">
        <v>135</v>
      </c>
      <c r="J338" s="37">
        <v>4</v>
      </c>
      <c r="K338" s="5" t="s">
        <v>136</v>
      </c>
      <c r="L338" s="5" t="s">
        <v>141</v>
      </c>
      <c r="M338" s="3"/>
    </row>
    <row r="339" spans="2:13" ht="12.75" x14ac:dyDescent="0.25">
      <c r="B339" s="37">
        <v>4</v>
      </c>
      <c r="C339" s="7" t="s">
        <v>142</v>
      </c>
      <c r="D339" s="9" t="s">
        <v>113</v>
      </c>
      <c r="E339" s="6">
        <v>45974</v>
      </c>
      <c r="F339" s="5" t="s">
        <v>133</v>
      </c>
      <c r="G339" s="5" t="s">
        <v>134</v>
      </c>
      <c r="H339" s="16" t="s">
        <v>135</v>
      </c>
      <c r="J339" s="37">
        <v>5</v>
      </c>
      <c r="K339" s="5" t="s">
        <v>136</v>
      </c>
      <c r="L339" s="5" t="s">
        <v>136</v>
      </c>
      <c r="M339" s="3"/>
    </row>
    <row r="340" spans="2:13" ht="12.75" x14ac:dyDescent="0.25">
      <c r="B340" s="37">
        <v>3</v>
      </c>
      <c r="C340" s="7" t="s">
        <v>142</v>
      </c>
      <c r="D340" s="9" t="s">
        <v>112</v>
      </c>
      <c r="E340" s="6">
        <v>45975</v>
      </c>
      <c r="F340" s="5" t="s">
        <v>133</v>
      </c>
      <c r="G340" s="5" t="s">
        <v>134</v>
      </c>
      <c r="H340" s="16" t="s">
        <v>135</v>
      </c>
      <c r="J340" s="37">
        <v>6</v>
      </c>
      <c r="K340" s="5" t="s">
        <v>136</v>
      </c>
      <c r="L340" s="5" t="s">
        <v>136</v>
      </c>
      <c r="M340" s="3"/>
    </row>
    <row r="341" spans="2:13" ht="12.75" x14ac:dyDescent="0.25">
      <c r="B341" s="37">
        <v>4</v>
      </c>
      <c r="C341" s="7" t="s">
        <v>138</v>
      </c>
      <c r="D341" s="9" t="s">
        <v>113</v>
      </c>
      <c r="E341" s="6">
        <v>45976</v>
      </c>
      <c r="F341" s="5" t="s">
        <v>139</v>
      </c>
      <c r="G341" s="5" t="s">
        <v>139</v>
      </c>
      <c r="H341" s="16">
        <v>45979</v>
      </c>
      <c r="J341" s="37">
        <v>7</v>
      </c>
      <c r="K341" s="5" t="s">
        <v>136</v>
      </c>
      <c r="L341" s="5" t="s">
        <v>136</v>
      </c>
      <c r="M341" s="3"/>
    </row>
    <row r="342" spans="2:13" ht="12.75" x14ac:dyDescent="0.25">
      <c r="B342" s="37">
        <v>4</v>
      </c>
      <c r="C342" s="7" t="s">
        <v>138</v>
      </c>
      <c r="D342" s="9" t="s">
        <v>113</v>
      </c>
      <c r="E342" s="6">
        <v>45977</v>
      </c>
      <c r="F342" s="5" t="s">
        <v>139</v>
      </c>
      <c r="G342" s="5" t="s">
        <v>139</v>
      </c>
      <c r="H342" s="16">
        <v>45980</v>
      </c>
      <c r="J342" s="37">
        <v>1</v>
      </c>
      <c r="K342" s="5" t="s">
        <v>136</v>
      </c>
      <c r="L342" s="5" t="s">
        <v>136</v>
      </c>
      <c r="M342" s="3"/>
    </row>
    <row r="343" spans="2:13" ht="12.75" x14ac:dyDescent="0.25">
      <c r="B343" s="37">
        <v>4</v>
      </c>
      <c r="C343" s="7" t="s">
        <v>138</v>
      </c>
      <c r="D343" s="9" t="s">
        <v>113</v>
      </c>
      <c r="E343" s="6">
        <v>45978</v>
      </c>
      <c r="F343" s="5" t="s">
        <v>139</v>
      </c>
      <c r="G343" s="5" t="s">
        <v>139</v>
      </c>
      <c r="H343" s="16">
        <v>45981</v>
      </c>
      <c r="J343" s="37">
        <v>2</v>
      </c>
      <c r="K343" s="5" t="s">
        <v>141</v>
      </c>
      <c r="L343" s="5" t="s">
        <v>136</v>
      </c>
      <c r="M343" s="3"/>
    </row>
    <row r="344" spans="2:13" ht="12.75" x14ac:dyDescent="0.25">
      <c r="B344" s="37">
        <v>5</v>
      </c>
      <c r="C344" s="7" t="s">
        <v>142</v>
      </c>
      <c r="D344" s="9" t="s">
        <v>114</v>
      </c>
      <c r="E344" s="6">
        <v>45979</v>
      </c>
      <c r="F344" s="5" t="s">
        <v>133</v>
      </c>
      <c r="G344" s="5" t="s">
        <v>134</v>
      </c>
      <c r="H344" s="16" t="s">
        <v>135</v>
      </c>
      <c r="J344" s="37">
        <v>3</v>
      </c>
      <c r="K344" s="5" t="s">
        <v>141</v>
      </c>
      <c r="L344" s="5" t="s">
        <v>136</v>
      </c>
      <c r="M344" s="3"/>
    </row>
    <row r="345" spans="2:13" ht="12.75" x14ac:dyDescent="0.25">
      <c r="B345" s="37">
        <v>1</v>
      </c>
      <c r="C345" s="7" t="s">
        <v>142</v>
      </c>
      <c r="D345" s="9" t="s">
        <v>108</v>
      </c>
      <c r="E345" s="6">
        <v>45980</v>
      </c>
      <c r="F345" s="5" t="s">
        <v>133</v>
      </c>
      <c r="G345" s="5" t="s">
        <v>134</v>
      </c>
      <c r="H345" s="16" t="s">
        <v>135</v>
      </c>
      <c r="J345" s="37">
        <v>4</v>
      </c>
      <c r="K345" s="5" t="s">
        <v>136</v>
      </c>
      <c r="L345" s="5" t="s">
        <v>136</v>
      </c>
      <c r="M345" s="3"/>
    </row>
    <row r="346" spans="2:13" ht="12.75" x14ac:dyDescent="0.25">
      <c r="B346" s="37">
        <v>2</v>
      </c>
      <c r="C346" s="7" t="s">
        <v>142</v>
      </c>
      <c r="D346" s="9" t="s">
        <v>111</v>
      </c>
      <c r="E346" s="6">
        <v>45981</v>
      </c>
      <c r="F346" s="5" t="s">
        <v>133</v>
      </c>
      <c r="G346" s="5" t="s">
        <v>134</v>
      </c>
      <c r="H346" s="16" t="s">
        <v>135</v>
      </c>
      <c r="J346" s="37">
        <v>5</v>
      </c>
      <c r="K346" s="5" t="s">
        <v>136</v>
      </c>
      <c r="L346" s="5" t="s">
        <v>136</v>
      </c>
      <c r="M346" s="3"/>
    </row>
    <row r="347" spans="2:13" ht="12.75" x14ac:dyDescent="0.25">
      <c r="B347" s="37">
        <v>3</v>
      </c>
      <c r="C347" s="7" t="s">
        <v>142</v>
      </c>
      <c r="D347" s="9" t="s">
        <v>112</v>
      </c>
      <c r="E347" s="6">
        <v>45982</v>
      </c>
      <c r="F347" s="5" t="s">
        <v>133</v>
      </c>
      <c r="G347" s="5" t="s">
        <v>134</v>
      </c>
      <c r="H347" s="16" t="s">
        <v>135</v>
      </c>
      <c r="J347" s="37">
        <v>6</v>
      </c>
      <c r="K347" s="5" t="s">
        <v>136</v>
      </c>
      <c r="L347" s="5" t="s">
        <v>136</v>
      </c>
      <c r="M347" s="3"/>
    </row>
    <row r="348" spans="2:13" ht="12.75" x14ac:dyDescent="0.25">
      <c r="B348" s="37">
        <v>2</v>
      </c>
      <c r="C348" s="7" t="s">
        <v>138</v>
      </c>
      <c r="D348" s="9" t="s">
        <v>111</v>
      </c>
      <c r="E348" s="6">
        <v>45983</v>
      </c>
      <c r="F348" s="5" t="s">
        <v>139</v>
      </c>
      <c r="G348" s="5" t="s">
        <v>139</v>
      </c>
      <c r="H348" s="16">
        <v>45985</v>
      </c>
      <c r="J348" s="37">
        <v>7</v>
      </c>
      <c r="K348" s="5" t="s">
        <v>136</v>
      </c>
      <c r="L348" s="5" t="s">
        <v>136</v>
      </c>
      <c r="M348" s="3"/>
    </row>
    <row r="349" spans="2:13" ht="12.75" x14ac:dyDescent="0.25">
      <c r="B349" s="37">
        <v>2</v>
      </c>
      <c r="C349" s="7" t="s">
        <v>138</v>
      </c>
      <c r="D349" s="9" t="s">
        <v>111</v>
      </c>
      <c r="E349" s="6">
        <v>45984</v>
      </c>
      <c r="F349" s="5" t="s">
        <v>139</v>
      </c>
      <c r="G349" s="5" t="s">
        <v>139</v>
      </c>
      <c r="H349" s="16">
        <v>45986</v>
      </c>
      <c r="J349" s="37">
        <v>1</v>
      </c>
      <c r="K349" s="5" t="s">
        <v>136</v>
      </c>
      <c r="L349" s="5" t="s">
        <v>136</v>
      </c>
      <c r="M349" s="3"/>
    </row>
    <row r="350" spans="2:13" ht="12.75" x14ac:dyDescent="0.25">
      <c r="B350" s="37">
        <v>4</v>
      </c>
      <c r="C350" s="7" t="s">
        <v>142</v>
      </c>
      <c r="D350" s="9" t="s">
        <v>113</v>
      </c>
      <c r="E350" s="6">
        <v>45985</v>
      </c>
      <c r="F350" s="5" t="s">
        <v>133</v>
      </c>
      <c r="G350" s="5" t="s">
        <v>134</v>
      </c>
      <c r="H350" s="16" t="s">
        <v>135</v>
      </c>
      <c r="J350" s="37">
        <v>2</v>
      </c>
      <c r="K350" s="5" t="s">
        <v>141</v>
      </c>
      <c r="L350" s="5" t="s">
        <v>136</v>
      </c>
      <c r="M350" s="3"/>
    </row>
    <row r="351" spans="2:13" ht="12.75" x14ac:dyDescent="0.25">
      <c r="B351" s="37">
        <v>5</v>
      </c>
      <c r="C351" s="7" t="s">
        <v>142</v>
      </c>
      <c r="D351" s="9" t="s">
        <v>114</v>
      </c>
      <c r="E351" s="6">
        <v>45986</v>
      </c>
      <c r="F351" s="5" t="s">
        <v>133</v>
      </c>
      <c r="G351" s="5" t="s">
        <v>134</v>
      </c>
      <c r="H351" s="16" t="s">
        <v>135</v>
      </c>
      <c r="J351" s="37">
        <v>3</v>
      </c>
      <c r="K351" s="5" t="s">
        <v>141</v>
      </c>
      <c r="L351" s="5" t="s">
        <v>136</v>
      </c>
      <c r="M351" s="3"/>
    </row>
    <row r="352" spans="2:13" ht="12.75" x14ac:dyDescent="0.25">
      <c r="B352" s="37">
        <v>1</v>
      </c>
      <c r="C352" s="7" t="s">
        <v>142</v>
      </c>
      <c r="D352" s="9" t="s">
        <v>108</v>
      </c>
      <c r="E352" s="6">
        <v>45987</v>
      </c>
      <c r="F352" s="5" t="s">
        <v>133</v>
      </c>
      <c r="G352" s="5" t="s">
        <v>134</v>
      </c>
      <c r="H352" s="16" t="s">
        <v>135</v>
      </c>
      <c r="J352" s="37">
        <v>4</v>
      </c>
      <c r="K352" s="5" t="s">
        <v>136</v>
      </c>
      <c r="L352" s="5" t="s">
        <v>136</v>
      </c>
      <c r="M352" s="3"/>
    </row>
    <row r="353" spans="2:13" ht="12.75" x14ac:dyDescent="0.25">
      <c r="B353" s="37">
        <v>3</v>
      </c>
      <c r="C353" s="7" t="s">
        <v>142</v>
      </c>
      <c r="D353" s="9" t="s">
        <v>112</v>
      </c>
      <c r="E353" s="6">
        <v>45988</v>
      </c>
      <c r="F353" s="5" t="s">
        <v>133</v>
      </c>
      <c r="G353" s="5" t="s">
        <v>134</v>
      </c>
      <c r="H353" s="16" t="s">
        <v>135</v>
      </c>
      <c r="J353" s="37">
        <v>5</v>
      </c>
      <c r="K353" s="5" t="s">
        <v>136</v>
      </c>
      <c r="L353" s="5" t="s">
        <v>136</v>
      </c>
      <c r="M353" s="3"/>
    </row>
    <row r="354" spans="2:13" ht="12.75" x14ac:dyDescent="0.25">
      <c r="B354" s="37">
        <v>2</v>
      </c>
      <c r="C354" s="7" t="s">
        <v>142</v>
      </c>
      <c r="D354" s="9" t="s">
        <v>111</v>
      </c>
      <c r="E354" s="6">
        <v>45989</v>
      </c>
      <c r="F354" s="5" t="s">
        <v>133</v>
      </c>
      <c r="G354" s="5" t="s">
        <v>134</v>
      </c>
      <c r="H354" s="16" t="s">
        <v>135</v>
      </c>
      <c r="J354" s="37">
        <v>6</v>
      </c>
      <c r="K354" s="5" t="s">
        <v>136</v>
      </c>
      <c r="L354" s="5" t="s">
        <v>136</v>
      </c>
      <c r="M354" s="3"/>
    </row>
    <row r="355" spans="2:13" ht="12.75" x14ac:dyDescent="0.25">
      <c r="B355" s="37">
        <v>3</v>
      </c>
      <c r="C355" s="7" t="s">
        <v>138</v>
      </c>
      <c r="D355" s="9" t="s">
        <v>112</v>
      </c>
      <c r="E355" s="6">
        <v>45990</v>
      </c>
      <c r="F355" s="5" t="s">
        <v>139</v>
      </c>
      <c r="G355" s="5" t="s">
        <v>139</v>
      </c>
      <c r="H355" s="16">
        <v>45992</v>
      </c>
      <c r="J355" s="37">
        <v>7</v>
      </c>
      <c r="K355" s="5" t="s">
        <v>136</v>
      </c>
      <c r="L355" s="5" t="s">
        <v>136</v>
      </c>
      <c r="M355" s="3"/>
    </row>
    <row r="356" spans="2:13" ht="12.75" x14ac:dyDescent="0.25">
      <c r="B356" s="37">
        <v>3</v>
      </c>
      <c r="C356" s="7" t="s">
        <v>138</v>
      </c>
      <c r="D356" s="9" t="s">
        <v>112</v>
      </c>
      <c r="E356" s="6">
        <v>45991</v>
      </c>
      <c r="F356" s="5" t="s">
        <v>139</v>
      </c>
      <c r="G356" s="5" t="s">
        <v>139</v>
      </c>
      <c r="H356" s="16">
        <v>45993</v>
      </c>
      <c r="J356" s="37">
        <v>1</v>
      </c>
      <c r="K356" s="5" t="s">
        <v>136</v>
      </c>
      <c r="L356" s="5" t="s">
        <v>136</v>
      </c>
      <c r="M356" s="3"/>
    </row>
    <row r="357" spans="2:13" ht="12.75" x14ac:dyDescent="0.25">
      <c r="B357" s="37">
        <v>4</v>
      </c>
      <c r="C357" s="7" t="s">
        <v>142</v>
      </c>
      <c r="D357" s="9" t="s">
        <v>113</v>
      </c>
      <c r="E357" s="6">
        <v>45992</v>
      </c>
      <c r="F357" s="5" t="s">
        <v>133</v>
      </c>
      <c r="G357" s="5" t="s">
        <v>134</v>
      </c>
      <c r="H357" s="16" t="s">
        <v>135</v>
      </c>
      <c r="J357" s="37">
        <v>2</v>
      </c>
      <c r="K357" s="5" t="s">
        <v>141</v>
      </c>
      <c r="L357" s="5" t="s">
        <v>136</v>
      </c>
      <c r="M357" s="3"/>
    </row>
    <row r="358" spans="2:13" ht="12.75" x14ac:dyDescent="0.25">
      <c r="B358" s="37">
        <v>5</v>
      </c>
      <c r="C358" s="7" t="s">
        <v>142</v>
      </c>
      <c r="D358" s="9" t="s">
        <v>114</v>
      </c>
      <c r="E358" s="6">
        <v>45993</v>
      </c>
      <c r="F358" s="5" t="s">
        <v>133</v>
      </c>
      <c r="G358" s="5" t="s">
        <v>134</v>
      </c>
      <c r="H358" s="16" t="s">
        <v>135</v>
      </c>
      <c r="J358" s="37">
        <v>3</v>
      </c>
      <c r="K358" s="5" t="s">
        <v>141</v>
      </c>
      <c r="L358" s="5" t="s">
        <v>136</v>
      </c>
      <c r="M358" s="3"/>
    </row>
    <row r="359" spans="2:13" ht="12.75" x14ac:dyDescent="0.25">
      <c r="B359" s="37">
        <v>1</v>
      </c>
      <c r="C359" s="7" t="s">
        <v>142</v>
      </c>
      <c r="D359" s="9" t="s">
        <v>108</v>
      </c>
      <c r="E359" s="6">
        <v>45994</v>
      </c>
      <c r="F359" s="5" t="s">
        <v>133</v>
      </c>
      <c r="G359" s="5" t="s">
        <v>134</v>
      </c>
      <c r="H359" s="16" t="s">
        <v>135</v>
      </c>
      <c r="J359" s="37">
        <v>4</v>
      </c>
      <c r="K359" s="5" t="s">
        <v>136</v>
      </c>
      <c r="L359" s="5" t="s">
        <v>136</v>
      </c>
      <c r="M359" s="3"/>
    </row>
    <row r="360" spans="2:13" ht="12.75" x14ac:dyDescent="0.25">
      <c r="B360" s="37">
        <v>5</v>
      </c>
      <c r="C360" s="7" t="s">
        <v>142</v>
      </c>
      <c r="D360" s="9" t="s">
        <v>114</v>
      </c>
      <c r="E360" s="6">
        <v>45995</v>
      </c>
      <c r="F360" s="5" t="s">
        <v>133</v>
      </c>
      <c r="G360" s="5" t="s">
        <v>134</v>
      </c>
      <c r="H360" s="16" t="s">
        <v>135</v>
      </c>
      <c r="J360" s="37">
        <v>5</v>
      </c>
      <c r="K360" s="5" t="s">
        <v>136</v>
      </c>
      <c r="L360" s="5" t="s">
        <v>136</v>
      </c>
      <c r="M360" s="3"/>
    </row>
    <row r="361" spans="2:13" ht="12.75" x14ac:dyDescent="0.25">
      <c r="B361" s="37">
        <v>2</v>
      </c>
      <c r="C361" s="7" t="s">
        <v>142</v>
      </c>
      <c r="D361" s="9" t="s">
        <v>111</v>
      </c>
      <c r="E361" s="6">
        <v>45996</v>
      </c>
      <c r="F361" s="5" t="s">
        <v>133</v>
      </c>
      <c r="G361" s="5" t="s">
        <v>134</v>
      </c>
      <c r="H361" s="16" t="s">
        <v>135</v>
      </c>
      <c r="J361" s="37">
        <v>6</v>
      </c>
      <c r="K361" s="5" t="s">
        <v>136</v>
      </c>
      <c r="L361" s="5" t="s">
        <v>136</v>
      </c>
      <c r="M361" s="3"/>
    </row>
    <row r="362" spans="2:13" ht="12.75" x14ac:dyDescent="0.25">
      <c r="B362" s="37">
        <v>5</v>
      </c>
      <c r="C362" s="7" t="s">
        <v>138</v>
      </c>
      <c r="D362" s="9" t="s">
        <v>114</v>
      </c>
      <c r="E362" s="6">
        <v>45997</v>
      </c>
      <c r="F362" s="5" t="s">
        <v>139</v>
      </c>
      <c r="G362" s="5" t="s">
        <v>139</v>
      </c>
      <c r="H362" s="16">
        <v>46000</v>
      </c>
      <c r="J362" s="37">
        <v>7</v>
      </c>
      <c r="K362" s="5" t="s">
        <v>136</v>
      </c>
      <c r="L362" s="5" t="s">
        <v>136</v>
      </c>
      <c r="M362" s="3"/>
    </row>
    <row r="363" spans="2:13" ht="12.75" x14ac:dyDescent="0.25">
      <c r="B363" s="37">
        <v>5</v>
      </c>
      <c r="C363" s="7" t="s">
        <v>138</v>
      </c>
      <c r="D363" s="9" t="s">
        <v>114</v>
      </c>
      <c r="E363" s="6">
        <v>45998</v>
      </c>
      <c r="F363" s="5" t="s">
        <v>139</v>
      </c>
      <c r="G363" s="5" t="s">
        <v>139</v>
      </c>
      <c r="H363" s="16">
        <v>46001</v>
      </c>
      <c r="J363" s="37">
        <v>1</v>
      </c>
      <c r="K363" s="5" t="s">
        <v>136</v>
      </c>
      <c r="L363" s="5" t="s">
        <v>136</v>
      </c>
      <c r="M363" s="3"/>
    </row>
    <row r="364" spans="2:13" ht="12.75" x14ac:dyDescent="0.25">
      <c r="B364" s="37">
        <v>5</v>
      </c>
      <c r="C364" s="7" t="s">
        <v>138</v>
      </c>
      <c r="D364" s="9" t="s">
        <v>114</v>
      </c>
      <c r="E364" s="6">
        <v>45999</v>
      </c>
      <c r="F364" s="5" t="s">
        <v>139</v>
      </c>
      <c r="G364" s="5" t="s">
        <v>139</v>
      </c>
      <c r="H364" s="16">
        <v>46002</v>
      </c>
      <c r="J364" s="37">
        <v>2</v>
      </c>
      <c r="K364" s="5" t="s">
        <v>141</v>
      </c>
      <c r="L364" s="5" t="s">
        <v>136</v>
      </c>
      <c r="M364" s="3"/>
    </row>
    <row r="365" spans="2:13" ht="12.75" x14ac:dyDescent="0.25">
      <c r="B365" s="37">
        <v>4</v>
      </c>
      <c r="C365" s="7" t="s">
        <v>142</v>
      </c>
      <c r="D365" s="9" t="s">
        <v>113</v>
      </c>
      <c r="E365" s="6">
        <v>46000</v>
      </c>
      <c r="F365" s="5" t="s">
        <v>133</v>
      </c>
      <c r="G365" s="5" t="s">
        <v>134</v>
      </c>
      <c r="H365" s="16" t="s">
        <v>135</v>
      </c>
      <c r="J365" s="37">
        <v>3</v>
      </c>
      <c r="K365" s="5" t="s">
        <v>141</v>
      </c>
      <c r="L365" s="5" t="s">
        <v>136</v>
      </c>
      <c r="M365" s="3"/>
    </row>
    <row r="366" spans="2:13" ht="12.75" x14ac:dyDescent="0.25">
      <c r="B366" s="37">
        <v>3</v>
      </c>
      <c r="C366" s="7" t="s">
        <v>142</v>
      </c>
      <c r="D366" s="9" t="s">
        <v>112</v>
      </c>
      <c r="E366" s="6">
        <v>46001</v>
      </c>
      <c r="F366" s="5" t="s">
        <v>133</v>
      </c>
      <c r="G366" s="5" t="s">
        <v>134</v>
      </c>
      <c r="H366" s="16" t="s">
        <v>135</v>
      </c>
      <c r="J366" s="37">
        <v>4</v>
      </c>
      <c r="K366" s="5" t="s">
        <v>136</v>
      </c>
      <c r="L366" s="5" t="s">
        <v>136</v>
      </c>
      <c r="M366" s="3"/>
    </row>
    <row r="367" spans="2:13" ht="12.75" x14ac:dyDescent="0.25">
      <c r="B367" s="37">
        <v>4</v>
      </c>
      <c r="C367" s="7" t="s">
        <v>142</v>
      </c>
      <c r="D367" s="9" t="s">
        <v>113</v>
      </c>
      <c r="E367" s="6">
        <v>46002</v>
      </c>
      <c r="F367" s="5" t="s">
        <v>133</v>
      </c>
      <c r="G367" s="5" t="s">
        <v>134</v>
      </c>
      <c r="H367" s="16" t="s">
        <v>135</v>
      </c>
      <c r="J367" s="37">
        <v>5</v>
      </c>
      <c r="K367" s="5" t="s">
        <v>136</v>
      </c>
      <c r="L367" s="5" t="s">
        <v>136</v>
      </c>
      <c r="M367" s="3"/>
    </row>
    <row r="368" spans="2:13" ht="12.75" x14ac:dyDescent="0.25">
      <c r="B368" s="37">
        <v>1</v>
      </c>
      <c r="C368" s="7" t="s">
        <v>142</v>
      </c>
      <c r="D368" s="9" t="s">
        <v>108</v>
      </c>
      <c r="E368" s="6">
        <v>46003</v>
      </c>
      <c r="F368" s="5" t="s">
        <v>133</v>
      </c>
      <c r="G368" s="5" t="s">
        <v>134</v>
      </c>
      <c r="H368" s="16" t="s">
        <v>135</v>
      </c>
      <c r="J368" s="37">
        <v>6</v>
      </c>
      <c r="K368" s="5" t="s">
        <v>136</v>
      </c>
      <c r="L368" s="5" t="s">
        <v>136</v>
      </c>
      <c r="M368" s="3"/>
    </row>
    <row r="369" spans="2:13" ht="12.75" x14ac:dyDescent="0.25">
      <c r="B369" s="37">
        <v>4</v>
      </c>
      <c r="C369" s="7" t="s">
        <v>138</v>
      </c>
      <c r="D369" s="9" t="s">
        <v>113</v>
      </c>
      <c r="E369" s="6">
        <v>46004</v>
      </c>
      <c r="F369" s="5" t="s">
        <v>139</v>
      </c>
      <c r="G369" s="5" t="s">
        <v>139</v>
      </c>
      <c r="H369" s="16">
        <v>46006</v>
      </c>
      <c r="J369" s="37">
        <v>7</v>
      </c>
      <c r="K369" s="5" t="s">
        <v>136</v>
      </c>
      <c r="L369" s="5" t="s">
        <v>136</v>
      </c>
      <c r="M369" s="3"/>
    </row>
    <row r="370" spans="2:13" ht="12.75" x14ac:dyDescent="0.25">
      <c r="B370" s="37">
        <v>4</v>
      </c>
      <c r="C370" s="7" t="s">
        <v>138</v>
      </c>
      <c r="D370" s="9" t="s">
        <v>113</v>
      </c>
      <c r="E370" s="6">
        <v>46005</v>
      </c>
      <c r="F370" s="5" t="s">
        <v>139</v>
      </c>
      <c r="G370" s="5" t="s">
        <v>139</v>
      </c>
      <c r="H370" s="16">
        <v>46007</v>
      </c>
      <c r="J370" s="37">
        <v>1</v>
      </c>
      <c r="K370" s="5" t="s">
        <v>136</v>
      </c>
      <c r="L370" s="5" t="s">
        <v>136</v>
      </c>
      <c r="M370" s="3"/>
    </row>
    <row r="371" spans="2:13" ht="12.75" x14ac:dyDescent="0.25">
      <c r="B371" s="37">
        <v>2</v>
      </c>
      <c r="C371" s="7" t="s">
        <v>142</v>
      </c>
      <c r="D371" s="9" t="s">
        <v>111</v>
      </c>
      <c r="E371" s="6">
        <v>46006</v>
      </c>
      <c r="F371" s="5" t="s">
        <v>133</v>
      </c>
      <c r="G371" s="5" t="s">
        <v>134</v>
      </c>
      <c r="H371" s="16" t="s">
        <v>135</v>
      </c>
      <c r="J371" s="37">
        <v>2</v>
      </c>
      <c r="K371" s="5" t="s">
        <v>141</v>
      </c>
      <c r="L371" s="5" t="s">
        <v>136</v>
      </c>
      <c r="M371" s="3"/>
    </row>
    <row r="372" spans="2:13" ht="12.75" x14ac:dyDescent="0.25">
      <c r="B372" s="37">
        <v>3</v>
      </c>
      <c r="C372" s="7" t="s">
        <v>142</v>
      </c>
      <c r="D372" s="9" t="s">
        <v>112</v>
      </c>
      <c r="E372" s="6">
        <v>46007</v>
      </c>
      <c r="F372" s="5" t="s">
        <v>133</v>
      </c>
      <c r="G372" s="5" t="s">
        <v>134</v>
      </c>
      <c r="H372" s="16" t="s">
        <v>135</v>
      </c>
      <c r="J372" s="37">
        <v>3</v>
      </c>
      <c r="K372" s="5" t="s">
        <v>141</v>
      </c>
      <c r="L372" s="5" t="s">
        <v>136</v>
      </c>
      <c r="M372" s="3"/>
    </row>
    <row r="373" spans="2:13" ht="12.75" x14ac:dyDescent="0.25">
      <c r="B373" s="37">
        <v>5</v>
      </c>
      <c r="C373" s="7" t="s">
        <v>138</v>
      </c>
      <c r="D373" s="9" t="s">
        <v>114</v>
      </c>
      <c r="E373" s="6">
        <v>46008</v>
      </c>
      <c r="F373" s="5" t="s">
        <v>139</v>
      </c>
      <c r="G373" s="5" t="s">
        <v>139</v>
      </c>
      <c r="H373" s="16">
        <v>46009</v>
      </c>
      <c r="J373" s="37">
        <v>4</v>
      </c>
      <c r="K373" s="5" t="s">
        <v>136</v>
      </c>
      <c r="L373" s="5" t="s">
        <v>136</v>
      </c>
      <c r="M373" s="3"/>
    </row>
    <row r="374" spans="2:13" ht="12.75" x14ac:dyDescent="0.25">
      <c r="B374" s="37">
        <v>2</v>
      </c>
      <c r="C374" s="7" t="s">
        <v>142</v>
      </c>
      <c r="D374" s="9" t="s">
        <v>111</v>
      </c>
      <c r="E374" s="6">
        <v>46009</v>
      </c>
      <c r="F374" s="5" t="s">
        <v>133</v>
      </c>
      <c r="G374" s="5" t="s">
        <v>134</v>
      </c>
      <c r="H374" s="16" t="s">
        <v>135</v>
      </c>
      <c r="J374" s="37">
        <v>5</v>
      </c>
      <c r="K374" s="5" t="s">
        <v>136</v>
      </c>
      <c r="L374" s="5" t="s">
        <v>141</v>
      </c>
      <c r="M374" s="3"/>
    </row>
    <row r="375" spans="2:13" ht="12.75" x14ac:dyDescent="0.25">
      <c r="B375" s="37">
        <v>5</v>
      </c>
      <c r="C375" s="7" t="s">
        <v>142</v>
      </c>
      <c r="D375" s="9" t="s">
        <v>114</v>
      </c>
      <c r="E375" s="6">
        <v>46010</v>
      </c>
      <c r="F375" s="5" t="s">
        <v>133</v>
      </c>
      <c r="G375" s="5" t="s">
        <v>134</v>
      </c>
      <c r="H375" s="16" t="s">
        <v>135</v>
      </c>
      <c r="J375" s="37">
        <v>6</v>
      </c>
      <c r="K375" s="5" t="s">
        <v>136</v>
      </c>
      <c r="L375" s="5" t="s">
        <v>136</v>
      </c>
      <c r="M375" s="3"/>
    </row>
    <row r="379" spans="2:13" hidden="1" x14ac:dyDescent="0.25">
      <c r="D379" s="3" t="s">
        <v>7</v>
      </c>
      <c r="E379" s="6" t="s">
        <v>145</v>
      </c>
      <c r="F379" s="5" t="s">
        <v>146</v>
      </c>
    </row>
    <row r="380" spans="2:13" hidden="1" x14ac:dyDescent="0.25">
      <c r="D380" s="3">
        <v>1</v>
      </c>
      <c r="E380" s="13">
        <f>COUNTIF(Tabla242['#],D380)</f>
        <v>73</v>
      </c>
      <c r="F380" s="15">
        <f>$E$385-E380</f>
        <v>0</v>
      </c>
    </row>
    <row r="381" spans="2:13" hidden="1" x14ac:dyDescent="0.25">
      <c r="D381" s="3">
        <v>2</v>
      </c>
      <c r="E381" s="13">
        <f>COUNTIF(Tabla242['#],D381)</f>
        <v>73</v>
      </c>
      <c r="F381" s="15">
        <f>$E$385-E381</f>
        <v>0</v>
      </c>
    </row>
    <row r="382" spans="2:13" hidden="1" x14ac:dyDescent="0.25">
      <c r="D382" s="3">
        <v>3</v>
      </c>
      <c r="E382" s="13">
        <f>COUNTIF(Tabla242['#],D382)</f>
        <v>73</v>
      </c>
      <c r="F382" s="15">
        <f>$E$385-E382</f>
        <v>0</v>
      </c>
    </row>
    <row r="383" spans="2:13" hidden="1" x14ac:dyDescent="0.25">
      <c r="D383" s="3">
        <v>4</v>
      </c>
      <c r="E383" s="13">
        <f>COUNTIF(Tabla242['#],D383)</f>
        <v>73</v>
      </c>
      <c r="F383" s="15">
        <f>$E$385-E383</f>
        <v>0</v>
      </c>
    </row>
    <row r="384" spans="2:13" hidden="1" x14ac:dyDescent="0.25">
      <c r="D384" s="60">
        <v>5</v>
      </c>
      <c r="E384" s="59">
        <f>COUNTIF(Tabla242['#],D384)</f>
        <v>73</v>
      </c>
      <c r="F384" s="61">
        <f>$E$385-E384</f>
        <v>0</v>
      </c>
    </row>
    <row r="385" spans="4:5" hidden="1" x14ac:dyDescent="0.25">
      <c r="D385" s="3" t="s">
        <v>156</v>
      </c>
      <c r="E385" s="59">
        <f>AVERAGE(E380:E384)</f>
        <v>73</v>
      </c>
    </row>
    <row r="386" spans="4:5" x14ac:dyDescent="0.25">
      <c r="D386" s="13"/>
    </row>
    <row r="387" spans="4:5" x14ac:dyDescent="0.25">
      <c r="D387" s="13"/>
    </row>
  </sheetData>
  <sheetProtection algorithmName="SHA-512" hashValue="qkFrbSCjrMKhcOqhMODyoCybmA0Hz1LGG4GdBQhpmHbmN1eZ0VoSbHHJRhUfuKV8JsTyNOLiOGVAvBZtF8FVWg==" saltValue="nk2CPX+F+NBCdSEhmzPvew==" spinCount="100000" sheet="1" objects="1" scenarios="1" selectLockedCells="1" sort="0" autoFilter="0"/>
  <mergeCells count="7">
    <mergeCell ref="D8:I8"/>
    <mergeCell ref="D2:I2"/>
    <mergeCell ref="D3:I3"/>
    <mergeCell ref="D4:I4"/>
    <mergeCell ref="D5:I5"/>
    <mergeCell ref="D6:I6"/>
    <mergeCell ref="D7:I7"/>
  </mergeCells>
  <printOptions horizontalCentered="1"/>
  <pageMargins left="0.25" right="0.25" top="0.75" bottom="0.75" header="0.3" footer="0.3"/>
  <pageSetup paperSize="154" fitToHeight="0" orientation="landscape" horizontalDpi="1200" verticalDpi="1200" r:id="rId1"/>
  <headerFooter>
    <oddFooter>&amp;RPágina &amp;P de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157</v>
      </c>
      <c r="D2" s="105" t="s">
        <v>157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2:29" ht="15" customHeight="1" x14ac:dyDescent="0.25">
      <c r="B3" s="27" t="s">
        <v>16</v>
      </c>
      <c r="D3" s="104" t="str">
        <f>B3</f>
        <v>Juzgado 01 Civil Municipal de Zipaquirá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5" spans="2:29" ht="15" customHeight="1" thickBot="1" x14ac:dyDescent="0.3"/>
    <row r="6" spans="2:29" ht="15" customHeight="1" x14ac:dyDescent="0.25">
      <c r="B6" s="28" t="s">
        <v>158</v>
      </c>
      <c r="D6" s="17"/>
      <c r="E6" s="106" t="s">
        <v>159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17"/>
      <c r="U6" s="89" t="str">
        <f>UPPER(TEXT(DATEVALUE(2023&amp;"-"&amp;12&amp;"-1"),"[$-es-CO]mmmm yyyy"))</f>
        <v>DICIEMBRE 2023</v>
      </c>
      <c r="V6" s="90"/>
      <c r="W6" s="90"/>
      <c r="X6" s="90"/>
      <c r="Y6" s="90"/>
      <c r="Z6" s="90"/>
      <c r="AA6" s="91"/>
      <c r="AB6" s="17"/>
      <c r="AC6" s="17"/>
    </row>
    <row r="7" spans="2:29" ht="15" customHeight="1" x14ac:dyDescent="0.25">
      <c r="B7" s="33" t="s">
        <v>160</v>
      </c>
      <c r="D7" s="17"/>
      <c r="E7" s="95" t="s">
        <v>161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  <c r="T7" s="17"/>
      <c r="U7" s="24" t="s">
        <v>162</v>
      </c>
      <c r="V7" s="24" t="s">
        <v>163</v>
      </c>
      <c r="W7" s="24" t="s">
        <v>164</v>
      </c>
      <c r="X7" s="24" t="s">
        <v>165</v>
      </c>
      <c r="Y7" s="24" t="s">
        <v>166</v>
      </c>
      <c r="Z7" s="24" t="s">
        <v>167</v>
      </c>
      <c r="AA7" s="24" t="s">
        <v>168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169</v>
      </c>
      <c r="D20" s="17"/>
      <c r="E20" s="95" t="s">
        <v>170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ND</v>
      </c>
      <c r="X21" s="18" t="str">
        <f>_xlfn.XLOOKUP(X20,Tabla24[Día],Tabla24[Despacho Judicial],"ND",0,1)</f>
        <v>ND</v>
      </c>
      <c r="Y21" s="18" t="str">
        <f>_xlfn.XLOOKUP(Y20,Tabla24[Día],Tabla24[Despacho Judicial],"ND",0,1)</f>
        <v>ND</v>
      </c>
      <c r="Z21" s="18" t="str">
        <f>_xlfn.XLOOKUP(Z20,Tabla24[Día],Tabla24[Despacho Judicial],"ND",0,1)</f>
        <v>ND</v>
      </c>
      <c r="AA21" s="18" t="str">
        <f>_xlfn.XLOOKUP(AA20,Tabla24[Día],Tabla24[Despacho Judicial],"ND",0,1)</f>
        <v>ND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ND</v>
      </c>
      <c r="X22" s="18" t="str">
        <f>_xlfn.XLOOKUP(X20,Tabla24[Día],Tabla24[Tipo de día],"ND",0,1)</f>
        <v>ND</v>
      </c>
      <c r="Y22" s="18" t="str">
        <f>_xlfn.XLOOKUP(Y20,Tabla24[Día],Tabla24[Tipo de día],"ND",0,1)</f>
        <v>ND</v>
      </c>
      <c r="Z22" s="18" t="str">
        <f>_xlfn.XLOOKUP(Z20,Tabla24[Día],Tabla24[Tipo de día],"ND",0,1)</f>
        <v>ND</v>
      </c>
      <c r="AA22" s="18" t="str">
        <f>_xlfn.XLOOKUP(AA20,Tabla24[Día],Tabla24[Tipo de día],"ND",0,1)</f>
        <v>ND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142</v>
      </c>
      <c r="D24" s="17"/>
      <c r="E24" s="98" t="s">
        <v>171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ND</v>
      </c>
      <c r="V25" s="18" t="str">
        <f>_xlfn.XLOOKUP(V24,Tabla24[Día],Tabla24[Despacho Judicial],"ND",0,1)</f>
        <v>ND</v>
      </c>
      <c r="W25" s="18" t="str">
        <f>_xlfn.XLOOKUP(W24,Tabla24[Día],Tabla24[Despacho Judicial],"ND",0,1)</f>
        <v>ND</v>
      </c>
      <c r="X25" s="18" t="str">
        <f>_xlfn.XLOOKUP(X24,Tabla24[Día],Tabla24[Despacho Judicial],"ND",0,1)</f>
        <v>ND</v>
      </c>
      <c r="Y25" s="18" t="str">
        <f>_xlfn.XLOOKUP(Y24,Tabla24[Día],Tabla24[Despacho Judicial],"ND",0,1)</f>
        <v>ND</v>
      </c>
      <c r="Z25" s="18" t="str">
        <f>_xlfn.XLOOKUP(Z24,Tabla24[Día],Tabla24[Despacho Judicial],"ND",0,1)</f>
        <v>ND</v>
      </c>
      <c r="AA25" s="18" t="str">
        <f>_xlfn.XLOOKUP(AA24,Tabla24[Día],Tabla24[Despacho Judicial],"ND",0,1)</f>
        <v>ND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ND</v>
      </c>
      <c r="V26" s="18" t="str">
        <f>_xlfn.XLOOKUP(V24,Tabla24[Día],Tabla24[Tipo de día],"ND",0,1)</f>
        <v>ND</v>
      </c>
      <c r="W26" s="18" t="str">
        <f>_xlfn.XLOOKUP(W24,Tabla24[Día],Tabla24[Tipo de día],"ND",0,1)</f>
        <v>ND</v>
      </c>
      <c r="X26" s="18" t="str">
        <f>_xlfn.XLOOKUP(X24,Tabla24[Día],Tabla24[Tipo de día],"ND",0,1)</f>
        <v>ND</v>
      </c>
      <c r="Y26" s="18" t="str">
        <f>_xlfn.XLOOKUP(Y24,Tabla24[Día],Tabla24[Tipo de día],"ND",0,1)</f>
        <v>ND</v>
      </c>
      <c r="Z26" s="18" t="str">
        <f>_xlfn.XLOOKUP(Z24,Tabla24[Día],Tabla24[Tipo de día],"ND",0,1)</f>
        <v>ND</v>
      </c>
      <c r="AA26" s="18" t="str">
        <f>_xlfn.XLOOKUP(AA24,Tabla24[Día],Tabla24[Tipo de día],"ND",0,1)</f>
        <v>ND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ND</v>
      </c>
      <c r="V29" s="17" t="str">
        <f>_xlfn.XLOOKUP(V28,Tabla24[Día],Tabla24[Despacho Judicial],"ND",0,1)</f>
        <v>ND</v>
      </c>
      <c r="W29" s="17" t="str">
        <f>_xlfn.XLOOKUP(W28,Tabla24[Día],Tabla24[Despacho Judicial],"ND",0,1)</f>
        <v>ND</v>
      </c>
      <c r="X29" s="17" t="str">
        <f>_xlfn.XLOOKUP(X28,Tabla24[Día],Tabla24[Despacho Judicial],"ND",0,1)</f>
        <v>ND</v>
      </c>
      <c r="Y29" s="17" t="str">
        <f>_xlfn.XLOOKUP(Y28,Tabla24[Día],Tabla24[Despacho Judicial],"ND",0,1)</f>
        <v>ND</v>
      </c>
      <c r="Z29" s="17" t="str">
        <f>_xlfn.XLOOKUP(Z28,Tabla24[Día],Tabla24[Despacho Judicial],"ND",0,1)</f>
        <v>ND</v>
      </c>
      <c r="AA29" s="17" t="str">
        <f>_xlfn.XLOOKUP(AA28,Tabla24[Día],Tabla24[Despacho Judicial],"ND",0,1)</f>
        <v>ND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ND</v>
      </c>
      <c r="V30" s="17" t="str">
        <f>_xlfn.XLOOKUP(V28,Tabla24[Día],Tabla24[Tipo de día],"ND",0,1)</f>
        <v>ND</v>
      </c>
      <c r="W30" s="17" t="str">
        <f>_xlfn.XLOOKUP(W28,Tabla24[Día],Tabla24[Tipo de día],"ND",0,1)</f>
        <v>ND</v>
      </c>
      <c r="X30" s="17" t="str">
        <f>_xlfn.XLOOKUP(X28,Tabla24[Día],Tabla24[Tipo de día],"ND",0,1)</f>
        <v>ND</v>
      </c>
      <c r="Y30" s="17" t="str">
        <f>_xlfn.XLOOKUP(Y28,Tabla24[Día],Tabla24[Tipo de día],"ND",0,1)</f>
        <v>ND</v>
      </c>
      <c r="Z30" s="17" t="str">
        <f>_xlfn.XLOOKUP(Z28,Tabla24[Día],Tabla24[Tipo de día],"ND",0,1)</f>
        <v>ND</v>
      </c>
      <c r="AA30" s="17" t="str">
        <f>_xlfn.XLOOKUP(AA28,Tabla24[Día],Tabla24[Tipo de día],"ND",0,1)</f>
        <v>ND</v>
      </c>
      <c r="AB30" s="17"/>
      <c r="AC30" s="17"/>
    </row>
    <row r="31" spans="2:29" ht="15" customHeight="1" thickBot="1" x14ac:dyDescent="0.3">
      <c r="B31" s="32" t="s">
        <v>172</v>
      </c>
      <c r="D31" s="17"/>
      <c r="E31" s="101" t="s">
        <v>173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174</v>
      </c>
    </row>
    <row r="34" spans="2:27" ht="15" customHeight="1" x14ac:dyDescent="0.25">
      <c r="C34" s="29"/>
      <c r="E34" s="92" t="str">
        <f>UPPER(TEXT(DATEVALUE(2024&amp;"-"&amp;1&amp;"-1"),"[$-es-CO]mmmm yyyy"))</f>
        <v>ENERO 2024</v>
      </c>
      <c r="F34" s="93"/>
      <c r="G34" s="93"/>
      <c r="H34" s="93"/>
      <c r="I34" s="93"/>
      <c r="J34" s="93"/>
      <c r="K34" s="94"/>
      <c r="M34" s="89" t="str">
        <f>UPPER(TEXT(DATEVALUE(2024&amp;"-"&amp;2&amp;"-1"),"[$-es-CO]mmmm yyyy"))</f>
        <v>FEBRERO 2024</v>
      </c>
      <c r="N34" s="90"/>
      <c r="O34" s="90"/>
      <c r="P34" s="90"/>
      <c r="Q34" s="90"/>
      <c r="R34" s="90"/>
      <c r="S34" s="91"/>
      <c r="U34" s="89" t="str">
        <f>UPPER(TEXT(DATEVALUE(2024&amp;"-"&amp;3&amp;"-1"),"[$-es-CO]mmmm yyyy"))</f>
        <v>MARZO 2024</v>
      </c>
      <c r="V34" s="90"/>
      <c r="W34" s="90"/>
      <c r="X34" s="90"/>
      <c r="Y34" s="90"/>
      <c r="Z34" s="90"/>
      <c r="AA34" s="91"/>
    </row>
    <row r="35" spans="2:27" ht="15" customHeight="1" x14ac:dyDescent="0.25">
      <c r="E35" s="24" t="s">
        <v>162</v>
      </c>
      <c r="F35" s="24" t="s">
        <v>163</v>
      </c>
      <c r="G35" s="24" t="s">
        <v>164</v>
      </c>
      <c r="H35" s="24" t="s">
        <v>165</v>
      </c>
      <c r="I35" s="24" t="s">
        <v>166</v>
      </c>
      <c r="J35" s="24" t="s">
        <v>167</v>
      </c>
      <c r="K35" s="24" t="s">
        <v>168</v>
      </c>
      <c r="L35" s="23"/>
      <c r="M35" s="24" t="s">
        <v>162</v>
      </c>
      <c r="N35" s="24" t="s">
        <v>163</v>
      </c>
      <c r="O35" s="24" t="s">
        <v>164</v>
      </c>
      <c r="P35" s="24" t="s">
        <v>165</v>
      </c>
      <c r="Q35" s="24" t="s">
        <v>166</v>
      </c>
      <c r="R35" s="24" t="s">
        <v>167</v>
      </c>
      <c r="S35" s="24" t="s">
        <v>168</v>
      </c>
      <c r="T35" s="23"/>
      <c r="U35" s="24" t="s">
        <v>162</v>
      </c>
      <c r="V35" s="24" t="s">
        <v>163</v>
      </c>
      <c r="W35" s="24" t="s">
        <v>164</v>
      </c>
      <c r="X35" s="24" t="s">
        <v>165</v>
      </c>
      <c r="Y35" s="24" t="s">
        <v>166</v>
      </c>
      <c r="Z35" s="24" t="s">
        <v>167</v>
      </c>
      <c r="AA35" s="24" t="s">
        <v>168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ND</v>
      </c>
      <c r="F37" s="18" t="str">
        <f>_xlfn.XLOOKUP(F36,Tabla24[Día],Tabla24[Despacho Judicial],"ND",0,1)</f>
        <v>ND</v>
      </c>
      <c r="G37" s="18" t="str">
        <f>_xlfn.XLOOKUP(G36,Tabla24[Día],Tabla24[Despacho Judicial],"ND",0,1)</f>
        <v>ND</v>
      </c>
      <c r="H37" s="18" t="str">
        <f>_xlfn.XLOOKUP(H36,Tabla24[Día],Tabla24[Despacho Judicial],"ND",0,1)</f>
        <v>ND</v>
      </c>
      <c r="I37" s="18" t="str">
        <f>_xlfn.XLOOKUP(I36,Tabla24[Día],Tabla24[Despacho Judicial],"ND",0,1)</f>
        <v>ND</v>
      </c>
      <c r="J37" s="18" t="str">
        <f>_xlfn.XLOOKUP(J36,Tabla24[Día],Tabla24[Despacho Judicial],"ND",0,1)</f>
        <v>ND</v>
      </c>
      <c r="K37" s="18" t="str">
        <f>_xlfn.XLOOKUP(K36,Tabla24[Día],Tabla24[Despacho Judicial],"ND",0,1)</f>
        <v>ND</v>
      </c>
      <c r="L37" s="17"/>
      <c r="M37" s="18" t="str">
        <f>_xlfn.XLOOKUP(M36,Tabla24[Día],Tabla24[Despacho Judicial],"ND",0,1)</f>
        <v>ND</v>
      </c>
      <c r="N37" s="18" t="str">
        <f>_xlfn.XLOOKUP(N36,Tabla24[Día],Tabla24[Despacho Judicial],"ND",0,1)</f>
        <v>ND</v>
      </c>
      <c r="O37" s="18" t="str">
        <f>_xlfn.XLOOKUP(O36,Tabla24[Día],Tabla24[Despacho Judicial],"ND",0,1)</f>
        <v>ND</v>
      </c>
      <c r="P37" s="18" t="str">
        <f>_xlfn.XLOOKUP(P36,Tabla24[Día],Tabla24[Despacho Judicial],"ND",0,1)</f>
        <v>ND</v>
      </c>
      <c r="Q37" s="18" t="str">
        <f>_xlfn.XLOOKUP(Q36,Tabla24[Día],Tabla24[Despacho Judicial],"ND",0,1)</f>
        <v>ND</v>
      </c>
      <c r="R37" s="18" t="str">
        <f>_xlfn.XLOOKUP(R36,Tabla24[Día],Tabla24[Despacho Judicial],"ND",0,1)</f>
        <v>ND</v>
      </c>
      <c r="S37" s="18" t="str">
        <f>_xlfn.XLOOKUP(S36,Tabla24[Día],Tabla24[Despacho Judicial],"ND",0,1)</f>
        <v>ND</v>
      </c>
      <c r="T37" s="17"/>
      <c r="U37" s="18" t="str">
        <f>_xlfn.XLOOKUP(U36,Tabla24[Día],Tabla24[Despacho Judicial],"ND",0,1)</f>
        <v>ND</v>
      </c>
      <c r="V37" s="18" t="str">
        <f>_xlfn.XLOOKUP(V36,Tabla24[Día],Tabla24[Despacho Judicial],"ND",0,1)</f>
        <v>ND</v>
      </c>
      <c r="W37" s="18" t="str">
        <f>_xlfn.XLOOKUP(W36,Tabla24[Día],Tabla24[Despacho Judicial],"ND",0,1)</f>
        <v>ND</v>
      </c>
      <c r="X37" s="18" t="str">
        <f>_xlfn.XLOOKUP(X36,Tabla24[Día],Tabla24[Despacho Judicial],"ND",0,1)</f>
        <v>ND</v>
      </c>
      <c r="Y37" s="18" t="str">
        <f>_xlfn.XLOOKUP(Y36,Tabla24[Día],Tabla24[Despacho Judicial],"ND",0,1)</f>
        <v>ND</v>
      </c>
      <c r="Z37" s="18" t="str">
        <f>_xlfn.XLOOKUP(Z36,Tabla24[Día],Tabla24[Despacho Judicial],"ND",0,1)</f>
        <v>ND</v>
      </c>
      <c r="AA37" s="18" t="str">
        <f>_xlfn.XLOOKUP(AA36,Tabla24[Día],Tabla24[Despacho Judicial],"ND",0,1)</f>
        <v>ND</v>
      </c>
    </row>
    <row r="38" spans="2:27" ht="15" hidden="1" customHeight="1" x14ac:dyDescent="0.25">
      <c r="E38" s="18" t="str">
        <f>_xlfn.XLOOKUP(E36,Tabla24[Día],Tabla24[Tipo de día],"ND",0,1)</f>
        <v>ND</v>
      </c>
      <c r="F38" s="18" t="str">
        <f>_xlfn.XLOOKUP(F36,Tabla24[Día],Tabla24[Tipo de día],"ND",0,1)</f>
        <v>ND</v>
      </c>
      <c r="G38" s="18" t="str">
        <f>_xlfn.XLOOKUP(G36,Tabla24[Día],Tabla24[Tipo de día],"ND",0,1)</f>
        <v>ND</v>
      </c>
      <c r="H38" s="18" t="str">
        <f>_xlfn.XLOOKUP(H36,Tabla24[Día],Tabla24[Tipo de día],"ND",0,1)</f>
        <v>ND</v>
      </c>
      <c r="I38" s="18" t="str">
        <f>_xlfn.XLOOKUP(I36,Tabla24[Día],Tabla24[Tipo de día],"ND",0,1)</f>
        <v>ND</v>
      </c>
      <c r="J38" s="18" t="str">
        <f>_xlfn.XLOOKUP(J36,Tabla24[Día],Tabla24[Tipo de día],"ND",0,1)</f>
        <v>ND</v>
      </c>
      <c r="K38" s="18" t="str">
        <f>_xlfn.XLOOKUP(K36,Tabla24[Día],Tabla24[Tipo de día],"ND",0,1)</f>
        <v>ND</v>
      </c>
      <c r="L38" s="17"/>
      <c r="M38" s="18" t="str">
        <f>_xlfn.XLOOKUP(M36,Tabla24[Día],Tabla24[Tipo de día],"ND",0,1)</f>
        <v>ND</v>
      </c>
      <c r="N38" s="18" t="str">
        <f>_xlfn.XLOOKUP(N36,Tabla24[Día],Tabla24[Tipo de día],"ND",0,1)</f>
        <v>ND</v>
      </c>
      <c r="O38" s="18" t="str">
        <f>_xlfn.XLOOKUP(O36,Tabla24[Día],Tabla24[Tipo de día],"ND",0,1)</f>
        <v>ND</v>
      </c>
      <c r="P38" s="18" t="str">
        <f>_xlfn.XLOOKUP(P36,Tabla24[Día],Tabla24[Tipo de día],"ND",0,1)</f>
        <v>ND</v>
      </c>
      <c r="Q38" s="18" t="str">
        <f>_xlfn.XLOOKUP(Q36,Tabla24[Día],Tabla24[Tipo de día],"ND",0,1)</f>
        <v>ND</v>
      </c>
      <c r="R38" s="18" t="str">
        <f>_xlfn.XLOOKUP(R36,Tabla24[Día],Tabla24[Tipo de día],"ND",0,1)</f>
        <v>ND</v>
      </c>
      <c r="S38" s="18" t="str">
        <f>_xlfn.XLOOKUP(S36,Tabla24[Día],Tabla24[Tipo de día],"ND",0,1)</f>
        <v>ND</v>
      </c>
      <c r="T38" s="17"/>
      <c r="U38" s="18" t="str">
        <f>_xlfn.XLOOKUP(U36,Tabla24[Día],Tabla24[Tipo de día],"ND",0,1)</f>
        <v>ND</v>
      </c>
      <c r="V38" s="18" t="str">
        <f>_xlfn.XLOOKUP(V36,Tabla24[Día],Tabla24[Tipo de día],"ND",0,1)</f>
        <v>ND</v>
      </c>
      <c r="W38" s="18" t="str">
        <f>_xlfn.XLOOKUP(W36,Tabla24[Día],Tabla24[Tipo de día],"ND",0,1)</f>
        <v>ND</v>
      </c>
      <c r="X38" s="18" t="str">
        <f>_xlfn.XLOOKUP(X36,Tabla24[Día],Tabla24[Tipo de día],"ND",0,1)</f>
        <v>ND</v>
      </c>
      <c r="Y38" s="18" t="str">
        <f>_xlfn.XLOOKUP(Y36,Tabla24[Día],Tabla24[Tipo de día],"ND",0,1)</f>
        <v>ND</v>
      </c>
      <c r="Z38" s="18" t="str">
        <f>_xlfn.XLOOKUP(Z36,Tabla24[Día],Tabla24[Tipo de día],"ND",0,1)</f>
        <v>ND</v>
      </c>
      <c r="AA38" s="18" t="str">
        <f>_xlfn.XLOOKUP(AA36,Tabla24[Día],Tabla24[Tipo de día],"ND",0,1)</f>
        <v>ND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ND</v>
      </c>
      <c r="F41" s="18" t="str">
        <f>_xlfn.XLOOKUP(F40,Tabla24[Día],Tabla24[Despacho Judicial],"ND",0,1)</f>
        <v>ND</v>
      </c>
      <c r="G41" s="18" t="str">
        <f>_xlfn.XLOOKUP(G40,Tabla24[Día],Tabla24[Despacho Judicial],"ND",0,1)</f>
        <v>ND</v>
      </c>
      <c r="H41" s="18" t="str">
        <f>_xlfn.XLOOKUP(H40,Tabla24[Día],Tabla24[Despacho Judicial],"ND",0,1)</f>
        <v>ND</v>
      </c>
      <c r="I41" s="18" t="str">
        <f>_xlfn.XLOOKUP(I40,Tabla24[Día],Tabla24[Despacho Judicial],"ND",0,1)</f>
        <v>ND</v>
      </c>
      <c r="J41" s="18" t="str">
        <f>_xlfn.XLOOKUP(J40,Tabla24[Día],Tabla24[Despacho Judicial],"ND",0,1)</f>
        <v>ND</v>
      </c>
      <c r="K41" s="18" t="str">
        <f>_xlfn.XLOOKUP(K40,Tabla24[Día],Tabla24[Despacho Judicial],"ND",0,1)</f>
        <v>ND</v>
      </c>
      <c r="L41" s="17"/>
      <c r="M41" s="18" t="str">
        <f>_xlfn.XLOOKUP(M40,Tabla24[Día],Tabla24[Despacho Judicial],"ND",0,1)</f>
        <v>ND</v>
      </c>
      <c r="N41" s="18" t="str">
        <f>_xlfn.XLOOKUP(N40,Tabla24[Día],Tabla24[Despacho Judicial],"ND",0,1)</f>
        <v>ND</v>
      </c>
      <c r="O41" s="18" t="str">
        <f>_xlfn.XLOOKUP(O40,Tabla24[Día],Tabla24[Despacho Judicial],"ND",0,1)</f>
        <v>ND</v>
      </c>
      <c r="P41" s="18" t="str">
        <f>_xlfn.XLOOKUP(P40,Tabla24[Día],Tabla24[Despacho Judicial],"ND",0,1)</f>
        <v>ND</v>
      </c>
      <c r="Q41" s="18" t="str">
        <f>_xlfn.XLOOKUP(Q40,Tabla24[Día],Tabla24[Despacho Judicial],"ND",0,1)</f>
        <v>ND</v>
      </c>
      <c r="R41" s="18" t="str">
        <f>_xlfn.XLOOKUP(R40,Tabla24[Día],Tabla24[Despacho Judicial],"ND",0,1)</f>
        <v>ND</v>
      </c>
      <c r="S41" s="18" t="str">
        <f>_xlfn.XLOOKUP(S40,Tabla24[Día],Tabla24[Despacho Judicial],"ND",0,1)</f>
        <v>ND</v>
      </c>
      <c r="T41" s="17"/>
      <c r="U41" s="18" t="str">
        <f>_xlfn.XLOOKUP(U40,Tabla24[Día],Tabla24[Despacho Judicial],"ND",0,1)</f>
        <v>ND</v>
      </c>
      <c r="V41" s="18" t="str">
        <f>_xlfn.XLOOKUP(V40,Tabla24[Día],Tabla24[Despacho Judicial],"ND",0,1)</f>
        <v>ND</v>
      </c>
      <c r="W41" s="18" t="str">
        <f>_xlfn.XLOOKUP(W40,Tabla24[Día],Tabla24[Despacho Judicial],"ND",0,1)</f>
        <v>ND</v>
      </c>
      <c r="X41" s="18" t="str">
        <f>_xlfn.XLOOKUP(X40,Tabla24[Día],Tabla24[Despacho Judicial],"ND",0,1)</f>
        <v>ND</v>
      </c>
      <c r="Y41" s="18" t="str">
        <f>_xlfn.XLOOKUP(Y40,Tabla24[Día],Tabla24[Despacho Judicial],"ND",0,1)</f>
        <v>ND</v>
      </c>
      <c r="Z41" s="18" t="str">
        <f>_xlfn.XLOOKUP(Z40,Tabla24[Día],Tabla24[Despacho Judicial],"ND",0,1)</f>
        <v>ND</v>
      </c>
      <c r="AA41" s="18" t="str">
        <f>_xlfn.XLOOKUP(AA40,Tabla24[Día],Tabla24[Despacho Judicial],"ND",0,1)</f>
        <v>ND</v>
      </c>
    </row>
    <row r="42" spans="2:27" ht="15" hidden="1" customHeight="1" x14ac:dyDescent="0.25">
      <c r="E42" s="18" t="str">
        <f>_xlfn.XLOOKUP(E40,Tabla24[Día],Tabla24[Tipo de día],"ND",0,1)</f>
        <v>ND</v>
      </c>
      <c r="F42" s="18" t="str">
        <f>_xlfn.XLOOKUP(F40,Tabla24[Día],Tabla24[Tipo de día],"ND",0,1)</f>
        <v>ND</v>
      </c>
      <c r="G42" s="18" t="str">
        <f>_xlfn.XLOOKUP(G40,Tabla24[Día],Tabla24[Tipo de día],"ND",0,1)</f>
        <v>ND</v>
      </c>
      <c r="H42" s="18" t="str">
        <f>_xlfn.XLOOKUP(H40,Tabla24[Día],Tabla24[Tipo de día],"ND",0,1)</f>
        <v>ND</v>
      </c>
      <c r="I42" s="18" t="str">
        <f>_xlfn.XLOOKUP(I40,Tabla24[Día],Tabla24[Tipo de día],"ND",0,1)</f>
        <v>ND</v>
      </c>
      <c r="J42" s="18" t="str">
        <f>_xlfn.XLOOKUP(J40,Tabla24[Día],Tabla24[Tipo de día],"ND",0,1)</f>
        <v>ND</v>
      </c>
      <c r="K42" s="18" t="str">
        <f>_xlfn.XLOOKUP(K40,Tabla24[Día],Tabla24[Tipo de día],"ND",0,1)</f>
        <v>ND</v>
      </c>
      <c r="L42" s="17"/>
      <c r="M42" s="18" t="str">
        <f>_xlfn.XLOOKUP(M40,Tabla24[Día],Tabla24[Tipo de día],"ND",0,1)</f>
        <v>ND</v>
      </c>
      <c r="N42" s="18" t="str">
        <f>_xlfn.XLOOKUP(N40,Tabla24[Día],Tabla24[Tipo de día],"ND",0,1)</f>
        <v>ND</v>
      </c>
      <c r="O42" s="18" t="str">
        <f>_xlfn.XLOOKUP(O40,Tabla24[Día],Tabla24[Tipo de día],"ND",0,1)</f>
        <v>ND</v>
      </c>
      <c r="P42" s="18" t="str">
        <f>_xlfn.XLOOKUP(P40,Tabla24[Día],Tabla24[Tipo de día],"ND",0,1)</f>
        <v>ND</v>
      </c>
      <c r="Q42" s="18" t="str">
        <f>_xlfn.XLOOKUP(Q40,Tabla24[Día],Tabla24[Tipo de día],"ND",0,1)</f>
        <v>ND</v>
      </c>
      <c r="R42" s="18" t="str">
        <f>_xlfn.XLOOKUP(R40,Tabla24[Día],Tabla24[Tipo de día],"ND",0,1)</f>
        <v>ND</v>
      </c>
      <c r="S42" s="18" t="str">
        <f>_xlfn.XLOOKUP(S40,Tabla24[Día],Tabla24[Tipo de día],"ND",0,1)</f>
        <v>ND</v>
      </c>
      <c r="T42" s="17"/>
      <c r="U42" s="18" t="str">
        <f>_xlfn.XLOOKUP(U40,Tabla24[Día],Tabla24[Tipo de día],"ND",0,1)</f>
        <v>ND</v>
      </c>
      <c r="V42" s="18" t="str">
        <f>_xlfn.XLOOKUP(V40,Tabla24[Día],Tabla24[Tipo de día],"ND",0,1)</f>
        <v>ND</v>
      </c>
      <c r="W42" s="18" t="str">
        <f>_xlfn.XLOOKUP(W40,Tabla24[Día],Tabla24[Tipo de día],"ND",0,1)</f>
        <v>ND</v>
      </c>
      <c r="X42" s="18" t="str">
        <f>_xlfn.XLOOKUP(X40,Tabla24[Día],Tabla24[Tipo de día],"ND",0,1)</f>
        <v>ND</v>
      </c>
      <c r="Y42" s="18" t="str">
        <f>_xlfn.XLOOKUP(Y40,Tabla24[Día],Tabla24[Tipo de día],"ND",0,1)</f>
        <v>ND</v>
      </c>
      <c r="Z42" s="18" t="str">
        <f>_xlfn.XLOOKUP(Z40,Tabla24[Día],Tabla24[Tipo de día],"ND",0,1)</f>
        <v>ND</v>
      </c>
      <c r="AA42" s="18" t="str">
        <f>_xlfn.XLOOKUP(AA40,Tabla24[Día],Tabla24[Tipo de día],"ND",0,1)</f>
        <v>ND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ND</v>
      </c>
      <c r="F45" s="18" t="str">
        <f>_xlfn.XLOOKUP(F44,Tabla24[Día],Tabla24[Despacho Judicial],"ND",0,1)</f>
        <v>ND</v>
      </c>
      <c r="G45" s="18" t="str">
        <f>_xlfn.XLOOKUP(G44,Tabla24[Día],Tabla24[Despacho Judicial],"ND",0,1)</f>
        <v>ND</v>
      </c>
      <c r="H45" s="18" t="str">
        <f>_xlfn.XLOOKUP(H44,Tabla24[Día],Tabla24[Despacho Judicial],"ND",0,1)</f>
        <v>ND</v>
      </c>
      <c r="I45" s="18" t="str">
        <f>_xlfn.XLOOKUP(I44,Tabla24[Día],Tabla24[Despacho Judicial],"ND",0,1)</f>
        <v>ND</v>
      </c>
      <c r="J45" s="18" t="str">
        <f>_xlfn.XLOOKUP(J44,Tabla24[Día],Tabla24[Despacho Judicial],"ND",0,1)</f>
        <v>ND</v>
      </c>
      <c r="K45" s="18" t="str">
        <f>_xlfn.XLOOKUP(K44,Tabla24[Día],Tabla24[Despacho Judicial],"ND",0,1)</f>
        <v>ND</v>
      </c>
      <c r="L45" s="17"/>
      <c r="M45" s="18" t="str">
        <f>_xlfn.XLOOKUP(M44,Tabla24[Día],Tabla24[Despacho Judicial],"ND",0,1)</f>
        <v>ND</v>
      </c>
      <c r="N45" s="18" t="str">
        <f>_xlfn.XLOOKUP(N44,Tabla24[Día],Tabla24[Despacho Judicial],"ND",0,1)</f>
        <v>ND</v>
      </c>
      <c r="O45" s="18" t="str">
        <f>_xlfn.XLOOKUP(O44,Tabla24[Día],Tabla24[Despacho Judicial],"ND",0,1)</f>
        <v>ND</v>
      </c>
      <c r="P45" s="18" t="str">
        <f>_xlfn.XLOOKUP(P44,Tabla24[Día],Tabla24[Despacho Judicial],"ND",0,1)</f>
        <v>ND</v>
      </c>
      <c r="Q45" s="18" t="str">
        <f>_xlfn.XLOOKUP(Q44,Tabla24[Día],Tabla24[Despacho Judicial],"ND",0,1)</f>
        <v>ND</v>
      </c>
      <c r="R45" s="18" t="str">
        <f>_xlfn.XLOOKUP(R44,Tabla24[Día],Tabla24[Despacho Judicial],"ND",0,1)</f>
        <v>ND</v>
      </c>
      <c r="S45" s="18" t="str">
        <f>_xlfn.XLOOKUP(S44,Tabla24[Día],Tabla24[Despacho Judicial],"ND",0,1)</f>
        <v>ND</v>
      </c>
      <c r="T45" s="17"/>
      <c r="U45" s="18" t="str">
        <f>_xlfn.XLOOKUP(U44,Tabla24[Día],Tabla24[Despacho Judicial],"ND",0,1)</f>
        <v>ND</v>
      </c>
      <c r="V45" s="18" t="str">
        <f>_xlfn.XLOOKUP(V44,Tabla24[Día],Tabla24[Despacho Judicial],"ND",0,1)</f>
        <v>ND</v>
      </c>
      <c r="W45" s="18" t="str">
        <f>_xlfn.XLOOKUP(W44,Tabla24[Día],Tabla24[Despacho Judicial],"ND",0,1)</f>
        <v>ND</v>
      </c>
      <c r="X45" s="18" t="str">
        <f>_xlfn.XLOOKUP(X44,Tabla24[Día],Tabla24[Despacho Judicial],"ND",0,1)</f>
        <v>ND</v>
      </c>
      <c r="Y45" s="18" t="str">
        <f>_xlfn.XLOOKUP(Y44,Tabla24[Día],Tabla24[Despacho Judicial],"ND",0,1)</f>
        <v>ND</v>
      </c>
      <c r="Z45" s="18" t="str">
        <f>_xlfn.XLOOKUP(Z44,Tabla24[Día],Tabla24[Despacho Judicial],"ND",0,1)</f>
        <v>ND</v>
      </c>
      <c r="AA45" s="18" t="str">
        <f>_xlfn.XLOOKUP(AA44,Tabla24[Día],Tabla24[Despacho Judicial],"ND",0,1)</f>
        <v>ND</v>
      </c>
    </row>
    <row r="46" spans="2:27" ht="15" hidden="1" customHeight="1" x14ac:dyDescent="0.25">
      <c r="E46" s="18" t="str">
        <f>_xlfn.XLOOKUP(E44,Tabla24[Día],Tabla24[Tipo de día],"ND",0,1)</f>
        <v>ND</v>
      </c>
      <c r="F46" s="18" t="str">
        <f>_xlfn.XLOOKUP(F44,Tabla24[Día],Tabla24[Tipo de día],"ND",0,1)</f>
        <v>ND</v>
      </c>
      <c r="G46" s="18" t="str">
        <f>_xlfn.XLOOKUP(G44,Tabla24[Día],Tabla24[Tipo de día],"ND",0,1)</f>
        <v>ND</v>
      </c>
      <c r="H46" s="18" t="str">
        <f>_xlfn.XLOOKUP(H44,Tabla24[Día],Tabla24[Tipo de día],"ND",0,1)</f>
        <v>ND</v>
      </c>
      <c r="I46" s="18" t="str">
        <f>_xlfn.XLOOKUP(I44,Tabla24[Día],Tabla24[Tipo de día],"ND",0,1)</f>
        <v>ND</v>
      </c>
      <c r="J46" s="18" t="str">
        <f>_xlfn.XLOOKUP(J44,Tabla24[Día],Tabla24[Tipo de día],"ND",0,1)</f>
        <v>ND</v>
      </c>
      <c r="K46" s="18" t="str">
        <f>_xlfn.XLOOKUP(K44,Tabla24[Día],Tabla24[Tipo de día],"ND",0,1)</f>
        <v>ND</v>
      </c>
      <c r="L46" s="17"/>
      <c r="M46" s="18" t="str">
        <f>_xlfn.XLOOKUP(M44,Tabla24[Día],Tabla24[Tipo de día],"ND",0,1)</f>
        <v>ND</v>
      </c>
      <c r="N46" s="18" t="str">
        <f>_xlfn.XLOOKUP(N44,Tabla24[Día],Tabla24[Tipo de día],"ND",0,1)</f>
        <v>ND</v>
      </c>
      <c r="O46" s="18" t="str">
        <f>_xlfn.XLOOKUP(O44,Tabla24[Día],Tabla24[Tipo de día],"ND",0,1)</f>
        <v>ND</v>
      </c>
      <c r="P46" s="18" t="str">
        <f>_xlfn.XLOOKUP(P44,Tabla24[Día],Tabla24[Tipo de día],"ND",0,1)</f>
        <v>ND</v>
      </c>
      <c r="Q46" s="18" t="str">
        <f>_xlfn.XLOOKUP(Q44,Tabla24[Día],Tabla24[Tipo de día],"ND",0,1)</f>
        <v>ND</v>
      </c>
      <c r="R46" s="18" t="str">
        <f>_xlfn.XLOOKUP(R44,Tabla24[Día],Tabla24[Tipo de día],"ND",0,1)</f>
        <v>ND</v>
      </c>
      <c r="S46" s="18" t="str">
        <f>_xlfn.XLOOKUP(S44,Tabla24[Día],Tabla24[Tipo de día],"ND",0,1)</f>
        <v>ND</v>
      </c>
      <c r="T46" s="17"/>
      <c r="U46" s="18" t="str">
        <f>_xlfn.XLOOKUP(U44,Tabla24[Día],Tabla24[Tipo de día],"ND",0,1)</f>
        <v>ND</v>
      </c>
      <c r="V46" s="18" t="str">
        <f>_xlfn.XLOOKUP(V44,Tabla24[Día],Tabla24[Tipo de día],"ND",0,1)</f>
        <v>ND</v>
      </c>
      <c r="W46" s="18" t="str">
        <f>_xlfn.XLOOKUP(W44,Tabla24[Día],Tabla24[Tipo de día],"ND",0,1)</f>
        <v>ND</v>
      </c>
      <c r="X46" s="18" t="str">
        <f>_xlfn.XLOOKUP(X44,Tabla24[Día],Tabla24[Tipo de día],"ND",0,1)</f>
        <v>ND</v>
      </c>
      <c r="Y46" s="18" t="str">
        <f>_xlfn.XLOOKUP(Y44,Tabla24[Día],Tabla24[Tipo de día],"ND",0,1)</f>
        <v>ND</v>
      </c>
      <c r="Z46" s="18" t="str">
        <f>_xlfn.XLOOKUP(Z44,Tabla24[Día],Tabla24[Tipo de día],"ND",0,1)</f>
        <v>ND</v>
      </c>
      <c r="AA46" s="18" t="str">
        <f>_xlfn.XLOOKUP(AA44,Tabla24[Día],Tabla24[Tipo de día],"ND",0,1)</f>
        <v>ND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ND</v>
      </c>
      <c r="F49" s="18" t="str">
        <f>_xlfn.XLOOKUP(F48,Tabla24[Día],Tabla24[Despacho Judicial],"ND",0,1)</f>
        <v>ND</v>
      </c>
      <c r="G49" s="18" t="str">
        <f>_xlfn.XLOOKUP(G48,Tabla24[Día],Tabla24[Despacho Judicial],"ND",0,1)</f>
        <v>ND</v>
      </c>
      <c r="H49" s="18" t="str">
        <f>_xlfn.XLOOKUP(H48,Tabla24[Día],Tabla24[Despacho Judicial],"ND",0,1)</f>
        <v>ND</v>
      </c>
      <c r="I49" s="18" t="str">
        <f>_xlfn.XLOOKUP(I48,Tabla24[Día],Tabla24[Despacho Judicial],"ND",0,1)</f>
        <v>ND</v>
      </c>
      <c r="J49" s="18" t="str">
        <f>_xlfn.XLOOKUP(J48,Tabla24[Día],Tabla24[Despacho Judicial],"ND",0,1)</f>
        <v>ND</v>
      </c>
      <c r="K49" s="18" t="str">
        <f>_xlfn.XLOOKUP(K48,Tabla24[Día],Tabla24[Despacho Judicial],"ND",0,1)</f>
        <v>ND</v>
      </c>
      <c r="M49" s="18" t="str">
        <f>_xlfn.XLOOKUP(M48,Tabla24[Día],Tabla24[Despacho Judicial],"ND",0,1)</f>
        <v>ND</v>
      </c>
      <c r="N49" s="18" t="str">
        <f>_xlfn.XLOOKUP(N48,Tabla24[Día],Tabla24[Despacho Judicial],"ND",0,1)</f>
        <v>ND</v>
      </c>
      <c r="O49" s="18" t="str">
        <f>_xlfn.XLOOKUP(O48,Tabla24[Día],Tabla24[Despacho Judicial],"ND",0,1)</f>
        <v>ND</v>
      </c>
      <c r="P49" s="18" t="str">
        <f>_xlfn.XLOOKUP(P48,Tabla24[Día],Tabla24[Despacho Judicial],"ND",0,1)</f>
        <v>ND</v>
      </c>
      <c r="Q49" s="18" t="str">
        <f>_xlfn.XLOOKUP(Q48,Tabla24[Día],Tabla24[Despacho Judicial],"ND",0,1)</f>
        <v>ND</v>
      </c>
      <c r="R49" s="18" t="str">
        <f>_xlfn.XLOOKUP(R48,Tabla24[Día],Tabla24[Despacho Judicial],"ND",0,1)</f>
        <v>ND</v>
      </c>
      <c r="S49" s="18" t="str">
        <f>_xlfn.XLOOKUP(S48,Tabla24[Día],Tabla24[Despacho Judicial],"ND",0,1)</f>
        <v>ND</v>
      </c>
      <c r="U49" s="18" t="str">
        <f>_xlfn.XLOOKUP(U48,Tabla24[Día],Tabla24[Despacho Judicial],"ND",0,1)</f>
        <v>ND</v>
      </c>
      <c r="V49" s="18" t="str">
        <f>_xlfn.XLOOKUP(V48,Tabla24[Día],Tabla24[Despacho Judicial],"ND",0,1)</f>
        <v>ND</v>
      </c>
      <c r="W49" s="18" t="str">
        <f>_xlfn.XLOOKUP(W48,Tabla24[Día],Tabla24[Despacho Judicial],"ND",0,1)</f>
        <v>ND</v>
      </c>
      <c r="X49" s="18" t="str">
        <f>_xlfn.XLOOKUP(X48,Tabla24[Día],Tabla24[Despacho Judicial],"ND",0,1)</f>
        <v>ND</v>
      </c>
      <c r="Y49" s="18" t="str">
        <f>_xlfn.XLOOKUP(Y48,Tabla24[Día],Tabla24[Despacho Judicial],"ND",0,1)</f>
        <v>ND</v>
      </c>
      <c r="Z49" s="18" t="str">
        <f>_xlfn.XLOOKUP(Z48,Tabla24[Día],Tabla24[Despacho Judicial],"ND",0,1)</f>
        <v>ND</v>
      </c>
      <c r="AA49" s="18" t="str">
        <f>_xlfn.XLOOKUP(AA48,Tabla24[Día],Tabla24[Despacho Judicial],"ND",0,1)</f>
        <v>ND</v>
      </c>
    </row>
    <row r="50" spans="2:27" s="17" customFormat="1" ht="15" hidden="1" customHeight="1" x14ac:dyDescent="0.25">
      <c r="E50" s="18" t="str">
        <f>_xlfn.XLOOKUP(E48,Tabla24[Día],Tabla24[Tipo de día],"ND",0,1)</f>
        <v>ND</v>
      </c>
      <c r="F50" s="18" t="str">
        <f>_xlfn.XLOOKUP(F48,Tabla24[Día],Tabla24[Tipo de día],"ND",0,1)</f>
        <v>ND</v>
      </c>
      <c r="G50" s="18" t="str">
        <f>_xlfn.XLOOKUP(G48,Tabla24[Día],Tabla24[Tipo de día],"ND",0,1)</f>
        <v>ND</v>
      </c>
      <c r="H50" s="18" t="str">
        <f>_xlfn.XLOOKUP(H48,Tabla24[Día],Tabla24[Tipo de día],"ND",0,1)</f>
        <v>ND</v>
      </c>
      <c r="I50" s="18" t="str">
        <f>_xlfn.XLOOKUP(I48,Tabla24[Día],Tabla24[Tipo de día],"ND",0,1)</f>
        <v>ND</v>
      </c>
      <c r="J50" s="18" t="str">
        <f>_xlfn.XLOOKUP(J48,Tabla24[Día],Tabla24[Tipo de día],"ND",0,1)</f>
        <v>ND</v>
      </c>
      <c r="K50" s="18" t="str">
        <f>_xlfn.XLOOKUP(K48,Tabla24[Día],Tabla24[Tipo de día],"ND",0,1)</f>
        <v>ND</v>
      </c>
      <c r="M50" s="18" t="str">
        <f>_xlfn.XLOOKUP(M48,Tabla24[Día],Tabla24[Tipo de día],"ND",0,1)</f>
        <v>ND</v>
      </c>
      <c r="N50" s="18" t="str">
        <f>_xlfn.XLOOKUP(N48,Tabla24[Día],Tabla24[Tipo de día],"ND",0,1)</f>
        <v>ND</v>
      </c>
      <c r="O50" s="18" t="str">
        <f>_xlfn.XLOOKUP(O48,Tabla24[Día],Tabla24[Tipo de día],"ND",0,1)</f>
        <v>ND</v>
      </c>
      <c r="P50" s="18" t="str">
        <f>_xlfn.XLOOKUP(P48,Tabla24[Día],Tabla24[Tipo de día],"ND",0,1)</f>
        <v>ND</v>
      </c>
      <c r="Q50" s="18" t="str">
        <f>_xlfn.XLOOKUP(Q48,Tabla24[Día],Tabla24[Tipo de día],"ND",0,1)</f>
        <v>ND</v>
      </c>
      <c r="R50" s="18" t="str">
        <f>_xlfn.XLOOKUP(R48,Tabla24[Día],Tabla24[Tipo de día],"ND",0,1)</f>
        <v>ND</v>
      </c>
      <c r="S50" s="18" t="str">
        <f>_xlfn.XLOOKUP(S48,Tabla24[Día],Tabla24[Tipo de día],"ND",0,1)</f>
        <v>ND</v>
      </c>
      <c r="U50" s="18" t="str">
        <f>_xlfn.XLOOKUP(U48,Tabla24[Día],Tabla24[Tipo de día],"ND",0,1)</f>
        <v>ND</v>
      </c>
      <c r="V50" s="18" t="str">
        <f>_xlfn.XLOOKUP(V48,Tabla24[Día],Tabla24[Tipo de día],"ND",0,1)</f>
        <v>ND</v>
      </c>
      <c r="W50" s="18" t="str">
        <f>_xlfn.XLOOKUP(W48,Tabla24[Día],Tabla24[Tipo de día],"ND",0,1)</f>
        <v>ND</v>
      </c>
      <c r="X50" s="18" t="str">
        <f>_xlfn.XLOOKUP(X48,Tabla24[Día],Tabla24[Tipo de día],"ND",0,1)</f>
        <v>ND</v>
      </c>
      <c r="Y50" s="18" t="str">
        <f>_xlfn.XLOOKUP(Y48,Tabla24[Día],Tabla24[Tipo de día],"ND",0,1)</f>
        <v>ND</v>
      </c>
      <c r="Z50" s="18" t="str">
        <f>_xlfn.XLOOKUP(Z48,Tabla24[Día],Tabla24[Tipo de día],"ND",0,1)</f>
        <v>ND</v>
      </c>
      <c r="AA50" s="18" t="str">
        <f>_xlfn.XLOOKUP(AA48,Tabla24[Día],Tabla24[Tipo de día],"ND",0,1)</f>
        <v>ND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4" t="s">
        <v>175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ND</v>
      </c>
      <c r="F53" s="18" t="str">
        <f>_xlfn.XLOOKUP(F52,Tabla24[Día],Tabla24[Despacho Judicial],"ND",0,1)</f>
        <v>ND</v>
      </c>
      <c r="G53" s="18" t="str">
        <f>_xlfn.XLOOKUP(G52,Tabla24[Día],Tabla24[Despacho Judicial],"ND",0,1)</f>
        <v>ND</v>
      </c>
      <c r="H53" s="18" t="str">
        <f>_xlfn.XLOOKUP(H52,Tabla24[Día],Tabla24[Despacho Judicial],"ND",0,1)</f>
        <v>ND</v>
      </c>
      <c r="I53" s="18" t="str">
        <f>_xlfn.XLOOKUP(I52,Tabla24[Día],Tabla24[Despacho Judicial],"ND",0,1)</f>
        <v>ND</v>
      </c>
      <c r="J53" s="18" t="str">
        <f>_xlfn.XLOOKUP(J52,Tabla24[Día],Tabla24[Despacho Judicial],"ND",0,1)</f>
        <v>ND</v>
      </c>
      <c r="K53" s="18" t="str">
        <f>_xlfn.XLOOKUP(K52,Tabla24[Día],Tabla24[Despacho Judicial],"ND",0,1)</f>
        <v>ND</v>
      </c>
      <c r="M53" s="18" t="str">
        <f>_xlfn.XLOOKUP(M52,Tabla24[Día],Tabla24[Despacho Judicial],"ND",0,1)</f>
        <v>ND</v>
      </c>
      <c r="N53" s="18" t="str">
        <f>_xlfn.XLOOKUP(N52,Tabla24[Día],Tabla24[Despacho Judicial],"ND",0,1)</f>
        <v>ND</v>
      </c>
      <c r="O53" s="18" t="str">
        <f>_xlfn.XLOOKUP(O52,Tabla24[Día],Tabla24[Despacho Judicial],"ND",0,1)</f>
        <v>ND</v>
      </c>
      <c r="P53" s="18" t="str">
        <f>_xlfn.XLOOKUP(P52,Tabla24[Día],Tabla24[Despacho Judicial],"ND",0,1)</f>
        <v>ND</v>
      </c>
      <c r="Q53" s="18" t="str">
        <f>_xlfn.XLOOKUP(Q52,Tabla24[Día],Tabla24[Despacho Judicial],"ND",0,1)</f>
        <v>ND</v>
      </c>
      <c r="R53" s="18" t="str">
        <f>_xlfn.XLOOKUP(R52,Tabla24[Día],Tabla24[Despacho Judicial],"ND",0,1)</f>
        <v>ND</v>
      </c>
      <c r="S53" s="18" t="str">
        <f>_xlfn.XLOOKUP(S52,Tabla24[Día],Tabla24[Despacho Judicial],"ND",0,1)</f>
        <v>ND</v>
      </c>
      <c r="U53" s="18" t="str">
        <f>_xlfn.XLOOKUP(U52,Tabla24[Día],Tabla24[Despacho Judicial],"ND",0,1)</f>
        <v>ND</v>
      </c>
      <c r="V53" s="18" t="str">
        <f>_xlfn.XLOOKUP(V52,Tabla24[Día],Tabla24[Despacho Judicial],"ND",0,1)</f>
        <v>ND</v>
      </c>
      <c r="W53" s="18" t="str">
        <f>_xlfn.XLOOKUP(W52,Tabla24[Día],Tabla24[Despacho Judicial],"ND",0,1)</f>
        <v>ND</v>
      </c>
      <c r="X53" s="18" t="str">
        <f>_xlfn.XLOOKUP(X52,Tabla24[Día],Tabla24[Despacho Judicial],"ND",0,1)</f>
        <v>ND</v>
      </c>
      <c r="Y53" s="18" t="str">
        <f>_xlfn.XLOOKUP(Y52,Tabla24[Día],Tabla24[Despacho Judicial],"ND",0,1)</f>
        <v>ND</v>
      </c>
      <c r="Z53" s="18" t="str">
        <f>_xlfn.XLOOKUP(Z52,Tabla24[Día],Tabla24[Despacho Judicial],"ND",0,1)</f>
        <v>ND</v>
      </c>
      <c r="AA53" s="18" t="str">
        <f>_xlfn.XLOOKUP(AA52,Tabla24[Día],Tabla24[Despacho Judicial],"ND",0,1)</f>
        <v>ND</v>
      </c>
    </row>
    <row r="54" spans="2:27" s="17" customFormat="1" ht="15" hidden="1" customHeight="1" x14ac:dyDescent="0.25">
      <c r="E54" s="18" t="str">
        <f>_xlfn.XLOOKUP(E52,Tabla24[Día],Tabla24[Tipo de día],"ND",0,1)</f>
        <v>ND</v>
      </c>
      <c r="F54" s="18" t="str">
        <f>_xlfn.XLOOKUP(F52,Tabla24[Día],Tabla24[Tipo de día],"ND",0,1)</f>
        <v>ND</v>
      </c>
      <c r="G54" s="18" t="str">
        <f>_xlfn.XLOOKUP(G52,Tabla24[Día],Tabla24[Tipo de día],"ND",0,1)</f>
        <v>ND</v>
      </c>
      <c r="H54" s="18" t="str">
        <f>_xlfn.XLOOKUP(H52,Tabla24[Día],Tabla24[Tipo de día],"ND",0,1)</f>
        <v>ND</v>
      </c>
      <c r="I54" s="18" t="str">
        <f>_xlfn.XLOOKUP(I52,Tabla24[Día],Tabla24[Tipo de día],"ND",0,1)</f>
        <v>ND</v>
      </c>
      <c r="J54" s="18" t="str">
        <f>_xlfn.XLOOKUP(J52,Tabla24[Día],Tabla24[Tipo de día],"ND",0,1)</f>
        <v>ND</v>
      </c>
      <c r="K54" s="18" t="str">
        <f>_xlfn.XLOOKUP(K52,Tabla24[Día],Tabla24[Tipo de día],"ND",0,1)</f>
        <v>ND</v>
      </c>
      <c r="M54" s="18" t="str">
        <f>_xlfn.XLOOKUP(M52,Tabla24[Día],Tabla24[Tipo de día],"ND",0,1)</f>
        <v>ND</v>
      </c>
      <c r="N54" s="18" t="str">
        <f>_xlfn.XLOOKUP(N52,Tabla24[Día],Tabla24[Tipo de día],"ND",0,1)</f>
        <v>ND</v>
      </c>
      <c r="O54" s="18" t="str">
        <f>_xlfn.XLOOKUP(O52,Tabla24[Día],Tabla24[Tipo de día],"ND",0,1)</f>
        <v>ND</v>
      </c>
      <c r="P54" s="18" t="str">
        <f>_xlfn.XLOOKUP(P52,Tabla24[Día],Tabla24[Tipo de día],"ND",0,1)</f>
        <v>ND</v>
      </c>
      <c r="Q54" s="18" t="str">
        <f>_xlfn.XLOOKUP(Q52,Tabla24[Día],Tabla24[Tipo de día],"ND",0,1)</f>
        <v>ND</v>
      </c>
      <c r="R54" s="18" t="str">
        <f>_xlfn.XLOOKUP(R52,Tabla24[Día],Tabla24[Tipo de día],"ND",0,1)</f>
        <v>ND</v>
      </c>
      <c r="S54" s="18" t="str">
        <f>_xlfn.XLOOKUP(S52,Tabla24[Día],Tabla24[Tipo de día],"ND",0,1)</f>
        <v>ND</v>
      </c>
      <c r="U54" s="18" t="str">
        <f>_xlfn.XLOOKUP(U52,Tabla24[Día],Tabla24[Tipo de día],"ND",0,1)</f>
        <v>ND</v>
      </c>
      <c r="V54" s="18" t="str">
        <f>_xlfn.XLOOKUP(V52,Tabla24[Día],Tabla24[Tipo de día],"ND",0,1)</f>
        <v>ND</v>
      </c>
      <c r="W54" s="18" t="str">
        <f>_xlfn.XLOOKUP(W52,Tabla24[Día],Tabla24[Tipo de día],"ND",0,1)</f>
        <v>ND</v>
      </c>
      <c r="X54" s="18" t="str">
        <f>_xlfn.XLOOKUP(X52,Tabla24[Día],Tabla24[Tipo de día],"ND",0,1)</f>
        <v>ND</v>
      </c>
      <c r="Y54" s="18" t="str">
        <f>_xlfn.XLOOKUP(Y52,Tabla24[Día],Tabla24[Tipo de día],"ND",0,1)</f>
        <v>ND</v>
      </c>
      <c r="Z54" s="18" t="str">
        <f>_xlfn.XLOOKUP(Z52,Tabla24[Día],Tabla24[Tipo de día],"ND",0,1)</f>
        <v>ND</v>
      </c>
      <c r="AA54" s="18" t="str">
        <f>_xlfn.XLOOKUP(AA52,Tabla24[Día],Tabla24[Tipo de día],"ND",0,1)</f>
        <v>ND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ND</v>
      </c>
      <c r="F57" s="17" t="str">
        <f>_xlfn.XLOOKUP(F56,Tabla24[Día],Tabla24[Despacho Judicial],"ND",0,1)</f>
        <v>ND</v>
      </c>
      <c r="G57" s="17" t="str">
        <f>_xlfn.XLOOKUP(G56,Tabla24[Día],Tabla24[Despacho Judicial],"ND",0,1)</f>
        <v>ND</v>
      </c>
      <c r="H57" s="17" t="str">
        <f>_xlfn.XLOOKUP(H56,Tabla24[Día],Tabla24[Despacho Judicial],"ND",0,1)</f>
        <v>ND</v>
      </c>
      <c r="I57" s="17" t="str">
        <f>_xlfn.XLOOKUP(I56,Tabla24[Día],Tabla24[Despacho Judicial],"ND",0,1)</f>
        <v>ND</v>
      </c>
      <c r="J57" s="17" t="str">
        <f>_xlfn.XLOOKUP(J56,Tabla24[Día],Tabla24[Despacho Judicial],"ND",0,1)</f>
        <v>ND</v>
      </c>
      <c r="K57" s="17" t="str">
        <f>_xlfn.XLOOKUP(K56,Tabla24[Día],Tabla24[Despacho Judicial],"ND",0,1)</f>
        <v>ND</v>
      </c>
      <c r="M57" s="17" t="str">
        <f>_xlfn.XLOOKUP(M56,Tabla24[Día],Tabla24[Despacho Judicial],"ND",0,1)</f>
        <v>ND</v>
      </c>
      <c r="N57" s="17" t="str">
        <f>_xlfn.XLOOKUP(N56,Tabla24[Día],Tabla24[Despacho Judicial],"ND",0,1)</f>
        <v>ND</v>
      </c>
      <c r="O57" s="17" t="str">
        <f>_xlfn.XLOOKUP(O56,Tabla24[Día],Tabla24[Despacho Judicial],"ND",0,1)</f>
        <v>ND</v>
      </c>
      <c r="P57" s="17" t="str">
        <f>_xlfn.XLOOKUP(P56,Tabla24[Día],Tabla24[Despacho Judicial],"ND",0,1)</f>
        <v>ND</v>
      </c>
      <c r="Q57" s="17" t="str">
        <f>_xlfn.XLOOKUP(Q56,Tabla24[Día],Tabla24[Despacho Judicial],"ND",0,1)</f>
        <v>ND</v>
      </c>
      <c r="R57" s="17" t="str">
        <f>_xlfn.XLOOKUP(R56,Tabla24[Día],Tabla24[Despacho Judicial],"ND",0,1)</f>
        <v>ND</v>
      </c>
      <c r="S57" s="17" t="str">
        <f>_xlfn.XLOOKUP(S56,Tabla24[Día],Tabla24[Despacho Judicial],"ND",0,1)</f>
        <v>ND</v>
      </c>
      <c r="U57" s="17" t="str">
        <f>_xlfn.XLOOKUP(U56,Tabla24[Día],Tabla24[Despacho Judicial],"ND",0,1)</f>
        <v>ND</v>
      </c>
      <c r="V57" s="17" t="str">
        <f>_xlfn.XLOOKUP(V56,Tabla24[Día],Tabla24[Despacho Judicial],"ND",0,1)</f>
        <v>ND</v>
      </c>
      <c r="W57" s="17" t="str">
        <f>_xlfn.XLOOKUP(W56,Tabla24[Día],Tabla24[Despacho Judicial],"ND",0,1)</f>
        <v>ND</v>
      </c>
      <c r="X57" s="17" t="str">
        <f>_xlfn.XLOOKUP(X56,Tabla24[Día],Tabla24[Despacho Judicial],"ND",0,1)</f>
        <v>ND</v>
      </c>
      <c r="Y57" s="17" t="str">
        <f>_xlfn.XLOOKUP(Y56,Tabla24[Día],Tabla24[Despacho Judicial],"ND",0,1)</f>
        <v>ND</v>
      </c>
      <c r="Z57" s="17" t="str">
        <f>_xlfn.XLOOKUP(Z56,Tabla24[Día],Tabla24[Despacho Judicial],"ND",0,1)</f>
        <v>ND</v>
      </c>
      <c r="AA57" s="17" t="str">
        <f>_xlfn.XLOOKUP(AA56,Tabla24[Día],Tabla24[Despacho Judicial],"ND",0,1)</f>
        <v>ND</v>
      </c>
    </row>
    <row r="58" spans="2:27" s="17" customFormat="1" ht="15" hidden="1" customHeight="1" x14ac:dyDescent="0.25">
      <c r="E58" s="17" t="str">
        <f>_xlfn.XLOOKUP(E56,Tabla24[Día],Tabla24[Tipo de día],"ND",0,1)</f>
        <v>ND</v>
      </c>
      <c r="F58" s="17" t="str">
        <f>_xlfn.XLOOKUP(F56,Tabla24[Día],Tabla24[Tipo de día],"ND",0,1)</f>
        <v>ND</v>
      </c>
      <c r="G58" s="17" t="str">
        <f>_xlfn.XLOOKUP(G56,Tabla24[Día],Tabla24[Tipo de día],"ND",0,1)</f>
        <v>ND</v>
      </c>
      <c r="H58" s="17" t="str">
        <f>_xlfn.XLOOKUP(H56,Tabla24[Día],Tabla24[Tipo de día],"ND",0,1)</f>
        <v>ND</v>
      </c>
      <c r="I58" s="17" t="str">
        <f>_xlfn.XLOOKUP(I56,Tabla24[Día],Tabla24[Tipo de día],"ND",0,1)</f>
        <v>ND</v>
      </c>
      <c r="J58" s="17" t="str">
        <f>_xlfn.XLOOKUP(J56,Tabla24[Día],Tabla24[Tipo de día],"ND",0,1)</f>
        <v>ND</v>
      </c>
      <c r="K58" s="17" t="str">
        <f>_xlfn.XLOOKUP(K56,Tabla24[Día],Tabla24[Tipo de día],"ND",0,1)</f>
        <v>ND</v>
      </c>
      <c r="M58" s="17" t="str">
        <f>_xlfn.XLOOKUP(M56,Tabla24[Día],Tabla24[Tipo de día],"ND",0,1)</f>
        <v>ND</v>
      </c>
      <c r="N58" s="17" t="str">
        <f>_xlfn.XLOOKUP(N56,Tabla24[Día],Tabla24[Tipo de día],"ND",0,1)</f>
        <v>ND</v>
      </c>
      <c r="O58" s="17" t="str">
        <f>_xlfn.XLOOKUP(O56,Tabla24[Día],Tabla24[Tipo de día],"ND",0,1)</f>
        <v>ND</v>
      </c>
      <c r="P58" s="17" t="str">
        <f>_xlfn.XLOOKUP(P56,Tabla24[Día],Tabla24[Tipo de día],"ND",0,1)</f>
        <v>ND</v>
      </c>
      <c r="Q58" s="17" t="str">
        <f>_xlfn.XLOOKUP(Q56,Tabla24[Día],Tabla24[Tipo de día],"ND",0,1)</f>
        <v>ND</v>
      </c>
      <c r="R58" s="17" t="str">
        <f>_xlfn.XLOOKUP(R56,Tabla24[Día],Tabla24[Tipo de día],"ND",0,1)</f>
        <v>ND</v>
      </c>
      <c r="S58" s="17" t="str">
        <f>_xlfn.XLOOKUP(S56,Tabla24[Día],Tabla24[Tipo de día],"ND",0,1)</f>
        <v>ND</v>
      </c>
      <c r="U58" s="17" t="str">
        <f>_xlfn.XLOOKUP(U56,Tabla24[Día],Tabla24[Tipo de día],"ND",0,1)</f>
        <v>ND</v>
      </c>
      <c r="V58" s="17" t="str">
        <f>_xlfn.XLOOKUP(V56,Tabla24[Día],Tabla24[Tipo de día],"ND",0,1)</f>
        <v>ND</v>
      </c>
      <c r="W58" s="17" t="str">
        <f>_xlfn.XLOOKUP(W56,Tabla24[Día],Tabla24[Tipo de día],"ND",0,1)</f>
        <v>ND</v>
      </c>
      <c r="X58" s="17" t="str">
        <f>_xlfn.XLOOKUP(X56,Tabla24[Día],Tabla24[Tipo de día],"ND",0,1)</f>
        <v>ND</v>
      </c>
      <c r="Y58" s="17" t="str">
        <f>_xlfn.XLOOKUP(Y56,Tabla24[Día],Tabla24[Tipo de día],"ND",0,1)</f>
        <v>ND</v>
      </c>
      <c r="Z58" s="17" t="str">
        <f>_xlfn.XLOOKUP(Z56,Tabla24[Día],Tabla24[Tipo de día],"ND",0,1)</f>
        <v>ND</v>
      </c>
      <c r="AA58" s="17" t="str">
        <f>_xlfn.XLOOKUP(AA56,Tabla24[Día],Tabla24[Tipo de día],"ND",0,1)</f>
        <v>ND</v>
      </c>
    </row>
    <row r="59" spans="2:27" s="17" customFormat="1" ht="15" customHeight="1" x14ac:dyDescent="0.25">
      <c r="B59" s="41" t="s">
        <v>176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IF(OR(E37=$B$3,J37=$B$3,K37=$B$3,E41=$B$3),"(**)","")</f>
        <v/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IF(OR(X53=$B$3,Y53=$B$3,Z53=$B$3,AA53=$B$3),"(**)","")</f>
        <v/>
      </c>
      <c r="W59" s="45"/>
      <c r="Y59" s="45"/>
      <c r="Z59" s="45"/>
      <c r="AA59" s="45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89" t="str">
        <f>UPPER(TEXT(DATEVALUE(2024&amp;"-"&amp;4&amp;"-1"),"[$-es-CO]mmmm yyyy"))</f>
        <v>ABRIL 2024</v>
      </c>
      <c r="F61" s="90"/>
      <c r="G61" s="90"/>
      <c r="H61" s="90"/>
      <c r="I61" s="90"/>
      <c r="J61" s="90"/>
      <c r="K61" s="91"/>
      <c r="M61" s="89" t="str">
        <f>UPPER(TEXT(DATEVALUE(2024&amp;"-"&amp;5&amp;"-1"),"[$-es-CO]mmmm yyyy"))</f>
        <v>MAYO 2024</v>
      </c>
      <c r="N61" s="90"/>
      <c r="O61" s="90"/>
      <c r="P61" s="90"/>
      <c r="Q61" s="90"/>
      <c r="R61" s="90"/>
      <c r="S61" s="91"/>
      <c r="U61" s="89" t="str">
        <f>UPPER(TEXT(DATEVALUE(2024&amp;"-"&amp;6&amp;"-1"),"[$-es-CO]mmmm yyyy"))</f>
        <v>JUNIO 2024</v>
      </c>
      <c r="V61" s="90"/>
      <c r="W61" s="90"/>
      <c r="X61" s="90"/>
      <c r="Y61" s="90"/>
      <c r="Z61" s="90"/>
      <c r="AA61" s="91"/>
    </row>
    <row r="62" spans="2:27" ht="15" customHeight="1" x14ac:dyDescent="0.25">
      <c r="E62" s="24" t="s">
        <v>162</v>
      </c>
      <c r="F62" s="24" t="s">
        <v>163</v>
      </c>
      <c r="G62" s="24" t="s">
        <v>164</v>
      </c>
      <c r="H62" s="24" t="s">
        <v>165</v>
      </c>
      <c r="I62" s="24" t="s">
        <v>166</v>
      </c>
      <c r="J62" s="24" t="s">
        <v>167</v>
      </c>
      <c r="K62" s="24" t="s">
        <v>168</v>
      </c>
      <c r="L62" s="23"/>
      <c r="M62" s="24" t="s">
        <v>162</v>
      </c>
      <c r="N62" s="24" t="s">
        <v>163</v>
      </c>
      <c r="O62" s="24" t="s">
        <v>164</v>
      </c>
      <c r="P62" s="24" t="s">
        <v>165</v>
      </c>
      <c r="Q62" s="24" t="s">
        <v>166</v>
      </c>
      <c r="R62" s="24" t="s">
        <v>167</v>
      </c>
      <c r="S62" s="24" t="s">
        <v>168</v>
      </c>
      <c r="T62" s="23"/>
      <c r="U62" s="24" t="s">
        <v>162</v>
      </c>
      <c r="V62" s="24" t="s">
        <v>163</v>
      </c>
      <c r="W62" s="24" t="s">
        <v>164</v>
      </c>
      <c r="X62" s="24" t="s">
        <v>165</v>
      </c>
      <c r="Y62" s="24" t="s">
        <v>166</v>
      </c>
      <c r="Z62" s="24" t="s">
        <v>167</v>
      </c>
      <c r="AA62" s="24" t="s">
        <v>168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ND</v>
      </c>
      <c r="F64" s="18" t="str">
        <f>_xlfn.XLOOKUP(F63,Tabla24[Día],Tabla24[Despacho Judicial],"ND",0,1)</f>
        <v>ND</v>
      </c>
      <c r="G64" s="18" t="str">
        <f>_xlfn.XLOOKUP(G63,Tabla24[Día],Tabla24[Despacho Judicial],"ND",0,1)</f>
        <v>ND</v>
      </c>
      <c r="H64" s="18" t="str">
        <f>_xlfn.XLOOKUP(H63,Tabla24[Día],Tabla24[Despacho Judicial],"ND",0,1)</f>
        <v>ND</v>
      </c>
      <c r="I64" s="18" t="str">
        <f>_xlfn.XLOOKUP(I63,Tabla24[Día],Tabla24[Despacho Judicial],"ND",0,1)</f>
        <v>ND</v>
      </c>
      <c r="J64" s="18" t="str">
        <f>_xlfn.XLOOKUP(J63,Tabla24[Día],Tabla24[Despacho Judicial],"ND",0,1)</f>
        <v>ND</v>
      </c>
      <c r="K64" s="18" t="str">
        <f>_xlfn.XLOOKUP(K63,Tabla24[Día],Tabla24[Despacho Judicial],"ND",0,1)</f>
        <v>ND</v>
      </c>
      <c r="L64" s="17"/>
      <c r="M64" s="18" t="str">
        <f>_xlfn.XLOOKUP(M63,Tabla24[Día],Tabla24[Despacho Judicial],"ND",0,1)</f>
        <v>ND</v>
      </c>
      <c r="N64" s="18" t="str">
        <f>_xlfn.XLOOKUP(N63,Tabla24[Día],Tabla24[Despacho Judicial],"ND",0,1)</f>
        <v>ND</v>
      </c>
      <c r="O64" s="18" t="str">
        <f>_xlfn.XLOOKUP(O63,Tabla24[Día],Tabla24[Despacho Judicial],"ND",0,1)</f>
        <v>ND</v>
      </c>
      <c r="P64" s="18" t="str">
        <f>_xlfn.XLOOKUP(P63,Tabla24[Día],Tabla24[Despacho Judicial],"ND",0,1)</f>
        <v>ND</v>
      </c>
      <c r="Q64" s="18" t="str">
        <f>_xlfn.XLOOKUP(Q63,Tabla24[Día],Tabla24[Despacho Judicial],"ND",0,1)</f>
        <v>ND</v>
      </c>
      <c r="R64" s="18" t="str">
        <f>_xlfn.XLOOKUP(R63,Tabla24[Día],Tabla24[Despacho Judicial],"ND",0,1)</f>
        <v>ND</v>
      </c>
      <c r="S64" s="18" t="str">
        <f>_xlfn.XLOOKUP(S63,Tabla24[Día],Tabla24[Despacho Judicial],"ND",0,1)</f>
        <v>ND</v>
      </c>
      <c r="T64" s="17"/>
      <c r="U64" s="18" t="str">
        <f>_xlfn.XLOOKUP(U63,Tabla24[Día],Tabla24[Despacho Judicial],"ND",0,1)</f>
        <v>ND</v>
      </c>
      <c r="V64" s="18" t="str">
        <f>_xlfn.XLOOKUP(V63,Tabla24[Día],Tabla24[Despacho Judicial],"ND",0,1)</f>
        <v>ND</v>
      </c>
      <c r="W64" s="18" t="str">
        <f>_xlfn.XLOOKUP(W63,Tabla24[Día],Tabla24[Despacho Judicial],"ND",0,1)</f>
        <v>ND</v>
      </c>
      <c r="X64" s="18" t="str">
        <f>_xlfn.XLOOKUP(X63,Tabla24[Día],Tabla24[Despacho Judicial],"ND",0,1)</f>
        <v>ND</v>
      </c>
      <c r="Y64" s="18" t="str">
        <f>_xlfn.XLOOKUP(Y63,Tabla24[Día],Tabla24[Despacho Judicial],"ND",0,1)</f>
        <v>ND</v>
      </c>
      <c r="Z64" s="18" t="str">
        <f>_xlfn.XLOOKUP(Z63,Tabla24[Día],Tabla24[Despacho Judicial],"ND",0,1)</f>
        <v>ND</v>
      </c>
      <c r="AA64" s="18" t="str">
        <f>_xlfn.XLOOKUP(AA63,Tabla24[Día],Tabla24[Despacho Judicial],"ND",0,1)</f>
        <v>ND</v>
      </c>
    </row>
    <row r="65" spans="5:27" ht="15" hidden="1" customHeight="1" x14ac:dyDescent="0.25">
      <c r="E65" s="18" t="str">
        <f>_xlfn.XLOOKUP(E63,Tabla24[Día],Tabla24[Tipo de día],"ND",0,1)</f>
        <v>ND</v>
      </c>
      <c r="F65" s="18" t="str">
        <f>_xlfn.XLOOKUP(F63,Tabla24[Día],Tabla24[Tipo de día],"ND",0,1)</f>
        <v>ND</v>
      </c>
      <c r="G65" s="18" t="str">
        <f>_xlfn.XLOOKUP(G63,Tabla24[Día],Tabla24[Tipo de día],"ND",0,1)</f>
        <v>ND</v>
      </c>
      <c r="H65" s="18" t="str">
        <f>_xlfn.XLOOKUP(H63,Tabla24[Día],Tabla24[Tipo de día],"ND",0,1)</f>
        <v>ND</v>
      </c>
      <c r="I65" s="18" t="str">
        <f>_xlfn.XLOOKUP(I63,Tabla24[Día],Tabla24[Tipo de día],"ND",0,1)</f>
        <v>ND</v>
      </c>
      <c r="J65" s="18" t="str">
        <f>_xlfn.XLOOKUP(J63,Tabla24[Día],Tabla24[Tipo de día],"ND",0,1)</f>
        <v>ND</v>
      </c>
      <c r="K65" s="18" t="str">
        <f>_xlfn.XLOOKUP(K63,Tabla24[Día],Tabla24[Tipo de día],"ND",0,1)</f>
        <v>ND</v>
      </c>
      <c r="L65" s="17"/>
      <c r="M65" s="18" t="str">
        <f>_xlfn.XLOOKUP(M63,Tabla24[Día],Tabla24[Tipo de día],"ND",0,1)</f>
        <v>ND</v>
      </c>
      <c r="N65" s="18" t="str">
        <f>_xlfn.XLOOKUP(N63,Tabla24[Día],Tabla24[Tipo de día],"ND",0,1)</f>
        <v>ND</v>
      </c>
      <c r="O65" s="18" t="str">
        <f>_xlfn.XLOOKUP(O63,Tabla24[Día],Tabla24[Tipo de día],"ND",0,1)</f>
        <v>ND</v>
      </c>
      <c r="P65" s="18" t="str">
        <f>_xlfn.XLOOKUP(P63,Tabla24[Día],Tabla24[Tipo de día],"ND",0,1)</f>
        <v>ND</v>
      </c>
      <c r="Q65" s="18" t="str">
        <f>_xlfn.XLOOKUP(Q63,Tabla24[Día],Tabla24[Tipo de día],"ND",0,1)</f>
        <v>ND</v>
      </c>
      <c r="R65" s="18" t="str">
        <f>_xlfn.XLOOKUP(R63,Tabla24[Día],Tabla24[Tipo de día],"ND",0,1)</f>
        <v>ND</v>
      </c>
      <c r="S65" s="18" t="str">
        <f>_xlfn.XLOOKUP(S63,Tabla24[Día],Tabla24[Tipo de día],"ND",0,1)</f>
        <v>ND</v>
      </c>
      <c r="T65" s="17"/>
      <c r="U65" s="18" t="str">
        <f>_xlfn.XLOOKUP(U63,Tabla24[Día],Tabla24[Tipo de día],"ND",0,1)</f>
        <v>ND</v>
      </c>
      <c r="V65" s="18" t="str">
        <f>_xlfn.XLOOKUP(V63,Tabla24[Día],Tabla24[Tipo de día],"ND",0,1)</f>
        <v>ND</v>
      </c>
      <c r="W65" s="18" t="str">
        <f>_xlfn.XLOOKUP(W63,Tabla24[Día],Tabla24[Tipo de día],"ND",0,1)</f>
        <v>ND</v>
      </c>
      <c r="X65" s="18" t="str">
        <f>_xlfn.XLOOKUP(X63,Tabla24[Día],Tabla24[Tipo de día],"ND",0,1)</f>
        <v>ND</v>
      </c>
      <c r="Y65" s="18" t="str">
        <f>_xlfn.XLOOKUP(Y63,Tabla24[Día],Tabla24[Tipo de día],"ND",0,1)</f>
        <v>ND</v>
      </c>
      <c r="Z65" s="18" t="str">
        <f>_xlfn.XLOOKUP(Z63,Tabla24[Día],Tabla24[Tipo de día],"ND",0,1)</f>
        <v>ND</v>
      </c>
      <c r="AA65" s="18" t="str">
        <f>_xlfn.XLOOKUP(AA63,Tabla24[Día],Tabla24[Tipo de día],"ND",0,1)</f>
        <v>ND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ND</v>
      </c>
      <c r="F68" s="18" t="str">
        <f>_xlfn.XLOOKUP(F67,Tabla24[Día],Tabla24[Despacho Judicial],"ND",0,1)</f>
        <v>ND</v>
      </c>
      <c r="G68" s="18" t="str">
        <f>_xlfn.XLOOKUP(G67,Tabla24[Día],Tabla24[Despacho Judicial],"ND",0,1)</f>
        <v>ND</v>
      </c>
      <c r="H68" s="18" t="str">
        <f>_xlfn.XLOOKUP(H67,Tabla24[Día],Tabla24[Despacho Judicial],"ND",0,1)</f>
        <v>ND</v>
      </c>
      <c r="I68" s="18" t="str">
        <f>_xlfn.XLOOKUP(I67,Tabla24[Día],Tabla24[Despacho Judicial],"ND",0,1)</f>
        <v>ND</v>
      </c>
      <c r="J68" s="18" t="str">
        <f>_xlfn.XLOOKUP(J67,Tabla24[Día],Tabla24[Despacho Judicial],"ND",0,1)</f>
        <v>ND</v>
      </c>
      <c r="K68" s="18" t="str">
        <f>_xlfn.XLOOKUP(K67,Tabla24[Día],Tabla24[Despacho Judicial],"ND",0,1)</f>
        <v>ND</v>
      </c>
      <c r="M68" s="18" t="str">
        <f>_xlfn.XLOOKUP(M67,Tabla24[Día],Tabla24[Despacho Judicial],"ND",0,1)</f>
        <v>ND</v>
      </c>
      <c r="N68" s="18" t="str">
        <f>_xlfn.XLOOKUP(N67,Tabla24[Día],Tabla24[Despacho Judicial],"ND",0,1)</f>
        <v>ND</v>
      </c>
      <c r="O68" s="18" t="str">
        <f>_xlfn.XLOOKUP(O67,Tabla24[Día],Tabla24[Despacho Judicial],"ND",0,1)</f>
        <v>ND</v>
      </c>
      <c r="P68" s="18" t="str">
        <f>_xlfn.XLOOKUP(P67,Tabla24[Día],Tabla24[Despacho Judicial],"ND",0,1)</f>
        <v>ND</v>
      </c>
      <c r="Q68" s="18" t="str">
        <f>_xlfn.XLOOKUP(Q67,Tabla24[Día],Tabla24[Despacho Judicial],"ND",0,1)</f>
        <v>ND</v>
      </c>
      <c r="R68" s="18" t="str">
        <f>_xlfn.XLOOKUP(R67,Tabla24[Día],Tabla24[Despacho Judicial],"ND",0,1)</f>
        <v>ND</v>
      </c>
      <c r="S68" s="18" t="str">
        <f>_xlfn.XLOOKUP(S67,Tabla24[Día],Tabla24[Despacho Judicial],"ND",0,1)</f>
        <v>ND</v>
      </c>
      <c r="U68" s="18" t="str">
        <f>_xlfn.XLOOKUP(U67,Tabla24[Día],Tabla24[Despacho Judicial],"ND",0,1)</f>
        <v>ND</v>
      </c>
      <c r="V68" s="18" t="str">
        <f>_xlfn.XLOOKUP(V67,Tabla24[Día],Tabla24[Despacho Judicial],"ND",0,1)</f>
        <v>ND</v>
      </c>
      <c r="W68" s="18" t="str">
        <f>_xlfn.XLOOKUP(W67,Tabla24[Día],Tabla24[Despacho Judicial],"ND",0,1)</f>
        <v>ND</v>
      </c>
      <c r="X68" s="18" t="str">
        <f>_xlfn.XLOOKUP(X67,Tabla24[Día],Tabla24[Despacho Judicial],"ND",0,1)</f>
        <v>ND</v>
      </c>
      <c r="Y68" s="18" t="str">
        <f>_xlfn.XLOOKUP(Y67,Tabla24[Día],Tabla24[Despacho Judicial],"ND",0,1)</f>
        <v>ND</v>
      </c>
      <c r="Z68" s="18" t="str">
        <f>_xlfn.XLOOKUP(Z67,Tabla24[Día],Tabla24[Despacho Judicial],"ND",0,1)</f>
        <v>ND</v>
      </c>
      <c r="AA68" s="18" t="str">
        <f>_xlfn.XLOOKUP(AA67,Tabla24[Día],Tabla24[Despacho Judicial],"ND",0,1)</f>
        <v>ND</v>
      </c>
    </row>
    <row r="69" spans="5:27" s="17" customFormat="1" ht="15" hidden="1" customHeight="1" x14ac:dyDescent="0.25">
      <c r="E69" s="18" t="str">
        <f>_xlfn.XLOOKUP(E67,Tabla24[Día],Tabla24[Tipo de día],"ND",0,1)</f>
        <v>ND</v>
      </c>
      <c r="F69" s="18" t="str">
        <f>_xlfn.XLOOKUP(F67,Tabla24[Día],Tabla24[Tipo de día],"ND",0,1)</f>
        <v>ND</v>
      </c>
      <c r="G69" s="18" t="str">
        <f>_xlfn.XLOOKUP(G67,Tabla24[Día],Tabla24[Tipo de día],"ND",0,1)</f>
        <v>ND</v>
      </c>
      <c r="H69" s="18" t="str">
        <f>_xlfn.XLOOKUP(H67,Tabla24[Día],Tabla24[Tipo de día],"ND",0,1)</f>
        <v>ND</v>
      </c>
      <c r="I69" s="18" t="str">
        <f>_xlfn.XLOOKUP(I67,Tabla24[Día],Tabla24[Tipo de día],"ND",0,1)</f>
        <v>ND</v>
      </c>
      <c r="J69" s="18" t="str">
        <f>_xlfn.XLOOKUP(J67,Tabla24[Día],Tabla24[Tipo de día],"ND",0,1)</f>
        <v>ND</v>
      </c>
      <c r="K69" s="18" t="str">
        <f>_xlfn.XLOOKUP(K67,Tabla24[Día],Tabla24[Tipo de día],"ND",0,1)</f>
        <v>ND</v>
      </c>
      <c r="M69" s="18" t="str">
        <f>_xlfn.XLOOKUP(M67,Tabla24[Día],Tabla24[Tipo de día],"ND",0,1)</f>
        <v>ND</v>
      </c>
      <c r="N69" s="18" t="str">
        <f>_xlfn.XLOOKUP(N67,Tabla24[Día],Tabla24[Tipo de día],"ND",0,1)</f>
        <v>ND</v>
      </c>
      <c r="O69" s="18" t="str">
        <f>_xlfn.XLOOKUP(O67,Tabla24[Día],Tabla24[Tipo de día],"ND",0,1)</f>
        <v>ND</v>
      </c>
      <c r="P69" s="18" t="str">
        <f>_xlfn.XLOOKUP(P67,Tabla24[Día],Tabla24[Tipo de día],"ND",0,1)</f>
        <v>ND</v>
      </c>
      <c r="Q69" s="18" t="str">
        <f>_xlfn.XLOOKUP(Q67,Tabla24[Día],Tabla24[Tipo de día],"ND",0,1)</f>
        <v>ND</v>
      </c>
      <c r="R69" s="18" t="str">
        <f>_xlfn.XLOOKUP(R67,Tabla24[Día],Tabla24[Tipo de día],"ND",0,1)</f>
        <v>ND</v>
      </c>
      <c r="S69" s="18" t="str">
        <f>_xlfn.XLOOKUP(S67,Tabla24[Día],Tabla24[Tipo de día],"ND",0,1)</f>
        <v>ND</v>
      </c>
      <c r="U69" s="18" t="str">
        <f>_xlfn.XLOOKUP(U67,Tabla24[Día],Tabla24[Tipo de día],"ND",0,1)</f>
        <v>ND</v>
      </c>
      <c r="V69" s="18" t="str">
        <f>_xlfn.XLOOKUP(V67,Tabla24[Día],Tabla24[Tipo de día],"ND",0,1)</f>
        <v>ND</v>
      </c>
      <c r="W69" s="18" t="str">
        <f>_xlfn.XLOOKUP(W67,Tabla24[Día],Tabla24[Tipo de día],"ND",0,1)</f>
        <v>ND</v>
      </c>
      <c r="X69" s="18" t="str">
        <f>_xlfn.XLOOKUP(X67,Tabla24[Día],Tabla24[Tipo de día],"ND",0,1)</f>
        <v>ND</v>
      </c>
      <c r="Y69" s="18" t="str">
        <f>_xlfn.XLOOKUP(Y67,Tabla24[Día],Tabla24[Tipo de día],"ND",0,1)</f>
        <v>ND</v>
      </c>
      <c r="Z69" s="18" t="str">
        <f>_xlfn.XLOOKUP(Z67,Tabla24[Día],Tabla24[Tipo de día],"ND",0,1)</f>
        <v>ND</v>
      </c>
      <c r="AA69" s="18" t="str">
        <f>_xlfn.XLOOKUP(AA67,Tabla24[Día],Tabla24[Tipo de día],"ND",0,1)</f>
        <v>ND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ND</v>
      </c>
      <c r="F72" s="18" t="str">
        <f>_xlfn.XLOOKUP(F71,Tabla24[Día],Tabla24[Despacho Judicial],"ND",0,1)</f>
        <v>ND</v>
      </c>
      <c r="G72" s="18" t="str">
        <f>_xlfn.XLOOKUP(G71,Tabla24[Día],Tabla24[Despacho Judicial],"ND",0,1)</f>
        <v>ND</v>
      </c>
      <c r="H72" s="18" t="str">
        <f>_xlfn.XLOOKUP(H71,Tabla24[Día],Tabla24[Despacho Judicial],"ND",0,1)</f>
        <v>ND</v>
      </c>
      <c r="I72" s="18" t="str">
        <f>_xlfn.XLOOKUP(I71,Tabla24[Día],Tabla24[Despacho Judicial],"ND",0,1)</f>
        <v>ND</v>
      </c>
      <c r="J72" s="18" t="str">
        <f>_xlfn.XLOOKUP(J71,Tabla24[Día],Tabla24[Despacho Judicial],"ND",0,1)</f>
        <v>ND</v>
      </c>
      <c r="K72" s="18" t="str">
        <f>_xlfn.XLOOKUP(K71,Tabla24[Día],Tabla24[Despacho Judicial],"ND",0,1)</f>
        <v>ND</v>
      </c>
      <c r="M72" s="18" t="str">
        <f>_xlfn.XLOOKUP(M71,Tabla24[Día],Tabla24[Despacho Judicial],"ND",0,1)</f>
        <v>ND</v>
      </c>
      <c r="N72" s="18" t="str">
        <f>_xlfn.XLOOKUP(N71,Tabla24[Día],Tabla24[Despacho Judicial],"ND",0,1)</f>
        <v>ND</v>
      </c>
      <c r="O72" s="18" t="str">
        <f>_xlfn.XLOOKUP(O71,Tabla24[Día],Tabla24[Despacho Judicial],"ND",0,1)</f>
        <v>ND</v>
      </c>
      <c r="P72" s="18" t="str">
        <f>_xlfn.XLOOKUP(P71,Tabla24[Día],Tabla24[Despacho Judicial],"ND",0,1)</f>
        <v>ND</v>
      </c>
      <c r="Q72" s="18" t="str">
        <f>_xlfn.XLOOKUP(Q71,Tabla24[Día],Tabla24[Despacho Judicial],"ND",0,1)</f>
        <v>ND</v>
      </c>
      <c r="R72" s="18" t="str">
        <f>_xlfn.XLOOKUP(R71,Tabla24[Día],Tabla24[Despacho Judicial],"ND",0,1)</f>
        <v>ND</v>
      </c>
      <c r="S72" s="18" t="str">
        <f>_xlfn.XLOOKUP(S71,Tabla24[Día],Tabla24[Despacho Judicial],"ND",0,1)</f>
        <v>ND</v>
      </c>
      <c r="U72" s="18" t="str">
        <f>_xlfn.XLOOKUP(U71,Tabla24[Día],Tabla24[Despacho Judicial],"ND",0,1)</f>
        <v>ND</v>
      </c>
      <c r="V72" s="18" t="str">
        <f>_xlfn.XLOOKUP(V71,Tabla24[Día],Tabla24[Despacho Judicial],"ND",0,1)</f>
        <v>ND</v>
      </c>
      <c r="W72" s="18" t="str">
        <f>_xlfn.XLOOKUP(W71,Tabla24[Día],Tabla24[Despacho Judicial],"ND",0,1)</f>
        <v>ND</v>
      </c>
      <c r="X72" s="18" t="str">
        <f>_xlfn.XLOOKUP(X71,Tabla24[Día],Tabla24[Despacho Judicial],"ND",0,1)</f>
        <v>ND</v>
      </c>
      <c r="Y72" s="18" t="str">
        <f>_xlfn.XLOOKUP(Y71,Tabla24[Día],Tabla24[Despacho Judicial],"ND",0,1)</f>
        <v>ND</v>
      </c>
      <c r="Z72" s="18" t="str">
        <f>_xlfn.XLOOKUP(Z71,Tabla24[Día],Tabla24[Despacho Judicial],"ND",0,1)</f>
        <v>ND</v>
      </c>
      <c r="AA72" s="18" t="str">
        <f>_xlfn.XLOOKUP(AA71,Tabla24[Día],Tabla24[Despacho Judicial],"ND",0,1)</f>
        <v>ND</v>
      </c>
    </row>
    <row r="73" spans="5:27" s="17" customFormat="1" ht="15" hidden="1" customHeight="1" x14ac:dyDescent="0.25">
      <c r="E73" s="18" t="str">
        <f>_xlfn.XLOOKUP(E71,Tabla24[Día],Tabla24[Tipo de día],"ND",0,1)</f>
        <v>ND</v>
      </c>
      <c r="F73" s="18" t="str">
        <f>_xlfn.XLOOKUP(F71,Tabla24[Día],Tabla24[Tipo de día],"ND",0,1)</f>
        <v>ND</v>
      </c>
      <c r="G73" s="18" t="str">
        <f>_xlfn.XLOOKUP(G71,Tabla24[Día],Tabla24[Tipo de día],"ND",0,1)</f>
        <v>ND</v>
      </c>
      <c r="H73" s="18" t="str">
        <f>_xlfn.XLOOKUP(H71,Tabla24[Día],Tabla24[Tipo de día],"ND",0,1)</f>
        <v>ND</v>
      </c>
      <c r="I73" s="18" t="str">
        <f>_xlfn.XLOOKUP(I71,Tabla24[Día],Tabla24[Tipo de día],"ND",0,1)</f>
        <v>ND</v>
      </c>
      <c r="J73" s="18" t="str">
        <f>_xlfn.XLOOKUP(J71,Tabla24[Día],Tabla24[Tipo de día],"ND",0,1)</f>
        <v>ND</v>
      </c>
      <c r="K73" s="18" t="str">
        <f>_xlfn.XLOOKUP(K71,Tabla24[Día],Tabla24[Tipo de día],"ND",0,1)</f>
        <v>ND</v>
      </c>
      <c r="M73" s="18" t="str">
        <f>_xlfn.XLOOKUP(M71,Tabla24[Día],Tabla24[Tipo de día],"ND",0,1)</f>
        <v>ND</v>
      </c>
      <c r="N73" s="18" t="str">
        <f>_xlfn.XLOOKUP(N71,Tabla24[Día],Tabla24[Tipo de día],"ND",0,1)</f>
        <v>ND</v>
      </c>
      <c r="O73" s="18" t="str">
        <f>_xlfn.XLOOKUP(O71,Tabla24[Día],Tabla24[Tipo de día],"ND",0,1)</f>
        <v>ND</v>
      </c>
      <c r="P73" s="18" t="str">
        <f>_xlfn.XLOOKUP(P71,Tabla24[Día],Tabla24[Tipo de día],"ND",0,1)</f>
        <v>ND</v>
      </c>
      <c r="Q73" s="18" t="str">
        <f>_xlfn.XLOOKUP(Q71,Tabla24[Día],Tabla24[Tipo de día],"ND",0,1)</f>
        <v>ND</v>
      </c>
      <c r="R73" s="18" t="str">
        <f>_xlfn.XLOOKUP(R71,Tabla24[Día],Tabla24[Tipo de día],"ND",0,1)</f>
        <v>ND</v>
      </c>
      <c r="S73" s="18" t="str">
        <f>_xlfn.XLOOKUP(S71,Tabla24[Día],Tabla24[Tipo de día],"ND",0,1)</f>
        <v>ND</v>
      </c>
      <c r="U73" s="18" t="str">
        <f>_xlfn.XLOOKUP(U71,Tabla24[Día],Tabla24[Tipo de día],"ND",0,1)</f>
        <v>ND</v>
      </c>
      <c r="V73" s="18" t="str">
        <f>_xlfn.XLOOKUP(V71,Tabla24[Día],Tabla24[Tipo de día],"ND",0,1)</f>
        <v>ND</v>
      </c>
      <c r="W73" s="18" t="str">
        <f>_xlfn.XLOOKUP(W71,Tabla24[Día],Tabla24[Tipo de día],"ND",0,1)</f>
        <v>ND</v>
      </c>
      <c r="X73" s="18" t="str">
        <f>_xlfn.XLOOKUP(X71,Tabla24[Día],Tabla24[Tipo de día],"ND",0,1)</f>
        <v>ND</v>
      </c>
      <c r="Y73" s="18" t="str">
        <f>_xlfn.XLOOKUP(Y71,Tabla24[Día],Tabla24[Tipo de día],"ND",0,1)</f>
        <v>ND</v>
      </c>
      <c r="Z73" s="18" t="str">
        <f>_xlfn.XLOOKUP(Z71,Tabla24[Día],Tabla24[Tipo de día],"ND",0,1)</f>
        <v>ND</v>
      </c>
      <c r="AA73" s="18" t="str">
        <f>_xlfn.XLOOKUP(AA71,Tabla24[Día],Tabla24[Tipo de día],"ND",0,1)</f>
        <v>ND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ND</v>
      </c>
      <c r="F76" s="18" t="str">
        <f>_xlfn.XLOOKUP(F75,Tabla24[Día],Tabla24[Despacho Judicial],"ND",0,1)</f>
        <v>ND</v>
      </c>
      <c r="G76" s="18" t="str">
        <f>_xlfn.XLOOKUP(G75,Tabla24[Día],Tabla24[Despacho Judicial],"ND",0,1)</f>
        <v>ND</v>
      </c>
      <c r="H76" s="18" t="str">
        <f>_xlfn.XLOOKUP(H75,Tabla24[Día],Tabla24[Despacho Judicial],"ND",0,1)</f>
        <v>ND</v>
      </c>
      <c r="I76" s="18" t="str">
        <f>_xlfn.XLOOKUP(I75,Tabla24[Día],Tabla24[Despacho Judicial],"ND",0,1)</f>
        <v>ND</v>
      </c>
      <c r="J76" s="18" t="str">
        <f>_xlfn.XLOOKUP(J75,Tabla24[Día],Tabla24[Despacho Judicial],"ND",0,1)</f>
        <v>ND</v>
      </c>
      <c r="K76" s="18" t="str">
        <f>_xlfn.XLOOKUP(K75,Tabla24[Día],Tabla24[Despacho Judicial],"ND",0,1)</f>
        <v>ND</v>
      </c>
      <c r="M76" s="18" t="str">
        <f>_xlfn.XLOOKUP(M75,Tabla24[Día],Tabla24[Despacho Judicial],"ND",0,1)</f>
        <v>ND</v>
      </c>
      <c r="N76" s="18" t="str">
        <f>_xlfn.XLOOKUP(N75,Tabla24[Día],Tabla24[Despacho Judicial],"ND",0,1)</f>
        <v>ND</v>
      </c>
      <c r="O76" s="18" t="str">
        <f>_xlfn.XLOOKUP(O75,Tabla24[Día],Tabla24[Despacho Judicial],"ND",0,1)</f>
        <v>ND</v>
      </c>
      <c r="P76" s="18" t="str">
        <f>_xlfn.XLOOKUP(P75,Tabla24[Día],Tabla24[Despacho Judicial],"ND",0,1)</f>
        <v>ND</v>
      </c>
      <c r="Q76" s="18" t="str">
        <f>_xlfn.XLOOKUP(Q75,Tabla24[Día],Tabla24[Despacho Judicial],"ND",0,1)</f>
        <v>ND</v>
      </c>
      <c r="R76" s="18" t="str">
        <f>_xlfn.XLOOKUP(R75,Tabla24[Día],Tabla24[Despacho Judicial],"ND",0,1)</f>
        <v>ND</v>
      </c>
      <c r="S76" s="18" t="str">
        <f>_xlfn.XLOOKUP(S75,Tabla24[Día],Tabla24[Despacho Judicial],"ND",0,1)</f>
        <v>ND</v>
      </c>
      <c r="U76" s="18" t="str">
        <f>_xlfn.XLOOKUP(U75,Tabla24[Día],Tabla24[Despacho Judicial],"ND",0,1)</f>
        <v>ND</v>
      </c>
      <c r="V76" s="18" t="str">
        <f>_xlfn.XLOOKUP(V75,Tabla24[Día],Tabla24[Despacho Judicial],"ND",0,1)</f>
        <v>ND</v>
      </c>
      <c r="W76" s="18" t="str">
        <f>_xlfn.XLOOKUP(W75,Tabla24[Día],Tabla24[Despacho Judicial],"ND",0,1)</f>
        <v>ND</v>
      </c>
      <c r="X76" s="18" t="str">
        <f>_xlfn.XLOOKUP(X75,Tabla24[Día],Tabla24[Despacho Judicial],"ND",0,1)</f>
        <v>ND</v>
      </c>
      <c r="Y76" s="18" t="str">
        <f>_xlfn.XLOOKUP(Y75,Tabla24[Día],Tabla24[Despacho Judicial],"ND",0,1)</f>
        <v>ND</v>
      </c>
      <c r="Z76" s="18" t="str">
        <f>_xlfn.XLOOKUP(Z75,Tabla24[Día],Tabla24[Despacho Judicial],"ND",0,1)</f>
        <v>ND</v>
      </c>
      <c r="AA76" s="18" t="str">
        <f>_xlfn.XLOOKUP(AA75,Tabla24[Día],Tabla24[Despacho Judicial],"ND",0,1)</f>
        <v>ND</v>
      </c>
    </row>
    <row r="77" spans="5:27" s="17" customFormat="1" ht="15" hidden="1" customHeight="1" x14ac:dyDescent="0.25">
      <c r="E77" s="18" t="str">
        <f>_xlfn.XLOOKUP(E75,Tabla24[Día],Tabla24[Tipo de día],"ND",0,1)</f>
        <v>ND</v>
      </c>
      <c r="F77" s="18" t="str">
        <f>_xlfn.XLOOKUP(F75,Tabla24[Día],Tabla24[Tipo de día],"ND",0,1)</f>
        <v>ND</v>
      </c>
      <c r="G77" s="18" t="str">
        <f>_xlfn.XLOOKUP(G75,Tabla24[Día],Tabla24[Tipo de día],"ND",0,1)</f>
        <v>ND</v>
      </c>
      <c r="H77" s="18" t="str">
        <f>_xlfn.XLOOKUP(H75,Tabla24[Día],Tabla24[Tipo de día],"ND",0,1)</f>
        <v>ND</v>
      </c>
      <c r="I77" s="18" t="str">
        <f>_xlfn.XLOOKUP(I75,Tabla24[Día],Tabla24[Tipo de día],"ND",0,1)</f>
        <v>ND</v>
      </c>
      <c r="J77" s="18" t="str">
        <f>_xlfn.XLOOKUP(J75,Tabla24[Día],Tabla24[Tipo de día],"ND",0,1)</f>
        <v>ND</v>
      </c>
      <c r="K77" s="18" t="str">
        <f>_xlfn.XLOOKUP(K75,Tabla24[Día],Tabla24[Tipo de día],"ND",0,1)</f>
        <v>ND</v>
      </c>
      <c r="M77" s="18" t="str">
        <f>_xlfn.XLOOKUP(M75,Tabla24[Día],Tabla24[Tipo de día],"ND",0,1)</f>
        <v>ND</v>
      </c>
      <c r="N77" s="18" t="str">
        <f>_xlfn.XLOOKUP(N75,Tabla24[Día],Tabla24[Tipo de día],"ND",0,1)</f>
        <v>ND</v>
      </c>
      <c r="O77" s="18" t="str">
        <f>_xlfn.XLOOKUP(O75,Tabla24[Día],Tabla24[Tipo de día],"ND",0,1)</f>
        <v>ND</v>
      </c>
      <c r="P77" s="18" t="str">
        <f>_xlfn.XLOOKUP(P75,Tabla24[Día],Tabla24[Tipo de día],"ND",0,1)</f>
        <v>ND</v>
      </c>
      <c r="Q77" s="18" t="str">
        <f>_xlfn.XLOOKUP(Q75,Tabla24[Día],Tabla24[Tipo de día],"ND",0,1)</f>
        <v>ND</v>
      </c>
      <c r="R77" s="18" t="str">
        <f>_xlfn.XLOOKUP(R75,Tabla24[Día],Tabla24[Tipo de día],"ND",0,1)</f>
        <v>ND</v>
      </c>
      <c r="S77" s="18" t="str">
        <f>_xlfn.XLOOKUP(S75,Tabla24[Día],Tabla24[Tipo de día],"ND",0,1)</f>
        <v>ND</v>
      </c>
      <c r="U77" s="18" t="str">
        <f>_xlfn.XLOOKUP(U75,Tabla24[Día],Tabla24[Tipo de día],"ND",0,1)</f>
        <v>ND</v>
      </c>
      <c r="V77" s="18" t="str">
        <f>_xlfn.XLOOKUP(V75,Tabla24[Día],Tabla24[Tipo de día],"ND",0,1)</f>
        <v>ND</v>
      </c>
      <c r="W77" s="18" t="str">
        <f>_xlfn.XLOOKUP(W75,Tabla24[Día],Tabla24[Tipo de día],"ND",0,1)</f>
        <v>ND</v>
      </c>
      <c r="X77" s="18" t="str">
        <f>_xlfn.XLOOKUP(X75,Tabla24[Día],Tabla24[Tipo de día],"ND",0,1)</f>
        <v>ND</v>
      </c>
      <c r="Y77" s="18" t="str">
        <f>_xlfn.XLOOKUP(Y75,Tabla24[Día],Tabla24[Tipo de día],"ND",0,1)</f>
        <v>ND</v>
      </c>
      <c r="Z77" s="18" t="str">
        <f>_xlfn.XLOOKUP(Z75,Tabla24[Día],Tabla24[Tipo de día],"ND",0,1)</f>
        <v>ND</v>
      </c>
      <c r="AA77" s="18" t="str">
        <f>_xlfn.XLOOKUP(AA75,Tabla24[Día],Tabla24[Tipo de día],"ND",0,1)</f>
        <v>ND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ND</v>
      </c>
      <c r="F80" s="18" t="str">
        <f>_xlfn.XLOOKUP(F79,Tabla24[Día],Tabla24[Despacho Judicial],"ND",0,1)</f>
        <v>ND</v>
      </c>
      <c r="G80" s="18" t="str">
        <f>_xlfn.XLOOKUP(G79,Tabla24[Día],Tabla24[Despacho Judicial],"ND",0,1)</f>
        <v>ND</v>
      </c>
      <c r="H80" s="18" t="str">
        <f>_xlfn.XLOOKUP(H79,Tabla24[Día],Tabla24[Despacho Judicial],"ND",0,1)</f>
        <v>ND</v>
      </c>
      <c r="I80" s="18" t="str">
        <f>_xlfn.XLOOKUP(I79,Tabla24[Día],Tabla24[Despacho Judicial],"ND",0,1)</f>
        <v>ND</v>
      </c>
      <c r="J80" s="18" t="str">
        <f>_xlfn.XLOOKUP(J79,Tabla24[Día],Tabla24[Despacho Judicial],"ND",0,1)</f>
        <v>ND</v>
      </c>
      <c r="K80" s="18" t="str">
        <f>_xlfn.XLOOKUP(K79,Tabla24[Día],Tabla24[Despacho Judicial],"ND",0,1)</f>
        <v>ND</v>
      </c>
      <c r="M80" s="18" t="str">
        <f>_xlfn.XLOOKUP(M79,Tabla24[Día],Tabla24[Despacho Judicial],"ND",0,1)</f>
        <v>ND</v>
      </c>
      <c r="N80" s="18" t="str">
        <f>_xlfn.XLOOKUP(N79,Tabla24[Día],Tabla24[Despacho Judicial],"ND",0,1)</f>
        <v>ND</v>
      </c>
      <c r="O80" s="18" t="str">
        <f>_xlfn.XLOOKUP(O79,Tabla24[Día],Tabla24[Despacho Judicial],"ND",0,1)</f>
        <v>ND</v>
      </c>
      <c r="P80" s="18" t="str">
        <f>_xlfn.XLOOKUP(P79,Tabla24[Día],Tabla24[Despacho Judicial],"ND",0,1)</f>
        <v>ND</v>
      </c>
      <c r="Q80" s="18" t="str">
        <f>_xlfn.XLOOKUP(Q79,Tabla24[Día],Tabla24[Despacho Judicial],"ND",0,1)</f>
        <v>ND</v>
      </c>
      <c r="R80" s="18" t="str">
        <f>_xlfn.XLOOKUP(R79,Tabla24[Día],Tabla24[Despacho Judicial],"ND",0,1)</f>
        <v>ND</v>
      </c>
      <c r="S80" s="18" t="str">
        <f>_xlfn.XLOOKUP(S79,Tabla24[Día],Tabla24[Despacho Judicial],"ND",0,1)</f>
        <v>ND</v>
      </c>
      <c r="U80" s="18" t="str">
        <f>_xlfn.XLOOKUP(U79,Tabla24[Día],Tabla24[Despacho Judicial],"ND",0,1)</f>
        <v>ND</v>
      </c>
      <c r="V80" s="18" t="str">
        <f>_xlfn.XLOOKUP(V79,Tabla24[Día],Tabla24[Despacho Judicial],"ND",0,1)</f>
        <v>ND</v>
      </c>
      <c r="W80" s="18" t="str">
        <f>_xlfn.XLOOKUP(W79,Tabla24[Día],Tabla24[Despacho Judicial],"ND",0,1)</f>
        <v>ND</v>
      </c>
      <c r="X80" s="18" t="str">
        <f>_xlfn.XLOOKUP(X79,Tabla24[Día],Tabla24[Despacho Judicial],"ND",0,1)</f>
        <v>ND</v>
      </c>
      <c r="Y80" s="18" t="str">
        <f>_xlfn.XLOOKUP(Y79,Tabla24[Día],Tabla24[Despacho Judicial],"ND",0,1)</f>
        <v>ND</v>
      </c>
      <c r="Z80" s="18" t="str">
        <f>_xlfn.XLOOKUP(Z79,Tabla24[Día],Tabla24[Despacho Judicial],"ND",0,1)</f>
        <v>ND</v>
      </c>
      <c r="AA80" s="18" t="str">
        <f>_xlfn.XLOOKUP(AA79,Tabla24[Día],Tabla24[Despacho Judicial],"ND",0,1)</f>
        <v>ND</v>
      </c>
    </row>
    <row r="81" spans="5:27" s="17" customFormat="1" ht="15" hidden="1" customHeight="1" x14ac:dyDescent="0.25">
      <c r="E81" s="18" t="str">
        <f>_xlfn.XLOOKUP(E79,Tabla24[Día],Tabla24[Tipo de día],"ND",0,1)</f>
        <v>ND</v>
      </c>
      <c r="F81" s="18" t="str">
        <f>_xlfn.XLOOKUP(F79,Tabla24[Día],Tabla24[Tipo de día],"ND",0,1)</f>
        <v>ND</v>
      </c>
      <c r="G81" s="18" t="str">
        <f>_xlfn.XLOOKUP(G79,Tabla24[Día],Tabla24[Tipo de día],"ND",0,1)</f>
        <v>ND</v>
      </c>
      <c r="H81" s="18" t="str">
        <f>_xlfn.XLOOKUP(H79,Tabla24[Día],Tabla24[Tipo de día],"ND",0,1)</f>
        <v>ND</v>
      </c>
      <c r="I81" s="18" t="str">
        <f>_xlfn.XLOOKUP(I79,Tabla24[Día],Tabla24[Tipo de día],"ND",0,1)</f>
        <v>ND</v>
      </c>
      <c r="J81" s="18" t="str">
        <f>_xlfn.XLOOKUP(J79,Tabla24[Día],Tabla24[Tipo de día],"ND",0,1)</f>
        <v>ND</v>
      </c>
      <c r="K81" s="18" t="str">
        <f>_xlfn.XLOOKUP(K79,Tabla24[Día],Tabla24[Tipo de día],"ND",0,1)</f>
        <v>ND</v>
      </c>
      <c r="M81" s="18" t="str">
        <f>_xlfn.XLOOKUP(M79,Tabla24[Día],Tabla24[Tipo de día],"ND",0,1)</f>
        <v>ND</v>
      </c>
      <c r="N81" s="18" t="str">
        <f>_xlfn.XLOOKUP(N79,Tabla24[Día],Tabla24[Tipo de día],"ND",0,1)</f>
        <v>ND</v>
      </c>
      <c r="O81" s="18" t="str">
        <f>_xlfn.XLOOKUP(O79,Tabla24[Día],Tabla24[Tipo de día],"ND",0,1)</f>
        <v>ND</v>
      </c>
      <c r="P81" s="18" t="str">
        <f>_xlfn.XLOOKUP(P79,Tabla24[Día],Tabla24[Tipo de día],"ND",0,1)</f>
        <v>ND</v>
      </c>
      <c r="Q81" s="18" t="str">
        <f>_xlfn.XLOOKUP(Q79,Tabla24[Día],Tabla24[Tipo de día],"ND",0,1)</f>
        <v>ND</v>
      </c>
      <c r="R81" s="18" t="str">
        <f>_xlfn.XLOOKUP(R79,Tabla24[Día],Tabla24[Tipo de día],"ND",0,1)</f>
        <v>ND</v>
      </c>
      <c r="S81" s="18" t="str">
        <f>_xlfn.XLOOKUP(S79,Tabla24[Día],Tabla24[Tipo de día],"ND",0,1)</f>
        <v>ND</v>
      </c>
      <c r="U81" s="18" t="str">
        <f>_xlfn.XLOOKUP(U79,Tabla24[Día],Tabla24[Tipo de día],"ND",0,1)</f>
        <v>ND</v>
      </c>
      <c r="V81" s="18" t="str">
        <f>_xlfn.XLOOKUP(V79,Tabla24[Día],Tabla24[Tipo de día],"ND",0,1)</f>
        <v>ND</v>
      </c>
      <c r="W81" s="18" t="str">
        <f>_xlfn.XLOOKUP(W79,Tabla24[Día],Tabla24[Tipo de día],"ND",0,1)</f>
        <v>ND</v>
      </c>
      <c r="X81" s="18" t="str">
        <f>_xlfn.XLOOKUP(X79,Tabla24[Día],Tabla24[Tipo de día],"ND",0,1)</f>
        <v>ND</v>
      </c>
      <c r="Y81" s="18" t="str">
        <f>_xlfn.XLOOKUP(Y79,Tabla24[Día],Tabla24[Tipo de día],"ND",0,1)</f>
        <v>ND</v>
      </c>
      <c r="Z81" s="18" t="str">
        <f>_xlfn.XLOOKUP(Z79,Tabla24[Día],Tabla24[Tipo de día],"ND",0,1)</f>
        <v>ND</v>
      </c>
      <c r="AA81" s="18" t="str">
        <f>_xlfn.XLOOKUP(AA79,Tabla24[Día],Tabla24[Tipo de día],"ND",0,1)</f>
        <v>ND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ND</v>
      </c>
      <c r="F84" s="17" t="str">
        <f>_xlfn.XLOOKUP(F83,Tabla24[Día],Tabla24[Despacho Judicial],"ND",0,1)</f>
        <v>ND</v>
      </c>
      <c r="G84" s="17" t="str">
        <f>_xlfn.XLOOKUP(G83,Tabla24[Día],Tabla24[Despacho Judicial],"ND",0,1)</f>
        <v>ND</v>
      </c>
      <c r="H84" s="17" t="str">
        <f>_xlfn.XLOOKUP(H83,Tabla24[Día],Tabla24[Despacho Judicial],"ND",0,1)</f>
        <v>ND</v>
      </c>
      <c r="I84" s="17" t="str">
        <f>_xlfn.XLOOKUP(I83,Tabla24[Día],Tabla24[Despacho Judicial],"ND",0,1)</f>
        <v>ND</v>
      </c>
      <c r="J84" s="17" t="str">
        <f>_xlfn.XLOOKUP(J83,Tabla24[Día],Tabla24[Despacho Judicial],"ND",0,1)</f>
        <v>ND</v>
      </c>
      <c r="K84" s="17" t="str">
        <f>_xlfn.XLOOKUP(K83,Tabla24[Día],Tabla24[Despacho Judicial],"ND",0,1)</f>
        <v>ND</v>
      </c>
      <c r="M84" s="17" t="str">
        <f>_xlfn.XLOOKUP(M83,Tabla24[Día],Tabla24[Despacho Judicial],"ND",0,1)</f>
        <v>ND</v>
      </c>
      <c r="N84" s="17" t="str">
        <f>_xlfn.XLOOKUP(N83,Tabla24[Día],Tabla24[Despacho Judicial],"ND",0,1)</f>
        <v>ND</v>
      </c>
      <c r="O84" s="17" t="str">
        <f>_xlfn.XLOOKUP(O83,Tabla24[Día],Tabla24[Despacho Judicial],"ND",0,1)</f>
        <v>ND</v>
      </c>
      <c r="P84" s="17" t="str">
        <f>_xlfn.XLOOKUP(P83,Tabla24[Día],Tabla24[Despacho Judicial],"ND",0,1)</f>
        <v>ND</v>
      </c>
      <c r="Q84" s="17" t="str">
        <f>_xlfn.XLOOKUP(Q83,Tabla24[Día],Tabla24[Despacho Judicial],"ND",0,1)</f>
        <v>ND</v>
      </c>
      <c r="R84" s="17" t="str">
        <f>_xlfn.XLOOKUP(R83,Tabla24[Día],Tabla24[Despacho Judicial],"ND",0,1)</f>
        <v>ND</v>
      </c>
      <c r="S84" s="17" t="str">
        <f>_xlfn.XLOOKUP(S83,Tabla24[Día],Tabla24[Despacho Judicial],"ND",0,1)</f>
        <v>ND</v>
      </c>
      <c r="U84" s="17" t="str">
        <f>_xlfn.XLOOKUP(U83,Tabla24[Día],Tabla24[Despacho Judicial],"ND",0,1)</f>
        <v>ND</v>
      </c>
      <c r="V84" s="17" t="str">
        <f>_xlfn.XLOOKUP(V83,Tabla24[Día],Tabla24[Despacho Judicial],"ND",0,1)</f>
        <v>ND</v>
      </c>
      <c r="W84" s="17" t="str">
        <f>_xlfn.XLOOKUP(W83,Tabla24[Día],Tabla24[Despacho Judicial],"ND",0,1)</f>
        <v>ND</v>
      </c>
      <c r="X84" s="17" t="str">
        <f>_xlfn.XLOOKUP(X83,Tabla24[Día],Tabla24[Despacho Judicial],"ND",0,1)</f>
        <v>ND</v>
      </c>
      <c r="Y84" s="17" t="str">
        <f>_xlfn.XLOOKUP(Y83,Tabla24[Día],Tabla24[Despacho Judicial],"ND",0,1)</f>
        <v>ND</v>
      </c>
      <c r="Z84" s="17" t="str">
        <f>_xlfn.XLOOKUP(Z83,Tabla24[Día],Tabla24[Despacho Judicial],"ND",0,1)</f>
        <v>ND</v>
      </c>
      <c r="AA84" s="17" t="str">
        <f>_xlfn.XLOOKUP(AA83,Tabla24[Día],Tabla24[Despacho Judicial],"ND",0,1)</f>
        <v>ND</v>
      </c>
    </row>
    <row r="85" spans="5:27" s="17" customFormat="1" ht="15" hidden="1" customHeight="1" x14ac:dyDescent="0.25">
      <c r="E85" s="17" t="str">
        <f>_xlfn.XLOOKUP(E83,Tabla24[Día],Tabla24[Tipo de día],"ND",0,1)</f>
        <v>ND</v>
      </c>
      <c r="F85" s="17" t="str">
        <f>_xlfn.XLOOKUP(F83,Tabla24[Día],Tabla24[Tipo de día],"ND",0,1)</f>
        <v>ND</v>
      </c>
      <c r="G85" s="17" t="str">
        <f>_xlfn.XLOOKUP(G83,Tabla24[Día],Tabla24[Tipo de día],"ND",0,1)</f>
        <v>ND</v>
      </c>
      <c r="H85" s="17" t="str">
        <f>_xlfn.XLOOKUP(H83,Tabla24[Día],Tabla24[Tipo de día],"ND",0,1)</f>
        <v>ND</v>
      </c>
      <c r="I85" s="17" t="str">
        <f>_xlfn.XLOOKUP(I83,Tabla24[Día],Tabla24[Tipo de día],"ND",0,1)</f>
        <v>ND</v>
      </c>
      <c r="J85" s="17" t="str">
        <f>_xlfn.XLOOKUP(J83,Tabla24[Día],Tabla24[Tipo de día],"ND",0,1)</f>
        <v>ND</v>
      </c>
      <c r="K85" s="17" t="str">
        <f>_xlfn.XLOOKUP(K83,Tabla24[Día],Tabla24[Tipo de día],"ND",0,1)</f>
        <v>ND</v>
      </c>
      <c r="M85" s="17" t="str">
        <f>_xlfn.XLOOKUP(M83,Tabla24[Día],Tabla24[Tipo de día],"ND",0,1)</f>
        <v>ND</v>
      </c>
      <c r="N85" s="17" t="str">
        <f>_xlfn.XLOOKUP(N83,Tabla24[Día],Tabla24[Tipo de día],"ND",0,1)</f>
        <v>ND</v>
      </c>
      <c r="O85" s="17" t="str">
        <f>_xlfn.XLOOKUP(O83,Tabla24[Día],Tabla24[Tipo de día],"ND",0,1)</f>
        <v>ND</v>
      </c>
      <c r="P85" s="17" t="str">
        <f>_xlfn.XLOOKUP(P83,Tabla24[Día],Tabla24[Tipo de día],"ND",0,1)</f>
        <v>ND</v>
      </c>
      <c r="Q85" s="17" t="str">
        <f>_xlfn.XLOOKUP(Q83,Tabla24[Día],Tabla24[Tipo de día],"ND",0,1)</f>
        <v>ND</v>
      </c>
      <c r="R85" s="17" t="str">
        <f>_xlfn.XLOOKUP(R83,Tabla24[Día],Tabla24[Tipo de día],"ND",0,1)</f>
        <v>ND</v>
      </c>
      <c r="S85" s="17" t="str">
        <f>_xlfn.XLOOKUP(S83,Tabla24[Día],Tabla24[Tipo de día],"ND",0,1)</f>
        <v>ND</v>
      </c>
      <c r="U85" s="17" t="str">
        <f>_xlfn.XLOOKUP(U83,Tabla24[Día],Tabla24[Tipo de día],"ND",0,1)</f>
        <v>ND</v>
      </c>
      <c r="V85" s="17" t="str">
        <f>_xlfn.XLOOKUP(V83,Tabla24[Día],Tabla24[Tipo de día],"ND",0,1)</f>
        <v>ND</v>
      </c>
      <c r="W85" s="17" t="str">
        <f>_xlfn.XLOOKUP(W83,Tabla24[Día],Tabla24[Tipo de día],"ND",0,1)</f>
        <v>ND</v>
      </c>
      <c r="X85" s="17" t="str">
        <f>_xlfn.XLOOKUP(X83,Tabla24[Día],Tabla24[Tipo de día],"ND",0,1)</f>
        <v>ND</v>
      </c>
      <c r="Y85" s="17" t="str">
        <f>_xlfn.XLOOKUP(Y83,Tabla24[Día],Tabla24[Tipo de día],"ND",0,1)</f>
        <v>ND</v>
      </c>
      <c r="Z85" s="17" t="str">
        <f>_xlfn.XLOOKUP(Z83,Tabla24[Día],Tabla24[Tipo de día],"ND",0,1)</f>
        <v>ND</v>
      </c>
      <c r="AA85" s="17" t="str">
        <f>_xlfn.XLOOKUP(AA83,Tabla24[Día],Tabla24[Tipo de día],"ND",0,1)</f>
        <v>ND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89" t="str">
        <f>UPPER(TEXT(DATEVALUE(2024&amp;"-"&amp;7&amp;"-1"),"[$-es-CO]mmmm yyyy"))</f>
        <v>JULIO 2024</v>
      </c>
      <c r="F88" s="90"/>
      <c r="G88" s="90"/>
      <c r="H88" s="90"/>
      <c r="I88" s="90"/>
      <c r="J88" s="90"/>
      <c r="K88" s="91"/>
      <c r="M88" s="89" t="str">
        <f>UPPER(TEXT(DATEVALUE(2024&amp;"-"&amp;8&amp;"-1"),"[$-es-CO]mmmm yyyy"))</f>
        <v>AGOSTO 2024</v>
      </c>
      <c r="N88" s="90"/>
      <c r="O88" s="90"/>
      <c r="P88" s="90"/>
      <c r="Q88" s="90"/>
      <c r="R88" s="90"/>
      <c r="S88" s="91"/>
      <c r="U88" s="89" t="str">
        <f>UPPER(TEXT(DATEVALUE(2024&amp;"-"&amp;9&amp;"-1"),"[$-es-CO]mmmm yyyy"))</f>
        <v>SEPTIEMBRE 2024</v>
      </c>
      <c r="V88" s="90"/>
      <c r="W88" s="90"/>
      <c r="X88" s="90"/>
      <c r="Y88" s="90"/>
      <c r="Z88" s="90"/>
      <c r="AA88" s="91"/>
    </row>
    <row r="89" spans="5:27" ht="15" customHeight="1" x14ac:dyDescent="0.25">
      <c r="E89" s="24" t="s">
        <v>162</v>
      </c>
      <c r="F89" s="24" t="s">
        <v>163</v>
      </c>
      <c r="G89" s="24" t="s">
        <v>164</v>
      </c>
      <c r="H89" s="24" t="s">
        <v>165</v>
      </c>
      <c r="I89" s="24" t="s">
        <v>166</v>
      </c>
      <c r="J89" s="24" t="s">
        <v>167</v>
      </c>
      <c r="K89" s="24" t="s">
        <v>168</v>
      </c>
      <c r="L89" s="23"/>
      <c r="M89" s="24" t="s">
        <v>162</v>
      </c>
      <c r="N89" s="24" t="s">
        <v>163</v>
      </c>
      <c r="O89" s="24" t="s">
        <v>164</v>
      </c>
      <c r="P89" s="24" t="s">
        <v>165</v>
      </c>
      <c r="Q89" s="24" t="s">
        <v>166</v>
      </c>
      <c r="R89" s="24" t="s">
        <v>167</v>
      </c>
      <c r="S89" s="24" t="s">
        <v>168</v>
      </c>
      <c r="T89" s="23"/>
      <c r="U89" s="24" t="s">
        <v>162</v>
      </c>
      <c r="V89" s="24" t="s">
        <v>163</v>
      </c>
      <c r="W89" s="24" t="s">
        <v>164</v>
      </c>
      <c r="X89" s="24" t="s">
        <v>165</v>
      </c>
      <c r="Y89" s="24" t="s">
        <v>166</v>
      </c>
      <c r="Z89" s="24" t="s">
        <v>167</v>
      </c>
      <c r="AA89" s="24" t="s">
        <v>168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ND</v>
      </c>
      <c r="F91" s="18" t="str">
        <f>_xlfn.XLOOKUP(F90,Tabla24[Día],Tabla24[Despacho Judicial],"ND",0,1)</f>
        <v>ND</v>
      </c>
      <c r="G91" s="18" t="str">
        <f>_xlfn.XLOOKUP(G90,Tabla24[Día],Tabla24[Despacho Judicial],"ND",0,1)</f>
        <v>ND</v>
      </c>
      <c r="H91" s="18" t="str">
        <f>_xlfn.XLOOKUP(H90,Tabla24[Día],Tabla24[Despacho Judicial],"ND",0,1)</f>
        <v>ND</v>
      </c>
      <c r="I91" s="18" t="str">
        <f>_xlfn.XLOOKUP(I90,Tabla24[Día],Tabla24[Despacho Judicial],"ND",0,1)</f>
        <v>ND</v>
      </c>
      <c r="J91" s="18" t="str">
        <f>_xlfn.XLOOKUP(J90,Tabla24[Día],Tabla24[Despacho Judicial],"ND",0,1)</f>
        <v>ND</v>
      </c>
      <c r="K91" s="18" t="str">
        <f>_xlfn.XLOOKUP(K90,Tabla24[Día],Tabla24[Despacho Judicial],"ND",0,1)</f>
        <v>ND</v>
      </c>
      <c r="L91" s="17"/>
      <c r="M91" s="18" t="str">
        <f>_xlfn.XLOOKUP(M90,Tabla24[Día],Tabla24[Despacho Judicial],"ND",0,1)</f>
        <v>ND</v>
      </c>
      <c r="N91" s="18" t="str">
        <f>_xlfn.XLOOKUP(N90,Tabla24[Día],Tabla24[Despacho Judicial],"ND",0,1)</f>
        <v>ND</v>
      </c>
      <c r="O91" s="18" t="str">
        <f>_xlfn.XLOOKUP(O90,Tabla24[Día],Tabla24[Despacho Judicial],"ND",0,1)</f>
        <v>ND</v>
      </c>
      <c r="P91" s="18" t="str">
        <f>_xlfn.XLOOKUP(P90,Tabla24[Día],Tabla24[Despacho Judicial],"ND",0,1)</f>
        <v>ND</v>
      </c>
      <c r="Q91" s="18" t="str">
        <f>_xlfn.XLOOKUP(Q90,Tabla24[Día],Tabla24[Despacho Judicial],"ND",0,1)</f>
        <v>ND</v>
      </c>
      <c r="R91" s="18" t="str">
        <f>_xlfn.XLOOKUP(R90,Tabla24[Día],Tabla24[Despacho Judicial],"ND",0,1)</f>
        <v>ND</v>
      </c>
      <c r="S91" s="18" t="str">
        <f>_xlfn.XLOOKUP(S90,Tabla24[Día],Tabla24[Despacho Judicial],"ND",0,1)</f>
        <v>ND</v>
      </c>
      <c r="T91" s="17"/>
      <c r="U91" s="18" t="str">
        <f>_xlfn.XLOOKUP(U90,Tabla24[Día],Tabla24[Despacho Judicial],"ND",0,1)</f>
        <v>ND</v>
      </c>
      <c r="V91" s="18" t="str">
        <f>_xlfn.XLOOKUP(V90,Tabla24[Día],Tabla24[Despacho Judicial],"ND",0,1)</f>
        <v>ND</v>
      </c>
      <c r="W91" s="18" t="str">
        <f>_xlfn.XLOOKUP(W90,Tabla24[Día],Tabla24[Despacho Judicial],"ND",0,1)</f>
        <v>ND</v>
      </c>
      <c r="X91" s="18" t="str">
        <f>_xlfn.XLOOKUP(X90,Tabla24[Día],Tabla24[Despacho Judicial],"ND",0,1)</f>
        <v>ND</v>
      </c>
      <c r="Y91" s="18" t="str">
        <f>_xlfn.XLOOKUP(Y90,Tabla24[Día],Tabla24[Despacho Judicial],"ND",0,1)</f>
        <v>ND</v>
      </c>
      <c r="Z91" s="18" t="str">
        <f>_xlfn.XLOOKUP(Z90,Tabla24[Día],Tabla24[Despacho Judicial],"ND",0,1)</f>
        <v>ND</v>
      </c>
      <c r="AA91" s="18" t="str">
        <f>_xlfn.XLOOKUP(AA90,Tabla24[Día],Tabla24[Despacho Judicial],"ND",0,1)</f>
        <v>ND</v>
      </c>
    </row>
    <row r="92" spans="5:27" ht="15" hidden="1" customHeight="1" x14ac:dyDescent="0.25">
      <c r="E92" s="18" t="str">
        <f>_xlfn.XLOOKUP(E90,Tabla24[Día],Tabla24[Tipo de día],"ND",0,1)</f>
        <v>ND</v>
      </c>
      <c r="F92" s="18" t="str">
        <f>_xlfn.XLOOKUP(F90,Tabla24[Día],Tabla24[Tipo de día],"ND",0,1)</f>
        <v>ND</v>
      </c>
      <c r="G92" s="18" t="str">
        <f>_xlfn.XLOOKUP(G90,Tabla24[Día],Tabla24[Tipo de día],"ND",0,1)</f>
        <v>ND</v>
      </c>
      <c r="H92" s="18" t="str">
        <f>_xlfn.XLOOKUP(H90,Tabla24[Día],Tabla24[Tipo de día],"ND",0,1)</f>
        <v>ND</v>
      </c>
      <c r="I92" s="18" t="str">
        <f>_xlfn.XLOOKUP(I90,Tabla24[Día],Tabla24[Tipo de día],"ND",0,1)</f>
        <v>ND</v>
      </c>
      <c r="J92" s="18" t="str">
        <f>_xlfn.XLOOKUP(J90,Tabla24[Día],Tabla24[Tipo de día],"ND",0,1)</f>
        <v>ND</v>
      </c>
      <c r="K92" s="18" t="str">
        <f>_xlfn.XLOOKUP(K90,Tabla24[Día],Tabla24[Tipo de día],"ND",0,1)</f>
        <v>ND</v>
      </c>
      <c r="L92" s="17"/>
      <c r="M92" s="18" t="str">
        <f>_xlfn.XLOOKUP(M90,Tabla24[Día],Tabla24[Tipo de día],"ND",0,1)</f>
        <v>ND</v>
      </c>
      <c r="N92" s="18" t="str">
        <f>_xlfn.XLOOKUP(N90,Tabla24[Día],Tabla24[Tipo de día],"ND",0,1)</f>
        <v>ND</v>
      </c>
      <c r="O92" s="18" t="str">
        <f>_xlfn.XLOOKUP(O90,Tabla24[Día],Tabla24[Tipo de día],"ND",0,1)</f>
        <v>ND</v>
      </c>
      <c r="P92" s="18" t="str">
        <f>_xlfn.XLOOKUP(P90,Tabla24[Día],Tabla24[Tipo de día],"ND",0,1)</f>
        <v>ND</v>
      </c>
      <c r="Q92" s="18" t="str">
        <f>_xlfn.XLOOKUP(Q90,Tabla24[Día],Tabla24[Tipo de día],"ND",0,1)</f>
        <v>ND</v>
      </c>
      <c r="R92" s="18" t="str">
        <f>_xlfn.XLOOKUP(R90,Tabla24[Día],Tabla24[Tipo de día],"ND",0,1)</f>
        <v>ND</v>
      </c>
      <c r="S92" s="18" t="str">
        <f>_xlfn.XLOOKUP(S90,Tabla24[Día],Tabla24[Tipo de día],"ND",0,1)</f>
        <v>ND</v>
      </c>
      <c r="T92" s="17"/>
      <c r="U92" s="18" t="str">
        <f>_xlfn.XLOOKUP(U90,Tabla24[Día],Tabla24[Tipo de día],"ND",0,1)</f>
        <v>ND</v>
      </c>
      <c r="V92" s="18" t="str">
        <f>_xlfn.XLOOKUP(V90,Tabla24[Día],Tabla24[Tipo de día],"ND",0,1)</f>
        <v>ND</v>
      </c>
      <c r="W92" s="18" t="str">
        <f>_xlfn.XLOOKUP(W90,Tabla24[Día],Tabla24[Tipo de día],"ND",0,1)</f>
        <v>ND</v>
      </c>
      <c r="X92" s="18" t="str">
        <f>_xlfn.XLOOKUP(X90,Tabla24[Día],Tabla24[Tipo de día],"ND",0,1)</f>
        <v>ND</v>
      </c>
      <c r="Y92" s="18" t="str">
        <f>_xlfn.XLOOKUP(Y90,Tabla24[Día],Tabla24[Tipo de día],"ND",0,1)</f>
        <v>ND</v>
      </c>
      <c r="Z92" s="18" t="str">
        <f>_xlfn.XLOOKUP(Z90,Tabla24[Día],Tabla24[Tipo de día],"ND",0,1)</f>
        <v>ND</v>
      </c>
      <c r="AA92" s="18" t="str">
        <f>_xlfn.XLOOKUP(AA90,Tabla24[Día],Tabla24[Tipo de día],"ND",0,1)</f>
        <v>ND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ND</v>
      </c>
      <c r="F95" s="18" t="str">
        <f>_xlfn.XLOOKUP(F94,Tabla24[Día],Tabla24[Despacho Judicial],"ND",0,1)</f>
        <v>ND</v>
      </c>
      <c r="G95" s="18" t="str">
        <f>_xlfn.XLOOKUP(G94,Tabla24[Día],Tabla24[Despacho Judicial],"ND",0,1)</f>
        <v>ND</v>
      </c>
      <c r="H95" s="18" t="str">
        <f>_xlfn.XLOOKUP(H94,Tabla24[Día],Tabla24[Despacho Judicial],"ND",0,1)</f>
        <v>ND</v>
      </c>
      <c r="I95" s="18" t="str">
        <f>_xlfn.XLOOKUP(I94,Tabla24[Día],Tabla24[Despacho Judicial],"ND",0,1)</f>
        <v>ND</v>
      </c>
      <c r="J95" s="18" t="str">
        <f>_xlfn.XLOOKUP(J94,Tabla24[Día],Tabla24[Despacho Judicial],"ND",0,1)</f>
        <v>ND</v>
      </c>
      <c r="K95" s="18" t="str">
        <f>_xlfn.XLOOKUP(K94,Tabla24[Día],Tabla24[Despacho Judicial],"ND",0,1)</f>
        <v>ND</v>
      </c>
      <c r="L95" s="17"/>
      <c r="M95" s="18" t="str">
        <f>_xlfn.XLOOKUP(M94,Tabla24[Día],Tabla24[Despacho Judicial],"ND",0,1)</f>
        <v>ND</v>
      </c>
      <c r="N95" s="18" t="str">
        <f>_xlfn.XLOOKUP(N94,Tabla24[Día],Tabla24[Despacho Judicial],"ND",0,1)</f>
        <v>ND</v>
      </c>
      <c r="O95" s="18" t="str">
        <f>_xlfn.XLOOKUP(O94,Tabla24[Día],Tabla24[Despacho Judicial],"ND",0,1)</f>
        <v>ND</v>
      </c>
      <c r="P95" s="18" t="str">
        <f>_xlfn.XLOOKUP(P94,Tabla24[Día],Tabla24[Despacho Judicial],"ND",0,1)</f>
        <v>ND</v>
      </c>
      <c r="Q95" s="18" t="str">
        <f>_xlfn.XLOOKUP(Q94,Tabla24[Día],Tabla24[Despacho Judicial],"ND",0,1)</f>
        <v>ND</v>
      </c>
      <c r="R95" s="18" t="str">
        <f>_xlfn.XLOOKUP(R94,Tabla24[Día],Tabla24[Despacho Judicial],"ND",0,1)</f>
        <v>ND</v>
      </c>
      <c r="S95" s="18" t="str">
        <f>_xlfn.XLOOKUP(S94,Tabla24[Día],Tabla24[Despacho Judicial],"ND",0,1)</f>
        <v>ND</v>
      </c>
      <c r="T95" s="17"/>
      <c r="U95" s="18" t="str">
        <f>_xlfn.XLOOKUP(U94,Tabla24[Día],Tabla24[Despacho Judicial],"ND",0,1)</f>
        <v>ND</v>
      </c>
      <c r="V95" s="18" t="str">
        <f>_xlfn.XLOOKUP(V94,Tabla24[Día],Tabla24[Despacho Judicial],"ND",0,1)</f>
        <v>ND</v>
      </c>
      <c r="W95" s="18" t="str">
        <f>_xlfn.XLOOKUP(W94,Tabla24[Día],Tabla24[Despacho Judicial],"ND",0,1)</f>
        <v>ND</v>
      </c>
      <c r="X95" s="18" t="str">
        <f>_xlfn.XLOOKUP(X94,Tabla24[Día],Tabla24[Despacho Judicial],"ND",0,1)</f>
        <v>ND</v>
      </c>
      <c r="Y95" s="18" t="str">
        <f>_xlfn.XLOOKUP(Y94,Tabla24[Día],Tabla24[Despacho Judicial],"ND",0,1)</f>
        <v>ND</v>
      </c>
      <c r="Z95" s="18" t="str">
        <f>_xlfn.XLOOKUP(Z94,Tabla24[Día],Tabla24[Despacho Judicial],"ND",0,1)</f>
        <v>ND</v>
      </c>
      <c r="AA95" s="18" t="str">
        <f>_xlfn.XLOOKUP(AA94,Tabla24[Día],Tabla24[Despacho Judicial],"ND",0,1)</f>
        <v>ND</v>
      </c>
    </row>
    <row r="96" spans="5:27" ht="15" hidden="1" customHeight="1" x14ac:dyDescent="0.25">
      <c r="E96" s="18" t="str">
        <f>_xlfn.XLOOKUP(E94,Tabla24[Día],Tabla24[Tipo de día],"ND",0,1)</f>
        <v>ND</v>
      </c>
      <c r="F96" s="18" t="str">
        <f>_xlfn.XLOOKUP(F94,Tabla24[Día],Tabla24[Tipo de día],"ND",0,1)</f>
        <v>ND</v>
      </c>
      <c r="G96" s="18" t="str">
        <f>_xlfn.XLOOKUP(G94,Tabla24[Día],Tabla24[Tipo de día],"ND",0,1)</f>
        <v>ND</v>
      </c>
      <c r="H96" s="18" t="str">
        <f>_xlfn.XLOOKUP(H94,Tabla24[Día],Tabla24[Tipo de día],"ND",0,1)</f>
        <v>ND</v>
      </c>
      <c r="I96" s="18" t="str">
        <f>_xlfn.XLOOKUP(I94,Tabla24[Día],Tabla24[Tipo de día],"ND",0,1)</f>
        <v>ND</v>
      </c>
      <c r="J96" s="18" t="str">
        <f>_xlfn.XLOOKUP(J94,Tabla24[Día],Tabla24[Tipo de día],"ND",0,1)</f>
        <v>ND</v>
      </c>
      <c r="K96" s="18" t="str">
        <f>_xlfn.XLOOKUP(K94,Tabla24[Día],Tabla24[Tipo de día],"ND",0,1)</f>
        <v>ND</v>
      </c>
      <c r="L96" s="17"/>
      <c r="M96" s="18" t="str">
        <f>_xlfn.XLOOKUP(M94,Tabla24[Día],Tabla24[Tipo de día],"ND",0,1)</f>
        <v>ND</v>
      </c>
      <c r="N96" s="18" t="str">
        <f>_xlfn.XLOOKUP(N94,Tabla24[Día],Tabla24[Tipo de día],"ND",0,1)</f>
        <v>ND</v>
      </c>
      <c r="O96" s="18" t="str">
        <f>_xlfn.XLOOKUP(O94,Tabla24[Día],Tabla24[Tipo de día],"ND",0,1)</f>
        <v>ND</v>
      </c>
      <c r="P96" s="18" t="str">
        <f>_xlfn.XLOOKUP(P94,Tabla24[Día],Tabla24[Tipo de día],"ND",0,1)</f>
        <v>ND</v>
      </c>
      <c r="Q96" s="18" t="str">
        <f>_xlfn.XLOOKUP(Q94,Tabla24[Día],Tabla24[Tipo de día],"ND",0,1)</f>
        <v>ND</v>
      </c>
      <c r="R96" s="18" t="str">
        <f>_xlfn.XLOOKUP(R94,Tabla24[Día],Tabla24[Tipo de día],"ND",0,1)</f>
        <v>ND</v>
      </c>
      <c r="S96" s="18" t="str">
        <f>_xlfn.XLOOKUP(S94,Tabla24[Día],Tabla24[Tipo de día],"ND",0,1)</f>
        <v>ND</v>
      </c>
      <c r="T96" s="17"/>
      <c r="U96" s="18" t="str">
        <f>_xlfn.XLOOKUP(U94,Tabla24[Día],Tabla24[Tipo de día],"ND",0,1)</f>
        <v>ND</v>
      </c>
      <c r="V96" s="18" t="str">
        <f>_xlfn.XLOOKUP(V94,Tabla24[Día],Tabla24[Tipo de día],"ND",0,1)</f>
        <v>ND</v>
      </c>
      <c r="W96" s="18" t="str">
        <f>_xlfn.XLOOKUP(W94,Tabla24[Día],Tabla24[Tipo de día],"ND",0,1)</f>
        <v>ND</v>
      </c>
      <c r="X96" s="18" t="str">
        <f>_xlfn.XLOOKUP(X94,Tabla24[Día],Tabla24[Tipo de día],"ND",0,1)</f>
        <v>ND</v>
      </c>
      <c r="Y96" s="18" t="str">
        <f>_xlfn.XLOOKUP(Y94,Tabla24[Día],Tabla24[Tipo de día],"ND",0,1)</f>
        <v>ND</v>
      </c>
      <c r="Z96" s="18" t="str">
        <f>_xlfn.XLOOKUP(Z94,Tabla24[Día],Tabla24[Tipo de día],"ND",0,1)</f>
        <v>ND</v>
      </c>
      <c r="AA96" s="18" t="str">
        <f>_xlfn.XLOOKUP(AA94,Tabla24[Día],Tabla24[Tipo de día],"ND",0,1)</f>
        <v>ND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ND</v>
      </c>
      <c r="F99" s="18" t="str">
        <f>_xlfn.XLOOKUP(F98,Tabla24[Día],Tabla24[Despacho Judicial],"ND",0,1)</f>
        <v>ND</v>
      </c>
      <c r="G99" s="18" t="str">
        <f>_xlfn.XLOOKUP(G98,Tabla24[Día],Tabla24[Despacho Judicial],"ND",0,1)</f>
        <v>ND</v>
      </c>
      <c r="H99" s="18" t="str">
        <f>_xlfn.XLOOKUP(H98,Tabla24[Día],Tabla24[Despacho Judicial],"ND",0,1)</f>
        <v>ND</v>
      </c>
      <c r="I99" s="18" t="str">
        <f>_xlfn.XLOOKUP(I98,Tabla24[Día],Tabla24[Despacho Judicial],"ND",0,1)</f>
        <v>ND</v>
      </c>
      <c r="J99" s="18" t="str">
        <f>_xlfn.XLOOKUP(J98,Tabla24[Día],Tabla24[Despacho Judicial],"ND",0,1)</f>
        <v>ND</v>
      </c>
      <c r="K99" s="18" t="str">
        <f>_xlfn.XLOOKUP(K98,Tabla24[Día],Tabla24[Despacho Judicial],"ND",0,1)</f>
        <v>ND</v>
      </c>
      <c r="L99" s="17"/>
      <c r="M99" s="18" t="str">
        <f>_xlfn.XLOOKUP(M98,Tabla24[Día],Tabla24[Despacho Judicial],"ND",0,1)</f>
        <v>ND</v>
      </c>
      <c r="N99" s="18" t="str">
        <f>_xlfn.XLOOKUP(N98,Tabla24[Día],Tabla24[Despacho Judicial],"ND",0,1)</f>
        <v>ND</v>
      </c>
      <c r="O99" s="18" t="str">
        <f>_xlfn.XLOOKUP(O98,Tabla24[Día],Tabla24[Despacho Judicial],"ND",0,1)</f>
        <v>ND</v>
      </c>
      <c r="P99" s="18" t="str">
        <f>_xlfn.XLOOKUP(P98,Tabla24[Día],Tabla24[Despacho Judicial],"ND",0,1)</f>
        <v>ND</v>
      </c>
      <c r="Q99" s="18" t="str">
        <f>_xlfn.XLOOKUP(Q98,Tabla24[Día],Tabla24[Despacho Judicial],"ND",0,1)</f>
        <v>ND</v>
      </c>
      <c r="R99" s="18" t="str">
        <f>_xlfn.XLOOKUP(R98,Tabla24[Día],Tabla24[Despacho Judicial],"ND",0,1)</f>
        <v>ND</v>
      </c>
      <c r="S99" s="18" t="str">
        <f>_xlfn.XLOOKUP(S98,Tabla24[Día],Tabla24[Despacho Judicial],"ND",0,1)</f>
        <v>ND</v>
      </c>
      <c r="T99" s="17"/>
      <c r="U99" s="18" t="str">
        <f>_xlfn.XLOOKUP(U98,Tabla24[Día],Tabla24[Despacho Judicial],"ND",0,1)</f>
        <v>ND</v>
      </c>
      <c r="V99" s="18" t="str">
        <f>_xlfn.XLOOKUP(V98,Tabla24[Día],Tabla24[Despacho Judicial],"ND",0,1)</f>
        <v>ND</v>
      </c>
      <c r="W99" s="18" t="str">
        <f>_xlfn.XLOOKUP(W98,Tabla24[Día],Tabla24[Despacho Judicial],"ND",0,1)</f>
        <v>ND</v>
      </c>
      <c r="X99" s="18" t="str">
        <f>_xlfn.XLOOKUP(X98,Tabla24[Día],Tabla24[Despacho Judicial],"ND",0,1)</f>
        <v>ND</v>
      </c>
      <c r="Y99" s="18" t="str">
        <f>_xlfn.XLOOKUP(Y98,Tabla24[Día],Tabla24[Despacho Judicial],"ND",0,1)</f>
        <v>ND</v>
      </c>
      <c r="Z99" s="18" t="str">
        <f>_xlfn.XLOOKUP(Z98,Tabla24[Día],Tabla24[Despacho Judicial],"ND",0,1)</f>
        <v>ND</v>
      </c>
      <c r="AA99" s="18" t="str">
        <f>_xlfn.XLOOKUP(AA98,Tabla24[Día],Tabla24[Despacho Judicial],"ND",0,1)</f>
        <v>ND</v>
      </c>
    </row>
    <row r="100" spans="5:27" ht="15" hidden="1" customHeight="1" x14ac:dyDescent="0.25">
      <c r="E100" s="18" t="str">
        <f>_xlfn.XLOOKUP(E98,Tabla24[Día],Tabla24[Tipo de día],"ND",0,1)</f>
        <v>ND</v>
      </c>
      <c r="F100" s="18" t="str">
        <f>_xlfn.XLOOKUP(F98,Tabla24[Día],Tabla24[Tipo de día],"ND",0,1)</f>
        <v>ND</v>
      </c>
      <c r="G100" s="18" t="str">
        <f>_xlfn.XLOOKUP(G98,Tabla24[Día],Tabla24[Tipo de día],"ND",0,1)</f>
        <v>ND</v>
      </c>
      <c r="H100" s="18" t="str">
        <f>_xlfn.XLOOKUP(H98,Tabla24[Día],Tabla24[Tipo de día],"ND",0,1)</f>
        <v>ND</v>
      </c>
      <c r="I100" s="18" t="str">
        <f>_xlfn.XLOOKUP(I98,Tabla24[Día],Tabla24[Tipo de día],"ND",0,1)</f>
        <v>ND</v>
      </c>
      <c r="J100" s="18" t="str">
        <f>_xlfn.XLOOKUP(J98,Tabla24[Día],Tabla24[Tipo de día],"ND",0,1)</f>
        <v>ND</v>
      </c>
      <c r="K100" s="18" t="str">
        <f>_xlfn.XLOOKUP(K98,Tabla24[Día],Tabla24[Tipo de día],"ND",0,1)</f>
        <v>ND</v>
      </c>
      <c r="L100" s="17"/>
      <c r="M100" s="18" t="str">
        <f>_xlfn.XLOOKUP(M98,Tabla24[Día],Tabla24[Tipo de día],"ND",0,1)</f>
        <v>ND</v>
      </c>
      <c r="N100" s="18" t="str">
        <f>_xlfn.XLOOKUP(N98,Tabla24[Día],Tabla24[Tipo de día],"ND",0,1)</f>
        <v>ND</v>
      </c>
      <c r="O100" s="18" t="str">
        <f>_xlfn.XLOOKUP(O98,Tabla24[Día],Tabla24[Tipo de día],"ND",0,1)</f>
        <v>ND</v>
      </c>
      <c r="P100" s="18" t="str">
        <f>_xlfn.XLOOKUP(P98,Tabla24[Día],Tabla24[Tipo de día],"ND",0,1)</f>
        <v>ND</v>
      </c>
      <c r="Q100" s="18" t="str">
        <f>_xlfn.XLOOKUP(Q98,Tabla24[Día],Tabla24[Tipo de día],"ND",0,1)</f>
        <v>ND</v>
      </c>
      <c r="R100" s="18" t="str">
        <f>_xlfn.XLOOKUP(R98,Tabla24[Día],Tabla24[Tipo de día],"ND",0,1)</f>
        <v>ND</v>
      </c>
      <c r="S100" s="18" t="str">
        <f>_xlfn.XLOOKUP(S98,Tabla24[Día],Tabla24[Tipo de día],"ND",0,1)</f>
        <v>ND</v>
      </c>
      <c r="T100" s="17"/>
      <c r="U100" s="18" t="str">
        <f>_xlfn.XLOOKUP(U98,Tabla24[Día],Tabla24[Tipo de día],"ND",0,1)</f>
        <v>ND</v>
      </c>
      <c r="V100" s="18" t="str">
        <f>_xlfn.XLOOKUP(V98,Tabla24[Día],Tabla24[Tipo de día],"ND",0,1)</f>
        <v>ND</v>
      </c>
      <c r="W100" s="18" t="str">
        <f>_xlfn.XLOOKUP(W98,Tabla24[Día],Tabla24[Tipo de día],"ND",0,1)</f>
        <v>ND</v>
      </c>
      <c r="X100" s="18" t="str">
        <f>_xlfn.XLOOKUP(X98,Tabla24[Día],Tabla24[Tipo de día],"ND",0,1)</f>
        <v>ND</v>
      </c>
      <c r="Y100" s="18" t="str">
        <f>_xlfn.XLOOKUP(Y98,Tabla24[Día],Tabla24[Tipo de día],"ND",0,1)</f>
        <v>ND</v>
      </c>
      <c r="Z100" s="18" t="str">
        <f>_xlfn.XLOOKUP(Z98,Tabla24[Día],Tabla24[Tipo de día],"ND",0,1)</f>
        <v>ND</v>
      </c>
      <c r="AA100" s="18" t="str">
        <f>_xlfn.XLOOKUP(AA98,Tabla24[Día],Tabla24[Tipo de día],"ND",0,1)</f>
        <v>ND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ND</v>
      </c>
      <c r="F103" s="18" t="str">
        <f>_xlfn.XLOOKUP(F102,Tabla24[Día],Tabla24[Despacho Judicial],"ND",0,1)</f>
        <v>ND</v>
      </c>
      <c r="G103" s="18" t="str">
        <f>_xlfn.XLOOKUP(G102,Tabla24[Día],Tabla24[Despacho Judicial],"ND",0,1)</f>
        <v>ND</v>
      </c>
      <c r="H103" s="18" t="str">
        <f>_xlfn.XLOOKUP(H102,Tabla24[Día],Tabla24[Despacho Judicial],"ND",0,1)</f>
        <v>ND</v>
      </c>
      <c r="I103" s="18" t="str">
        <f>_xlfn.XLOOKUP(I102,Tabla24[Día],Tabla24[Despacho Judicial],"ND",0,1)</f>
        <v>ND</v>
      </c>
      <c r="J103" s="18" t="str">
        <f>_xlfn.XLOOKUP(J102,Tabla24[Día],Tabla24[Despacho Judicial],"ND",0,1)</f>
        <v>ND</v>
      </c>
      <c r="K103" s="18" t="str">
        <f>_xlfn.XLOOKUP(K102,Tabla24[Día],Tabla24[Despacho Judicial],"ND",0,1)</f>
        <v>ND</v>
      </c>
      <c r="L103" s="17"/>
      <c r="M103" s="18" t="str">
        <f>_xlfn.XLOOKUP(M102,Tabla24[Día],Tabla24[Despacho Judicial],"ND",0,1)</f>
        <v>ND</v>
      </c>
      <c r="N103" s="18" t="str">
        <f>_xlfn.XLOOKUP(N102,Tabla24[Día],Tabla24[Despacho Judicial],"ND",0,1)</f>
        <v>ND</v>
      </c>
      <c r="O103" s="18" t="str">
        <f>_xlfn.XLOOKUP(O102,Tabla24[Día],Tabla24[Despacho Judicial],"ND",0,1)</f>
        <v>ND</v>
      </c>
      <c r="P103" s="18" t="str">
        <f>_xlfn.XLOOKUP(P102,Tabla24[Día],Tabla24[Despacho Judicial],"ND",0,1)</f>
        <v>ND</v>
      </c>
      <c r="Q103" s="18" t="str">
        <f>_xlfn.XLOOKUP(Q102,Tabla24[Día],Tabla24[Despacho Judicial],"ND",0,1)</f>
        <v>ND</v>
      </c>
      <c r="R103" s="18" t="str">
        <f>_xlfn.XLOOKUP(R102,Tabla24[Día],Tabla24[Despacho Judicial],"ND",0,1)</f>
        <v>ND</v>
      </c>
      <c r="S103" s="18" t="str">
        <f>_xlfn.XLOOKUP(S102,Tabla24[Día],Tabla24[Despacho Judicial],"ND",0,1)</f>
        <v>ND</v>
      </c>
      <c r="T103" s="17"/>
      <c r="U103" s="18" t="str">
        <f>_xlfn.XLOOKUP(U102,Tabla24[Día],Tabla24[Despacho Judicial],"ND",0,1)</f>
        <v>ND</v>
      </c>
      <c r="V103" s="18" t="str">
        <f>_xlfn.XLOOKUP(V102,Tabla24[Día],Tabla24[Despacho Judicial],"ND",0,1)</f>
        <v>ND</v>
      </c>
      <c r="W103" s="18" t="str">
        <f>_xlfn.XLOOKUP(W102,Tabla24[Día],Tabla24[Despacho Judicial],"ND",0,1)</f>
        <v>ND</v>
      </c>
      <c r="X103" s="18" t="str">
        <f>_xlfn.XLOOKUP(X102,Tabla24[Día],Tabla24[Despacho Judicial],"ND",0,1)</f>
        <v>ND</v>
      </c>
      <c r="Y103" s="18" t="str">
        <f>_xlfn.XLOOKUP(Y102,Tabla24[Día],Tabla24[Despacho Judicial],"ND",0,1)</f>
        <v>ND</v>
      </c>
      <c r="Z103" s="18" t="str">
        <f>_xlfn.XLOOKUP(Z102,Tabla24[Día],Tabla24[Despacho Judicial],"ND",0,1)</f>
        <v>ND</v>
      </c>
      <c r="AA103" s="18" t="str">
        <f>_xlfn.XLOOKUP(AA102,Tabla24[Día],Tabla24[Despacho Judicial],"ND",0,1)</f>
        <v>ND</v>
      </c>
    </row>
    <row r="104" spans="5:27" ht="15" hidden="1" customHeight="1" x14ac:dyDescent="0.25">
      <c r="E104" s="18" t="str">
        <f>_xlfn.XLOOKUP(E102,Tabla24[Día],Tabla24[Tipo de día],"ND",0,1)</f>
        <v>ND</v>
      </c>
      <c r="F104" s="18" t="str">
        <f>_xlfn.XLOOKUP(F102,Tabla24[Día],Tabla24[Tipo de día],"ND",0,1)</f>
        <v>ND</v>
      </c>
      <c r="G104" s="18" t="str">
        <f>_xlfn.XLOOKUP(G102,Tabla24[Día],Tabla24[Tipo de día],"ND",0,1)</f>
        <v>ND</v>
      </c>
      <c r="H104" s="18" t="str">
        <f>_xlfn.XLOOKUP(H102,Tabla24[Día],Tabla24[Tipo de día],"ND",0,1)</f>
        <v>ND</v>
      </c>
      <c r="I104" s="18" t="str">
        <f>_xlfn.XLOOKUP(I102,Tabla24[Día],Tabla24[Tipo de día],"ND",0,1)</f>
        <v>ND</v>
      </c>
      <c r="J104" s="18" t="str">
        <f>_xlfn.XLOOKUP(J102,Tabla24[Día],Tabla24[Tipo de día],"ND",0,1)</f>
        <v>ND</v>
      </c>
      <c r="K104" s="18" t="str">
        <f>_xlfn.XLOOKUP(K102,Tabla24[Día],Tabla24[Tipo de día],"ND",0,1)</f>
        <v>ND</v>
      </c>
      <c r="L104" s="17"/>
      <c r="M104" s="18" t="str">
        <f>_xlfn.XLOOKUP(M102,Tabla24[Día],Tabla24[Tipo de día],"ND",0,1)</f>
        <v>ND</v>
      </c>
      <c r="N104" s="18" t="str">
        <f>_xlfn.XLOOKUP(N102,Tabla24[Día],Tabla24[Tipo de día],"ND",0,1)</f>
        <v>ND</v>
      </c>
      <c r="O104" s="18" t="str">
        <f>_xlfn.XLOOKUP(O102,Tabla24[Día],Tabla24[Tipo de día],"ND",0,1)</f>
        <v>ND</v>
      </c>
      <c r="P104" s="18" t="str">
        <f>_xlfn.XLOOKUP(P102,Tabla24[Día],Tabla24[Tipo de día],"ND",0,1)</f>
        <v>ND</v>
      </c>
      <c r="Q104" s="18" t="str">
        <f>_xlfn.XLOOKUP(Q102,Tabla24[Día],Tabla24[Tipo de día],"ND",0,1)</f>
        <v>ND</v>
      </c>
      <c r="R104" s="18" t="str">
        <f>_xlfn.XLOOKUP(R102,Tabla24[Día],Tabla24[Tipo de día],"ND",0,1)</f>
        <v>ND</v>
      </c>
      <c r="S104" s="18" t="str">
        <f>_xlfn.XLOOKUP(S102,Tabla24[Día],Tabla24[Tipo de día],"ND",0,1)</f>
        <v>ND</v>
      </c>
      <c r="T104" s="17"/>
      <c r="U104" s="18" t="str">
        <f>_xlfn.XLOOKUP(U102,Tabla24[Día],Tabla24[Tipo de día],"ND",0,1)</f>
        <v>ND</v>
      </c>
      <c r="V104" s="18" t="str">
        <f>_xlfn.XLOOKUP(V102,Tabla24[Día],Tabla24[Tipo de día],"ND",0,1)</f>
        <v>ND</v>
      </c>
      <c r="W104" s="18" t="str">
        <f>_xlfn.XLOOKUP(W102,Tabla24[Día],Tabla24[Tipo de día],"ND",0,1)</f>
        <v>ND</v>
      </c>
      <c r="X104" s="18" t="str">
        <f>_xlfn.XLOOKUP(X102,Tabla24[Día],Tabla24[Tipo de día],"ND",0,1)</f>
        <v>ND</v>
      </c>
      <c r="Y104" s="18" t="str">
        <f>_xlfn.XLOOKUP(Y102,Tabla24[Día],Tabla24[Tipo de día],"ND",0,1)</f>
        <v>ND</v>
      </c>
      <c r="Z104" s="18" t="str">
        <f>_xlfn.XLOOKUP(Z102,Tabla24[Día],Tabla24[Tipo de día],"ND",0,1)</f>
        <v>ND</v>
      </c>
      <c r="AA104" s="18" t="str">
        <f>_xlfn.XLOOKUP(AA102,Tabla24[Día],Tabla24[Tipo de día],"ND",0,1)</f>
        <v>ND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ND</v>
      </c>
      <c r="F107" s="18" t="str">
        <f>_xlfn.XLOOKUP(F106,Tabla24[Día],Tabla24[Despacho Judicial],"ND",0,1)</f>
        <v>ND</v>
      </c>
      <c r="G107" s="18" t="str">
        <f>_xlfn.XLOOKUP(G106,Tabla24[Día],Tabla24[Despacho Judicial],"ND",0,1)</f>
        <v>ND</v>
      </c>
      <c r="H107" s="18" t="str">
        <f>_xlfn.XLOOKUP(H106,Tabla24[Día],Tabla24[Despacho Judicial],"ND",0,1)</f>
        <v>ND</v>
      </c>
      <c r="I107" s="18" t="str">
        <f>_xlfn.XLOOKUP(I106,Tabla24[Día],Tabla24[Despacho Judicial],"ND",0,1)</f>
        <v>ND</v>
      </c>
      <c r="J107" s="18" t="str">
        <f>_xlfn.XLOOKUP(J106,Tabla24[Día],Tabla24[Despacho Judicial],"ND",0,1)</f>
        <v>ND</v>
      </c>
      <c r="K107" s="18" t="str">
        <f>_xlfn.XLOOKUP(K106,Tabla24[Día],Tabla24[Despacho Judicial],"ND",0,1)</f>
        <v>ND</v>
      </c>
      <c r="M107" s="18" t="str">
        <f>_xlfn.XLOOKUP(M106,Tabla24[Día],Tabla24[Despacho Judicial],"ND",0,1)</f>
        <v>ND</v>
      </c>
      <c r="N107" s="18" t="str">
        <f>_xlfn.XLOOKUP(N106,Tabla24[Día],Tabla24[Despacho Judicial],"ND",0,1)</f>
        <v>ND</v>
      </c>
      <c r="O107" s="18" t="str">
        <f>_xlfn.XLOOKUP(O106,Tabla24[Día],Tabla24[Despacho Judicial],"ND",0,1)</f>
        <v>ND</v>
      </c>
      <c r="P107" s="18" t="str">
        <f>_xlfn.XLOOKUP(P106,Tabla24[Día],Tabla24[Despacho Judicial],"ND",0,1)</f>
        <v>ND</v>
      </c>
      <c r="Q107" s="18" t="str">
        <f>_xlfn.XLOOKUP(Q106,Tabla24[Día],Tabla24[Despacho Judicial],"ND",0,1)</f>
        <v>ND</v>
      </c>
      <c r="R107" s="18" t="str">
        <f>_xlfn.XLOOKUP(R106,Tabla24[Día],Tabla24[Despacho Judicial],"ND",0,1)</f>
        <v>ND</v>
      </c>
      <c r="S107" s="18" t="str">
        <f>_xlfn.XLOOKUP(S106,Tabla24[Día],Tabla24[Despacho Judicial],"ND",0,1)</f>
        <v>ND</v>
      </c>
      <c r="U107" s="18" t="str">
        <f>_xlfn.XLOOKUP(U106,Tabla24[Día],Tabla24[Despacho Judicial],"ND",0,1)</f>
        <v>ND</v>
      </c>
      <c r="V107" s="18" t="str">
        <f>_xlfn.XLOOKUP(V106,Tabla24[Día],Tabla24[Despacho Judicial],"ND",0,1)</f>
        <v>ND</v>
      </c>
      <c r="W107" s="18" t="str">
        <f>_xlfn.XLOOKUP(W106,Tabla24[Día],Tabla24[Despacho Judicial],"ND",0,1)</f>
        <v>ND</v>
      </c>
      <c r="X107" s="18" t="str">
        <f>_xlfn.XLOOKUP(X106,Tabla24[Día],Tabla24[Despacho Judicial],"ND",0,1)</f>
        <v>ND</v>
      </c>
      <c r="Y107" s="18" t="str">
        <f>_xlfn.XLOOKUP(Y106,Tabla24[Día],Tabla24[Despacho Judicial],"ND",0,1)</f>
        <v>ND</v>
      </c>
      <c r="Z107" s="18" t="str">
        <f>_xlfn.XLOOKUP(Z106,Tabla24[Día],Tabla24[Despacho Judicial],"ND",0,1)</f>
        <v>ND</v>
      </c>
      <c r="AA107" s="18" t="str">
        <f>_xlfn.XLOOKUP(AA106,Tabla24[Día],Tabla24[Despacho Judicial],"ND",0,1)</f>
        <v>ND</v>
      </c>
    </row>
    <row r="108" spans="5:27" s="17" customFormat="1" ht="15" hidden="1" customHeight="1" x14ac:dyDescent="0.25">
      <c r="E108" s="18" t="str">
        <f>_xlfn.XLOOKUP(E106,Tabla24[Día],Tabla24[Tipo de día],"ND",0,1)</f>
        <v>ND</v>
      </c>
      <c r="F108" s="18" t="str">
        <f>_xlfn.XLOOKUP(F106,Tabla24[Día],Tabla24[Tipo de día],"ND",0,1)</f>
        <v>ND</v>
      </c>
      <c r="G108" s="18" t="str">
        <f>_xlfn.XLOOKUP(G106,Tabla24[Día],Tabla24[Tipo de día],"ND",0,1)</f>
        <v>ND</v>
      </c>
      <c r="H108" s="18" t="str">
        <f>_xlfn.XLOOKUP(H106,Tabla24[Día],Tabla24[Tipo de día],"ND",0,1)</f>
        <v>ND</v>
      </c>
      <c r="I108" s="18" t="str">
        <f>_xlfn.XLOOKUP(I106,Tabla24[Día],Tabla24[Tipo de día],"ND",0,1)</f>
        <v>ND</v>
      </c>
      <c r="J108" s="18" t="str">
        <f>_xlfn.XLOOKUP(J106,Tabla24[Día],Tabla24[Tipo de día],"ND",0,1)</f>
        <v>ND</v>
      </c>
      <c r="K108" s="18" t="str">
        <f>_xlfn.XLOOKUP(K106,Tabla24[Día],Tabla24[Tipo de día],"ND",0,1)</f>
        <v>ND</v>
      </c>
      <c r="M108" s="18" t="str">
        <f>_xlfn.XLOOKUP(M106,Tabla24[Día],Tabla24[Tipo de día],"ND",0,1)</f>
        <v>ND</v>
      </c>
      <c r="N108" s="18" t="str">
        <f>_xlfn.XLOOKUP(N106,Tabla24[Día],Tabla24[Tipo de día],"ND",0,1)</f>
        <v>ND</v>
      </c>
      <c r="O108" s="18" t="str">
        <f>_xlfn.XLOOKUP(O106,Tabla24[Día],Tabla24[Tipo de día],"ND",0,1)</f>
        <v>ND</v>
      </c>
      <c r="P108" s="18" t="str">
        <f>_xlfn.XLOOKUP(P106,Tabla24[Día],Tabla24[Tipo de día],"ND",0,1)</f>
        <v>ND</v>
      </c>
      <c r="Q108" s="18" t="str">
        <f>_xlfn.XLOOKUP(Q106,Tabla24[Día],Tabla24[Tipo de día],"ND",0,1)</f>
        <v>ND</v>
      </c>
      <c r="R108" s="18" t="str">
        <f>_xlfn.XLOOKUP(R106,Tabla24[Día],Tabla24[Tipo de día],"ND",0,1)</f>
        <v>ND</v>
      </c>
      <c r="S108" s="18" t="str">
        <f>_xlfn.XLOOKUP(S106,Tabla24[Día],Tabla24[Tipo de día],"ND",0,1)</f>
        <v>ND</v>
      </c>
      <c r="U108" s="18" t="str">
        <f>_xlfn.XLOOKUP(U106,Tabla24[Día],Tabla24[Tipo de día],"ND",0,1)</f>
        <v>ND</v>
      </c>
      <c r="V108" s="18" t="str">
        <f>_xlfn.XLOOKUP(V106,Tabla24[Día],Tabla24[Tipo de día],"ND",0,1)</f>
        <v>ND</v>
      </c>
      <c r="W108" s="18" t="str">
        <f>_xlfn.XLOOKUP(W106,Tabla24[Día],Tabla24[Tipo de día],"ND",0,1)</f>
        <v>ND</v>
      </c>
      <c r="X108" s="18" t="str">
        <f>_xlfn.XLOOKUP(X106,Tabla24[Día],Tabla24[Tipo de día],"ND",0,1)</f>
        <v>ND</v>
      </c>
      <c r="Y108" s="18" t="str">
        <f>_xlfn.XLOOKUP(Y106,Tabla24[Día],Tabla24[Tipo de día],"ND",0,1)</f>
        <v>ND</v>
      </c>
      <c r="Z108" s="18" t="str">
        <f>_xlfn.XLOOKUP(Z106,Tabla24[Día],Tabla24[Tipo de día],"ND",0,1)</f>
        <v>ND</v>
      </c>
      <c r="AA108" s="18" t="str">
        <f>_xlfn.XLOOKUP(AA106,Tabla24[Día],Tabla24[Tipo de día],"ND",0,1)</f>
        <v>ND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ND</v>
      </c>
      <c r="F111" s="17" t="str">
        <f>_xlfn.XLOOKUP(F110,Tabla24[Día],Tabla24[Despacho Judicial],"ND",0,1)</f>
        <v>ND</v>
      </c>
      <c r="G111" s="17" t="str">
        <f>_xlfn.XLOOKUP(G110,Tabla24[Día],Tabla24[Despacho Judicial],"ND",0,1)</f>
        <v>ND</v>
      </c>
      <c r="H111" s="17" t="str">
        <f>_xlfn.XLOOKUP(H110,Tabla24[Día],Tabla24[Despacho Judicial],"ND",0,1)</f>
        <v>ND</v>
      </c>
      <c r="I111" s="17" t="str">
        <f>_xlfn.XLOOKUP(I110,Tabla24[Día],Tabla24[Despacho Judicial],"ND",0,1)</f>
        <v>ND</v>
      </c>
      <c r="J111" s="17" t="str">
        <f>_xlfn.XLOOKUP(J110,Tabla24[Día],Tabla24[Despacho Judicial],"ND",0,1)</f>
        <v>ND</v>
      </c>
      <c r="K111" s="17" t="str">
        <f>_xlfn.XLOOKUP(K110,Tabla24[Día],Tabla24[Despacho Judicial],"ND",0,1)</f>
        <v>ND</v>
      </c>
      <c r="M111" s="17" t="str">
        <f>_xlfn.XLOOKUP(M110,Tabla24[Día],Tabla24[Despacho Judicial],"ND",0,1)</f>
        <v>ND</v>
      </c>
      <c r="N111" s="17" t="str">
        <f>_xlfn.XLOOKUP(N110,Tabla24[Día],Tabla24[Despacho Judicial],"ND",0,1)</f>
        <v>ND</v>
      </c>
      <c r="O111" s="17" t="str">
        <f>_xlfn.XLOOKUP(O110,Tabla24[Día],Tabla24[Despacho Judicial],"ND",0,1)</f>
        <v>ND</v>
      </c>
      <c r="P111" s="17" t="str">
        <f>_xlfn.XLOOKUP(P110,Tabla24[Día],Tabla24[Despacho Judicial],"ND",0,1)</f>
        <v>ND</v>
      </c>
      <c r="Q111" s="17" t="str">
        <f>_xlfn.XLOOKUP(Q110,Tabla24[Día],Tabla24[Despacho Judicial],"ND",0,1)</f>
        <v>ND</v>
      </c>
      <c r="R111" s="17" t="str">
        <f>_xlfn.XLOOKUP(R110,Tabla24[Día],Tabla24[Despacho Judicial],"ND",0,1)</f>
        <v>ND</v>
      </c>
      <c r="S111" s="17" t="str">
        <f>_xlfn.XLOOKUP(S110,Tabla24[Día],Tabla24[Despacho Judicial],"ND",0,1)</f>
        <v>ND</v>
      </c>
      <c r="U111" s="17" t="str">
        <f>_xlfn.XLOOKUP(U110,Tabla24[Día],Tabla24[Despacho Judicial],"ND",0,1)</f>
        <v>ND</v>
      </c>
      <c r="V111" s="17" t="str">
        <f>_xlfn.XLOOKUP(V110,Tabla24[Día],Tabla24[Despacho Judicial],"ND",0,1)</f>
        <v>ND</v>
      </c>
      <c r="W111" s="17" t="str">
        <f>_xlfn.XLOOKUP(W110,Tabla24[Día],Tabla24[Despacho Judicial],"ND",0,1)</f>
        <v>ND</v>
      </c>
      <c r="X111" s="17" t="str">
        <f>_xlfn.XLOOKUP(X110,Tabla24[Día],Tabla24[Despacho Judicial],"ND",0,1)</f>
        <v>ND</v>
      </c>
      <c r="Y111" s="17" t="str">
        <f>_xlfn.XLOOKUP(Y110,Tabla24[Día],Tabla24[Despacho Judicial],"ND",0,1)</f>
        <v>ND</v>
      </c>
      <c r="Z111" s="17" t="str">
        <f>_xlfn.XLOOKUP(Z110,Tabla24[Día],Tabla24[Despacho Judicial],"ND",0,1)</f>
        <v>ND</v>
      </c>
      <c r="AA111" s="17" t="str">
        <f>_xlfn.XLOOKUP(AA110,Tabla24[Día],Tabla24[Despacho Judicial],"ND",0,1)</f>
        <v>ND</v>
      </c>
    </row>
    <row r="112" spans="5:27" s="17" customFormat="1" ht="15" hidden="1" customHeight="1" x14ac:dyDescent="0.25">
      <c r="E112" s="17" t="str">
        <f>_xlfn.XLOOKUP(E110,Tabla24[Día],Tabla24[Tipo de día],"ND",0,1)</f>
        <v>ND</v>
      </c>
      <c r="F112" s="17" t="str">
        <f>_xlfn.XLOOKUP(F110,Tabla24[Día],Tabla24[Tipo de día],"ND",0,1)</f>
        <v>ND</v>
      </c>
      <c r="G112" s="17" t="str">
        <f>_xlfn.XLOOKUP(G110,Tabla24[Día],Tabla24[Tipo de día],"ND",0,1)</f>
        <v>ND</v>
      </c>
      <c r="H112" s="17" t="str">
        <f>_xlfn.XLOOKUP(H110,Tabla24[Día],Tabla24[Tipo de día],"ND",0,1)</f>
        <v>ND</v>
      </c>
      <c r="I112" s="17" t="str">
        <f>_xlfn.XLOOKUP(I110,Tabla24[Día],Tabla24[Tipo de día],"ND",0,1)</f>
        <v>ND</v>
      </c>
      <c r="J112" s="17" t="str">
        <f>_xlfn.XLOOKUP(J110,Tabla24[Día],Tabla24[Tipo de día],"ND",0,1)</f>
        <v>ND</v>
      </c>
      <c r="K112" s="17" t="str">
        <f>_xlfn.XLOOKUP(K110,Tabla24[Día],Tabla24[Tipo de día],"ND",0,1)</f>
        <v>ND</v>
      </c>
      <c r="M112" s="17" t="str">
        <f>_xlfn.XLOOKUP(M110,Tabla24[Día],Tabla24[Tipo de día],"ND",0,1)</f>
        <v>ND</v>
      </c>
      <c r="N112" s="17" t="str">
        <f>_xlfn.XLOOKUP(N110,Tabla24[Día],Tabla24[Tipo de día],"ND",0,1)</f>
        <v>ND</v>
      </c>
      <c r="O112" s="17" t="str">
        <f>_xlfn.XLOOKUP(O110,Tabla24[Día],Tabla24[Tipo de día],"ND",0,1)</f>
        <v>ND</v>
      </c>
      <c r="P112" s="17" t="str">
        <f>_xlfn.XLOOKUP(P110,Tabla24[Día],Tabla24[Tipo de día],"ND",0,1)</f>
        <v>ND</v>
      </c>
      <c r="Q112" s="17" t="str">
        <f>_xlfn.XLOOKUP(Q110,Tabla24[Día],Tabla24[Tipo de día],"ND",0,1)</f>
        <v>ND</v>
      </c>
      <c r="R112" s="17" t="str">
        <f>_xlfn.XLOOKUP(R110,Tabla24[Día],Tabla24[Tipo de día],"ND",0,1)</f>
        <v>ND</v>
      </c>
      <c r="S112" s="17" t="str">
        <f>_xlfn.XLOOKUP(S110,Tabla24[Día],Tabla24[Tipo de día],"ND",0,1)</f>
        <v>ND</v>
      </c>
      <c r="U112" s="17" t="str">
        <f>_xlfn.XLOOKUP(U110,Tabla24[Día],Tabla24[Tipo de día],"ND",0,1)</f>
        <v>ND</v>
      </c>
      <c r="V112" s="17" t="str">
        <f>_xlfn.XLOOKUP(V110,Tabla24[Día],Tabla24[Tipo de día],"ND",0,1)</f>
        <v>ND</v>
      </c>
      <c r="W112" s="17" t="str">
        <f>_xlfn.XLOOKUP(W110,Tabla24[Día],Tabla24[Tipo de día],"ND",0,1)</f>
        <v>ND</v>
      </c>
      <c r="X112" s="17" t="str">
        <f>_xlfn.XLOOKUP(X110,Tabla24[Día],Tabla24[Tipo de día],"ND",0,1)</f>
        <v>ND</v>
      </c>
      <c r="Y112" s="17" t="str">
        <f>_xlfn.XLOOKUP(Y110,Tabla24[Día],Tabla24[Tipo de día],"ND",0,1)</f>
        <v>ND</v>
      </c>
      <c r="Z112" s="17" t="str">
        <f>_xlfn.XLOOKUP(Z110,Tabla24[Día],Tabla24[Tipo de día],"ND",0,1)</f>
        <v>ND</v>
      </c>
      <c r="AA112" s="17" t="str">
        <f>_xlfn.XLOOKUP(AA110,Tabla24[Día],Tabla24[Tipo de día],"ND",0,1)</f>
        <v>ND</v>
      </c>
    </row>
    <row r="113" spans="5:27" s="17" customFormat="1" ht="15" customHeight="1" x14ac:dyDescent="0.25"/>
    <row r="115" spans="5:27" ht="15" customHeight="1" x14ac:dyDescent="0.25">
      <c r="E115" s="89" t="str">
        <f>UPPER(TEXT(DATEVALUE(2024&amp;"-"&amp;10&amp;"-1"),"[$-es-CO]mmmm yyyy"))</f>
        <v>OCTUBRE 2024</v>
      </c>
      <c r="F115" s="90"/>
      <c r="G115" s="90"/>
      <c r="H115" s="90"/>
      <c r="I115" s="90"/>
      <c r="J115" s="90"/>
      <c r="K115" s="91"/>
      <c r="M115" s="89" t="str">
        <f>UPPER(TEXT(DATEVALUE(2024&amp;"-"&amp;11&amp;"-1"),"[$-es-CO]mmmm yyyy"))</f>
        <v>NOVIEMBRE 2024</v>
      </c>
      <c r="N115" s="90"/>
      <c r="O115" s="90"/>
      <c r="P115" s="90"/>
      <c r="Q115" s="90"/>
      <c r="R115" s="90"/>
      <c r="S115" s="91"/>
      <c r="U115" s="89" t="str">
        <f>UPPER(TEXT(DATEVALUE(2024&amp;"-"&amp;12&amp;"-1"),"[$-es-CO]mmmm yyyy"))</f>
        <v>DICIEMBRE 2024</v>
      </c>
      <c r="V115" s="90"/>
      <c r="W115" s="90"/>
      <c r="X115" s="90"/>
      <c r="Y115" s="90"/>
      <c r="Z115" s="90"/>
      <c r="AA115" s="91"/>
    </row>
    <row r="116" spans="5:27" ht="15" customHeight="1" x14ac:dyDescent="0.25">
      <c r="E116" s="24" t="s">
        <v>162</v>
      </c>
      <c r="F116" s="24" t="s">
        <v>163</v>
      </c>
      <c r="G116" s="24" t="s">
        <v>164</v>
      </c>
      <c r="H116" s="24" t="s">
        <v>165</v>
      </c>
      <c r="I116" s="24" t="s">
        <v>166</v>
      </c>
      <c r="J116" s="24" t="s">
        <v>167</v>
      </c>
      <c r="K116" s="24" t="s">
        <v>168</v>
      </c>
      <c r="L116" s="23"/>
      <c r="M116" s="24" t="s">
        <v>162</v>
      </c>
      <c r="N116" s="24" t="s">
        <v>163</v>
      </c>
      <c r="O116" s="24" t="s">
        <v>164</v>
      </c>
      <c r="P116" s="24" t="s">
        <v>165</v>
      </c>
      <c r="Q116" s="24" t="s">
        <v>166</v>
      </c>
      <c r="R116" s="24" t="s">
        <v>167</v>
      </c>
      <c r="S116" s="24" t="s">
        <v>168</v>
      </c>
      <c r="T116" s="23"/>
      <c r="U116" s="24" t="s">
        <v>162</v>
      </c>
      <c r="V116" s="24" t="s">
        <v>163</v>
      </c>
      <c r="W116" s="24" t="s">
        <v>164</v>
      </c>
      <c r="X116" s="24" t="s">
        <v>165</v>
      </c>
      <c r="Y116" s="24" t="s">
        <v>166</v>
      </c>
      <c r="Z116" s="24" t="s">
        <v>167</v>
      </c>
      <c r="AA116" s="24" t="s">
        <v>168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ND</v>
      </c>
      <c r="F118" s="18" t="str">
        <f>_xlfn.XLOOKUP(F117,Tabla24[Día],Tabla24[Despacho Judicial],"ND",0,1)</f>
        <v>ND</v>
      </c>
      <c r="G118" s="18" t="str">
        <f>_xlfn.XLOOKUP(G117,Tabla24[Día],Tabla24[Despacho Judicial],"ND",0,1)</f>
        <v>ND</v>
      </c>
      <c r="H118" s="18" t="str">
        <f>_xlfn.XLOOKUP(H117,Tabla24[Día],Tabla24[Despacho Judicial],"ND",0,1)</f>
        <v>ND</v>
      </c>
      <c r="I118" s="18" t="str">
        <f>_xlfn.XLOOKUP(I117,Tabla24[Día],Tabla24[Despacho Judicial],"ND",0,1)</f>
        <v>ND</v>
      </c>
      <c r="J118" s="18" t="str">
        <f>_xlfn.XLOOKUP(J117,Tabla24[Día],Tabla24[Despacho Judicial],"ND",0,1)</f>
        <v>ND</v>
      </c>
      <c r="K118" s="18" t="str">
        <f>_xlfn.XLOOKUP(K117,Tabla24[Día],Tabla24[Despacho Judicial],"ND",0,1)</f>
        <v>ND</v>
      </c>
      <c r="L118" s="17"/>
      <c r="M118" s="18" t="str">
        <f>_xlfn.XLOOKUP(M117,Tabla24[Día],Tabla24[Despacho Judicial],"ND",0,1)</f>
        <v>ND</v>
      </c>
      <c r="N118" s="18" t="str">
        <f>_xlfn.XLOOKUP(N117,Tabla24[Día],Tabla24[Despacho Judicial],"ND",0,1)</f>
        <v>ND</v>
      </c>
      <c r="O118" s="18" t="str">
        <f>_xlfn.XLOOKUP(O117,Tabla24[Día],Tabla24[Despacho Judicial],"ND",0,1)</f>
        <v>ND</v>
      </c>
      <c r="P118" s="18" t="str">
        <f>_xlfn.XLOOKUP(P117,Tabla24[Día],Tabla24[Despacho Judicial],"ND",0,1)</f>
        <v>ND</v>
      </c>
      <c r="Q118" s="18" t="str">
        <f>_xlfn.XLOOKUP(Q117,Tabla24[Día],Tabla24[Despacho Judicial],"ND",0,1)</f>
        <v>ND</v>
      </c>
      <c r="R118" s="18" t="str">
        <f>_xlfn.XLOOKUP(R117,Tabla24[Día],Tabla24[Despacho Judicial],"ND",0,1)</f>
        <v>ND</v>
      </c>
      <c r="S118" s="18" t="str">
        <f>_xlfn.XLOOKUP(S117,Tabla24[Día],Tabla24[Despacho Judicial],"ND",0,1)</f>
        <v>ND</v>
      </c>
      <c r="T118" s="17"/>
      <c r="U118" s="18" t="str">
        <f>_xlfn.XLOOKUP(U117,Tabla24[Día],Tabla24[Despacho Judicial],"ND",0,1)</f>
        <v>ND</v>
      </c>
      <c r="V118" s="18" t="str">
        <f>_xlfn.XLOOKUP(V117,Tabla24[Día],Tabla24[Despacho Judicial],"ND",0,1)</f>
        <v>ND</v>
      </c>
      <c r="W118" s="18" t="str">
        <f>_xlfn.XLOOKUP(W117,Tabla24[Día],Tabla24[Despacho Judicial],"ND",0,1)</f>
        <v>ND</v>
      </c>
      <c r="X118" s="18" t="str">
        <f>_xlfn.XLOOKUP(X117,Tabla24[Día],Tabla24[Despacho Judicial],"ND",0,1)</f>
        <v>ND</v>
      </c>
      <c r="Y118" s="18" t="str">
        <f>_xlfn.XLOOKUP(Y117,Tabla24[Día],Tabla24[Despacho Judicial],"ND",0,1)</f>
        <v>ND</v>
      </c>
      <c r="Z118" s="18" t="str">
        <f>_xlfn.XLOOKUP(Z117,Tabla24[Día],Tabla24[Despacho Judicial],"ND",0,1)</f>
        <v>ND</v>
      </c>
      <c r="AA118" s="18" t="str">
        <f>_xlfn.XLOOKUP(AA117,Tabla24[Día],Tabla24[Despacho Judicial],"ND",0,1)</f>
        <v>ND</v>
      </c>
    </row>
    <row r="119" spans="5:27" ht="15" hidden="1" customHeight="1" x14ac:dyDescent="0.25">
      <c r="E119" s="18" t="str">
        <f>_xlfn.XLOOKUP(E117,Tabla24[Día],Tabla24[Tipo de día],"ND",0,1)</f>
        <v>ND</v>
      </c>
      <c r="F119" s="18" t="str">
        <f>_xlfn.XLOOKUP(F117,Tabla24[Día],Tabla24[Tipo de día],"ND",0,1)</f>
        <v>ND</v>
      </c>
      <c r="G119" s="18" t="str">
        <f>_xlfn.XLOOKUP(G117,Tabla24[Día],Tabla24[Tipo de día],"ND",0,1)</f>
        <v>ND</v>
      </c>
      <c r="H119" s="18" t="str">
        <f>_xlfn.XLOOKUP(H117,Tabla24[Día],Tabla24[Tipo de día],"ND",0,1)</f>
        <v>ND</v>
      </c>
      <c r="I119" s="18" t="str">
        <f>_xlfn.XLOOKUP(I117,Tabla24[Día],Tabla24[Tipo de día],"ND",0,1)</f>
        <v>ND</v>
      </c>
      <c r="J119" s="18" t="str">
        <f>_xlfn.XLOOKUP(J117,Tabla24[Día],Tabla24[Tipo de día],"ND",0,1)</f>
        <v>ND</v>
      </c>
      <c r="K119" s="18" t="str">
        <f>_xlfn.XLOOKUP(K117,Tabla24[Día],Tabla24[Tipo de día],"ND",0,1)</f>
        <v>ND</v>
      </c>
      <c r="L119" s="17"/>
      <c r="M119" s="18" t="str">
        <f>_xlfn.XLOOKUP(M117,Tabla24[Día],Tabla24[Tipo de día],"ND",0,1)</f>
        <v>ND</v>
      </c>
      <c r="N119" s="18" t="str">
        <f>_xlfn.XLOOKUP(N117,Tabla24[Día],Tabla24[Tipo de día],"ND",0,1)</f>
        <v>ND</v>
      </c>
      <c r="O119" s="18" t="str">
        <f>_xlfn.XLOOKUP(O117,Tabla24[Día],Tabla24[Tipo de día],"ND",0,1)</f>
        <v>ND</v>
      </c>
      <c r="P119" s="18" t="str">
        <f>_xlfn.XLOOKUP(P117,Tabla24[Día],Tabla24[Tipo de día],"ND",0,1)</f>
        <v>ND</v>
      </c>
      <c r="Q119" s="18" t="str">
        <f>_xlfn.XLOOKUP(Q117,Tabla24[Día],Tabla24[Tipo de día],"ND",0,1)</f>
        <v>ND</v>
      </c>
      <c r="R119" s="18" t="str">
        <f>_xlfn.XLOOKUP(R117,Tabla24[Día],Tabla24[Tipo de día],"ND",0,1)</f>
        <v>ND</v>
      </c>
      <c r="S119" s="18" t="str">
        <f>_xlfn.XLOOKUP(S117,Tabla24[Día],Tabla24[Tipo de día],"ND",0,1)</f>
        <v>ND</v>
      </c>
      <c r="T119" s="17"/>
      <c r="U119" s="18" t="str">
        <f>_xlfn.XLOOKUP(U117,Tabla24[Día],Tabla24[Tipo de día],"ND",0,1)</f>
        <v>ND</v>
      </c>
      <c r="V119" s="18" t="str">
        <f>_xlfn.XLOOKUP(V117,Tabla24[Día],Tabla24[Tipo de día],"ND",0,1)</f>
        <v>ND</v>
      </c>
      <c r="W119" s="18" t="str">
        <f>_xlfn.XLOOKUP(W117,Tabla24[Día],Tabla24[Tipo de día],"ND",0,1)</f>
        <v>ND</v>
      </c>
      <c r="X119" s="18" t="str">
        <f>_xlfn.XLOOKUP(X117,Tabla24[Día],Tabla24[Tipo de día],"ND",0,1)</f>
        <v>ND</v>
      </c>
      <c r="Y119" s="18" t="str">
        <f>_xlfn.XLOOKUP(Y117,Tabla24[Día],Tabla24[Tipo de día],"ND",0,1)</f>
        <v>ND</v>
      </c>
      <c r="Z119" s="18" t="str">
        <f>_xlfn.XLOOKUP(Z117,Tabla24[Día],Tabla24[Tipo de día],"ND",0,1)</f>
        <v>ND</v>
      </c>
      <c r="AA119" s="18" t="str">
        <f>_xlfn.XLOOKUP(AA117,Tabla24[Día],Tabla24[Tipo de día],"ND",0,1)</f>
        <v>ND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ND</v>
      </c>
      <c r="F122" s="18" t="str">
        <f>_xlfn.XLOOKUP(F121,Tabla24[Día],Tabla24[Despacho Judicial],"ND",0,1)</f>
        <v>ND</v>
      </c>
      <c r="G122" s="18" t="str">
        <f>_xlfn.XLOOKUP(G121,Tabla24[Día],Tabla24[Despacho Judicial],"ND",0,1)</f>
        <v>ND</v>
      </c>
      <c r="H122" s="18" t="str">
        <f>_xlfn.XLOOKUP(H121,Tabla24[Día],Tabla24[Despacho Judicial],"ND",0,1)</f>
        <v>ND</v>
      </c>
      <c r="I122" s="18" t="str">
        <f>_xlfn.XLOOKUP(I121,Tabla24[Día],Tabla24[Despacho Judicial],"ND",0,1)</f>
        <v>ND</v>
      </c>
      <c r="J122" s="18" t="str">
        <f>_xlfn.XLOOKUP(J121,Tabla24[Día],Tabla24[Despacho Judicial],"ND",0,1)</f>
        <v>ND</v>
      </c>
      <c r="K122" s="18" t="str">
        <f>_xlfn.XLOOKUP(K121,Tabla24[Día],Tabla24[Despacho Judicial],"ND",0,1)</f>
        <v>ND</v>
      </c>
      <c r="L122" s="17"/>
      <c r="M122" s="18" t="str">
        <f>_xlfn.XLOOKUP(M121,Tabla24[Día],Tabla24[Despacho Judicial],"ND",0,1)</f>
        <v>ND</v>
      </c>
      <c r="N122" s="18" t="str">
        <f>_xlfn.XLOOKUP(N121,Tabla24[Día],Tabla24[Despacho Judicial],"ND",0,1)</f>
        <v>ND</v>
      </c>
      <c r="O122" s="18" t="str">
        <f>_xlfn.XLOOKUP(O121,Tabla24[Día],Tabla24[Despacho Judicial],"ND",0,1)</f>
        <v>ND</v>
      </c>
      <c r="P122" s="18" t="str">
        <f>_xlfn.XLOOKUP(P121,Tabla24[Día],Tabla24[Despacho Judicial],"ND",0,1)</f>
        <v>ND</v>
      </c>
      <c r="Q122" s="18" t="str">
        <f>_xlfn.XLOOKUP(Q121,Tabla24[Día],Tabla24[Despacho Judicial],"ND",0,1)</f>
        <v>ND</v>
      </c>
      <c r="R122" s="18" t="str">
        <f>_xlfn.XLOOKUP(R121,Tabla24[Día],Tabla24[Despacho Judicial],"ND",0,1)</f>
        <v>ND</v>
      </c>
      <c r="S122" s="18" t="str">
        <f>_xlfn.XLOOKUP(S121,Tabla24[Día],Tabla24[Despacho Judicial],"ND",0,1)</f>
        <v>ND</v>
      </c>
      <c r="T122" s="17"/>
      <c r="U122" s="18" t="str">
        <f>_xlfn.XLOOKUP(U121,Tabla24[Día],Tabla24[Despacho Judicial],"ND",0,1)</f>
        <v>ND</v>
      </c>
      <c r="V122" s="18" t="str">
        <f>_xlfn.XLOOKUP(V121,Tabla24[Día],Tabla24[Despacho Judicial],"ND",0,1)</f>
        <v>ND</v>
      </c>
      <c r="W122" s="18" t="str">
        <f>_xlfn.XLOOKUP(W121,Tabla24[Día],Tabla24[Despacho Judicial],"ND",0,1)</f>
        <v>ND</v>
      </c>
      <c r="X122" s="18" t="str">
        <f>_xlfn.XLOOKUP(X121,Tabla24[Día],Tabla24[Despacho Judicial],"ND",0,1)</f>
        <v>ND</v>
      </c>
      <c r="Y122" s="18" t="str">
        <f>_xlfn.XLOOKUP(Y121,Tabla24[Día],Tabla24[Despacho Judicial],"ND",0,1)</f>
        <v>ND</v>
      </c>
      <c r="Z122" s="18" t="str">
        <f>_xlfn.XLOOKUP(Z121,Tabla24[Día],Tabla24[Despacho Judicial],"ND",0,1)</f>
        <v>ND</v>
      </c>
      <c r="AA122" s="18" t="str">
        <f>_xlfn.XLOOKUP(AA121,Tabla24[Día],Tabla24[Despacho Judicial],"ND",0,1)</f>
        <v>ND</v>
      </c>
    </row>
    <row r="123" spans="5:27" ht="15" hidden="1" customHeight="1" x14ac:dyDescent="0.25">
      <c r="E123" s="18" t="str">
        <f>_xlfn.XLOOKUP(E121,Tabla24[Día],Tabla24[Tipo de día],"ND",0,1)</f>
        <v>ND</v>
      </c>
      <c r="F123" s="18" t="str">
        <f>_xlfn.XLOOKUP(F121,Tabla24[Día],Tabla24[Tipo de día],"ND",0,1)</f>
        <v>ND</v>
      </c>
      <c r="G123" s="18" t="str">
        <f>_xlfn.XLOOKUP(G121,Tabla24[Día],Tabla24[Tipo de día],"ND",0,1)</f>
        <v>ND</v>
      </c>
      <c r="H123" s="18" t="str">
        <f>_xlfn.XLOOKUP(H121,Tabla24[Día],Tabla24[Tipo de día],"ND",0,1)</f>
        <v>ND</v>
      </c>
      <c r="I123" s="18" t="str">
        <f>_xlfn.XLOOKUP(I121,Tabla24[Día],Tabla24[Tipo de día],"ND",0,1)</f>
        <v>ND</v>
      </c>
      <c r="J123" s="18" t="str">
        <f>_xlfn.XLOOKUP(J121,Tabla24[Día],Tabla24[Tipo de día],"ND",0,1)</f>
        <v>ND</v>
      </c>
      <c r="K123" s="18" t="str">
        <f>_xlfn.XLOOKUP(K121,Tabla24[Día],Tabla24[Tipo de día],"ND",0,1)</f>
        <v>ND</v>
      </c>
      <c r="L123" s="17"/>
      <c r="M123" s="18" t="str">
        <f>_xlfn.XLOOKUP(M121,Tabla24[Día],Tabla24[Tipo de día],"ND",0,1)</f>
        <v>ND</v>
      </c>
      <c r="N123" s="18" t="str">
        <f>_xlfn.XLOOKUP(N121,Tabla24[Día],Tabla24[Tipo de día],"ND",0,1)</f>
        <v>ND</v>
      </c>
      <c r="O123" s="18" t="str">
        <f>_xlfn.XLOOKUP(O121,Tabla24[Día],Tabla24[Tipo de día],"ND",0,1)</f>
        <v>ND</v>
      </c>
      <c r="P123" s="18" t="str">
        <f>_xlfn.XLOOKUP(P121,Tabla24[Día],Tabla24[Tipo de día],"ND",0,1)</f>
        <v>ND</v>
      </c>
      <c r="Q123" s="18" t="str">
        <f>_xlfn.XLOOKUP(Q121,Tabla24[Día],Tabla24[Tipo de día],"ND",0,1)</f>
        <v>ND</v>
      </c>
      <c r="R123" s="18" t="str">
        <f>_xlfn.XLOOKUP(R121,Tabla24[Día],Tabla24[Tipo de día],"ND",0,1)</f>
        <v>ND</v>
      </c>
      <c r="S123" s="18" t="str">
        <f>_xlfn.XLOOKUP(S121,Tabla24[Día],Tabla24[Tipo de día],"ND",0,1)</f>
        <v>ND</v>
      </c>
      <c r="T123" s="17"/>
      <c r="U123" s="18" t="str">
        <f>_xlfn.XLOOKUP(U121,Tabla24[Día],Tabla24[Tipo de día],"ND",0,1)</f>
        <v>ND</v>
      </c>
      <c r="V123" s="18" t="str">
        <f>_xlfn.XLOOKUP(V121,Tabla24[Día],Tabla24[Tipo de día],"ND",0,1)</f>
        <v>ND</v>
      </c>
      <c r="W123" s="18" t="str">
        <f>_xlfn.XLOOKUP(W121,Tabla24[Día],Tabla24[Tipo de día],"ND",0,1)</f>
        <v>ND</v>
      </c>
      <c r="X123" s="18" t="str">
        <f>_xlfn.XLOOKUP(X121,Tabla24[Día],Tabla24[Tipo de día],"ND",0,1)</f>
        <v>ND</v>
      </c>
      <c r="Y123" s="18" t="str">
        <f>_xlfn.XLOOKUP(Y121,Tabla24[Día],Tabla24[Tipo de día],"ND",0,1)</f>
        <v>ND</v>
      </c>
      <c r="Z123" s="18" t="str">
        <f>_xlfn.XLOOKUP(Z121,Tabla24[Día],Tabla24[Tipo de día],"ND",0,1)</f>
        <v>ND</v>
      </c>
      <c r="AA123" s="18" t="str">
        <f>_xlfn.XLOOKUP(AA121,Tabla24[Día],Tabla24[Tipo de día],"ND",0,1)</f>
        <v>ND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ND</v>
      </c>
      <c r="F126" s="18" t="str">
        <f>_xlfn.XLOOKUP(F125,Tabla24[Día],Tabla24[Despacho Judicial],"ND",0,1)</f>
        <v>ND</v>
      </c>
      <c r="G126" s="18" t="str">
        <f>_xlfn.XLOOKUP(G125,Tabla24[Día],Tabla24[Despacho Judicial],"ND",0,1)</f>
        <v>ND</v>
      </c>
      <c r="H126" s="18" t="str">
        <f>_xlfn.XLOOKUP(H125,Tabla24[Día],Tabla24[Despacho Judicial],"ND",0,1)</f>
        <v>ND</v>
      </c>
      <c r="I126" s="18" t="str">
        <f>_xlfn.XLOOKUP(I125,Tabla24[Día],Tabla24[Despacho Judicial],"ND",0,1)</f>
        <v>ND</v>
      </c>
      <c r="J126" s="18" t="str">
        <f>_xlfn.XLOOKUP(J125,Tabla24[Día],Tabla24[Despacho Judicial],"ND",0,1)</f>
        <v>ND</v>
      </c>
      <c r="K126" s="18" t="str">
        <f>_xlfn.XLOOKUP(K125,Tabla24[Día],Tabla24[Despacho Judicial],"ND",0,1)</f>
        <v>ND</v>
      </c>
      <c r="L126" s="17"/>
      <c r="M126" s="18" t="str">
        <f>_xlfn.XLOOKUP(M125,Tabla24[Día],Tabla24[Despacho Judicial],"ND",0,1)</f>
        <v>ND</v>
      </c>
      <c r="N126" s="18" t="str">
        <f>_xlfn.XLOOKUP(N125,Tabla24[Día],Tabla24[Despacho Judicial],"ND",0,1)</f>
        <v>ND</v>
      </c>
      <c r="O126" s="18" t="str">
        <f>_xlfn.XLOOKUP(O125,Tabla24[Día],Tabla24[Despacho Judicial],"ND",0,1)</f>
        <v>ND</v>
      </c>
      <c r="P126" s="18" t="str">
        <f>_xlfn.XLOOKUP(P125,Tabla24[Día],Tabla24[Despacho Judicial],"ND",0,1)</f>
        <v>ND</v>
      </c>
      <c r="Q126" s="18" t="str">
        <f>_xlfn.XLOOKUP(Q125,Tabla24[Día],Tabla24[Despacho Judicial],"ND",0,1)</f>
        <v>ND</v>
      </c>
      <c r="R126" s="18" t="str">
        <f>_xlfn.XLOOKUP(R125,Tabla24[Día],Tabla24[Despacho Judicial],"ND",0,1)</f>
        <v>ND</v>
      </c>
      <c r="S126" s="18" t="str">
        <f>_xlfn.XLOOKUP(S125,Tabla24[Día],Tabla24[Despacho Judicial],"ND",0,1)</f>
        <v>ND</v>
      </c>
      <c r="T126" s="17"/>
      <c r="U126" s="18" t="str">
        <f>_xlfn.XLOOKUP(U125,Tabla24[Día],Tabla24[Despacho Judicial],"ND",0,1)</f>
        <v>ND</v>
      </c>
      <c r="V126" s="18" t="str">
        <f>_xlfn.XLOOKUP(V125,Tabla24[Día],Tabla24[Despacho Judicial],"ND",0,1)</f>
        <v>ND</v>
      </c>
      <c r="W126" s="18" t="str">
        <f>_xlfn.XLOOKUP(W125,Tabla24[Día],Tabla24[Despacho Judicial],"ND",0,1)</f>
        <v>ND</v>
      </c>
      <c r="X126" s="18" t="str">
        <f>_xlfn.XLOOKUP(X125,Tabla24[Día],Tabla24[Despacho Judicial],"ND",0,1)</f>
        <v>ND</v>
      </c>
      <c r="Y126" s="18" t="str">
        <f>_xlfn.XLOOKUP(Y125,Tabla24[Día],Tabla24[Despacho Judicial],"ND",0,1)</f>
        <v>ND</v>
      </c>
      <c r="Z126" s="18" t="str">
        <f>_xlfn.XLOOKUP(Z125,Tabla24[Día],Tabla24[Despacho Judicial],"ND",0,1)</f>
        <v>ND</v>
      </c>
      <c r="AA126" s="18" t="str">
        <f>_xlfn.XLOOKUP(AA125,Tabla24[Día],Tabla24[Despacho Judicial],"ND",0,1)</f>
        <v>ND</v>
      </c>
    </row>
    <row r="127" spans="5:27" ht="15" hidden="1" customHeight="1" x14ac:dyDescent="0.25">
      <c r="E127" s="18" t="str">
        <f>_xlfn.XLOOKUP(E125,Tabla24[Día],Tabla24[Tipo de día],"ND",0,1)</f>
        <v>ND</v>
      </c>
      <c r="F127" s="18" t="str">
        <f>_xlfn.XLOOKUP(F125,Tabla24[Día],Tabla24[Tipo de día],"ND",0,1)</f>
        <v>ND</v>
      </c>
      <c r="G127" s="18" t="str">
        <f>_xlfn.XLOOKUP(G125,Tabla24[Día],Tabla24[Tipo de día],"ND",0,1)</f>
        <v>ND</v>
      </c>
      <c r="H127" s="18" t="str">
        <f>_xlfn.XLOOKUP(H125,Tabla24[Día],Tabla24[Tipo de día],"ND",0,1)</f>
        <v>ND</v>
      </c>
      <c r="I127" s="18" t="str">
        <f>_xlfn.XLOOKUP(I125,Tabla24[Día],Tabla24[Tipo de día],"ND",0,1)</f>
        <v>ND</v>
      </c>
      <c r="J127" s="18" t="str">
        <f>_xlfn.XLOOKUP(J125,Tabla24[Día],Tabla24[Tipo de día],"ND",0,1)</f>
        <v>ND</v>
      </c>
      <c r="K127" s="18" t="str">
        <f>_xlfn.XLOOKUP(K125,Tabla24[Día],Tabla24[Tipo de día],"ND",0,1)</f>
        <v>ND</v>
      </c>
      <c r="L127" s="17"/>
      <c r="M127" s="18" t="str">
        <f>_xlfn.XLOOKUP(M125,Tabla24[Día],Tabla24[Tipo de día],"ND",0,1)</f>
        <v>ND</v>
      </c>
      <c r="N127" s="18" t="str">
        <f>_xlfn.XLOOKUP(N125,Tabla24[Día],Tabla24[Tipo de día],"ND",0,1)</f>
        <v>ND</v>
      </c>
      <c r="O127" s="18" t="str">
        <f>_xlfn.XLOOKUP(O125,Tabla24[Día],Tabla24[Tipo de día],"ND",0,1)</f>
        <v>ND</v>
      </c>
      <c r="P127" s="18" t="str">
        <f>_xlfn.XLOOKUP(P125,Tabla24[Día],Tabla24[Tipo de día],"ND",0,1)</f>
        <v>ND</v>
      </c>
      <c r="Q127" s="18" t="str">
        <f>_xlfn.XLOOKUP(Q125,Tabla24[Día],Tabla24[Tipo de día],"ND",0,1)</f>
        <v>ND</v>
      </c>
      <c r="R127" s="18" t="str">
        <f>_xlfn.XLOOKUP(R125,Tabla24[Día],Tabla24[Tipo de día],"ND",0,1)</f>
        <v>ND</v>
      </c>
      <c r="S127" s="18" t="str">
        <f>_xlfn.XLOOKUP(S125,Tabla24[Día],Tabla24[Tipo de día],"ND",0,1)</f>
        <v>ND</v>
      </c>
      <c r="T127" s="17"/>
      <c r="U127" s="18" t="str">
        <f>_xlfn.XLOOKUP(U125,Tabla24[Día],Tabla24[Tipo de día],"ND",0,1)</f>
        <v>ND</v>
      </c>
      <c r="V127" s="18" t="str">
        <f>_xlfn.XLOOKUP(V125,Tabla24[Día],Tabla24[Tipo de día],"ND",0,1)</f>
        <v>ND</v>
      </c>
      <c r="W127" s="18" t="str">
        <f>_xlfn.XLOOKUP(W125,Tabla24[Día],Tabla24[Tipo de día],"ND",0,1)</f>
        <v>ND</v>
      </c>
      <c r="X127" s="18" t="str">
        <f>_xlfn.XLOOKUP(X125,Tabla24[Día],Tabla24[Tipo de día],"ND",0,1)</f>
        <v>ND</v>
      </c>
      <c r="Y127" s="18" t="str">
        <f>_xlfn.XLOOKUP(Y125,Tabla24[Día],Tabla24[Tipo de día],"ND",0,1)</f>
        <v>ND</v>
      </c>
      <c r="Z127" s="18" t="str">
        <f>_xlfn.XLOOKUP(Z125,Tabla24[Día],Tabla24[Tipo de día],"ND",0,1)</f>
        <v>ND</v>
      </c>
      <c r="AA127" s="18" t="str">
        <f>_xlfn.XLOOKUP(AA125,Tabla24[Día],Tabla24[Tipo de día],"ND",0,1)</f>
        <v>ND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ND</v>
      </c>
      <c r="F130" s="18" t="str">
        <f>_xlfn.XLOOKUP(F129,Tabla24[Día],Tabla24[Despacho Judicial],"ND",0,1)</f>
        <v>ND</v>
      </c>
      <c r="G130" s="18" t="str">
        <f>_xlfn.XLOOKUP(G129,Tabla24[Día],Tabla24[Despacho Judicial],"ND",0,1)</f>
        <v>ND</v>
      </c>
      <c r="H130" s="18" t="str">
        <f>_xlfn.XLOOKUP(H129,Tabla24[Día],Tabla24[Despacho Judicial],"ND",0,1)</f>
        <v>ND</v>
      </c>
      <c r="I130" s="18" t="str">
        <f>_xlfn.XLOOKUP(I129,Tabla24[Día],Tabla24[Despacho Judicial],"ND",0,1)</f>
        <v>ND</v>
      </c>
      <c r="J130" s="18" t="str">
        <f>_xlfn.XLOOKUP(J129,Tabla24[Día],Tabla24[Despacho Judicial],"ND",0,1)</f>
        <v>ND</v>
      </c>
      <c r="K130" s="18" t="str">
        <f>_xlfn.XLOOKUP(K129,Tabla24[Día],Tabla24[Despacho Judicial],"ND",0,1)</f>
        <v>ND</v>
      </c>
      <c r="L130" s="17"/>
      <c r="M130" s="18" t="str">
        <f>_xlfn.XLOOKUP(M129,Tabla24[Día],Tabla24[Despacho Judicial],"ND",0,1)</f>
        <v>ND</v>
      </c>
      <c r="N130" s="18" t="str">
        <f>_xlfn.XLOOKUP(N129,Tabla24[Día],Tabla24[Despacho Judicial],"ND",0,1)</f>
        <v>ND</v>
      </c>
      <c r="O130" s="18" t="str">
        <f>_xlfn.XLOOKUP(O129,Tabla24[Día],Tabla24[Despacho Judicial],"ND",0,1)</f>
        <v>ND</v>
      </c>
      <c r="P130" s="18" t="str">
        <f>_xlfn.XLOOKUP(P129,Tabla24[Día],Tabla24[Despacho Judicial],"ND",0,1)</f>
        <v>ND</v>
      </c>
      <c r="Q130" s="18" t="str">
        <f>_xlfn.XLOOKUP(Q129,Tabla24[Día],Tabla24[Despacho Judicial],"ND",0,1)</f>
        <v>ND</v>
      </c>
      <c r="R130" s="18" t="str">
        <f>_xlfn.XLOOKUP(R129,Tabla24[Día],Tabla24[Despacho Judicial],"ND",0,1)</f>
        <v>ND</v>
      </c>
      <c r="S130" s="18" t="str">
        <f>_xlfn.XLOOKUP(S129,Tabla24[Día],Tabla24[Despacho Judicial],"ND",0,1)</f>
        <v>ND</v>
      </c>
      <c r="T130" s="17"/>
      <c r="U130" s="18" t="str">
        <f>_xlfn.XLOOKUP(U129,Tabla24[Día],Tabla24[Despacho Judicial],"ND",0,1)</f>
        <v>ND</v>
      </c>
      <c r="V130" s="18" t="str">
        <f>_xlfn.XLOOKUP(V129,Tabla24[Día],Tabla24[Despacho Judicial],"ND",0,1)</f>
        <v>ND</v>
      </c>
      <c r="W130" s="18" t="str">
        <f>_xlfn.XLOOKUP(W129,Tabla24[Día],Tabla24[Despacho Judicial],"ND",0,1)</f>
        <v>ND</v>
      </c>
      <c r="X130" s="18" t="str">
        <f>_xlfn.XLOOKUP(X129,Tabla24[Día],Tabla24[Despacho Judicial],"ND",0,1)</f>
        <v>ND</v>
      </c>
      <c r="Y130" s="18" t="str">
        <f>_xlfn.XLOOKUP(Y129,Tabla24[Día],Tabla24[Despacho Judicial],"ND",0,1)</f>
        <v>Juzgado 02 Penal mixto Municipal de Chía</v>
      </c>
      <c r="Z130" s="18" t="str">
        <f>_xlfn.XLOOKUP(Z129,Tabla24[Día],Tabla24[Despacho Judicial],"ND",0,1)</f>
        <v>Juzgado 04 Penal Municipal de Zipaquirá</v>
      </c>
      <c r="AA130" s="18" t="str">
        <f>_xlfn.XLOOKUP(AA129,Tabla24[Día],Tabla24[Despacho Judicial],"ND",0,1)</f>
        <v>Juzgado 04 Penal Municipal de Zipaquirá</v>
      </c>
    </row>
    <row r="131" spans="5:27" ht="15" hidden="1" customHeight="1" x14ac:dyDescent="0.25">
      <c r="E131" s="18" t="str">
        <f>_xlfn.XLOOKUP(E129,Tabla24[Día],Tabla24[Tipo de día],"ND",0,1)</f>
        <v>ND</v>
      </c>
      <c r="F131" s="18" t="str">
        <f>_xlfn.XLOOKUP(F129,Tabla24[Día],Tabla24[Tipo de día],"ND",0,1)</f>
        <v>ND</v>
      </c>
      <c r="G131" s="18" t="str">
        <f>_xlfn.XLOOKUP(G129,Tabla24[Día],Tabla24[Tipo de día],"ND",0,1)</f>
        <v>ND</v>
      </c>
      <c r="H131" s="18" t="str">
        <f>_xlfn.XLOOKUP(H129,Tabla24[Día],Tabla24[Tipo de día],"ND",0,1)</f>
        <v>ND</v>
      </c>
      <c r="I131" s="18" t="str">
        <f>_xlfn.XLOOKUP(I129,Tabla24[Día],Tabla24[Tipo de día],"ND",0,1)</f>
        <v>ND</v>
      </c>
      <c r="J131" s="18" t="str">
        <f>_xlfn.XLOOKUP(J129,Tabla24[Día],Tabla24[Tipo de día],"ND",0,1)</f>
        <v>ND</v>
      </c>
      <c r="K131" s="18" t="str">
        <f>_xlfn.XLOOKUP(K129,Tabla24[Día],Tabla24[Tipo de día],"ND",0,1)</f>
        <v>ND</v>
      </c>
      <c r="L131" s="17"/>
      <c r="M131" s="18" t="str">
        <f>_xlfn.XLOOKUP(M129,Tabla24[Día],Tabla24[Tipo de día],"ND",0,1)</f>
        <v>ND</v>
      </c>
      <c r="N131" s="18" t="str">
        <f>_xlfn.XLOOKUP(N129,Tabla24[Día],Tabla24[Tipo de día],"ND",0,1)</f>
        <v>ND</v>
      </c>
      <c r="O131" s="18" t="str">
        <f>_xlfn.XLOOKUP(O129,Tabla24[Día],Tabla24[Tipo de día],"ND",0,1)</f>
        <v>ND</v>
      </c>
      <c r="P131" s="18" t="str">
        <f>_xlfn.XLOOKUP(P129,Tabla24[Día],Tabla24[Tipo de día],"ND",0,1)</f>
        <v>ND</v>
      </c>
      <c r="Q131" s="18" t="str">
        <f>_xlfn.XLOOKUP(Q129,Tabla24[Día],Tabla24[Tipo de día],"ND",0,1)</f>
        <v>ND</v>
      </c>
      <c r="R131" s="18" t="str">
        <f>_xlfn.XLOOKUP(R129,Tabla24[Día],Tabla24[Tipo de día],"ND",0,1)</f>
        <v>ND</v>
      </c>
      <c r="S131" s="18" t="str">
        <f>_xlfn.XLOOKUP(S129,Tabla24[Día],Tabla24[Tipo de día],"ND",0,1)</f>
        <v>ND</v>
      </c>
      <c r="T131" s="17"/>
      <c r="U131" s="18" t="str">
        <f>_xlfn.XLOOKUP(U129,Tabla24[Día],Tabla24[Tipo de día],"ND",0,1)</f>
        <v>ND</v>
      </c>
      <c r="V131" s="18" t="str">
        <f>_xlfn.XLOOKUP(V129,Tabla24[Día],Tabla24[Tipo de día],"ND",0,1)</f>
        <v>ND</v>
      </c>
      <c r="W131" s="18" t="str">
        <f>_xlfn.XLOOKUP(W129,Tabla24[Día],Tabla24[Tipo de día],"ND",0,1)</f>
        <v>ND</v>
      </c>
      <c r="X131" s="18" t="str">
        <f>_xlfn.XLOOKUP(X129,Tabla24[Día],Tabla24[Tipo de día],"ND",0,1)</f>
        <v>ND</v>
      </c>
      <c r="Y131" s="18" t="str">
        <f>_xlfn.XLOOKUP(Y129,Tabla24[Día],Tabla24[Tipo de día],"ND",0,1)</f>
        <v>Vacancia Judicial</v>
      </c>
      <c r="Z131" s="18" t="str">
        <f>_xlfn.XLOOKUP(Z129,Tabla24[Día],Tabla24[Tipo de día],"ND",0,1)</f>
        <v>Fin de semana / Festivo</v>
      </c>
      <c r="AA131" s="18" t="str">
        <f>_xlfn.XLOOKUP(AA129,Tabla24[Día],Tabla24[Tipo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ND</v>
      </c>
      <c r="F134" s="18" t="str">
        <f>_xlfn.XLOOKUP(F133,Tabla24[Día],Tabla24[Despacho Judicial],"ND",0,1)</f>
        <v>ND</v>
      </c>
      <c r="G134" s="18" t="str">
        <f>_xlfn.XLOOKUP(G133,Tabla24[Día],Tabla24[Despacho Judicial],"ND",0,1)</f>
        <v>ND</v>
      </c>
      <c r="H134" s="18" t="str">
        <f>_xlfn.XLOOKUP(H133,Tabla24[Día],Tabla24[Despacho Judicial],"ND",0,1)</f>
        <v>ND</v>
      </c>
      <c r="I134" s="18" t="str">
        <f>_xlfn.XLOOKUP(I133,Tabla24[Día],Tabla24[Despacho Judicial],"ND",0,1)</f>
        <v>ND</v>
      </c>
      <c r="J134" s="18" t="str">
        <f>_xlfn.XLOOKUP(J133,Tabla24[Día],Tabla24[Despacho Judicial],"ND",0,1)</f>
        <v>ND</v>
      </c>
      <c r="K134" s="18" t="str">
        <f>_xlfn.XLOOKUP(K133,Tabla24[Día],Tabla24[Despacho Judicial],"ND",0,1)</f>
        <v>ND</v>
      </c>
      <c r="L134" s="17"/>
      <c r="M134" s="18" t="str">
        <f>_xlfn.XLOOKUP(M133,Tabla24[Día],Tabla24[Despacho Judicial],"ND",0,1)</f>
        <v>ND</v>
      </c>
      <c r="N134" s="18" t="str">
        <f>_xlfn.XLOOKUP(N133,Tabla24[Día],Tabla24[Despacho Judicial],"ND",0,1)</f>
        <v>ND</v>
      </c>
      <c r="O134" s="18" t="str">
        <f>_xlfn.XLOOKUP(O133,Tabla24[Día],Tabla24[Despacho Judicial],"ND",0,1)</f>
        <v>ND</v>
      </c>
      <c r="P134" s="18" t="str">
        <f>_xlfn.XLOOKUP(P133,Tabla24[Día],Tabla24[Despacho Judicial],"ND",0,1)</f>
        <v>ND</v>
      </c>
      <c r="Q134" s="18" t="str">
        <f>_xlfn.XLOOKUP(Q133,Tabla24[Día],Tabla24[Despacho Judicial],"ND",0,1)</f>
        <v>ND</v>
      </c>
      <c r="R134" s="18" t="str">
        <f>_xlfn.XLOOKUP(R133,Tabla24[Día],Tabla24[Despacho Judicial],"ND",0,1)</f>
        <v>ND</v>
      </c>
      <c r="S134" s="18" t="str">
        <f>_xlfn.XLOOKUP(S133,Tabla24[Día],Tabla24[Despacho Judicial],"ND",0,1)</f>
        <v>ND</v>
      </c>
      <c r="T134" s="17"/>
      <c r="U134" s="18" t="str">
        <f>_xlfn.XLOOKUP(U133,Tabla24[Día],Tabla24[Despacho Judicial],"ND",0,1)</f>
        <v>Juzgado 01 Penal mixto Municipal de Chía</v>
      </c>
      <c r="V134" s="18" t="str">
        <f>_xlfn.XLOOKUP(V133,Tabla24[Día],Tabla24[Despacho Judicial],"ND",0,1)</f>
        <v>Juzgado 02 Penal mixto Municipal de Chía</v>
      </c>
      <c r="W134" s="18" t="str">
        <f>_xlfn.XLOOKUP(W133,Tabla24[Día],Tabla24[Despacho Judicial],"ND",0,1)</f>
        <v>Juzgado 04 Penal Municipal de Zipaquirá</v>
      </c>
      <c r="X134" s="18" t="str">
        <f>_xlfn.XLOOKUP(X133,Tabla24[Día],Tabla24[Despacho Judicial],"ND",0,1)</f>
        <v>Juzgado 01 Penal Municipal con función de garantías de Zipaquirá</v>
      </c>
      <c r="Y134" s="18" t="str">
        <f>_xlfn.XLOOKUP(Y133,Tabla24[Día],Tabla24[Despacho Judicial],"ND",0,1)</f>
        <v>Juzgado 04 Penal Municipal de Zipaquirá</v>
      </c>
      <c r="Z134" s="18" t="str">
        <f>_xlfn.XLOOKUP(Z133,Tabla24[Día],Tabla24[Despacho Judicial],"ND",0,1)</f>
        <v>Juzgado 01 Penal Municipal con función de garantías de Zipaquirá</v>
      </c>
      <c r="AA134" s="18" t="str">
        <f>_xlfn.XLOOKUP(AA133,Tabla24[Día],Tabla24[Despacho Judicial],"ND",0,1)</f>
        <v>Juzgado 01 Penal Municipal con función de garantías de Zipaquirá</v>
      </c>
    </row>
    <row r="135" spans="5:27" ht="15" hidden="1" customHeight="1" x14ac:dyDescent="0.25">
      <c r="E135" s="18" t="str">
        <f>_xlfn.XLOOKUP(E133,Tabla24[Día],Tabla24[Tipo de día],"ND",0,1)</f>
        <v>ND</v>
      </c>
      <c r="F135" s="18" t="str">
        <f>_xlfn.XLOOKUP(F133,Tabla24[Día],Tabla24[Tipo de día],"ND",0,1)</f>
        <v>ND</v>
      </c>
      <c r="G135" s="18" t="str">
        <f>_xlfn.XLOOKUP(G133,Tabla24[Día],Tabla24[Tipo de día],"ND",0,1)</f>
        <v>ND</v>
      </c>
      <c r="H135" s="18" t="str">
        <f>_xlfn.XLOOKUP(H133,Tabla24[Día],Tabla24[Tipo de día],"ND",0,1)</f>
        <v>ND</v>
      </c>
      <c r="I135" s="18" t="str">
        <f>_xlfn.XLOOKUP(I133,Tabla24[Día],Tabla24[Tipo de día],"ND",0,1)</f>
        <v>ND</v>
      </c>
      <c r="J135" s="18" t="str">
        <f>_xlfn.XLOOKUP(J133,Tabla24[Día],Tabla24[Tipo de día],"ND",0,1)</f>
        <v>ND</v>
      </c>
      <c r="K135" s="18" t="str">
        <f>_xlfn.XLOOKUP(K133,Tabla24[Día],Tabla24[Tipo de día],"ND",0,1)</f>
        <v>ND</v>
      </c>
      <c r="L135" s="17"/>
      <c r="M135" s="18" t="str">
        <f>_xlfn.XLOOKUP(M133,Tabla24[Día],Tabla24[Tipo de día],"ND",0,1)</f>
        <v>ND</v>
      </c>
      <c r="N135" s="18" t="str">
        <f>_xlfn.XLOOKUP(N133,Tabla24[Día],Tabla24[Tipo de día],"ND",0,1)</f>
        <v>ND</v>
      </c>
      <c r="O135" s="18" t="str">
        <f>_xlfn.XLOOKUP(O133,Tabla24[Día],Tabla24[Tipo de día],"ND",0,1)</f>
        <v>ND</v>
      </c>
      <c r="P135" s="18" t="str">
        <f>_xlfn.XLOOKUP(P133,Tabla24[Día],Tabla24[Tipo de día],"ND",0,1)</f>
        <v>ND</v>
      </c>
      <c r="Q135" s="18" t="str">
        <f>_xlfn.XLOOKUP(Q133,Tabla24[Día],Tabla24[Tipo de día],"ND",0,1)</f>
        <v>ND</v>
      </c>
      <c r="R135" s="18" t="str">
        <f>_xlfn.XLOOKUP(R133,Tabla24[Día],Tabla24[Tipo de día],"ND",0,1)</f>
        <v>ND</v>
      </c>
      <c r="S135" s="18" t="str">
        <f>_xlfn.XLOOKUP(S133,Tabla24[Día],Tabla24[Tipo de día],"ND",0,1)</f>
        <v>ND</v>
      </c>
      <c r="T135" s="17"/>
      <c r="U135" s="18" t="str">
        <f>_xlfn.XLOOKUP(U133,Tabla24[Día],Tabla24[Tipo de día],"ND",0,1)</f>
        <v>Vacancia Judicial</v>
      </c>
      <c r="V135" s="18" t="str">
        <f>_xlfn.XLOOKUP(V133,Tabla24[Día],Tabla24[Tipo de día],"ND",0,1)</f>
        <v>Vacancia Judicial</v>
      </c>
      <c r="W135" s="18" t="str">
        <f>_xlfn.XLOOKUP(W133,Tabla24[Día],Tabla24[Tipo de día],"ND",0,1)</f>
        <v>Fin de semana / Festivo</v>
      </c>
      <c r="X135" s="18" t="str">
        <f>_xlfn.XLOOKUP(X133,Tabla24[Día],Tabla24[Tipo de día],"ND",0,1)</f>
        <v>Vacancia Judicial</v>
      </c>
      <c r="Y135" s="18" t="str">
        <f>_xlfn.XLOOKUP(Y133,Tabla24[Día],Tabla24[Tipo de día],"ND",0,1)</f>
        <v>Vacancia Judicial</v>
      </c>
      <c r="Z135" s="18" t="str">
        <f>_xlfn.XLOOKUP(Z133,Tabla24[Día],Tabla24[Tipo de día],"ND",0,1)</f>
        <v>Fin de semana / Festivo</v>
      </c>
      <c r="AA135" s="18" t="str">
        <f>_xlfn.XLOOKUP(AA133,Tabla24[Día],Tabla24[Tipo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ND</v>
      </c>
      <c r="F138" s="26" t="str">
        <f>_xlfn.XLOOKUP(F137,Tabla24[Día],Tabla24[Despacho Judicial],"ND",0,1)</f>
        <v>ND</v>
      </c>
      <c r="G138" s="26" t="str">
        <f>_xlfn.XLOOKUP(G137,Tabla24[Día],Tabla24[Despacho Judicial],"ND",0,1)</f>
        <v>ND</v>
      </c>
      <c r="H138" s="26" t="str">
        <f>_xlfn.XLOOKUP(H137,Tabla24[Día],Tabla24[Despacho Judicial],"ND",0,1)</f>
        <v>ND</v>
      </c>
      <c r="I138" s="26" t="str">
        <f>_xlfn.XLOOKUP(I137,Tabla24[Día],Tabla24[Despacho Judicial],"ND",0,1)</f>
        <v>ND</v>
      </c>
      <c r="J138" s="26" t="str">
        <f>_xlfn.XLOOKUP(J137,Tabla24[Día],Tabla24[Despacho Judicial],"ND",0,1)</f>
        <v>ND</v>
      </c>
      <c r="K138" s="26" t="str">
        <f>_xlfn.XLOOKUP(K137,Tabla24[Día],Tabla24[Despacho Judicial],"ND",0,1)</f>
        <v>ND</v>
      </c>
      <c r="M138" s="26" t="str">
        <f>_xlfn.XLOOKUP(M137,Tabla24[Día],Tabla24[Despacho Judicial],"ND",0,1)</f>
        <v>ND</v>
      </c>
      <c r="N138" s="26" t="str">
        <f>_xlfn.XLOOKUP(N137,Tabla24[Día],Tabla24[Despacho Judicial],"ND",0,1)</f>
        <v>ND</v>
      </c>
      <c r="O138" s="26" t="str">
        <f>_xlfn.XLOOKUP(O137,Tabla24[Día],Tabla24[Despacho Judicial],"ND",0,1)</f>
        <v>ND</v>
      </c>
      <c r="P138" s="26" t="str">
        <f>_xlfn.XLOOKUP(P137,Tabla24[Día],Tabla24[Despacho Judicial],"ND",0,1)</f>
        <v>ND</v>
      </c>
      <c r="Q138" s="26" t="str">
        <f>_xlfn.XLOOKUP(Q137,Tabla24[Día],Tabla24[Despacho Judicial],"ND",0,1)</f>
        <v>ND</v>
      </c>
      <c r="R138" s="26" t="str">
        <f>_xlfn.XLOOKUP(R137,Tabla24[Día],Tabla24[Despacho Judicial],"ND",0,1)</f>
        <v>ND</v>
      </c>
      <c r="S138" s="26" t="str">
        <f>_xlfn.XLOOKUP(S137,Tabla24[Día],Tabla24[Despacho Judicial],"ND",0,1)</f>
        <v>ND</v>
      </c>
      <c r="U138" s="26" t="str">
        <f>_xlfn.XLOOKUP(U137,Tabla24[Día],Tabla24[Despacho Judicial],"ND",0,1)</f>
        <v>Juzgado 01 Penal mixto Municipal de Chía</v>
      </c>
      <c r="V138" s="26" t="str">
        <f>_xlfn.XLOOKUP(V137,Tabla24[Día],Tabla24[Despacho Judicial],"ND",0,1)</f>
        <v>Juzgado 04 Penal Municipal de Zipaquirá</v>
      </c>
      <c r="W138" s="26" t="str">
        <f>_xlfn.XLOOKUP(W137,Tabla24[Día],Tabla24[Despacho Judicial],"ND",0,1)</f>
        <v>Juzgado 01 Penal Municipal con función de garantías de Zipaquirá</v>
      </c>
      <c r="X138" s="26" t="str">
        <f>_xlfn.XLOOKUP(X137,Tabla24[Día],Tabla24[Despacho Judicial],"ND",0,1)</f>
        <v>Juzgado 02 Penal mixto Municipal de Chía</v>
      </c>
      <c r="Y138" s="26" t="str">
        <f>_xlfn.XLOOKUP(Y137,Tabla24[Día],Tabla24[Despacho Judicial],"ND",0,1)</f>
        <v>Juzgado 01 Penal Municipal con función de garantías de Zipaquirá</v>
      </c>
      <c r="Z138" s="26" t="str">
        <f>_xlfn.XLOOKUP(Z137,Tabla24[Día],Tabla24[Despacho Judicial],"ND",0,1)</f>
        <v>Juzgado 01 Penal mixto Municipal de Chía</v>
      </c>
      <c r="AA138" s="26" t="str">
        <f>_xlfn.XLOOKUP(AA137,Tabla24[Día],Tabla24[Despacho Judicial],"ND",0,1)</f>
        <v>Juzgado 01 Penal mixto Municipal de Chía</v>
      </c>
    </row>
    <row r="139" spans="5:27" ht="15" hidden="1" customHeight="1" x14ac:dyDescent="0.25">
      <c r="E139" s="26" t="str">
        <f>_xlfn.XLOOKUP(E137,Tabla24[Día],Tabla24[Tipo de día],"ND",0,1)</f>
        <v>ND</v>
      </c>
      <c r="F139" s="26" t="str">
        <f>_xlfn.XLOOKUP(F137,Tabla24[Día],Tabla24[Tipo de día],"ND",0,1)</f>
        <v>ND</v>
      </c>
      <c r="G139" s="26" t="str">
        <f>_xlfn.XLOOKUP(G137,Tabla24[Día],Tabla24[Tipo de día],"ND",0,1)</f>
        <v>ND</v>
      </c>
      <c r="H139" s="26" t="str">
        <f>_xlfn.XLOOKUP(H137,Tabla24[Día],Tabla24[Tipo de día],"ND",0,1)</f>
        <v>ND</v>
      </c>
      <c r="I139" s="26" t="str">
        <f>_xlfn.XLOOKUP(I137,Tabla24[Día],Tabla24[Tipo de día],"ND",0,1)</f>
        <v>ND</v>
      </c>
      <c r="J139" s="26" t="str">
        <f>_xlfn.XLOOKUP(J137,Tabla24[Día],Tabla24[Tipo de día],"ND",0,1)</f>
        <v>ND</v>
      </c>
      <c r="K139" s="26" t="str">
        <f>_xlfn.XLOOKUP(K137,Tabla24[Día],Tabla24[Tipo de día],"ND",0,1)</f>
        <v>ND</v>
      </c>
      <c r="M139" s="26" t="str">
        <f>_xlfn.XLOOKUP(M137,Tabla24[Día],Tabla24[Tipo de día],"ND",0,1)</f>
        <v>ND</v>
      </c>
      <c r="N139" s="26" t="str">
        <f>_xlfn.XLOOKUP(N137,Tabla24[Día],Tabla24[Tipo de día],"ND",0,1)</f>
        <v>ND</v>
      </c>
      <c r="O139" s="26" t="str">
        <f>_xlfn.XLOOKUP(O137,Tabla24[Día],Tabla24[Tipo de día],"ND",0,1)</f>
        <v>ND</v>
      </c>
      <c r="P139" s="26" t="str">
        <f>_xlfn.XLOOKUP(P137,Tabla24[Día],Tabla24[Tipo de día],"ND",0,1)</f>
        <v>ND</v>
      </c>
      <c r="Q139" s="26" t="str">
        <f>_xlfn.XLOOKUP(Q137,Tabla24[Día],Tabla24[Tipo de día],"ND",0,1)</f>
        <v>ND</v>
      </c>
      <c r="R139" s="26" t="str">
        <f>_xlfn.XLOOKUP(R137,Tabla24[Día],Tabla24[Tipo de día],"ND",0,1)</f>
        <v>ND</v>
      </c>
      <c r="S139" s="26" t="str">
        <f>_xlfn.XLOOKUP(S137,Tabla24[Día],Tabla24[Tipo de día],"ND",0,1)</f>
        <v>ND</v>
      </c>
      <c r="U139" s="26" t="str">
        <f>_xlfn.XLOOKUP(U137,Tabla24[Día],Tabla24[Tipo de día],"ND",0,1)</f>
        <v>Vacancia Judicial</v>
      </c>
      <c r="V139" s="26" t="str">
        <f>_xlfn.XLOOKUP(V137,Tabla24[Día],Tabla24[Tipo de día],"ND",0,1)</f>
        <v>Vacancia Judicial</v>
      </c>
      <c r="W139" s="26" t="str">
        <f>_xlfn.XLOOKUP(W137,Tabla24[Día],Tabla24[Tipo de día],"ND",0,1)</f>
        <v>Fin de semana / Festivo</v>
      </c>
      <c r="X139" s="26" t="str">
        <f>_xlfn.XLOOKUP(X137,Tabla24[Día],Tabla24[Tipo de día],"ND",0,1)</f>
        <v>Vacancia Judicial</v>
      </c>
      <c r="Y139" s="26" t="str">
        <f>_xlfn.XLOOKUP(Y137,Tabla24[Día],Tabla24[Tipo de día],"ND",0,1)</f>
        <v>Vacancia Judicial</v>
      </c>
      <c r="Z139" s="26" t="str">
        <f>_xlfn.XLOOKUP(Z137,Tabla24[Día],Tabla24[Tipo de día],"ND",0,1)</f>
        <v>Fin de semana / Festivo</v>
      </c>
      <c r="AA139" s="26" t="str">
        <f>_xlfn.XLOOKUP(AA137,Tabla24[Día],Tabla24[Tipo de día],"ND",0,1)</f>
        <v>Fin de semana / Festivo</v>
      </c>
    </row>
  </sheetData>
  <sheetProtection algorithmName="SHA-512" hashValue="Y+fs2US2kxFmAFECqbaZJSPLFQdUP+KdiSnLw9z1WLsjg4Aypvs2gK93Qf5PYla4HZSSiYWHtk9YCfgmcGidoQ==" saltValue="qgbv3dll9s4WLx5U3VB3/A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dataValidations count="1">
    <dataValidation type="list" allowBlank="1" showInputMessage="1" showErrorMessage="1" sqref="C7:C32 B21:B23 B8:B19 B25:B30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sheetPr>
    <pageSetUpPr fitToPage="1"/>
  </sheetPr>
  <dimension ref="B2:AB13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107</v>
      </c>
      <c r="D2" s="105" t="s">
        <v>107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2:28" ht="15" customHeight="1" x14ac:dyDescent="0.25">
      <c r="B3" s="27" t="s">
        <v>108</v>
      </c>
      <c r="D3" s="104" t="str">
        <f>B3</f>
        <v>Escribiente (1) Municipal PSAA08-5427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5" spans="2:28" ht="15" customHeight="1" thickBot="1" x14ac:dyDescent="0.3"/>
    <row r="6" spans="2:28" ht="15" customHeight="1" x14ac:dyDescent="0.25">
      <c r="B6" s="28" t="s">
        <v>158</v>
      </c>
      <c r="E6" s="106" t="s">
        <v>159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U6" s="89" t="str">
        <f>UPPER(TEXT(DATEVALUE(2023&amp;"-"&amp;12&amp;"-1"),"[$-es-CO]mmmm yyyy"))</f>
        <v>DICIEMBRE 2023</v>
      </c>
      <c r="V6" s="90"/>
      <c r="W6" s="90"/>
      <c r="X6" s="90"/>
      <c r="Y6" s="90"/>
      <c r="Z6" s="90"/>
      <c r="AA6" s="91"/>
    </row>
    <row r="7" spans="2:28" ht="15" customHeight="1" x14ac:dyDescent="0.25">
      <c r="B7" s="33" t="s">
        <v>160</v>
      </c>
      <c r="E7" s="95" t="s">
        <v>161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  <c r="U7" s="24" t="s">
        <v>162</v>
      </c>
      <c r="V7" s="24" t="s">
        <v>163</v>
      </c>
      <c r="W7" s="24" t="s">
        <v>164</v>
      </c>
      <c r="X7" s="24" t="s">
        <v>165</v>
      </c>
      <c r="Y7" s="24" t="s">
        <v>166</v>
      </c>
      <c r="Z7" s="24" t="s">
        <v>167</v>
      </c>
      <c r="AA7" s="24" t="s">
        <v>168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169</v>
      </c>
      <c r="E20" s="95" t="s">
        <v>170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ND</v>
      </c>
      <c r="X21" s="18" t="str">
        <f>_xlfn.XLOOKUP(X20,Tabla242[Día],Tabla242[Cargo],"ND",0,1)</f>
        <v>ND</v>
      </c>
      <c r="Y21" s="18" t="str">
        <f>_xlfn.XLOOKUP(Y20,Tabla242[Día],Tabla242[Cargo],"ND",0,1)</f>
        <v>ND</v>
      </c>
      <c r="Z21" s="18" t="str">
        <f>_xlfn.XLOOKUP(Z20,Tabla242[Día],Tabla242[Cargo],"ND",0,1)</f>
        <v>ND</v>
      </c>
      <c r="AA21" s="18" t="str">
        <f>_xlfn.XLOOKUP(AA20,Tabla242[Día],Tabla242[Cargo],"ND",0,1)</f>
        <v>ND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ND</v>
      </c>
      <c r="X22" s="18" t="str">
        <f>_xlfn.XLOOKUP(X20,Tabla242[Día],Tabla242[Tipo de día],"ND",0,1)</f>
        <v>ND</v>
      </c>
      <c r="Y22" s="18" t="str">
        <f>_xlfn.XLOOKUP(Y20,Tabla242[Día],Tabla242[Tipo de día],"ND",0,1)</f>
        <v>ND</v>
      </c>
      <c r="Z22" s="18" t="str">
        <f>_xlfn.XLOOKUP(Z20,Tabla242[Día],Tabla242[Tipo de día],"ND",0,1)</f>
        <v>ND</v>
      </c>
      <c r="AA22" s="18" t="str">
        <f>_xlfn.XLOOKUP(AA20,Tabla242[Día],Tabla242[Tipo de día],"ND",0,1)</f>
        <v>ND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142</v>
      </c>
      <c r="E24" s="98" t="s">
        <v>177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ND</v>
      </c>
      <c r="V25" s="18" t="str">
        <f>_xlfn.XLOOKUP(V24,Tabla242[Día],Tabla242[Cargo],"ND",0,1)</f>
        <v>ND</v>
      </c>
      <c r="W25" s="18" t="str">
        <f>_xlfn.XLOOKUP(W24,Tabla242[Día],Tabla242[Cargo],"ND",0,1)</f>
        <v>ND</v>
      </c>
      <c r="X25" s="18" t="str">
        <f>_xlfn.XLOOKUP(X24,Tabla242[Día],Tabla242[Cargo],"ND",0,1)</f>
        <v>ND</v>
      </c>
      <c r="Y25" s="18" t="str">
        <f>_xlfn.XLOOKUP(Y24,Tabla242[Día],Tabla242[Cargo],"ND",0,1)</f>
        <v>ND</v>
      </c>
      <c r="Z25" s="18" t="str">
        <f>_xlfn.XLOOKUP(Z24,Tabla242[Día],Tabla242[Cargo],"ND",0,1)</f>
        <v>ND</v>
      </c>
      <c r="AA25" s="18" t="str">
        <f>_xlfn.XLOOKUP(AA24,Tabla242[Día],Tabla242[Cargo],"ND",0,1)</f>
        <v>ND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ND</v>
      </c>
      <c r="V26" s="18" t="str">
        <f>_xlfn.XLOOKUP(V24,Tabla242[Día],Tabla242[Tipo de día],"ND",0,1)</f>
        <v>ND</v>
      </c>
      <c r="W26" s="18" t="str">
        <f>_xlfn.XLOOKUP(W24,Tabla242[Día],Tabla242[Tipo de día],"ND",0,1)</f>
        <v>ND</v>
      </c>
      <c r="X26" s="18" t="str">
        <f>_xlfn.XLOOKUP(X24,Tabla242[Día],Tabla242[Tipo de día],"ND",0,1)</f>
        <v>ND</v>
      </c>
      <c r="Y26" s="18" t="str">
        <f>_xlfn.XLOOKUP(Y24,Tabla242[Día],Tabla242[Tipo de día],"ND",0,1)</f>
        <v>ND</v>
      </c>
      <c r="Z26" s="18" t="str">
        <f>_xlfn.XLOOKUP(Z24,Tabla242[Día],Tabla242[Tipo de día],"ND",0,1)</f>
        <v>ND</v>
      </c>
      <c r="AA26" s="18" t="str">
        <f>_xlfn.XLOOKUP(AA24,Tabla242[Día],Tabla242[Tipo de día],"ND",0,1)</f>
        <v>ND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ND</v>
      </c>
      <c r="V29" s="17" t="str">
        <f>_xlfn.XLOOKUP(V28,Tabla242[Día],Tabla242[Cargo],"ND",0,1)</f>
        <v>ND</v>
      </c>
      <c r="W29" s="17" t="str">
        <f>_xlfn.XLOOKUP(W28,Tabla242[Día],Tabla242[Cargo],"ND",0,1)</f>
        <v>ND</v>
      </c>
      <c r="X29" s="17" t="str">
        <f>_xlfn.XLOOKUP(X28,Tabla242[Día],Tabla242[Cargo],"ND",0,1)</f>
        <v>ND</v>
      </c>
      <c r="Y29" s="17" t="str">
        <f>_xlfn.XLOOKUP(Y28,Tabla242[Día],Tabla242[Cargo],"ND",0,1)</f>
        <v>ND</v>
      </c>
      <c r="Z29" s="17" t="str">
        <f>_xlfn.XLOOKUP(Z28,Tabla242[Día],Tabla242[Cargo],"ND",0,1)</f>
        <v>ND</v>
      </c>
      <c r="AA29" s="17" t="str">
        <f>_xlfn.XLOOKUP(AA28,Tabla242[Día],Tabla242[Cargo],"ND",0,1)</f>
        <v>ND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ND</v>
      </c>
      <c r="V30" s="17" t="str">
        <f>_xlfn.XLOOKUP(V28,Tabla242[Día],Tabla242[Tipo de día],"ND",0,1)</f>
        <v>ND</v>
      </c>
      <c r="W30" s="17" t="str">
        <f>_xlfn.XLOOKUP(W28,Tabla242[Día],Tabla242[Tipo de día],"ND",0,1)</f>
        <v>ND</v>
      </c>
      <c r="X30" s="17" t="str">
        <f>_xlfn.XLOOKUP(X28,Tabla242[Día],Tabla242[Tipo de día],"ND",0,1)</f>
        <v>ND</v>
      </c>
      <c r="Y30" s="17" t="str">
        <f>_xlfn.XLOOKUP(Y28,Tabla242[Día],Tabla242[Tipo de día],"ND",0,1)</f>
        <v>ND</v>
      </c>
      <c r="Z30" s="17" t="str">
        <f>_xlfn.XLOOKUP(Z28,Tabla242[Día],Tabla242[Tipo de día],"ND",0,1)</f>
        <v>ND</v>
      </c>
      <c r="AA30" s="17" t="str">
        <f>_xlfn.XLOOKUP(AA28,Tabla242[Día],Tabla242[Tipo de día],"ND",0,1)</f>
        <v>ND</v>
      </c>
    </row>
    <row r="31" spans="2:27" ht="15" customHeight="1" thickBot="1" x14ac:dyDescent="0.3">
      <c r="B31" s="32" t="s">
        <v>172</v>
      </c>
      <c r="E31" s="101" t="s">
        <v>173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174</v>
      </c>
    </row>
    <row r="34" spans="2:27" ht="15" customHeight="1" x14ac:dyDescent="0.25">
      <c r="C34" s="29"/>
      <c r="E34" s="92" t="str">
        <f>UPPER(TEXT(DATEVALUE(2024&amp;"-"&amp;1&amp;"-1"),"[$-es-CO]mmmm yyyy"))</f>
        <v>ENERO 2024</v>
      </c>
      <c r="F34" s="93"/>
      <c r="G34" s="93"/>
      <c r="H34" s="93"/>
      <c r="I34" s="93"/>
      <c r="J34" s="93"/>
      <c r="K34" s="94"/>
      <c r="M34" s="89" t="str">
        <f>UPPER(TEXT(DATEVALUE(2024&amp;"-"&amp;2&amp;"-1"),"[$-es-CO]mmmm yyyy"))</f>
        <v>FEBRERO 2024</v>
      </c>
      <c r="N34" s="90"/>
      <c r="O34" s="90"/>
      <c r="P34" s="90"/>
      <c r="Q34" s="90"/>
      <c r="R34" s="90"/>
      <c r="S34" s="91"/>
      <c r="U34" s="89" t="str">
        <f>UPPER(TEXT(DATEVALUE(2024&amp;"-"&amp;3&amp;"-1"),"[$-es-CO]mmmm yyyy"))</f>
        <v>MARZO 2024</v>
      </c>
      <c r="V34" s="90"/>
      <c r="W34" s="90"/>
      <c r="X34" s="90"/>
      <c r="Y34" s="90"/>
      <c r="Z34" s="90"/>
      <c r="AA34" s="91"/>
    </row>
    <row r="35" spans="2:27" ht="15" customHeight="1" x14ac:dyDescent="0.25">
      <c r="E35" s="24" t="s">
        <v>162</v>
      </c>
      <c r="F35" s="24" t="s">
        <v>163</v>
      </c>
      <c r="G35" s="24" t="s">
        <v>164</v>
      </c>
      <c r="H35" s="24" t="s">
        <v>165</v>
      </c>
      <c r="I35" s="24" t="s">
        <v>166</v>
      </c>
      <c r="J35" s="24" t="s">
        <v>167</v>
      </c>
      <c r="K35" s="24" t="s">
        <v>168</v>
      </c>
      <c r="L35" s="23"/>
      <c r="M35" s="24" t="s">
        <v>162</v>
      </c>
      <c r="N35" s="24" t="s">
        <v>163</v>
      </c>
      <c r="O35" s="24" t="s">
        <v>164</v>
      </c>
      <c r="P35" s="24" t="s">
        <v>165</v>
      </c>
      <c r="Q35" s="24" t="s">
        <v>166</v>
      </c>
      <c r="R35" s="24" t="s">
        <v>167</v>
      </c>
      <c r="S35" s="24" t="s">
        <v>168</v>
      </c>
      <c r="T35" s="23"/>
      <c r="U35" s="24" t="s">
        <v>162</v>
      </c>
      <c r="V35" s="24" t="s">
        <v>163</v>
      </c>
      <c r="W35" s="24" t="s">
        <v>164</v>
      </c>
      <c r="X35" s="24" t="s">
        <v>165</v>
      </c>
      <c r="Y35" s="24" t="s">
        <v>166</v>
      </c>
      <c r="Z35" s="24" t="s">
        <v>167</v>
      </c>
      <c r="AA35" s="24" t="s">
        <v>168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ND</v>
      </c>
      <c r="F37" s="18" t="str">
        <f>_xlfn.XLOOKUP(F36,Tabla242[Día],Tabla242[Cargo],"ND",0,1)</f>
        <v>ND</v>
      </c>
      <c r="G37" s="18" t="str">
        <f>_xlfn.XLOOKUP(G36,Tabla242[Día],Tabla242[Cargo],"ND",0,1)</f>
        <v>ND</v>
      </c>
      <c r="H37" s="18" t="str">
        <f>_xlfn.XLOOKUP(H36,Tabla242[Día],Tabla242[Cargo],"ND",0,1)</f>
        <v>ND</v>
      </c>
      <c r="I37" s="18" t="str">
        <f>_xlfn.XLOOKUP(I36,Tabla242[Día],Tabla242[Cargo],"ND",0,1)</f>
        <v>ND</v>
      </c>
      <c r="J37" s="18" t="str">
        <f>_xlfn.XLOOKUP(J36,Tabla242[Día],Tabla242[Cargo],"ND",0,1)</f>
        <v>ND</v>
      </c>
      <c r="K37" s="18" t="str">
        <f>_xlfn.XLOOKUP(K36,Tabla242[Día],Tabla242[Cargo],"ND",0,1)</f>
        <v>ND</v>
      </c>
      <c r="L37" s="17"/>
      <c r="M37" s="18" t="str">
        <f>_xlfn.XLOOKUP(M36,Tabla242[Día],Tabla242[Cargo],"ND",0,1)</f>
        <v>ND</v>
      </c>
      <c r="N37" s="18" t="str">
        <f>_xlfn.XLOOKUP(N36,Tabla242[Día],Tabla242[Cargo],"ND",0,1)</f>
        <v>ND</v>
      </c>
      <c r="O37" s="18" t="str">
        <f>_xlfn.XLOOKUP(O36,Tabla242[Día],Tabla242[Cargo],"ND",0,1)</f>
        <v>ND</v>
      </c>
      <c r="P37" s="18" t="str">
        <f>_xlfn.XLOOKUP(P36,Tabla242[Día],Tabla242[Cargo],"ND",0,1)</f>
        <v>ND</v>
      </c>
      <c r="Q37" s="18" t="str">
        <f>_xlfn.XLOOKUP(Q36,Tabla242[Día],Tabla242[Cargo],"ND",0,1)</f>
        <v>ND</v>
      </c>
      <c r="R37" s="18" t="str">
        <f>_xlfn.XLOOKUP(R36,Tabla242[Día],Tabla242[Cargo],"ND",0,1)</f>
        <v>ND</v>
      </c>
      <c r="S37" s="18" t="str">
        <f>_xlfn.XLOOKUP(S36,Tabla242[Día],Tabla242[Cargo],"ND",0,1)</f>
        <v>ND</v>
      </c>
      <c r="T37" s="17"/>
      <c r="U37" s="18" t="str">
        <f>_xlfn.XLOOKUP(U36,Tabla242[Día],Tabla242[Cargo],"ND",0,1)</f>
        <v>ND</v>
      </c>
      <c r="V37" s="18" t="str">
        <f>_xlfn.XLOOKUP(V36,Tabla242[Día],Tabla242[Cargo],"ND",0,1)</f>
        <v>ND</v>
      </c>
      <c r="W37" s="18" t="str">
        <f>_xlfn.XLOOKUP(W36,Tabla242[Día],Tabla242[Cargo],"ND",0,1)</f>
        <v>ND</v>
      </c>
      <c r="X37" s="18" t="str">
        <f>_xlfn.XLOOKUP(X36,Tabla242[Día],Tabla242[Cargo],"ND",0,1)</f>
        <v>ND</v>
      </c>
      <c r="Y37" s="18" t="str">
        <f>_xlfn.XLOOKUP(Y36,Tabla242[Día],Tabla242[Cargo],"ND",0,1)</f>
        <v>ND</v>
      </c>
      <c r="Z37" s="18" t="str">
        <f>_xlfn.XLOOKUP(Z36,Tabla242[Día],Tabla242[Cargo],"ND",0,1)</f>
        <v>ND</v>
      </c>
      <c r="AA37" s="18" t="str">
        <f>_xlfn.XLOOKUP(AA36,Tabla242[Día],Tabla242[Cargo],"ND",0,1)</f>
        <v>ND</v>
      </c>
    </row>
    <row r="38" spans="2:27" ht="15" hidden="1" customHeight="1" x14ac:dyDescent="0.25">
      <c r="E38" s="18" t="str">
        <f>_xlfn.XLOOKUP(E36,Tabla242[Día],Tabla242[Tipo de día],"ND",0,1)</f>
        <v>ND</v>
      </c>
      <c r="F38" s="18" t="str">
        <f>_xlfn.XLOOKUP(F36,Tabla242[Día],Tabla242[Tipo de día],"ND",0,1)</f>
        <v>ND</v>
      </c>
      <c r="G38" s="18" t="str">
        <f>_xlfn.XLOOKUP(G36,Tabla242[Día],Tabla242[Tipo de día],"ND",0,1)</f>
        <v>ND</v>
      </c>
      <c r="H38" s="18" t="str">
        <f>_xlfn.XLOOKUP(H36,Tabla242[Día],Tabla242[Tipo de día],"ND",0,1)</f>
        <v>ND</v>
      </c>
      <c r="I38" s="18" t="str">
        <f>_xlfn.XLOOKUP(I36,Tabla242[Día],Tabla242[Tipo de día],"ND",0,1)</f>
        <v>ND</v>
      </c>
      <c r="J38" s="18" t="str">
        <f>_xlfn.XLOOKUP(J36,Tabla242[Día],Tabla242[Tipo de día],"ND",0,1)</f>
        <v>ND</v>
      </c>
      <c r="K38" s="18" t="str">
        <f>_xlfn.XLOOKUP(K36,Tabla242[Día],Tabla242[Tipo de día],"ND",0,1)</f>
        <v>ND</v>
      </c>
      <c r="L38" s="17"/>
      <c r="M38" s="18" t="str">
        <f>_xlfn.XLOOKUP(M36,Tabla242[Día],Tabla242[Tipo de día],"ND",0,1)</f>
        <v>ND</v>
      </c>
      <c r="N38" s="18" t="str">
        <f>_xlfn.XLOOKUP(N36,Tabla242[Día],Tabla242[Tipo de día],"ND",0,1)</f>
        <v>ND</v>
      </c>
      <c r="O38" s="18" t="str">
        <f>_xlfn.XLOOKUP(O36,Tabla242[Día],Tabla242[Tipo de día],"ND",0,1)</f>
        <v>ND</v>
      </c>
      <c r="P38" s="18" t="str">
        <f>_xlfn.XLOOKUP(P36,Tabla242[Día],Tabla242[Tipo de día],"ND",0,1)</f>
        <v>ND</v>
      </c>
      <c r="Q38" s="18" t="str">
        <f>_xlfn.XLOOKUP(Q36,Tabla242[Día],Tabla242[Tipo de día],"ND",0,1)</f>
        <v>ND</v>
      </c>
      <c r="R38" s="18" t="str">
        <f>_xlfn.XLOOKUP(R36,Tabla242[Día],Tabla242[Tipo de día],"ND",0,1)</f>
        <v>ND</v>
      </c>
      <c r="S38" s="18" t="str">
        <f>_xlfn.XLOOKUP(S36,Tabla242[Día],Tabla242[Tipo de día],"ND",0,1)</f>
        <v>ND</v>
      </c>
      <c r="T38" s="17"/>
      <c r="U38" s="18" t="str">
        <f>_xlfn.XLOOKUP(U36,Tabla242[Día],Tabla242[Tipo de día],"ND",0,1)</f>
        <v>ND</v>
      </c>
      <c r="V38" s="18" t="str">
        <f>_xlfn.XLOOKUP(V36,Tabla242[Día],Tabla242[Tipo de día],"ND",0,1)</f>
        <v>ND</v>
      </c>
      <c r="W38" s="18" t="str">
        <f>_xlfn.XLOOKUP(W36,Tabla242[Día],Tabla242[Tipo de día],"ND",0,1)</f>
        <v>ND</v>
      </c>
      <c r="X38" s="18" t="str">
        <f>_xlfn.XLOOKUP(X36,Tabla242[Día],Tabla242[Tipo de día],"ND",0,1)</f>
        <v>ND</v>
      </c>
      <c r="Y38" s="18" t="str">
        <f>_xlfn.XLOOKUP(Y36,Tabla242[Día],Tabla242[Tipo de día],"ND",0,1)</f>
        <v>ND</v>
      </c>
      <c r="Z38" s="18" t="str">
        <f>_xlfn.XLOOKUP(Z36,Tabla242[Día],Tabla242[Tipo de día],"ND",0,1)</f>
        <v>ND</v>
      </c>
      <c r="AA38" s="18" t="str">
        <f>_xlfn.XLOOKUP(AA36,Tabla242[Día],Tabla242[Tipo de día],"ND",0,1)</f>
        <v>ND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ND</v>
      </c>
      <c r="F41" s="18" t="str">
        <f>_xlfn.XLOOKUP(F40,Tabla242[Día],Tabla242[Cargo],"ND",0,1)</f>
        <v>ND</v>
      </c>
      <c r="G41" s="18" t="str">
        <f>_xlfn.XLOOKUP(G40,Tabla242[Día],Tabla242[Cargo],"ND",0,1)</f>
        <v>ND</v>
      </c>
      <c r="H41" s="18" t="str">
        <f>_xlfn.XLOOKUP(H40,Tabla242[Día],Tabla242[Cargo],"ND",0,1)</f>
        <v>ND</v>
      </c>
      <c r="I41" s="18" t="str">
        <f>_xlfn.XLOOKUP(I40,Tabla242[Día],Tabla242[Cargo],"ND",0,1)</f>
        <v>ND</v>
      </c>
      <c r="J41" s="18" t="str">
        <f>_xlfn.XLOOKUP(J40,Tabla242[Día],Tabla242[Cargo],"ND",0,1)</f>
        <v>ND</v>
      </c>
      <c r="K41" s="18" t="str">
        <f>_xlfn.XLOOKUP(K40,Tabla242[Día],Tabla242[Cargo],"ND",0,1)</f>
        <v>ND</v>
      </c>
      <c r="L41" s="17"/>
      <c r="M41" s="18" t="str">
        <f>_xlfn.XLOOKUP(M40,Tabla242[Día],Tabla242[Cargo],"ND",0,1)</f>
        <v>ND</v>
      </c>
      <c r="N41" s="18" t="str">
        <f>_xlfn.XLOOKUP(N40,Tabla242[Día],Tabla242[Cargo],"ND",0,1)</f>
        <v>ND</v>
      </c>
      <c r="O41" s="18" t="str">
        <f>_xlfn.XLOOKUP(O40,Tabla242[Día],Tabla242[Cargo],"ND",0,1)</f>
        <v>ND</v>
      </c>
      <c r="P41" s="18" t="str">
        <f>_xlfn.XLOOKUP(P40,Tabla242[Día],Tabla242[Cargo],"ND",0,1)</f>
        <v>ND</v>
      </c>
      <c r="Q41" s="18" t="str">
        <f>_xlfn.XLOOKUP(Q40,Tabla242[Día],Tabla242[Cargo],"ND",0,1)</f>
        <v>ND</v>
      </c>
      <c r="R41" s="18" t="str">
        <f>_xlfn.XLOOKUP(R40,Tabla242[Día],Tabla242[Cargo],"ND",0,1)</f>
        <v>ND</v>
      </c>
      <c r="S41" s="18" t="str">
        <f>_xlfn.XLOOKUP(S40,Tabla242[Día],Tabla242[Cargo],"ND",0,1)</f>
        <v>ND</v>
      </c>
      <c r="T41" s="17"/>
      <c r="U41" s="18" t="str">
        <f>_xlfn.XLOOKUP(U40,Tabla242[Día],Tabla242[Cargo],"ND",0,1)</f>
        <v>ND</v>
      </c>
      <c r="V41" s="18" t="str">
        <f>_xlfn.XLOOKUP(V40,Tabla242[Día],Tabla242[Cargo],"ND",0,1)</f>
        <v>ND</v>
      </c>
      <c r="W41" s="18" t="str">
        <f>_xlfn.XLOOKUP(W40,Tabla242[Día],Tabla242[Cargo],"ND",0,1)</f>
        <v>ND</v>
      </c>
      <c r="X41" s="18" t="str">
        <f>_xlfn.XLOOKUP(X40,Tabla242[Día],Tabla242[Cargo],"ND",0,1)</f>
        <v>ND</v>
      </c>
      <c r="Y41" s="18" t="str">
        <f>_xlfn.XLOOKUP(Y40,Tabla242[Día],Tabla242[Cargo],"ND",0,1)</f>
        <v>ND</v>
      </c>
      <c r="Z41" s="18" t="str">
        <f>_xlfn.XLOOKUP(Z40,Tabla242[Día],Tabla242[Cargo],"ND",0,1)</f>
        <v>ND</v>
      </c>
      <c r="AA41" s="18" t="str">
        <f>_xlfn.XLOOKUP(AA40,Tabla242[Día],Tabla242[Cargo],"ND",0,1)</f>
        <v>ND</v>
      </c>
    </row>
    <row r="42" spans="2:27" ht="15" hidden="1" customHeight="1" x14ac:dyDescent="0.25">
      <c r="E42" s="18" t="str">
        <f>_xlfn.XLOOKUP(E40,Tabla242[Día],Tabla242[Tipo de día],"ND",0,1)</f>
        <v>ND</v>
      </c>
      <c r="F42" s="18" t="str">
        <f>_xlfn.XLOOKUP(F40,Tabla242[Día],Tabla242[Tipo de día],"ND",0,1)</f>
        <v>ND</v>
      </c>
      <c r="G42" s="18" t="str">
        <f>_xlfn.XLOOKUP(G40,Tabla242[Día],Tabla242[Tipo de día],"ND",0,1)</f>
        <v>ND</v>
      </c>
      <c r="H42" s="18" t="str">
        <f>_xlfn.XLOOKUP(H40,Tabla242[Día],Tabla242[Tipo de día],"ND",0,1)</f>
        <v>ND</v>
      </c>
      <c r="I42" s="18" t="str">
        <f>_xlfn.XLOOKUP(I40,Tabla242[Día],Tabla242[Tipo de día],"ND",0,1)</f>
        <v>ND</v>
      </c>
      <c r="J42" s="18" t="str">
        <f>_xlfn.XLOOKUP(J40,Tabla242[Día],Tabla242[Tipo de día],"ND",0,1)</f>
        <v>ND</v>
      </c>
      <c r="K42" s="18" t="str">
        <f>_xlfn.XLOOKUP(K40,Tabla242[Día],Tabla242[Tipo de día],"ND",0,1)</f>
        <v>ND</v>
      </c>
      <c r="L42" s="17"/>
      <c r="M42" s="18" t="str">
        <f>_xlfn.XLOOKUP(M40,Tabla242[Día],Tabla242[Tipo de día],"ND",0,1)</f>
        <v>ND</v>
      </c>
      <c r="N42" s="18" t="str">
        <f>_xlfn.XLOOKUP(N40,Tabla242[Día],Tabla242[Tipo de día],"ND",0,1)</f>
        <v>ND</v>
      </c>
      <c r="O42" s="18" t="str">
        <f>_xlfn.XLOOKUP(O40,Tabla242[Día],Tabla242[Tipo de día],"ND",0,1)</f>
        <v>ND</v>
      </c>
      <c r="P42" s="18" t="str">
        <f>_xlfn.XLOOKUP(P40,Tabla242[Día],Tabla242[Tipo de día],"ND",0,1)</f>
        <v>ND</v>
      </c>
      <c r="Q42" s="18" t="str">
        <f>_xlfn.XLOOKUP(Q40,Tabla242[Día],Tabla242[Tipo de día],"ND",0,1)</f>
        <v>ND</v>
      </c>
      <c r="R42" s="18" t="str">
        <f>_xlfn.XLOOKUP(R40,Tabla242[Día],Tabla242[Tipo de día],"ND",0,1)</f>
        <v>ND</v>
      </c>
      <c r="S42" s="18" t="str">
        <f>_xlfn.XLOOKUP(S40,Tabla242[Día],Tabla242[Tipo de día],"ND",0,1)</f>
        <v>ND</v>
      </c>
      <c r="T42" s="17"/>
      <c r="U42" s="18" t="str">
        <f>_xlfn.XLOOKUP(U40,Tabla242[Día],Tabla242[Tipo de día],"ND",0,1)</f>
        <v>ND</v>
      </c>
      <c r="V42" s="18" t="str">
        <f>_xlfn.XLOOKUP(V40,Tabla242[Día],Tabla242[Tipo de día],"ND",0,1)</f>
        <v>ND</v>
      </c>
      <c r="W42" s="18" t="str">
        <f>_xlfn.XLOOKUP(W40,Tabla242[Día],Tabla242[Tipo de día],"ND",0,1)</f>
        <v>ND</v>
      </c>
      <c r="X42" s="18" t="str">
        <f>_xlfn.XLOOKUP(X40,Tabla242[Día],Tabla242[Tipo de día],"ND",0,1)</f>
        <v>ND</v>
      </c>
      <c r="Y42" s="18" t="str">
        <f>_xlfn.XLOOKUP(Y40,Tabla242[Día],Tabla242[Tipo de día],"ND",0,1)</f>
        <v>ND</v>
      </c>
      <c r="Z42" s="18" t="str">
        <f>_xlfn.XLOOKUP(Z40,Tabla242[Día],Tabla242[Tipo de día],"ND",0,1)</f>
        <v>ND</v>
      </c>
      <c r="AA42" s="18" t="str">
        <f>_xlfn.XLOOKUP(AA40,Tabla242[Día],Tabla242[Tipo de día],"ND",0,1)</f>
        <v>ND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ND</v>
      </c>
      <c r="F45" s="18" t="str">
        <f>_xlfn.XLOOKUP(F44,Tabla242[Día],Tabla242[Cargo],"ND",0,1)</f>
        <v>ND</v>
      </c>
      <c r="G45" s="18" t="str">
        <f>_xlfn.XLOOKUP(G44,Tabla242[Día],Tabla242[Cargo],"ND",0,1)</f>
        <v>ND</v>
      </c>
      <c r="H45" s="18" t="str">
        <f>_xlfn.XLOOKUP(H44,Tabla242[Día],Tabla242[Cargo],"ND",0,1)</f>
        <v>ND</v>
      </c>
      <c r="I45" s="18" t="str">
        <f>_xlfn.XLOOKUP(I44,Tabla242[Día],Tabla242[Cargo],"ND",0,1)</f>
        <v>ND</v>
      </c>
      <c r="J45" s="18" t="str">
        <f>_xlfn.XLOOKUP(J44,Tabla242[Día],Tabla242[Cargo],"ND",0,1)</f>
        <v>ND</v>
      </c>
      <c r="K45" s="18" t="str">
        <f>_xlfn.XLOOKUP(K44,Tabla242[Día],Tabla242[Cargo],"ND",0,1)</f>
        <v>ND</v>
      </c>
      <c r="L45" s="17"/>
      <c r="M45" s="18" t="str">
        <f>_xlfn.XLOOKUP(M44,Tabla242[Día],Tabla242[Cargo],"ND",0,1)</f>
        <v>ND</v>
      </c>
      <c r="N45" s="18" t="str">
        <f>_xlfn.XLOOKUP(N44,Tabla242[Día],Tabla242[Cargo],"ND",0,1)</f>
        <v>ND</v>
      </c>
      <c r="O45" s="18" t="str">
        <f>_xlfn.XLOOKUP(O44,Tabla242[Día],Tabla242[Cargo],"ND",0,1)</f>
        <v>ND</v>
      </c>
      <c r="P45" s="18" t="str">
        <f>_xlfn.XLOOKUP(P44,Tabla242[Día],Tabla242[Cargo],"ND",0,1)</f>
        <v>ND</v>
      </c>
      <c r="Q45" s="18" t="str">
        <f>_xlfn.XLOOKUP(Q44,Tabla242[Día],Tabla242[Cargo],"ND",0,1)</f>
        <v>ND</v>
      </c>
      <c r="R45" s="18" t="str">
        <f>_xlfn.XLOOKUP(R44,Tabla242[Día],Tabla242[Cargo],"ND",0,1)</f>
        <v>ND</v>
      </c>
      <c r="S45" s="18" t="str">
        <f>_xlfn.XLOOKUP(S44,Tabla242[Día],Tabla242[Cargo],"ND",0,1)</f>
        <v>ND</v>
      </c>
      <c r="T45" s="17"/>
      <c r="U45" s="18" t="str">
        <f>_xlfn.XLOOKUP(U44,Tabla242[Día],Tabla242[Cargo],"ND",0,1)</f>
        <v>ND</v>
      </c>
      <c r="V45" s="18" t="str">
        <f>_xlfn.XLOOKUP(V44,Tabla242[Día],Tabla242[Cargo],"ND",0,1)</f>
        <v>ND</v>
      </c>
      <c r="W45" s="18" t="str">
        <f>_xlfn.XLOOKUP(W44,Tabla242[Día],Tabla242[Cargo],"ND",0,1)</f>
        <v>ND</v>
      </c>
      <c r="X45" s="18" t="str">
        <f>_xlfn.XLOOKUP(X44,Tabla242[Día],Tabla242[Cargo],"ND",0,1)</f>
        <v>ND</v>
      </c>
      <c r="Y45" s="18" t="str">
        <f>_xlfn.XLOOKUP(Y44,Tabla242[Día],Tabla242[Cargo],"ND",0,1)</f>
        <v>ND</v>
      </c>
      <c r="Z45" s="18" t="str">
        <f>_xlfn.XLOOKUP(Z44,Tabla242[Día],Tabla242[Cargo],"ND",0,1)</f>
        <v>ND</v>
      </c>
      <c r="AA45" s="18" t="str">
        <f>_xlfn.XLOOKUP(AA44,Tabla242[Día],Tabla242[Cargo],"ND",0,1)</f>
        <v>ND</v>
      </c>
    </row>
    <row r="46" spans="2:27" ht="15" hidden="1" customHeight="1" x14ac:dyDescent="0.25">
      <c r="E46" s="18" t="str">
        <f>_xlfn.XLOOKUP(E44,Tabla242[Día],Tabla242[Tipo de día],"ND",0,1)</f>
        <v>ND</v>
      </c>
      <c r="F46" s="18" t="str">
        <f>_xlfn.XLOOKUP(F44,Tabla242[Día],Tabla242[Tipo de día],"ND",0,1)</f>
        <v>ND</v>
      </c>
      <c r="G46" s="18" t="str">
        <f>_xlfn.XLOOKUP(G44,Tabla242[Día],Tabla242[Tipo de día],"ND",0,1)</f>
        <v>ND</v>
      </c>
      <c r="H46" s="18" t="str">
        <f>_xlfn.XLOOKUP(H44,Tabla242[Día],Tabla242[Tipo de día],"ND",0,1)</f>
        <v>ND</v>
      </c>
      <c r="I46" s="18" t="str">
        <f>_xlfn.XLOOKUP(I44,Tabla242[Día],Tabla242[Tipo de día],"ND",0,1)</f>
        <v>ND</v>
      </c>
      <c r="J46" s="18" t="str">
        <f>_xlfn.XLOOKUP(J44,Tabla242[Día],Tabla242[Tipo de día],"ND",0,1)</f>
        <v>ND</v>
      </c>
      <c r="K46" s="18" t="str">
        <f>_xlfn.XLOOKUP(K44,Tabla242[Día],Tabla242[Tipo de día],"ND",0,1)</f>
        <v>ND</v>
      </c>
      <c r="L46" s="17"/>
      <c r="M46" s="18" t="str">
        <f>_xlfn.XLOOKUP(M44,Tabla242[Día],Tabla242[Tipo de día],"ND",0,1)</f>
        <v>ND</v>
      </c>
      <c r="N46" s="18" t="str">
        <f>_xlfn.XLOOKUP(N44,Tabla242[Día],Tabla242[Tipo de día],"ND",0,1)</f>
        <v>ND</v>
      </c>
      <c r="O46" s="18" t="str">
        <f>_xlfn.XLOOKUP(O44,Tabla242[Día],Tabla242[Tipo de día],"ND",0,1)</f>
        <v>ND</v>
      </c>
      <c r="P46" s="18" t="str">
        <f>_xlfn.XLOOKUP(P44,Tabla242[Día],Tabla242[Tipo de día],"ND",0,1)</f>
        <v>ND</v>
      </c>
      <c r="Q46" s="18" t="str">
        <f>_xlfn.XLOOKUP(Q44,Tabla242[Día],Tabla242[Tipo de día],"ND",0,1)</f>
        <v>ND</v>
      </c>
      <c r="R46" s="18" t="str">
        <f>_xlfn.XLOOKUP(R44,Tabla242[Día],Tabla242[Tipo de día],"ND",0,1)</f>
        <v>ND</v>
      </c>
      <c r="S46" s="18" t="str">
        <f>_xlfn.XLOOKUP(S44,Tabla242[Día],Tabla242[Tipo de día],"ND",0,1)</f>
        <v>ND</v>
      </c>
      <c r="T46" s="17"/>
      <c r="U46" s="18" t="str">
        <f>_xlfn.XLOOKUP(U44,Tabla242[Día],Tabla242[Tipo de día],"ND",0,1)</f>
        <v>ND</v>
      </c>
      <c r="V46" s="18" t="str">
        <f>_xlfn.XLOOKUP(V44,Tabla242[Día],Tabla242[Tipo de día],"ND",0,1)</f>
        <v>ND</v>
      </c>
      <c r="W46" s="18" t="str">
        <f>_xlfn.XLOOKUP(W44,Tabla242[Día],Tabla242[Tipo de día],"ND",0,1)</f>
        <v>ND</v>
      </c>
      <c r="X46" s="18" t="str">
        <f>_xlfn.XLOOKUP(X44,Tabla242[Día],Tabla242[Tipo de día],"ND",0,1)</f>
        <v>ND</v>
      </c>
      <c r="Y46" s="18" t="str">
        <f>_xlfn.XLOOKUP(Y44,Tabla242[Día],Tabla242[Tipo de día],"ND",0,1)</f>
        <v>ND</v>
      </c>
      <c r="Z46" s="18" t="str">
        <f>_xlfn.XLOOKUP(Z44,Tabla242[Día],Tabla242[Tipo de día],"ND",0,1)</f>
        <v>ND</v>
      </c>
      <c r="AA46" s="18" t="str">
        <f>_xlfn.XLOOKUP(AA44,Tabla242[Día],Tabla242[Tipo de día],"ND",0,1)</f>
        <v>ND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ND</v>
      </c>
      <c r="F49" s="18" t="str">
        <f>_xlfn.XLOOKUP(F48,Tabla242[Día],Tabla242[Cargo],"ND",0,1)</f>
        <v>ND</v>
      </c>
      <c r="G49" s="18" t="str">
        <f>_xlfn.XLOOKUP(G48,Tabla242[Día],Tabla242[Cargo],"ND",0,1)</f>
        <v>ND</v>
      </c>
      <c r="H49" s="18" t="str">
        <f>_xlfn.XLOOKUP(H48,Tabla242[Día],Tabla242[Cargo],"ND",0,1)</f>
        <v>ND</v>
      </c>
      <c r="I49" s="18" t="str">
        <f>_xlfn.XLOOKUP(I48,Tabla242[Día],Tabla242[Cargo],"ND",0,1)</f>
        <v>ND</v>
      </c>
      <c r="J49" s="18" t="str">
        <f>_xlfn.XLOOKUP(J48,Tabla242[Día],Tabla242[Cargo],"ND",0,1)</f>
        <v>ND</v>
      </c>
      <c r="K49" s="18" t="str">
        <f>_xlfn.XLOOKUP(K48,Tabla242[Día],Tabla242[Cargo],"ND",0,1)</f>
        <v>ND</v>
      </c>
      <c r="L49" s="17"/>
      <c r="M49" s="18" t="str">
        <f>_xlfn.XLOOKUP(M48,Tabla242[Día],Tabla242[Cargo],"ND",0,1)</f>
        <v>ND</v>
      </c>
      <c r="N49" s="18" t="str">
        <f>_xlfn.XLOOKUP(N48,Tabla242[Día],Tabla242[Cargo],"ND",0,1)</f>
        <v>ND</v>
      </c>
      <c r="O49" s="18" t="str">
        <f>_xlfn.XLOOKUP(O48,Tabla242[Día],Tabla242[Cargo],"ND",0,1)</f>
        <v>ND</v>
      </c>
      <c r="P49" s="18" t="str">
        <f>_xlfn.XLOOKUP(P48,Tabla242[Día],Tabla242[Cargo],"ND",0,1)</f>
        <v>ND</v>
      </c>
      <c r="Q49" s="18" t="str">
        <f>_xlfn.XLOOKUP(Q48,Tabla242[Día],Tabla242[Cargo],"ND",0,1)</f>
        <v>ND</v>
      </c>
      <c r="R49" s="18" t="str">
        <f>_xlfn.XLOOKUP(R48,Tabla242[Día],Tabla242[Cargo],"ND",0,1)</f>
        <v>ND</v>
      </c>
      <c r="S49" s="18" t="str">
        <f>_xlfn.XLOOKUP(S48,Tabla242[Día],Tabla242[Cargo],"ND",0,1)</f>
        <v>ND</v>
      </c>
      <c r="T49" s="17"/>
      <c r="U49" s="18" t="str">
        <f>_xlfn.XLOOKUP(U48,Tabla242[Día],Tabla242[Cargo],"ND",0,1)</f>
        <v>ND</v>
      </c>
      <c r="V49" s="18" t="str">
        <f>_xlfn.XLOOKUP(V48,Tabla242[Día],Tabla242[Cargo],"ND",0,1)</f>
        <v>ND</v>
      </c>
      <c r="W49" s="18" t="str">
        <f>_xlfn.XLOOKUP(W48,Tabla242[Día],Tabla242[Cargo],"ND",0,1)</f>
        <v>ND</v>
      </c>
      <c r="X49" s="18" t="str">
        <f>_xlfn.XLOOKUP(X48,Tabla242[Día],Tabla242[Cargo],"ND",0,1)</f>
        <v>ND</v>
      </c>
      <c r="Y49" s="18" t="str">
        <f>_xlfn.XLOOKUP(Y48,Tabla242[Día],Tabla242[Cargo],"ND",0,1)</f>
        <v>ND</v>
      </c>
      <c r="Z49" s="18" t="str">
        <f>_xlfn.XLOOKUP(Z48,Tabla242[Día],Tabla242[Cargo],"ND",0,1)</f>
        <v>ND</v>
      </c>
      <c r="AA49" s="18" t="str">
        <f>_xlfn.XLOOKUP(AA48,Tabla242[Día],Tabla242[Cargo],"ND",0,1)</f>
        <v>ND</v>
      </c>
    </row>
    <row r="50" spans="2:27" ht="15" hidden="1" customHeight="1" x14ac:dyDescent="0.25">
      <c r="E50" s="18" t="str">
        <f>_xlfn.XLOOKUP(E48,Tabla242[Día],Tabla242[Tipo de día],"ND",0,1)</f>
        <v>ND</v>
      </c>
      <c r="F50" s="18" t="str">
        <f>_xlfn.XLOOKUP(F48,Tabla242[Día],Tabla242[Tipo de día],"ND",0,1)</f>
        <v>ND</v>
      </c>
      <c r="G50" s="18" t="str">
        <f>_xlfn.XLOOKUP(G48,Tabla242[Día],Tabla242[Tipo de día],"ND",0,1)</f>
        <v>ND</v>
      </c>
      <c r="H50" s="18" t="str">
        <f>_xlfn.XLOOKUP(H48,Tabla242[Día],Tabla242[Tipo de día],"ND",0,1)</f>
        <v>ND</v>
      </c>
      <c r="I50" s="18" t="str">
        <f>_xlfn.XLOOKUP(I48,Tabla242[Día],Tabla242[Tipo de día],"ND",0,1)</f>
        <v>ND</v>
      </c>
      <c r="J50" s="18" t="str">
        <f>_xlfn.XLOOKUP(J48,Tabla242[Día],Tabla242[Tipo de día],"ND",0,1)</f>
        <v>ND</v>
      </c>
      <c r="K50" s="18" t="str">
        <f>_xlfn.XLOOKUP(K48,Tabla242[Día],Tabla242[Tipo de día],"ND",0,1)</f>
        <v>ND</v>
      </c>
      <c r="L50" s="17"/>
      <c r="M50" s="18" t="str">
        <f>_xlfn.XLOOKUP(M48,Tabla242[Día],Tabla242[Tipo de día],"ND",0,1)</f>
        <v>ND</v>
      </c>
      <c r="N50" s="18" t="str">
        <f>_xlfn.XLOOKUP(N48,Tabla242[Día],Tabla242[Tipo de día],"ND",0,1)</f>
        <v>ND</v>
      </c>
      <c r="O50" s="18" t="str">
        <f>_xlfn.XLOOKUP(O48,Tabla242[Día],Tabla242[Tipo de día],"ND",0,1)</f>
        <v>ND</v>
      </c>
      <c r="P50" s="18" t="str">
        <f>_xlfn.XLOOKUP(P48,Tabla242[Día],Tabla242[Tipo de día],"ND",0,1)</f>
        <v>ND</v>
      </c>
      <c r="Q50" s="18" t="str">
        <f>_xlfn.XLOOKUP(Q48,Tabla242[Día],Tabla242[Tipo de día],"ND",0,1)</f>
        <v>ND</v>
      </c>
      <c r="R50" s="18" t="str">
        <f>_xlfn.XLOOKUP(R48,Tabla242[Día],Tabla242[Tipo de día],"ND",0,1)</f>
        <v>ND</v>
      </c>
      <c r="S50" s="18" t="str">
        <f>_xlfn.XLOOKUP(S48,Tabla242[Día],Tabla242[Tipo de día],"ND",0,1)</f>
        <v>ND</v>
      </c>
      <c r="T50" s="17"/>
      <c r="U50" s="18" t="str">
        <f>_xlfn.XLOOKUP(U48,Tabla242[Día],Tabla242[Tipo de día],"ND",0,1)</f>
        <v>ND</v>
      </c>
      <c r="V50" s="18" t="str">
        <f>_xlfn.XLOOKUP(V48,Tabla242[Día],Tabla242[Tipo de día],"ND",0,1)</f>
        <v>ND</v>
      </c>
      <c r="W50" s="18" t="str">
        <f>_xlfn.XLOOKUP(W48,Tabla242[Día],Tabla242[Tipo de día],"ND",0,1)</f>
        <v>ND</v>
      </c>
      <c r="X50" s="18" t="str">
        <f>_xlfn.XLOOKUP(X48,Tabla242[Día],Tabla242[Tipo de día],"ND",0,1)</f>
        <v>ND</v>
      </c>
      <c r="Y50" s="18" t="str">
        <f>_xlfn.XLOOKUP(Y48,Tabla242[Día],Tabla242[Tipo de día],"ND",0,1)</f>
        <v>ND</v>
      </c>
      <c r="Z50" s="18" t="str">
        <f>_xlfn.XLOOKUP(Z48,Tabla242[Día],Tabla242[Tipo de día],"ND",0,1)</f>
        <v>ND</v>
      </c>
      <c r="AA50" s="18" t="str">
        <f>_xlfn.XLOOKUP(AA48,Tabla242[Día],Tabla242[Tipo de día],"ND",0,1)</f>
        <v>ND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178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ND</v>
      </c>
      <c r="F53" s="18" t="str">
        <f>_xlfn.XLOOKUP(F52,Tabla242[Día],Tabla242[Cargo],"ND",0,1)</f>
        <v>ND</v>
      </c>
      <c r="G53" s="18" t="str">
        <f>_xlfn.XLOOKUP(G52,Tabla242[Día],Tabla242[Cargo],"ND",0,1)</f>
        <v>ND</v>
      </c>
      <c r="H53" s="18" t="str">
        <f>_xlfn.XLOOKUP(H52,Tabla242[Día],Tabla242[Cargo],"ND",0,1)</f>
        <v>ND</v>
      </c>
      <c r="I53" s="18" t="str">
        <f>_xlfn.XLOOKUP(I52,Tabla242[Día],Tabla242[Cargo],"ND",0,1)</f>
        <v>ND</v>
      </c>
      <c r="J53" s="18" t="str">
        <f>_xlfn.XLOOKUP(J52,Tabla242[Día],Tabla242[Cargo],"ND",0,1)</f>
        <v>ND</v>
      </c>
      <c r="K53" s="18" t="str">
        <f>_xlfn.XLOOKUP(K52,Tabla242[Día],Tabla242[Cargo],"ND",0,1)</f>
        <v>ND</v>
      </c>
      <c r="L53" s="17"/>
      <c r="M53" s="18" t="str">
        <f>_xlfn.XLOOKUP(M52,Tabla242[Día],Tabla242[Cargo],"ND",0,1)</f>
        <v>ND</v>
      </c>
      <c r="N53" s="18" t="str">
        <f>_xlfn.XLOOKUP(N52,Tabla242[Día],Tabla242[Cargo],"ND",0,1)</f>
        <v>ND</v>
      </c>
      <c r="O53" s="18" t="str">
        <f>_xlfn.XLOOKUP(O52,Tabla242[Día],Tabla242[Cargo],"ND",0,1)</f>
        <v>ND</v>
      </c>
      <c r="P53" s="18" t="str">
        <f>_xlfn.XLOOKUP(P52,Tabla242[Día],Tabla242[Cargo],"ND",0,1)</f>
        <v>ND</v>
      </c>
      <c r="Q53" s="18" t="str">
        <f>_xlfn.XLOOKUP(Q52,Tabla242[Día],Tabla242[Cargo],"ND",0,1)</f>
        <v>ND</v>
      </c>
      <c r="R53" s="18" t="str">
        <f>_xlfn.XLOOKUP(R52,Tabla242[Día],Tabla242[Cargo],"ND",0,1)</f>
        <v>ND</v>
      </c>
      <c r="S53" s="18" t="str">
        <f>_xlfn.XLOOKUP(S52,Tabla242[Día],Tabla242[Cargo],"ND",0,1)</f>
        <v>ND</v>
      </c>
      <c r="T53" s="17"/>
      <c r="U53" s="18" t="str">
        <f>_xlfn.XLOOKUP(U52,Tabla242[Día],Tabla242[Cargo],"ND",0,1)</f>
        <v>ND</v>
      </c>
      <c r="V53" s="18" t="str">
        <f>_xlfn.XLOOKUP(V52,Tabla242[Día],Tabla242[Cargo],"ND",0,1)</f>
        <v>ND</v>
      </c>
      <c r="W53" s="18" t="str">
        <f>_xlfn.XLOOKUP(W52,Tabla242[Día],Tabla242[Cargo],"ND",0,1)</f>
        <v>ND</v>
      </c>
      <c r="X53" s="18" t="str">
        <f>_xlfn.XLOOKUP(X52,Tabla242[Día],Tabla242[Cargo],"ND",0,1)</f>
        <v>ND</v>
      </c>
      <c r="Y53" s="18" t="str">
        <f>_xlfn.XLOOKUP(Y52,Tabla242[Día],Tabla242[Cargo],"ND",0,1)</f>
        <v>ND</v>
      </c>
      <c r="Z53" s="18" t="str">
        <f>_xlfn.XLOOKUP(Z52,Tabla242[Día],Tabla242[Cargo],"ND",0,1)</f>
        <v>ND</v>
      </c>
      <c r="AA53" s="18" t="str">
        <f>_xlfn.XLOOKUP(AA52,Tabla242[Día],Tabla242[Cargo],"ND",0,1)</f>
        <v>ND</v>
      </c>
    </row>
    <row r="54" spans="2:27" ht="15" hidden="1" customHeight="1" x14ac:dyDescent="0.25">
      <c r="E54" s="18" t="str">
        <f>_xlfn.XLOOKUP(E52,Tabla242[Día],Tabla242[Tipo de día],"ND",0,1)</f>
        <v>ND</v>
      </c>
      <c r="F54" s="18" t="str">
        <f>_xlfn.XLOOKUP(F52,Tabla242[Día],Tabla242[Tipo de día],"ND",0,1)</f>
        <v>ND</v>
      </c>
      <c r="G54" s="18" t="str">
        <f>_xlfn.XLOOKUP(G52,Tabla242[Día],Tabla242[Tipo de día],"ND",0,1)</f>
        <v>ND</v>
      </c>
      <c r="H54" s="18" t="str">
        <f>_xlfn.XLOOKUP(H52,Tabla242[Día],Tabla242[Tipo de día],"ND",0,1)</f>
        <v>ND</v>
      </c>
      <c r="I54" s="18" t="str">
        <f>_xlfn.XLOOKUP(I52,Tabla242[Día],Tabla242[Tipo de día],"ND",0,1)</f>
        <v>ND</v>
      </c>
      <c r="J54" s="18" t="str">
        <f>_xlfn.XLOOKUP(J52,Tabla242[Día],Tabla242[Tipo de día],"ND",0,1)</f>
        <v>ND</v>
      </c>
      <c r="K54" s="18" t="str">
        <f>_xlfn.XLOOKUP(K52,Tabla242[Día],Tabla242[Tipo de día],"ND",0,1)</f>
        <v>ND</v>
      </c>
      <c r="L54" s="17"/>
      <c r="M54" s="18" t="str">
        <f>_xlfn.XLOOKUP(M52,Tabla242[Día],Tabla242[Tipo de día],"ND",0,1)</f>
        <v>ND</v>
      </c>
      <c r="N54" s="18" t="str">
        <f>_xlfn.XLOOKUP(N52,Tabla242[Día],Tabla242[Tipo de día],"ND",0,1)</f>
        <v>ND</v>
      </c>
      <c r="O54" s="18" t="str">
        <f>_xlfn.XLOOKUP(O52,Tabla242[Día],Tabla242[Tipo de día],"ND",0,1)</f>
        <v>ND</v>
      </c>
      <c r="P54" s="18" t="str">
        <f>_xlfn.XLOOKUP(P52,Tabla242[Día],Tabla242[Tipo de día],"ND",0,1)</f>
        <v>ND</v>
      </c>
      <c r="Q54" s="18" t="str">
        <f>_xlfn.XLOOKUP(Q52,Tabla242[Día],Tabla242[Tipo de día],"ND",0,1)</f>
        <v>ND</v>
      </c>
      <c r="R54" s="18" t="str">
        <f>_xlfn.XLOOKUP(R52,Tabla242[Día],Tabla242[Tipo de día],"ND",0,1)</f>
        <v>ND</v>
      </c>
      <c r="S54" s="18" t="str">
        <f>_xlfn.XLOOKUP(S52,Tabla242[Día],Tabla242[Tipo de día],"ND",0,1)</f>
        <v>ND</v>
      </c>
      <c r="T54" s="17"/>
      <c r="U54" s="18" t="str">
        <f>_xlfn.XLOOKUP(U52,Tabla242[Día],Tabla242[Tipo de día],"ND",0,1)</f>
        <v>ND</v>
      </c>
      <c r="V54" s="18" t="str">
        <f>_xlfn.XLOOKUP(V52,Tabla242[Día],Tabla242[Tipo de día],"ND",0,1)</f>
        <v>ND</v>
      </c>
      <c r="W54" s="18" t="str">
        <f>_xlfn.XLOOKUP(W52,Tabla242[Día],Tabla242[Tipo de día],"ND",0,1)</f>
        <v>ND</v>
      </c>
      <c r="X54" s="18" t="str">
        <f>_xlfn.XLOOKUP(X52,Tabla242[Día],Tabla242[Tipo de día],"ND",0,1)</f>
        <v>ND</v>
      </c>
      <c r="Y54" s="18" t="str">
        <f>_xlfn.XLOOKUP(Y52,Tabla242[Día],Tabla242[Tipo de día],"ND",0,1)</f>
        <v>ND</v>
      </c>
      <c r="Z54" s="18" t="str">
        <f>_xlfn.XLOOKUP(Z52,Tabla242[Día],Tabla242[Tipo de día],"ND",0,1)</f>
        <v>ND</v>
      </c>
      <c r="AA54" s="18" t="str">
        <f>_xlfn.XLOOKUP(AA52,Tabla242[Día],Tabla242[Tipo de día],"ND",0,1)</f>
        <v>ND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ND</v>
      </c>
      <c r="F57" s="17" t="str">
        <f>_xlfn.XLOOKUP(F56,Tabla242[Día],Tabla242[Cargo],"ND",0,1)</f>
        <v>ND</v>
      </c>
      <c r="G57" s="17" t="str">
        <f>_xlfn.XLOOKUP(G56,Tabla242[Día],Tabla242[Cargo],"ND",0,1)</f>
        <v>ND</v>
      </c>
      <c r="H57" s="17" t="str">
        <f>_xlfn.XLOOKUP(H56,Tabla242[Día],Tabla242[Cargo],"ND",0,1)</f>
        <v>ND</v>
      </c>
      <c r="I57" s="17" t="str">
        <f>_xlfn.XLOOKUP(I56,Tabla242[Día],Tabla242[Cargo],"ND",0,1)</f>
        <v>ND</v>
      </c>
      <c r="J57" s="17" t="str">
        <f>_xlfn.XLOOKUP(J56,Tabla242[Día],Tabla242[Cargo],"ND",0,1)</f>
        <v>ND</v>
      </c>
      <c r="K57" s="17" t="str">
        <f>_xlfn.XLOOKUP(K56,Tabla242[Día],Tabla242[Cargo],"ND",0,1)</f>
        <v>ND</v>
      </c>
      <c r="L57" s="17"/>
      <c r="M57" s="17" t="str">
        <f>_xlfn.XLOOKUP(M56,Tabla242[Día],Tabla242[Cargo],"ND",0,1)</f>
        <v>ND</v>
      </c>
      <c r="N57" s="17" t="str">
        <f>_xlfn.XLOOKUP(N56,Tabla242[Día],Tabla242[Cargo],"ND",0,1)</f>
        <v>ND</v>
      </c>
      <c r="O57" s="17" t="str">
        <f>_xlfn.XLOOKUP(O56,Tabla242[Día],Tabla242[Cargo],"ND",0,1)</f>
        <v>ND</v>
      </c>
      <c r="P57" s="17" t="str">
        <f>_xlfn.XLOOKUP(P56,Tabla242[Día],Tabla242[Cargo],"ND",0,1)</f>
        <v>ND</v>
      </c>
      <c r="Q57" s="17" t="str">
        <f>_xlfn.XLOOKUP(Q56,Tabla242[Día],Tabla242[Cargo],"ND",0,1)</f>
        <v>ND</v>
      </c>
      <c r="R57" s="17" t="str">
        <f>_xlfn.XLOOKUP(R56,Tabla242[Día],Tabla242[Cargo],"ND",0,1)</f>
        <v>ND</v>
      </c>
      <c r="S57" s="17" t="str">
        <f>_xlfn.XLOOKUP(S56,Tabla242[Día],Tabla242[Cargo],"ND",0,1)</f>
        <v>ND</v>
      </c>
      <c r="T57" s="17"/>
      <c r="U57" s="17" t="str">
        <f>_xlfn.XLOOKUP(U56,Tabla242[Día],Tabla242[Cargo],"ND",0,1)</f>
        <v>ND</v>
      </c>
      <c r="V57" s="17" t="str">
        <f>_xlfn.XLOOKUP(V56,Tabla242[Día],Tabla242[Cargo],"ND",0,1)</f>
        <v>ND</v>
      </c>
      <c r="W57" s="17" t="str">
        <f>_xlfn.XLOOKUP(W56,Tabla242[Día],Tabla242[Cargo],"ND",0,1)</f>
        <v>ND</v>
      </c>
      <c r="X57" s="17" t="str">
        <f>_xlfn.XLOOKUP(X56,Tabla242[Día],Tabla242[Cargo],"ND",0,1)</f>
        <v>ND</v>
      </c>
      <c r="Y57" s="17" t="str">
        <f>_xlfn.XLOOKUP(Y56,Tabla242[Día],Tabla242[Cargo],"ND",0,1)</f>
        <v>ND</v>
      </c>
      <c r="Z57" s="17" t="str">
        <f>_xlfn.XLOOKUP(Z56,Tabla242[Día],Tabla242[Cargo],"ND",0,1)</f>
        <v>ND</v>
      </c>
      <c r="AA57" s="17" t="str">
        <f>_xlfn.XLOOKUP(AA56,Tabla242[Día],Tabla242[Cargo],"ND",0,1)</f>
        <v>ND</v>
      </c>
    </row>
    <row r="58" spans="2:27" ht="15" hidden="1" customHeight="1" x14ac:dyDescent="0.25">
      <c r="E58" s="17" t="str">
        <f>_xlfn.XLOOKUP(E56,Tabla242[Día],Tabla242[Tipo de día],"ND",0,1)</f>
        <v>ND</v>
      </c>
      <c r="F58" s="17" t="str">
        <f>_xlfn.XLOOKUP(F56,Tabla242[Día],Tabla242[Tipo de día],"ND",0,1)</f>
        <v>ND</v>
      </c>
      <c r="G58" s="17" t="str">
        <f>_xlfn.XLOOKUP(G56,Tabla242[Día],Tabla242[Tipo de día],"ND",0,1)</f>
        <v>ND</v>
      </c>
      <c r="H58" s="17" t="str">
        <f>_xlfn.XLOOKUP(H56,Tabla242[Día],Tabla242[Tipo de día],"ND",0,1)</f>
        <v>ND</v>
      </c>
      <c r="I58" s="17" t="str">
        <f>_xlfn.XLOOKUP(I56,Tabla242[Día],Tabla242[Tipo de día],"ND",0,1)</f>
        <v>ND</v>
      </c>
      <c r="J58" s="17" t="str">
        <f>_xlfn.XLOOKUP(J56,Tabla242[Día],Tabla242[Tipo de día],"ND",0,1)</f>
        <v>ND</v>
      </c>
      <c r="K58" s="17" t="str">
        <f>_xlfn.XLOOKUP(K56,Tabla242[Día],Tabla242[Tipo de día],"ND",0,1)</f>
        <v>ND</v>
      </c>
      <c r="L58" s="17"/>
      <c r="M58" s="17" t="str">
        <f>_xlfn.XLOOKUP(M56,Tabla242[Día],Tabla242[Tipo de día],"ND",0,1)</f>
        <v>ND</v>
      </c>
      <c r="N58" s="17" t="str">
        <f>_xlfn.XLOOKUP(N56,Tabla242[Día],Tabla242[Tipo de día],"ND",0,1)</f>
        <v>ND</v>
      </c>
      <c r="O58" s="17" t="str">
        <f>_xlfn.XLOOKUP(O56,Tabla242[Día],Tabla242[Tipo de día],"ND",0,1)</f>
        <v>ND</v>
      </c>
      <c r="P58" s="17" t="str">
        <f>_xlfn.XLOOKUP(P56,Tabla242[Día],Tabla242[Tipo de día],"ND",0,1)</f>
        <v>ND</v>
      </c>
      <c r="Q58" s="17" t="str">
        <f>_xlfn.XLOOKUP(Q56,Tabla242[Día],Tabla242[Tipo de día],"ND",0,1)</f>
        <v>ND</v>
      </c>
      <c r="R58" s="17" t="str">
        <f>_xlfn.XLOOKUP(R56,Tabla242[Día],Tabla242[Tipo de día],"ND",0,1)</f>
        <v>ND</v>
      </c>
      <c r="S58" s="17" t="str">
        <f>_xlfn.XLOOKUP(S56,Tabla242[Día],Tabla242[Tipo de día],"ND",0,1)</f>
        <v>ND</v>
      </c>
      <c r="T58" s="17"/>
      <c r="U58" s="17" t="str">
        <f>_xlfn.XLOOKUP(U56,Tabla242[Día],Tabla242[Tipo de día],"ND",0,1)</f>
        <v>ND</v>
      </c>
      <c r="V58" s="17" t="str">
        <f>_xlfn.XLOOKUP(V56,Tabla242[Día],Tabla242[Tipo de día],"ND",0,1)</f>
        <v>ND</v>
      </c>
      <c r="W58" s="17" t="str">
        <f>_xlfn.XLOOKUP(W56,Tabla242[Día],Tabla242[Tipo de día],"ND",0,1)</f>
        <v>ND</v>
      </c>
      <c r="X58" s="17" t="str">
        <f>_xlfn.XLOOKUP(X56,Tabla242[Día],Tabla242[Tipo de día],"ND",0,1)</f>
        <v>ND</v>
      </c>
      <c r="Y58" s="17" t="str">
        <f>_xlfn.XLOOKUP(Y56,Tabla242[Día],Tabla242[Tipo de día],"ND",0,1)</f>
        <v>ND</v>
      </c>
      <c r="Z58" s="17" t="str">
        <f>_xlfn.XLOOKUP(Z56,Tabla242[Día],Tabla242[Tipo de día],"ND",0,1)</f>
        <v>ND</v>
      </c>
      <c r="AA58" s="17" t="str">
        <f>_xlfn.XLOOKUP(AA56,Tabla242[Día],Tabla242[Tipo de día],"ND",0,1)</f>
        <v>ND</v>
      </c>
    </row>
    <row r="59" spans="2:27" ht="15" customHeight="1" x14ac:dyDescent="0.25">
      <c r="B59" s="41" t="s">
        <v>176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89" t="str">
        <f>UPPER(TEXT(DATEVALUE(2024&amp;"-"&amp;4&amp;"-1"),"[$-es-CO]mmmm yyyy"))</f>
        <v>ABRIL 2024</v>
      </c>
      <c r="F61" s="90"/>
      <c r="G61" s="90"/>
      <c r="H61" s="90"/>
      <c r="I61" s="90"/>
      <c r="J61" s="90"/>
      <c r="K61" s="91"/>
      <c r="M61" s="89" t="str">
        <f>UPPER(TEXT(DATEVALUE(2024&amp;"-"&amp;5&amp;"-1"),"[$-es-CO]mmmm yyyy"))</f>
        <v>MAYO 2024</v>
      </c>
      <c r="N61" s="90"/>
      <c r="O61" s="90"/>
      <c r="P61" s="90"/>
      <c r="Q61" s="90"/>
      <c r="R61" s="90"/>
      <c r="S61" s="91"/>
      <c r="U61" s="89" t="str">
        <f>UPPER(TEXT(DATEVALUE(2024&amp;"-"&amp;6&amp;"-1"),"[$-es-CO]mmmm yyyy"))</f>
        <v>JUNIO 2024</v>
      </c>
      <c r="V61" s="90"/>
      <c r="W61" s="90"/>
      <c r="X61" s="90"/>
      <c r="Y61" s="90"/>
      <c r="Z61" s="90"/>
      <c r="AA61" s="91"/>
    </row>
    <row r="62" spans="2:27" ht="15" customHeight="1" x14ac:dyDescent="0.25">
      <c r="E62" s="24" t="s">
        <v>162</v>
      </c>
      <c r="F62" s="24" t="s">
        <v>163</v>
      </c>
      <c r="G62" s="24" t="s">
        <v>164</v>
      </c>
      <c r="H62" s="24" t="s">
        <v>165</v>
      </c>
      <c r="I62" s="24" t="s">
        <v>166</v>
      </c>
      <c r="J62" s="24" t="s">
        <v>167</v>
      </c>
      <c r="K62" s="24" t="s">
        <v>168</v>
      </c>
      <c r="L62" s="23"/>
      <c r="M62" s="24" t="s">
        <v>162</v>
      </c>
      <c r="N62" s="24" t="s">
        <v>163</v>
      </c>
      <c r="O62" s="24" t="s">
        <v>164</v>
      </c>
      <c r="P62" s="24" t="s">
        <v>165</v>
      </c>
      <c r="Q62" s="24" t="s">
        <v>166</v>
      </c>
      <c r="R62" s="24" t="s">
        <v>167</v>
      </c>
      <c r="S62" s="24" t="s">
        <v>168</v>
      </c>
      <c r="T62" s="23"/>
      <c r="U62" s="24" t="s">
        <v>162</v>
      </c>
      <c r="V62" s="24" t="s">
        <v>163</v>
      </c>
      <c r="W62" s="24" t="s">
        <v>164</v>
      </c>
      <c r="X62" s="24" t="s">
        <v>165</v>
      </c>
      <c r="Y62" s="24" t="s">
        <v>166</v>
      </c>
      <c r="Z62" s="24" t="s">
        <v>167</v>
      </c>
      <c r="AA62" s="24" t="s">
        <v>168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ND</v>
      </c>
      <c r="F64" s="18" t="str">
        <f>_xlfn.XLOOKUP(F63,Tabla242[Día],Tabla242[Cargo],"ND",0,1)</f>
        <v>ND</v>
      </c>
      <c r="G64" s="18" t="str">
        <f>_xlfn.XLOOKUP(G63,Tabla242[Día],Tabla242[Cargo],"ND",0,1)</f>
        <v>ND</v>
      </c>
      <c r="H64" s="18" t="str">
        <f>_xlfn.XLOOKUP(H63,Tabla242[Día],Tabla242[Cargo],"ND",0,1)</f>
        <v>ND</v>
      </c>
      <c r="I64" s="18" t="str">
        <f>_xlfn.XLOOKUP(I63,Tabla242[Día],Tabla242[Cargo],"ND",0,1)</f>
        <v>ND</v>
      </c>
      <c r="J64" s="18" t="str">
        <f>_xlfn.XLOOKUP(J63,Tabla242[Día],Tabla242[Cargo],"ND",0,1)</f>
        <v>ND</v>
      </c>
      <c r="K64" s="18" t="str">
        <f>_xlfn.XLOOKUP(K63,Tabla242[Día],Tabla242[Cargo],"ND",0,1)</f>
        <v>ND</v>
      </c>
      <c r="L64" s="17"/>
      <c r="M64" s="18" t="str">
        <f>_xlfn.XLOOKUP(M63,Tabla242[Día],Tabla242[Cargo],"ND",0,1)</f>
        <v>ND</v>
      </c>
      <c r="N64" s="18" t="str">
        <f>_xlfn.XLOOKUP(N63,Tabla242[Día],Tabla242[Cargo],"ND",0,1)</f>
        <v>ND</v>
      </c>
      <c r="O64" s="18" t="str">
        <f>_xlfn.XLOOKUP(O63,Tabla242[Día],Tabla242[Cargo],"ND",0,1)</f>
        <v>ND</v>
      </c>
      <c r="P64" s="18" t="str">
        <f>_xlfn.XLOOKUP(P63,Tabla242[Día],Tabla242[Cargo],"ND",0,1)</f>
        <v>ND</v>
      </c>
      <c r="Q64" s="18" t="str">
        <f>_xlfn.XLOOKUP(Q63,Tabla242[Día],Tabla242[Cargo],"ND",0,1)</f>
        <v>ND</v>
      </c>
      <c r="R64" s="18" t="str">
        <f>_xlfn.XLOOKUP(R63,Tabla242[Día],Tabla242[Cargo],"ND",0,1)</f>
        <v>ND</v>
      </c>
      <c r="S64" s="18" t="str">
        <f>_xlfn.XLOOKUP(S63,Tabla242[Día],Tabla242[Cargo],"ND",0,1)</f>
        <v>ND</v>
      </c>
      <c r="T64" s="17"/>
      <c r="U64" s="18" t="str">
        <f>_xlfn.XLOOKUP(U63,Tabla242[Día],Tabla242[Cargo],"ND",0,1)</f>
        <v>ND</v>
      </c>
      <c r="V64" s="18" t="str">
        <f>_xlfn.XLOOKUP(V63,Tabla242[Día],Tabla242[Cargo],"ND",0,1)</f>
        <v>ND</v>
      </c>
      <c r="W64" s="18" t="str">
        <f>_xlfn.XLOOKUP(W63,Tabla242[Día],Tabla242[Cargo],"ND",0,1)</f>
        <v>ND</v>
      </c>
      <c r="X64" s="18" t="str">
        <f>_xlfn.XLOOKUP(X63,Tabla242[Día],Tabla242[Cargo],"ND",0,1)</f>
        <v>ND</v>
      </c>
      <c r="Y64" s="18" t="str">
        <f>_xlfn.XLOOKUP(Y63,Tabla242[Día],Tabla242[Cargo],"ND",0,1)</f>
        <v>ND</v>
      </c>
      <c r="Z64" s="18" t="str">
        <f>_xlfn.XLOOKUP(Z63,Tabla242[Día],Tabla242[Cargo],"ND",0,1)</f>
        <v>ND</v>
      </c>
      <c r="AA64" s="18" t="str">
        <f>_xlfn.XLOOKUP(AA63,Tabla242[Día],Tabla242[Cargo],"ND",0,1)</f>
        <v>ND</v>
      </c>
    </row>
    <row r="65" spans="5:27" ht="15" hidden="1" customHeight="1" x14ac:dyDescent="0.25">
      <c r="E65" s="18" t="str">
        <f>_xlfn.XLOOKUP(E63,Tabla242[Día],Tabla242[Tipo de día],"ND",0,1)</f>
        <v>ND</v>
      </c>
      <c r="F65" s="18" t="str">
        <f>_xlfn.XLOOKUP(F63,Tabla242[Día],Tabla242[Tipo de día],"ND",0,1)</f>
        <v>ND</v>
      </c>
      <c r="G65" s="18" t="str">
        <f>_xlfn.XLOOKUP(G63,Tabla242[Día],Tabla242[Tipo de día],"ND",0,1)</f>
        <v>ND</v>
      </c>
      <c r="H65" s="18" t="str">
        <f>_xlfn.XLOOKUP(H63,Tabla242[Día],Tabla242[Tipo de día],"ND",0,1)</f>
        <v>ND</v>
      </c>
      <c r="I65" s="18" t="str">
        <f>_xlfn.XLOOKUP(I63,Tabla242[Día],Tabla242[Tipo de día],"ND",0,1)</f>
        <v>ND</v>
      </c>
      <c r="J65" s="18" t="str">
        <f>_xlfn.XLOOKUP(J63,Tabla242[Día],Tabla242[Tipo de día],"ND",0,1)</f>
        <v>ND</v>
      </c>
      <c r="K65" s="18" t="str">
        <f>_xlfn.XLOOKUP(K63,Tabla242[Día],Tabla242[Tipo de día],"ND",0,1)</f>
        <v>ND</v>
      </c>
      <c r="L65" s="17"/>
      <c r="M65" s="18" t="str">
        <f>_xlfn.XLOOKUP(M63,Tabla242[Día],Tabla242[Tipo de día],"ND",0,1)</f>
        <v>ND</v>
      </c>
      <c r="N65" s="18" t="str">
        <f>_xlfn.XLOOKUP(N63,Tabla242[Día],Tabla242[Tipo de día],"ND",0,1)</f>
        <v>ND</v>
      </c>
      <c r="O65" s="18" t="str">
        <f>_xlfn.XLOOKUP(O63,Tabla242[Día],Tabla242[Tipo de día],"ND",0,1)</f>
        <v>ND</v>
      </c>
      <c r="P65" s="18" t="str">
        <f>_xlfn.XLOOKUP(P63,Tabla242[Día],Tabla242[Tipo de día],"ND",0,1)</f>
        <v>ND</v>
      </c>
      <c r="Q65" s="18" t="str">
        <f>_xlfn.XLOOKUP(Q63,Tabla242[Día],Tabla242[Tipo de día],"ND",0,1)</f>
        <v>ND</v>
      </c>
      <c r="R65" s="18" t="str">
        <f>_xlfn.XLOOKUP(R63,Tabla242[Día],Tabla242[Tipo de día],"ND",0,1)</f>
        <v>ND</v>
      </c>
      <c r="S65" s="18" t="str">
        <f>_xlfn.XLOOKUP(S63,Tabla242[Día],Tabla242[Tipo de día],"ND",0,1)</f>
        <v>ND</v>
      </c>
      <c r="T65" s="17"/>
      <c r="U65" s="18" t="str">
        <f>_xlfn.XLOOKUP(U63,Tabla242[Día],Tabla242[Tipo de día],"ND",0,1)</f>
        <v>ND</v>
      </c>
      <c r="V65" s="18" t="str">
        <f>_xlfn.XLOOKUP(V63,Tabla242[Día],Tabla242[Tipo de día],"ND",0,1)</f>
        <v>ND</v>
      </c>
      <c r="W65" s="18" t="str">
        <f>_xlfn.XLOOKUP(W63,Tabla242[Día],Tabla242[Tipo de día],"ND",0,1)</f>
        <v>ND</v>
      </c>
      <c r="X65" s="18" t="str">
        <f>_xlfn.XLOOKUP(X63,Tabla242[Día],Tabla242[Tipo de día],"ND",0,1)</f>
        <v>ND</v>
      </c>
      <c r="Y65" s="18" t="str">
        <f>_xlfn.XLOOKUP(Y63,Tabla242[Día],Tabla242[Tipo de día],"ND",0,1)</f>
        <v>ND</v>
      </c>
      <c r="Z65" s="18" t="str">
        <f>_xlfn.XLOOKUP(Z63,Tabla242[Día],Tabla242[Tipo de día],"ND",0,1)</f>
        <v>ND</v>
      </c>
      <c r="AA65" s="18" t="str">
        <f>_xlfn.XLOOKUP(AA63,Tabla242[Día],Tabla242[Tipo de día],"ND",0,1)</f>
        <v>ND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ND</v>
      </c>
      <c r="F68" s="18" t="str">
        <f>_xlfn.XLOOKUP(F67,Tabla242[Día],Tabla242[Cargo],"ND",0,1)</f>
        <v>ND</v>
      </c>
      <c r="G68" s="18" t="str">
        <f>_xlfn.XLOOKUP(G67,Tabla242[Día],Tabla242[Cargo],"ND",0,1)</f>
        <v>ND</v>
      </c>
      <c r="H68" s="18" t="str">
        <f>_xlfn.XLOOKUP(H67,Tabla242[Día],Tabla242[Cargo],"ND",0,1)</f>
        <v>ND</v>
      </c>
      <c r="I68" s="18" t="str">
        <f>_xlfn.XLOOKUP(I67,Tabla242[Día],Tabla242[Cargo],"ND",0,1)</f>
        <v>ND</v>
      </c>
      <c r="J68" s="18" t="str">
        <f>_xlfn.XLOOKUP(J67,Tabla242[Día],Tabla242[Cargo],"ND",0,1)</f>
        <v>ND</v>
      </c>
      <c r="K68" s="18" t="str">
        <f>_xlfn.XLOOKUP(K67,Tabla242[Día],Tabla242[Cargo],"ND",0,1)</f>
        <v>ND</v>
      </c>
      <c r="L68" s="17"/>
      <c r="M68" s="18" t="str">
        <f>_xlfn.XLOOKUP(M67,Tabla242[Día],Tabla242[Cargo],"ND",0,1)</f>
        <v>ND</v>
      </c>
      <c r="N68" s="18" t="str">
        <f>_xlfn.XLOOKUP(N67,Tabla242[Día],Tabla242[Cargo],"ND",0,1)</f>
        <v>ND</v>
      </c>
      <c r="O68" s="18" t="str">
        <f>_xlfn.XLOOKUP(O67,Tabla242[Día],Tabla242[Cargo],"ND",0,1)</f>
        <v>ND</v>
      </c>
      <c r="P68" s="18" t="str">
        <f>_xlfn.XLOOKUP(P67,Tabla242[Día],Tabla242[Cargo],"ND",0,1)</f>
        <v>ND</v>
      </c>
      <c r="Q68" s="18" t="str">
        <f>_xlfn.XLOOKUP(Q67,Tabla242[Día],Tabla242[Cargo],"ND",0,1)</f>
        <v>ND</v>
      </c>
      <c r="R68" s="18" t="str">
        <f>_xlfn.XLOOKUP(R67,Tabla242[Día],Tabla242[Cargo],"ND",0,1)</f>
        <v>ND</v>
      </c>
      <c r="S68" s="18" t="str">
        <f>_xlfn.XLOOKUP(S67,Tabla242[Día],Tabla242[Cargo],"ND",0,1)</f>
        <v>ND</v>
      </c>
      <c r="T68" s="17"/>
      <c r="U68" s="18" t="str">
        <f>_xlfn.XLOOKUP(U67,Tabla242[Día],Tabla242[Cargo],"ND",0,1)</f>
        <v>ND</v>
      </c>
      <c r="V68" s="18" t="str">
        <f>_xlfn.XLOOKUP(V67,Tabla242[Día],Tabla242[Cargo],"ND",0,1)</f>
        <v>ND</v>
      </c>
      <c r="W68" s="18" t="str">
        <f>_xlfn.XLOOKUP(W67,Tabla242[Día],Tabla242[Cargo],"ND",0,1)</f>
        <v>ND</v>
      </c>
      <c r="X68" s="18" t="str">
        <f>_xlfn.XLOOKUP(X67,Tabla242[Día],Tabla242[Cargo],"ND",0,1)</f>
        <v>ND</v>
      </c>
      <c r="Y68" s="18" t="str">
        <f>_xlfn.XLOOKUP(Y67,Tabla242[Día],Tabla242[Cargo],"ND",0,1)</f>
        <v>ND</v>
      </c>
      <c r="Z68" s="18" t="str">
        <f>_xlfn.XLOOKUP(Z67,Tabla242[Día],Tabla242[Cargo],"ND",0,1)</f>
        <v>ND</v>
      </c>
      <c r="AA68" s="18" t="str">
        <f>_xlfn.XLOOKUP(AA67,Tabla242[Día],Tabla242[Cargo],"ND",0,1)</f>
        <v>ND</v>
      </c>
    </row>
    <row r="69" spans="5:27" ht="15" hidden="1" customHeight="1" x14ac:dyDescent="0.25">
      <c r="E69" s="18" t="str">
        <f>_xlfn.XLOOKUP(E67,Tabla242[Día],Tabla242[Tipo de día],"ND",0,1)</f>
        <v>ND</v>
      </c>
      <c r="F69" s="18" t="str">
        <f>_xlfn.XLOOKUP(F67,Tabla242[Día],Tabla242[Tipo de día],"ND",0,1)</f>
        <v>ND</v>
      </c>
      <c r="G69" s="18" t="str">
        <f>_xlfn.XLOOKUP(G67,Tabla242[Día],Tabla242[Tipo de día],"ND",0,1)</f>
        <v>ND</v>
      </c>
      <c r="H69" s="18" t="str">
        <f>_xlfn.XLOOKUP(H67,Tabla242[Día],Tabla242[Tipo de día],"ND",0,1)</f>
        <v>ND</v>
      </c>
      <c r="I69" s="18" t="str">
        <f>_xlfn.XLOOKUP(I67,Tabla242[Día],Tabla242[Tipo de día],"ND",0,1)</f>
        <v>ND</v>
      </c>
      <c r="J69" s="18" t="str">
        <f>_xlfn.XLOOKUP(J67,Tabla242[Día],Tabla242[Tipo de día],"ND",0,1)</f>
        <v>ND</v>
      </c>
      <c r="K69" s="18" t="str">
        <f>_xlfn.XLOOKUP(K67,Tabla242[Día],Tabla242[Tipo de día],"ND",0,1)</f>
        <v>ND</v>
      </c>
      <c r="L69" s="17"/>
      <c r="M69" s="18" t="str">
        <f>_xlfn.XLOOKUP(M67,Tabla242[Día],Tabla242[Tipo de día],"ND",0,1)</f>
        <v>ND</v>
      </c>
      <c r="N69" s="18" t="str">
        <f>_xlfn.XLOOKUP(N67,Tabla242[Día],Tabla242[Tipo de día],"ND",0,1)</f>
        <v>ND</v>
      </c>
      <c r="O69" s="18" t="str">
        <f>_xlfn.XLOOKUP(O67,Tabla242[Día],Tabla242[Tipo de día],"ND",0,1)</f>
        <v>ND</v>
      </c>
      <c r="P69" s="18" t="str">
        <f>_xlfn.XLOOKUP(P67,Tabla242[Día],Tabla242[Tipo de día],"ND",0,1)</f>
        <v>ND</v>
      </c>
      <c r="Q69" s="18" t="str">
        <f>_xlfn.XLOOKUP(Q67,Tabla242[Día],Tabla242[Tipo de día],"ND",0,1)</f>
        <v>ND</v>
      </c>
      <c r="R69" s="18" t="str">
        <f>_xlfn.XLOOKUP(R67,Tabla242[Día],Tabla242[Tipo de día],"ND",0,1)</f>
        <v>ND</v>
      </c>
      <c r="S69" s="18" t="str">
        <f>_xlfn.XLOOKUP(S67,Tabla242[Día],Tabla242[Tipo de día],"ND",0,1)</f>
        <v>ND</v>
      </c>
      <c r="T69" s="17"/>
      <c r="U69" s="18" t="str">
        <f>_xlfn.XLOOKUP(U67,Tabla242[Día],Tabla242[Tipo de día],"ND",0,1)</f>
        <v>ND</v>
      </c>
      <c r="V69" s="18" t="str">
        <f>_xlfn.XLOOKUP(V67,Tabla242[Día],Tabla242[Tipo de día],"ND",0,1)</f>
        <v>ND</v>
      </c>
      <c r="W69" s="18" t="str">
        <f>_xlfn.XLOOKUP(W67,Tabla242[Día],Tabla242[Tipo de día],"ND",0,1)</f>
        <v>ND</v>
      </c>
      <c r="X69" s="18" t="str">
        <f>_xlfn.XLOOKUP(X67,Tabla242[Día],Tabla242[Tipo de día],"ND",0,1)</f>
        <v>ND</v>
      </c>
      <c r="Y69" s="18" t="str">
        <f>_xlfn.XLOOKUP(Y67,Tabla242[Día],Tabla242[Tipo de día],"ND",0,1)</f>
        <v>ND</v>
      </c>
      <c r="Z69" s="18" t="str">
        <f>_xlfn.XLOOKUP(Z67,Tabla242[Día],Tabla242[Tipo de día],"ND",0,1)</f>
        <v>ND</v>
      </c>
      <c r="AA69" s="18" t="str">
        <f>_xlfn.XLOOKUP(AA67,Tabla242[Día],Tabla242[Tipo de día],"ND",0,1)</f>
        <v>ND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ND</v>
      </c>
      <c r="F72" s="18" t="str">
        <f>_xlfn.XLOOKUP(F71,Tabla242[Día],Tabla242[Cargo],"ND",0,1)</f>
        <v>ND</v>
      </c>
      <c r="G72" s="18" t="str">
        <f>_xlfn.XLOOKUP(G71,Tabla242[Día],Tabla242[Cargo],"ND",0,1)</f>
        <v>ND</v>
      </c>
      <c r="H72" s="18" t="str">
        <f>_xlfn.XLOOKUP(H71,Tabla242[Día],Tabla242[Cargo],"ND",0,1)</f>
        <v>ND</v>
      </c>
      <c r="I72" s="18" t="str">
        <f>_xlfn.XLOOKUP(I71,Tabla242[Día],Tabla242[Cargo],"ND",0,1)</f>
        <v>ND</v>
      </c>
      <c r="J72" s="18" t="str">
        <f>_xlfn.XLOOKUP(J71,Tabla242[Día],Tabla242[Cargo],"ND",0,1)</f>
        <v>ND</v>
      </c>
      <c r="K72" s="18" t="str">
        <f>_xlfn.XLOOKUP(K71,Tabla242[Día],Tabla242[Cargo],"ND",0,1)</f>
        <v>ND</v>
      </c>
      <c r="L72" s="17"/>
      <c r="M72" s="18" t="str">
        <f>_xlfn.XLOOKUP(M71,Tabla242[Día],Tabla242[Cargo],"ND",0,1)</f>
        <v>ND</v>
      </c>
      <c r="N72" s="18" t="str">
        <f>_xlfn.XLOOKUP(N71,Tabla242[Día],Tabla242[Cargo],"ND",0,1)</f>
        <v>ND</v>
      </c>
      <c r="O72" s="18" t="str">
        <f>_xlfn.XLOOKUP(O71,Tabla242[Día],Tabla242[Cargo],"ND",0,1)</f>
        <v>ND</v>
      </c>
      <c r="P72" s="18" t="str">
        <f>_xlfn.XLOOKUP(P71,Tabla242[Día],Tabla242[Cargo],"ND",0,1)</f>
        <v>ND</v>
      </c>
      <c r="Q72" s="18" t="str">
        <f>_xlfn.XLOOKUP(Q71,Tabla242[Día],Tabla242[Cargo],"ND",0,1)</f>
        <v>ND</v>
      </c>
      <c r="R72" s="18" t="str">
        <f>_xlfn.XLOOKUP(R71,Tabla242[Día],Tabla242[Cargo],"ND",0,1)</f>
        <v>ND</v>
      </c>
      <c r="S72" s="18" t="str">
        <f>_xlfn.XLOOKUP(S71,Tabla242[Día],Tabla242[Cargo],"ND",0,1)</f>
        <v>ND</v>
      </c>
      <c r="T72" s="17"/>
      <c r="U72" s="18" t="str">
        <f>_xlfn.XLOOKUP(U71,Tabla242[Día],Tabla242[Cargo],"ND",0,1)</f>
        <v>ND</v>
      </c>
      <c r="V72" s="18" t="str">
        <f>_xlfn.XLOOKUP(V71,Tabla242[Día],Tabla242[Cargo],"ND",0,1)</f>
        <v>ND</v>
      </c>
      <c r="W72" s="18" t="str">
        <f>_xlfn.XLOOKUP(W71,Tabla242[Día],Tabla242[Cargo],"ND",0,1)</f>
        <v>ND</v>
      </c>
      <c r="X72" s="18" t="str">
        <f>_xlfn.XLOOKUP(X71,Tabla242[Día],Tabla242[Cargo],"ND",0,1)</f>
        <v>ND</v>
      </c>
      <c r="Y72" s="18" t="str">
        <f>_xlfn.XLOOKUP(Y71,Tabla242[Día],Tabla242[Cargo],"ND",0,1)</f>
        <v>ND</v>
      </c>
      <c r="Z72" s="18" t="str">
        <f>_xlfn.XLOOKUP(Z71,Tabla242[Día],Tabla242[Cargo],"ND",0,1)</f>
        <v>ND</v>
      </c>
      <c r="AA72" s="18" t="str">
        <f>_xlfn.XLOOKUP(AA71,Tabla242[Día],Tabla242[Cargo],"ND",0,1)</f>
        <v>ND</v>
      </c>
    </row>
    <row r="73" spans="5:27" ht="15" hidden="1" customHeight="1" x14ac:dyDescent="0.25">
      <c r="E73" s="18" t="str">
        <f>_xlfn.XLOOKUP(E71,Tabla242[Día],Tabla242[Tipo de día],"ND",0,1)</f>
        <v>ND</v>
      </c>
      <c r="F73" s="18" t="str">
        <f>_xlfn.XLOOKUP(F71,Tabla242[Día],Tabla242[Tipo de día],"ND",0,1)</f>
        <v>ND</v>
      </c>
      <c r="G73" s="18" t="str">
        <f>_xlfn.XLOOKUP(G71,Tabla242[Día],Tabla242[Tipo de día],"ND",0,1)</f>
        <v>ND</v>
      </c>
      <c r="H73" s="18" t="str">
        <f>_xlfn.XLOOKUP(H71,Tabla242[Día],Tabla242[Tipo de día],"ND",0,1)</f>
        <v>ND</v>
      </c>
      <c r="I73" s="18" t="str">
        <f>_xlfn.XLOOKUP(I71,Tabla242[Día],Tabla242[Tipo de día],"ND",0,1)</f>
        <v>ND</v>
      </c>
      <c r="J73" s="18" t="str">
        <f>_xlfn.XLOOKUP(J71,Tabla242[Día],Tabla242[Tipo de día],"ND",0,1)</f>
        <v>ND</v>
      </c>
      <c r="K73" s="18" t="str">
        <f>_xlfn.XLOOKUP(K71,Tabla242[Día],Tabla242[Tipo de día],"ND",0,1)</f>
        <v>ND</v>
      </c>
      <c r="L73" s="17"/>
      <c r="M73" s="18" t="str">
        <f>_xlfn.XLOOKUP(M71,Tabla242[Día],Tabla242[Tipo de día],"ND",0,1)</f>
        <v>ND</v>
      </c>
      <c r="N73" s="18" t="str">
        <f>_xlfn.XLOOKUP(N71,Tabla242[Día],Tabla242[Tipo de día],"ND",0,1)</f>
        <v>ND</v>
      </c>
      <c r="O73" s="18" t="str">
        <f>_xlfn.XLOOKUP(O71,Tabla242[Día],Tabla242[Tipo de día],"ND",0,1)</f>
        <v>ND</v>
      </c>
      <c r="P73" s="18" t="str">
        <f>_xlfn.XLOOKUP(P71,Tabla242[Día],Tabla242[Tipo de día],"ND",0,1)</f>
        <v>ND</v>
      </c>
      <c r="Q73" s="18" t="str">
        <f>_xlfn.XLOOKUP(Q71,Tabla242[Día],Tabla242[Tipo de día],"ND",0,1)</f>
        <v>ND</v>
      </c>
      <c r="R73" s="18" t="str">
        <f>_xlfn.XLOOKUP(R71,Tabla242[Día],Tabla242[Tipo de día],"ND",0,1)</f>
        <v>ND</v>
      </c>
      <c r="S73" s="18" t="str">
        <f>_xlfn.XLOOKUP(S71,Tabla242[Día],Tabla242[Tipo de día],"ND",0,1)</f>
        <v>ND</v>
      </c>
      <c r="T73" s="17"/>
      <c r="U73" s="18" t="str">
        <f>_xlfn.XLOOKUP(U71,Tabla242[Día],Tabla242[Tipo de día],"ND",0,1)</f>
        <v>ND</v>
      </c>
      <c r="V73" s="18" t="str">
        <f>_xlfn.XLOOKUP(V71,Tabla242[Día],Tabla242[Tipo de día],"ND",0,1)</f>
        <v>ND</v>
      </c>
      <c r="W73" s="18" t="str">
        <f>_xlfn.XLOOKUP(W71,Tabla242[Día],Tabla242[Tipo de día],"ND",0,1)</f>
        <v>ND</v>
      </c>
      <c r="X73" s="18" t="str">
        <f>_xlfn.XLOOKUP(X71,Tabla242[Día],Tabla242[Tipo de día],"ND",0,1)</f>
        <v>ND</v>
      </c>
      <c r="Y73" s="18" t="str">
        <f>_xlfn.XLOOKUP(Y71,Tabla242[Día],Tabla242[Tipo de día],"ND",0,1)</f>
        <v>ND</v>
      </c>
      <c r="Z73" s="18" t="str">
        <f>_xlfn.XLOOKUP(Z71,Tabla242[Día],Tabla242[Tipo de día],"ND",0,1)</f>
        <v>ND</v>
      </c>
      <c r="AA73" s="18" t="str">
        <f>_xlfn.XLOOKUP(AA71,Tabla242[Día],Tabla242[Tipo de día],"ND",0,1)</f>
        <v>ND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ND</v>
      </c>
      <c r="F76" s="18" t="str">
        <f>_xlfn.XLOOKUP(F75,Tabla242[Día],Tabla242[Cargo],"ND",0,1)</f>
        <v>ND</v>
      </c>
      <c r="G76" s="18" t="str">
        <f>_xlfn.XLOOKUP(G75,Tabla242[Día],Tabla242[Cargo],"ND",0,1)</f>
        <v>ND</v>
      </c>
      <c r="H76" s="18" t="str">
        <f>_xlfn.XLOOKUP(H75,Tabla242[Día],Tabla242[Cargo],"ND",0,1)</f>
        <v>ND</v>
      </c>
      <c r="I76" s="18" t="str">
        <f>_xlfn.XLOOKUP(I75,Tabla242[Día],Tabla242[Cargo],"ND",0,1)</f>
        <v>ND</v>
      </c>
      <c r="J76" s="18" t="str">
        <f>_xlfn.XLOOKUP(J75,Tabla242[Día],Tabla242[Cargo],"ND",0,1)</f>
        <v>ND</v>
      </c>
      <c r="K76" s="18" t="str">
        <f>_xlfn.XLOOKUP(K75,Tabla242[Día],Tabla242[Cargo],"ND",0,1)</f>
        <v>ND</v>
      </c>
      <c r="L76" s="17"/>
      <c r="M76" s="18" t="str">
        <f>_xlfn.XLOOKUP(M75,Tabla242[Día],Tabla242[Cargo],"ND",0,1)</f>
        <v>ND</v>
      </c>
      <c r="N76" s="18" t="str">
        <f>_xlfn.XLOOKUP(N75,Tabla242[Día],Tabla242[Cargo],"ND",0,1)</f>
        <v>ND</v>
      </c>
      <c r="O76" s="18" t="str">
        <f>_xlfn.XLOOKUP(O75,Tabla242[Día],Tabla242[Cargo],"ND",0,1)</f>
        <v>ND</v>
      </c>
      <c r="P76" s="18" t="str">
        <f>_xlfn.XLOOKUP(P75,Tabla242[Día],Tabla242[Cargo],"ND",0,1)</f>
        <v>ND</v>
      </c>
      <c r="Q76" s="18" t="str">
        <f>_xlfn.XLOOKUP(Q75,Tabla242[Día],Tabla242[Cargo],"ND",0,1)</f>
        <v>ND</v>
      </c>
      <c r="R76" s="18" t="str">
        <f>_xlfn.XLOOKUP(R75,Tabla242[Día],Tabla242[Cargo],"ND",0,1)</f>
        <v>ND</v>
      </c>
      <c r="S76" s="18" t="str">
        <f>_xlfn.XLOOKUP(S75,Tabla242[Día],Tabla242[Cargo],"ND",0,1)</f>
        <v>ND</v>
      </c>
      <c r="T76" s="17"/>
      <c r="U76" s="18" t="str">
        <f>_xlfn.XLOOKUP(U75,Tabla242[Día],Tabla242[Cargo],"ND",0,1)</f>
        <v>ND</v>
      </c>
      <c r="V76" s="18" t="str">
        <f>_xlfn.XLOOKUP(V75,Tabla242[Día],Tabla242[Cargo],"ND",0,1)</f>
        <v>ND</v>
      </c>
      <c r="W76" s="18" t="str">
        <f>_xlfn.XLOOKUP(W75,Tabla242[Día],Tabla242[Cargo],"ND",0,1)</f>
        <v>ND</v>
      </c>
      <c r="X76" s="18" t="str">
        <f>_xlfn.XLOOKUP(X75,Tabla242[Día],Tabla242[Cargo],"ND",0,1)</f>
        <v>ND</v>
      </c>
      <c r="Y76" s="18" t="str">
        <f>_xlfn.XLOOKUP(Y75,Tabla242[Día],Tabla242[Cargo],"ND",0,1)</f>
        <v>ND</v>
      </c>
      <c r="Z76" s="18" t="str">
        <f>_xlfn.XLOOKUP(Z75,Tabla242[Día],Tabla242[Cargo],"ND",0,1)</f>
        <v>ND</v>
      </c>
      <c r="AA76" s="18" t="str">
        <f>_xlfn.XLOOKUP(AA75,Tabla242[Día],Tabla242[Cargo],"ND",0,1)</f>
        <v>ND</v>
      </c>
    </row>
    <row r="77" spans="5:27" ht="15" hidden="1" customHeight="1" x14ac:dyDescent="0.25">
      <c r="E77" s="18" t="str">
        <f>_xlfn.XLOOKUP(E75,Tabla242[Día],Tabla242[Tipo de día],"ND",0,1)</f>
        <v>ND</v>
      </c>
      <c r="F77" s="18" t="str">
        <f>_xlfn.XLOOKUP(F75,Tabla242[Día],Tabla242[Tipo de día],"ND",0,1)</f>
        <v>ND</v>
      </c>
      <c r="G77" s="18" t="str">
        <f>_xlfn.XLOOKUP(G75,Tabla242[Día],Tabla242[Tipo de día],"ND",0,1)</f>
        <v>ND</v>
      </c>
      <c r="H77" s="18" t="str">
        <f>_xlfn.XLOOKUP(H75,Tabla242[Día],Tabla242[Tipo de día],"ND",0,1)</f>
        <v>ND</v>
      </c>
      <c r="I77" s="18" t="str">
        <f>_xlfn.XLOOKUP(I75,Tabla242[Día],Tabla242[Tipo de día],"ND",0,1)</f>
        <v>ND</v>
      </c>
      <c r="J77" s="18" t="str">
        <f>_xlfn.XLOOKUP(J75,Tabla242[Día],Tabla242[Tipo de día],"ND",0,1)</f>
        <v>ND</v>
      </c>
      <c r="K77" s="18" t="str">
        <f>_xlfn.XLOOKUP(K75,Tabla242[Día],Tabla242[Tipo de día],"ND",0,1)</f>
        <v>ND</v>
      </c>
      <c r="L77" s="17"/>
      <c r="M77" s="18" t="str">
        <f>_xlfn.XLOOKUP(M75,Tabla242[Día],Tabla242[Tipo de día],"ND",0,1)</f>
        <v>ND</v>
      </c>
      <c r="N77" s="18" t="str">
        <f>_xlfn.XLOOKUP(N75,Tabla242[Día],Tabla242[Tipo de día],"ND",0,1)</f>
        <v>ND</v>
      </c>
      <c r="O77" s="18" t="str">
        <f>_xlfn.XLOOKUP(O75,Tabla242[Día],Tabla242[Tipo de día],"ND",0,1)</f>
        <v>ND</v>
      </c>
      <c r="P77" s="18" t="str">
        <f>_xlfn.XLOOKUP(P75,Tabla242[Día],Tabla242[Tipo de día],"ND",0,1)</f>
        <v>ND</v>
      </c>
      <c r="Q77" s="18" t="str">
        <f>_xlfn.XLOOKUP(Q75,Tabla242[Día],Tabla242[Tipo de día],"ND",0,1)</f>
        <v>ND</v>
      </c>
      <c r="R77" s="18" t="str">
        <f>_xlfn.XLOOKUP(R75,Tabla242[Día],Tabla242[Tipo de día],"ND",0,1)</f>
        <v>ND</v>
      </c>
      <c r="S77" s="18" t="str">
        <f>_xlfn.XLOOKUP(S75,Tabla242[Día],Tabla242[Tipo de día],"ND",0,1)</f>
        <v>ND</v>
      </c>
      <c r="T77" s="17"/>
      <c r="U77" s="18" t="str">
        <f>_xlfn.XLOOKUP(U75,Tabla242[Día],Tabla242[Tipo de día],"ND",0,1)</f>
        <v>ND</v>
      </c>
      <c r="V77" s="18" t="str">
        <f>_xlfn.XLOOKUP(V75,Tabla242[Día],Tabla242[Tipo de día],"ND",0,1)</f>
        <v>ND</v>
      </c>
      <c r="W77" s="18" t="str">
        <f>_xlfn.XLOOKUP(W75,Tabla242[Día],Tabla242[Tipo de día],"ND",0,1)</f>
        <v>ND</v>
      </c>
      <c r="X77" s="18" t="str">
        <f>_xlfn.XLOOKUP(X75,Tabla242[Día],Tabla242[Tipo de día],"ND",0,1)</f>
        <v>ND</v>
      </c>
      <c r="Y77" s="18" t="str">
        <f>_xlfn.XLOOKUP(Y75,Tabla242[Día],Tabla242[Tipo de día],"ND",0,1)</f>
        <v>ND</v>
      </c>
      <c r="Z77" s="18" t="str">
        <f>_xlfn.XLOOKUP(Z75,Tabla242[Día],Tabla242[Tipo de día],"ND",0,1)</f>
        <v>ND</v>
      </c>
      <c r="AA77" s="18" t="str">
        <f>_xlfn.XLOOKUP(AA75,Tabla242[Día],Tabla242[Tipo de día],"ND",0,1)</f>
        <v>ND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ND</v>
      </c>
      <c r="F80" s="18" t="str">
        <f>_xlfn.XLOOKUP(F79,Tabla242[Día],Tabla242[Cargo],"ND",0,1)</f>
        <v>ND</v>
      </c>
      <c r="G80" s="18" t="str">
        <f>_xlfn.XLOOKUP(G79,Tabla242[Día],Tabla242[Cargo],"ND",0,1)</f>
        <v>ND</v>
      </c>
      <c r="H80" s="18" t="str">
        <f>_xlfn.XLOOKUP(H79,Tabla242[Día],Tabla242[Cargo],"ND",0,1)</f>
        <v>ND</v>
      </c>
      <c r="I80" s="18" t="str">
        <f>_xlfn.XLOOKUP(I79,Tabla242[Día],Tabla242[Cargo],"ND",0,1)</f>
        <v>ND</v>
      </c>
      <c r="J80" s="18" t="str">
        <f>_xlfn.XLOOKUP(J79,Tabla242[Día],Tabla242[Cargo],"ND",0,1)</f>
        <v>ND</v>
      </c>
      <c r="K80" s="18" t="str">
        <f>_xlfn.XLOOKUP(K79,Tabla242[Día],Tabla242[Cargo],"ND",0,1)</f>
        <v>ND</v>
      </c>
      <c r="L80" s="17"/>
      <c r="M80" s="18" t="str">
        <f>_xlfn.XLOOKUP(M79,Tabla242[Día],Tabla242[Cargo],"ND",0,1)</f>
        <v>ND</v>
      </c>
      <c r="N80" s="18" t="str">
        <f>_xlfn.XLOOKUP(N79,Tabla242[Día],Tabla242[Cargo],"ND",0,1)</f>
        <v>ND</v>
      </c>
      <c r="O80" s="18" t="str">
        <f>_xlfn.XLOOKUP(O79,Tabla242[Día],Tabla242[Cargo],"ND",0,1)</f>
        <v>ND</v>
      </c>
      <c r="P80" s="18" t="str">
        <f>_xlfn.XLOOKUP(P79,Tabla242[Día],Tabla242[Cargo],"ND",0,1)</f>
        <v>ND</v>
      </c>
      <c r="Q80" s="18" t="str">
        <f>_xlfn.XLOOKUP(Q79,Tabla242[Día],Tabla242[Cargo],"ND",0,1)</f>
        <v>ND</v>
      </c>
      <c r="R80" s="18" t="str">
        <f>_xlfn.XLOOKUP(R79,Tabla242[Día],Tabla242[Cargo],"ND",0,1)</f>
        <v>ND</v>
      </c>
      <c r="S80" s="18" t="str">
        <f>_xlfn.XLOOKUP(S79,Tabla242[Día],Tabla242[Cargo],"ND",0,1)</f>
        <v>ND</v>
      </c>
      <c r="T80" s="17"/>
      <c r="U80" s="18" t="str">
        <f>_xlfn.XLOOKUP(U79,Tabla242[Día],Tabla242[Cargo],"ND",0,1)</f>
        <v>ND</v>
      </c>
      <c r="V80" s="18" t="str">
        <f>_xlfn.XLOOKUP(V79,Tabla242[Día],Tabla242[Cargo],"ND",0,1)</f>
        <v>ND</v>
      </c>
      <c r="W80" s="18" t="str">
        <f>_xlfn.XLOOKUP(W79,Tabla242[Día],Tabla242[Cargo],"ND",0,1)</f>
        <v>ND</v>
      </c>
      <c r="X80" s="18" t="str">
        <f>_xlfn.XLOOKUP(X79,Tabla242[Día],Tabla242[Cargo],"ND",0,1)</f>
        <v>ND</v>
      </c>
      <c r="Y80" s="18" t="str">
        <f>_xlfn.XLOOKUP(Y79,Tabla242[Día],Tabla242[Cargo],"ND",0,1)</f>
        <v>ND</v>
      </c>
      <c r="Z80" s="18" t="str">
        <f>_xlfn.XLOOKUP(Z79,Tabla242[Día],Tabla242[Cargo],"ND",0,1)</f>
        <v>ND</v>
      </c>
      <c r="AA80" s="18" t="str">
        <f>_xlfn.XLOOKUP(AA79,Tabla242[Día],Tabla242[Cargo],"ND",0,1)</f>
        <v>ND</v>
      </c>
    </row>
    <row r="81" spans="5:27" ht="15" hidden="1" customHeight="1" x14ac:dyDescent="0.25">
      <c r="E81" s="18" t="str">
        <f>_xlfn.XLOOKUP(E79,Tabla242[Día],Tabla242[Tipo de día],"ND",0,1)</f>
        <v>ND</v>
      </c>
      <c r="F81" s="18" t="str">
        <f>_xlfn.XLOOKUP(F79,Tabla242[Día],Tabla242[Tipo de día],"ND",0,1)</f>
        <v>ND</v>
      </c>
      <c r="G81" s="18" t="str">
        <f>_xlfn.XLOOKUP(G79,Tabla242[Día],Tabla242[Tipo de día],"ND",0,1)</f>
        <v>ND</v>
      </c>
      <c r="H81" s="18" t="str">
        <f>_xlfn.XLOOKUP(H79,Tabla242[Día],Tabla242[Tipo de día],"ND",0,1)</f>
        <v>ND</v>
      </c>
      <c r="I81" s="18" t="str">
        <f>_xlfn.XLOOKUP(I79,Tabla242[Día],Tabla242[Tipo de día],"ND",0,1)</f>
        <v>ND</v>
      </c>
      <c r="J81" s="18" t="str">
        <f>_xlfn.XLOOKUP(J79,Tabla242[Día],Tabla242[Tipo de día],"ND",0,1)</f>
        <v>ND</v>
      </c>
      <c r="K81" s="18" t="str">
        <f>_xlfn.XLOOKUP(K79,Tabla242[Día],Tabla242[Tipo de día],"ND",0,1)</f>
        <v>ND</v>
      </c>
      <c r="L81" s="17"/>
      <c r="M81" s="18" t="str">
        <f>_xlfn.XLOOKUP(M79,Tabla242[Día],Tabla242[Tipo de día],"ND",0,1)</f>
        <v>ND</v>
      </c>
      <c r="N81" s="18" t="str">
        <f>_xlfn.XLOOKUP(N79,Tabla242[Día],Tabla242[Tipo de día],"ND",0,1)</f>
        <v>ND</v>
      </c>
      <c r="O81" s="18" t="str">
        <f>_xlfn.XLOOKUP(O79,Tabla242[Día],Tabla242[Tipo de día],"ND",0,1)</f>
        <v>ND</v>
      </c>
      <c r="P81" s="18" t="str">
        <f>_xlfn.XLOOKUP(P79,Tabla242[Día],Tabla242[Tipo de día],"ND",0,1)</f>
        <v>ND</v>
      </c>
      <c r="Q81" s="18" t="str">
        <f>_xlfn.XLOOKUP(Q79,Tabla242[Día],Tabla242[Tipo de día],"ND",0,1)</f>
        <v>ND</v>
      </c>
      <c r="R81" s="18" t="str">
        <f>_xlfn.XLOOKUP(R79,Tabla242[Día],Tabla242[Tipo de día],"ND",0,1)</f>
        <v>ND</v>
      </c>
      <c r="S81" s="18" t="str">
        <f>_xlfn.XLOOKUP(S79,Tabla242[Día],Tabla242[Tipo de día],"ND",0,1)</f>
        <v>ND</v>
      </c>
      <c r="T81" s="17"/>
      <c r="U81" s="18" t="str">
        <f>_xlfn.XLOOKUP(U79,Tabla242[Día],Tabla242[Tipo de día],"ND",0,1)</f>
        <v>ND</v>
      </c>
      <c r="V81" s="18" t="str">
        <f>_xlfn.XLOOKUP(V79,Tabla242[Día],Tabla242[Tipo de día],"ND",0,1)</f>
        <v>ND</v>
      </c>
      <c r="W81" s="18" t="str">
        <f>_xlfn.XLOOKUP(W79,Tabla242[Día],Tabla242[Tipo de día],"ND",0,1)</f>
        <v>ND</v>
      </c>
      <c r="X81" s="18" t="str">
        <f>_xlfn.XLOOKUP(X79,Tabla242[Día],Tabla242[Tipo de día],"ND",0,1)</f>
        <v>ND</v>
      </c>
      <c r="Y81" s="18" t="str">
        <f>_xlfn.XLOOKUP(Y79,Tabla242[Día],Tabla242[Tipo de día],"ND",0,1)</f>
        <v>ND</v>
      </c>
      <c r="Z81" s="18" t="str">
        <f>_xlfn.XLOOKUP(Z79,Tabla242[Día],Tabla242[Tipo de día],"ND",0,1)</f>
        <v>ND</v>
      </c>
      <c r="AA81" s="18" t="str">
        <f>_xlfn.XLOOKUP(AA79,Tabla242[Día],Tabla242[Tipo de día],"ND",0,1)</f>
        <v>ND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ND</v>
      </c>
      <c r="F84" s="17" t="str">
        <f>_xlfn.XLOOKUP(F83,Tabla242[Día],Tabla242[Cargo],"ND",0,1)</f>
        <v>ND</v>
      </c>
      <c r="G84" s="17" t="str">
        <f>_xlfn.XLOOKUP(G83,Tabla242[Día],Tabla242[Cargo],"ND",0,1)</f>
        <v>ND</v>
      </c>
      <c r="H84" s="17" t="str">
        <f>_xlfn.XLOOKUP(H83,Tabla242[Día],Tabla242[Cargo],"ND",0,1)</f>
        <v>ND</v>
      </c>
      <c r="I84" s="17" t="str">
        <f>_xlfn.XLOOKUP(I83,Tabla242[Día],Tabla242[Cargo],"ND",0,1)</f>
        <v>ND</v>
      </c>
      <c r="J84" s="17" t="str">
        <f>_xlfn.XLOOKUP(J83,Tabla242[Día],Tabla242[Cargo],"ND",0,1)</f>
        <v>ND</v>
      </c>
      <c r="K84" s="17" t="str">
        <f>_xlfn.XLOOKUP(K83,Tabla242[Día],Tabla242[Cargo],"ND",0,1)</f>
        <v>ND</v>
      </c>
      <c r="L84" s="17"/>
      <c r="M84" s="17" t="str">
        <f>_xlfn.XLOOKUP(M83,Tabla242[Día],Tabla242[Cargo],"ND",0,1)</f>
        <v>ND</v>
      </c>
      <c r="N84" s="17" t="str">
        <f>_xlfn.XLOOKUP(N83,Tabla242[Día],Tabla242[Cargo],"ND",0,1)</f>
        <v>ND</v>
      </c>
      <c r="O84" s="17" t="str">
        <f>_xlfn.XLOOKUP(O83,Tabla242[Día],Tabla242[Cargo],"ND",0,1)</f>
        <v>ND</v>
      </c>
      <c r="P84" s="17" t="str">
        <f>_xlfn.XLOOKUP(P83,Tabla242[Día],Tabla242[Cargo],"ND",0,1)</f>
        <v>ND</v>
      </c>
      <c r="Q84" s="17" t="str">
        <f>_xlfn.XLOOKUP(Q83,Tabla242[Día],Tabla242[Cargo],"ND",0,1)</f>
        <v>ND</v>
      </c>
      <c r="R84" s="17" t="str">
        <f>_xlfn.XLOOKUP(R83,Tabla242[Día],Tabla242[Cargo],"ND",0,1)</f>
        <v>ND</v>
      </c>
      <c r="S84" s="17" t="str">
        <f>_xlfn.XLOOKUP(S83,Tabla242[Día],Tabla242[Cargo],"ND",0,1)</f>
        <v>ND</v>
      </c>
      <c r="T84" s="17"/>
      <c r="U84" s="17" t="str">
        <f>_xlfn.XLOOKUP(U83,Tabla242[Día],Tabla242[Cargo],"ND",0,1)</f>
        <v>ND</v>
      </c>
      <c r="V84" s="17" t="str">
        <f>_xlfn.XLOOKUP(V83,Tabla242[Día],Tabla242[Cargo],"ND",0,1)</f>
        <v>ND</v>
      </c>
      <c r="W84" s="17" t="str">
        <f>_xlfn.XLOOKUP(W83,Tabla242[Día],Tabla242[Cargo],"ND",0,1)</f>
        <v>ND</v>
      </c>
      <c r="X84" s="17" t="str">
        <f>_xlfn.XLOOKUP(X83,Tabla242[Día],Tabla242[Cargo],"ND",0,1)</f>
        <v>ND</v>
      </c>
      <c r="Y84" s="17" t="str">
        <f>_xlfn.XLOOKUP(Y83,Tabla242[Día],Tabla242[Cargo],"ND",0,1)</f>
        <v>ND</v>
      </c>
      <c r="Z84" s="17" t="str">
        <f>_xlfn.XLOOKUP(Z83,Tabla242[Día],Tabla242[Cargo],"ND",0,1)</f>
        <v>ND</v>
      </c>
      <c r="AA84" s="17" t="str">
        <f>_xlfn.XLOOKUP(AA83,Tabla242[Día],Tabla242[Cargo],"ND",0,1)</f>
        <v>ND</v>
      </c>
    </row>
    <row r="85" spans="5:27" ht="15" hidden="1" customHeight="1" x14ac:dyDescent="0.25">
      <c r="E85" s="17" t="str">
        <f>_xlfn.XLOOKUP(E83,Tabla242[Día],Tabla242[Tipo de día],"ND",0,1)</f>
        <v>ND</v>
      </c>
      <c r="F85" s="17" t="str">
        <f>_xlfn.XLOOKUP(F83,Tabla242[Día],Tabla242[Tipo de día],"ND",0,1)</f>
        <v>ND</v>
      </c>
      <c r="G85" s="17" t="str">
        <f>_xlfn.XLOOKUP(G83,Tabla242[Día],Tabla242[Tipo de día],"ND",0,1)</f>
        <v>ND</v>
      </c>
      <c r="H85" s="17" t="str">
        <f>_xlfn.XLOOKUP(H83,Tabla242[Día],Tabla242[Tipo de día],"ND",0,1)</f>
        <v>ND</v>
      </c>
      <c r="I85" s="17" t="str">
        <f>_xlfn.XLOOKUP(I83,Tabla242[Día],Tabla242[Tipo de día],"ND",0,1)</f>
        <v>ND</v>
      </c>
      <c r="J85" s="17" t="str">
        <f>_xlfn.XLOOKUP(J83,Tabla242[Día],Tabla242[Tipo de día],"ND",0,1)</f>
        <v>ND</v>
      </c>
      <c r="K85" s="17" t="str">
        <f>_xlfn.XLOOKUP(K83,Tabla242[Día],Tabla242[Tipo de día],"ND",0,1)</f>
        <v>ND</v>
      </c>
      <c r="L85" s="17"/>
      <c r="M85" s="17" t="str">
        <f>_xlfn.XLOOKUP(M83,Tabla242[Día],Tabla242[Tipo de día],"ND",0,1)</f>
        <v>ND</v>
      </c>
      <c r="N85" s="17" t="str">
        <f>_xlfn.XLOOKUP(N83,Tabla242[Día],Tabla242[Tipo de día],"ND",0,1)</f>
        <v>ND</v>
      </c>
      <c r="O85" s="17" t="str">
        <f>_xlfn.XLOOKUP(O83,Tabla242[Día],Tabla242[Tipo de día],"ND",0,1)</f>
        <v>ND</v>
      </c>
      <c r="P85" s="17" t="str">
        <f>_xlfn.XLOOKUP(P83,Tabla242[Día],Tabla242[Tipo de día],"ND",0,1)</f>
        <v>ND</v>
      </c>
      <c r="Q85" s="17" t="str">
        <f>_xlfn.XLOOKUP(Q83,Tabla242[Día],Tabla242[Tipo de día],"ND",0,1)</f>
        <v>ND</v>
      </c>
      <c r="R85" s="17" t="str">
        <f>_xlfn.XLOOKUP(R83,Tabla242[Día],Tabla242[Tipo de día],"ND",0,1)</f>
        <v>ND</v>
      </c>
      <c r="S85" s="17" t="str">
        <f>_xlfn.XLOOKUP(S83,Tabla242[Día],Tabla242[Tipo de día],"ND",0,1)</f>
        <v>ND</v>
      </c>
      <c r="T85" s="17"/>
      <c r="U85" s="17" t="str">
        <f>_xlfn.XLOOKUP(U83,Tabla242[Día],Tabla242[Tipo de día],"ND",0,1)</f>
        <v>ND</v>
      </c>
      <c r="V85" s="17" t="str">
        <f>_xlfn.XLOOKUP(V83,Tabla242[Día],Tabla242[Tipo de día],"ND",0,1)</f>
        <v>ND</v>
      </c>
      <c r="W85" s="17" t="str">
        <f>_xlfn.XLOOKUP(W83,Tabla242[Día],Tabla242[Tipo de día],"ND",0,1)</f>
        <v>ND</v>
      </c>
      <c r="X85" s="17" t="str">
        <f>_xlfn.XLOOKUP(X83,Tabla242[Día],Tabla242[Tipo de día],"ND",0,1)</f>
        <v>ND</v>
      </c>
      <c r="Y85" s="17" t="str">
        <f>_xlfn.XLOOKUP(Y83,Tabla242[Día],Tabla242[Tipo de día],"ND",0,1)</f>
        <v>ND</v>
      </c>
      <c r="Z85" s="17" t="str">
        <f>_xlfn.XLOOKUP(Z83,Tabla242[Día],Tabla242[Tipo de día],"ND",0,1)</f>
        <v>ND</v>
      </c>
      <c r="AA85" s="17" t="str">
        <f>_xlfn.XLOOKUP(AA83,Tabla242[Día],Tabla242[Tipo de día],"ND",0,1)</f>
        <v>ND</v>
      </c>
    </row>
    <row r="88" spans="5:27" ht="15" customHeight="1" x14ac:dyDescent="0.25">
      <c r="E88" s="89" t="str">
        <f>UPPER(TEXT(DATEVALUE(2024&amp;"-"&amp;7&amp;"-1"),"[$-es-CO]mmmm yyyy"))</f>
        <v>JULIO 2024</v>
      </c>
      <c r="F88" s="90"/>
      <c r="G88" s="90"/>
      <c r="H88" s="90"/>
      <c r="I88" s="90"/>
      <c r="J88" s="90"/>
      <c r="K88" s="91"/>
      <c r="M88" s="89" t="str">
        <f>UPPER(TEXT(DATEVALUE(2024&amp;"-"&amp;8&amp;"-1"),"[$-es-CO]mmmm yyyy"))</f>
        <v>AGOSTO 2024</v>
      </c>
      <c r="N88" s="90"/>
      <c r="O88" s="90"/>
      <c r="P88" s="90"/>
      <c r="Q88" s="90"/>
      <c r="R88" s="90"/>
      <c r="S88" s="91"/>
      <c r="U88" s="89" t="str">
        <f>UPPER(TEXT(DATEVALUE(2024&amp;"-"&amp;9&amp;"-1"),"[$-es-CO]mmmm yyyy"))</f>
        <v>SEPTIEMBRE 2024</v>
      </c>
      <c r="V88" s="90"/>
      <c r="W88" s="90"/>
      <c r="X88" s="90"/>
      <c r="Y88" s="90"/>
      <c r="Z88" s="90"/>
      <c r="AA88" s="91"/>
    </row>
    <row r="89" spans="5:27" ht="15" customHeight="1" x14ac:dyDescent="0.25">
      <c r="E89" s="24" t="s">
        <v>162</v>
      </c>
      <c r="F89" s="24" t="s">
        <v>163</v>
      </c>
      <c r="G89" s="24" t="s">
        <v>164</v>
      </c>
      <c r="H89" s="24" t="s">
        <v>165</v>
      </c>
      <c r="I89" s="24" t="s">
        <v>166</v>
      </c>
      <c r="J89" s="24" t="s">
        <v>167</v>
      </c>
      <c r="K89" s="24" t="s">
        <v>168</v>
      </c>
      <c r="L89" s="23"/>
      <c r="M89" s="24" t="s">
        <v>162</v>
      </c>
      <c r="N89" s="24" t="s">
        <v>163</v>
      </c>
      <c r="O89" s="24" t="s">
        <v>164</v>
      </c>
      <c r="P89" s="24" t="s">
        <v>165</v>
      </c>
      <c r="Q89" s="24" t="s">
        <v>166</v>
      </c>
      <c r="R89" s="24" t="s">
        <v>167</v>
      </c>
      <c r="S89" s="24" t="s">
        <v>168</v>
      </c>
      <c r="T89" s="23"/>
      <c r="U89" s="24" t="s">
        <v>162</v>
      </c>
      <c r="V89" s="24" t="s">
        <v>163</v>
      </c>
      <c r="W89" s="24" t="s">
        <v>164</v>
      </c>
      <c r="X89" s="24" t="s">
        <v>165</v>
      </c>
      <c r="Y89" s="24" t="s">
        <v>166</v>
      </c>
      <c r="Z89" s="24" t="s">
        <v>167</v>
      </c>
      <c r="AA89" s="24" t="s">
        <v>168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ND</v>
      </c>
      <c r="F91" s="18" t="str">
        <f>_xlfn.XLOOKUP(F90,Tabla242[Día],Tabla242[Cargo],"ND",0,1)</f>
        <v>ND</v>
      </c>
      <c r="G91" s="18" t="str">
        <f>_xlfn.XLOOKUP(G90,Tabla242[Día],Tabla242[Cargo],"ND",0,1)</f>
        <v>ND</v>
      </c>
      <c r="H91" s="18" t="str">
        <f>_xlfn.XLOOKUP(H90,Tabla242[Día],Tabla242[Cargo],"ND",0,1)</f>
        <v>ND</v>
      </c>
      <c r="I91" s="18" t="str">
        <f>_xlfn.XLOOKUP(I90,Tabla242[Día],Tabla242[Cargo],"ND",0,1)</f>
        <v>ND</v>
      </c>
      <c r="J91" s="18" t="str">
        <f>_xlfn.XLOOKUP(J90,Tabla242[Día],Tabla242[Cargo],"ND",0,1)</f>
        <v>ND</v>
      </c>
      <c r="K91" s="18" t="str">
        <f>_xlfn.XLOOKUP(K90,Tabla242[Día],Tabla242[Cargo],"ND",0,1)</f>
        <v>ND</v>
      </c>
      <c r="L91" s="17"/>
      <c r="M91" s="18" t="str">
        <f>_xlfn.XLOOKUP(M90,Tabla242[Día],Tabla242[Cargo],"ND",0,1)</f>
        <v>ND</v>
      </c>
      <c r="N91" s="18" t="str">
        <f>_xlfn.XLOOKUP(N90,Tabla242[Día],Tabla242[Cargo],"ND",0,1)</f>
        <v>ND</v>
      </c>
      <c r="O91" s="18" t="str">
        <f>_xlfn.XLOOKUP(O90,Tabla242[Día],Tabla242[Cargo],"ND",0,1)</f>
        <v>ND</v>
      </c>
      <c r="P91" s="18" t="str">
        <f>_xlfn.XLOOKUP(P90,Tabla242[Día],Tabla242[Cargo],"ND",0,1)</f>
        <v>ND</v>
      </c>
      <c r="Q91" s="18" t="str">
        <f>_xlfn.XLOOKUP(Q90,Tabla242[Día],Tabla242[Cargo],"ND",0,1)</f>
        <v>ND</v>
      </c>
      <c r="R91" s="18" t="str">
        <f>_xlfn.XLOOKUP(R90,Tabla242[Día],Tabla242[Cargo],"ND",0,1)</f>
        <v>ND</v>
      </c>
      <c r="S91" s="18" t="str">
        <f>_xlfn.XLOOKUP(S90,Tabla242[Día],Tabla242[Cargo],"ND",0,1)</f>
        <v>ND</v>
      </c>
      <c r="T91" s="17"/>
      <c r="U91" s="18" t="str">
        <f>_xlfn.XLOOKUP(U90,Tabla242[Día],Tabla242[Cargo],"ND",0,1)</f>
        <v>ND</v>
      </c>
      <c r="V91" s="18" t="str">
        <f>_xlfn.XLOOKUP(V90,Tabla242[Día],Tabla242[Cargo],"ND",0,1)</f>
        <v>ND</v>
      </c>
      <c r="W91" s="18" t="str">
        <f>_xlfn.XLOOKUP(W90,Tabla242[Día],Tabla242[Cargo],"ND",0,1)</f>
        <v>ND</v>
      </c>
      <c r="X91" s="18" t="str">
        <f>_xlfn.XLOOKUP(X90,Tabla242[Día],Tabla242[Cargo],"ND",0,1)</f>
        <v>ND</v>
      </c>
      <c r="Y91" s="18" t="str">
        <f>_xlfn.XLOOKUP(Y90,Tabla242[Día],Tabla242[Cargo],"ND",0,1)</f>
        <v>ND</v>
      </c>
      <c r="Z91" s="18" t="str">
        <f>_xlfn.XLOOKUP(Z90,Tabla242[Día],Tabla242[Cargo],"ND",0,1)</f>
        <v>ND</v>
      </c>
      <c r="AA91" s="18" t="str">
        <f>_xlfn.XLOOKUP(AA90,Tabla242[Día],Tabla242[Cargo],"ND",0,1)</f>
        <v>ND</v>
      </c>
    </row>
    <row r="92" spans="5:27" ht="15" hidden="1" customHeight="1" x14ac:dyDescent="0.25">
      <c r="E92" s="18" t="str">
        <f>_xlfn.XLOOKUP(E90,Tabla242[Día],Tabla242[Tipo de día],"ND",0,1)</f>
        <v>ND</v>
      </c>
      <c r="F92" s="18" t="str">
        <f>_xlfn.XLOOKUP(F90,Tabla242[Día],Tabla242[Tipo de día],"ND",0,1)</f>
        <v>ND</v>
      </c>
      <c r="G92" s="18" t="str">
        <f>_xlfn.XLOOKUP(G90,Tabla242[Día],Tabla242[Tipo de día],"ND",0,1)</f>
        <v>ND</v>
      </c>
      <c r="H92" s="18" t="str">
        <f>_xlfn.XLOOKUP(H90,Tabla242[Día],Tabla242[Tipo de día],"ND",0,1)</f>
        <v>ND</v>
      </c>
      <c r="I92" s="18" t="str">
        <f>_xlfn.XLOOKUP(I90,Tabla242[Día],Tabla242[Tipo de día],"ND",0,1)</f>
        <v>ND</v>
      </c>
      <c r="J92" s="18" t="str">
        <f>_xlfn.XLOOKUP(J90,Tabla242[Día],Tabla242[Tipo de día],"ND",0,1)</f>
        <v>ND</v>
      </c>
      <c r="K92" s="18" t="str">
        <f>_xlfn.XLOOKUP(K90,Tabla242[Día],Tabla242[Tipo de día],"ND",0,1)</f>
        <v>ND</v>
      </c>
      <c r="L92" s="17"/>
      <c r="M92" s="18" t="str">
        <f>_xlfn.XLOOKUP(M90,Tabla242[Día],Tabla242[Tipo de día],"ND",0,1)</f>
        <v>ND</v>
      </c>
      <c r="N92" s="18" t="str">
        <f>_xlfn.XLOOKUP(N90,Tabla242[Día],Tabla242[Tipo de día],"ND",0,1)</f>
        <v>ND</v>
      </c>
      <c r="O92" s="18" t="str">
        <f>_xlfn.XLOOKUP(O90,Tabla242[Día],Tabla242[Tipo de día],"ND",0,1)</f>
        <v>ND</v>
      </c>
      <c r="P92" s="18" t="str">
        <f>_xlfn.XLOOKUP(P90,Tabla242[Día],Tabla242[Tipo de día],"ND",0,1)</f>
        <v>ND</v>
      </c>
      <c r="Q92" s="18" t="str">
        <f>_xlfn.XLOOKUP(Q90,Tabla242[Día],Tabla242[Tipo de día],"ND",0,1)</f>
        <v>ND</v>
      </c>
      <c r="R92" s="18" t="str">
        <f>_xlfn.XLOOKUP(R90,Tabla242[Día],Tabla242[Tipo de día],"ND",0,1)</f>
        <v>ND</v>
      </c>
      <c r="S92" s="18" t="str">
        <f>_xlfn.XLOOKUP(S90,Tabla242[Día],Tabla242[Tipo de día],"ND",0,1)</f>
        <v>ND</v>
      </c>
      <c r="T92" s="17"/>
      <c r="U92" s="18" t="str">
        <f>_xlfn.XLOOKUP(U90,Tabla242[Día],Tabla242[Tipo de día],"ND",0,1)</f>
        <v>ND</v>
      </c>
      <c r="V92" s="18" t="str">
        <f>_xlfn.XLOOKUP(V90,Tabla242[Día],Tabla242[Tipo de día],"ND",0,1)</f>
        <v>ND</v>
      </c>
      <c r="W92" s="18" t="str">
        <f>_xlfn.XLOOKUP(W90,Tabla242[Día],Tabla242[Tipo de día],"ND",0,1)</f>
        <v>ND</v>
      </c>
      <c r="X92" s="18" t="str">
        <f>_xlfn.XLOOKUP(X90,Tabla242[Día],Tabla242[Tipo de día],"ND",0,1)</f>
        <v>ND</v>
      </c>
      <c r="Y92" s="18" t="str">
        <f>_xlfn.XLOOKUP(Y90,Tabla242[Día],Tabla242[Tipo de día],"ND",0,1)</f>
        <v>ND</v>
      </c>
      <c r="Z92" s="18" t="str">
        <f>_xlfn.XLOOKUP(Z90,Tabla242[Día],Tabla242[Tipo de día],"ND",0,1)</f>
        <v>ND</v>
      </c>
      <c r="AA92" s="18" t="str">
        <f>_xlfn.XLOOKUP(AA90,Tabla242[Día],Tabla242[Tipo de día],"ND",0,1)</f>
        <v>ND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ND</v>
      </c>
      <c r="F95" s="18" t="str">
        <f>_xlfn.XLOOKUP(F94,Tabla242[Día],Tabla242[Cargo],"ND",0,1)</f>
        <v>ND</v>
      </c>
      <c r="G95" s="18" t="str">
        <f>_xlfn.XLOOKUP(G94,Tabla242[Día],Tabla242[Cargo],"ND",0,1)</f>
        <v>ND</v>
      </c>
      <c r="H95" s="18" t="str">
        <f>_xlfn.XLOOKUP(H94,Tabla242[Día],Tabla242[Cargo],"ND",0,1)</f>
        <v>ND</v>
      </c>
      <c r="I95" s="18" t="str">
        <f>_xlfn.XLOOKUP(I94,Tabla242[Día],Tabla242[Cargo],"ND",0,1)</f>
        <v>ND</v>
      </c>
      <c r="J95" s="18" t="str">
        <f>_xlfn.XLOOKUP(J94,Tabla242[Día],Tabla242[Cargo],"ND",0,1)</f>
        <v>ND</v>
      </c>
      <c r="K95" s="18" t="str">
        <f>_xlfn.XLOOKUP(K94,Tabla242[Día],Tabla242[Cargo],"ND",0,1)</f>
        <v>ND</v>
      </c>
      <c r="L95" s="17"/>
      <c r="M95" s="18" t="str">
        <f>_xlfn.XLOOKUP(M94,Tabla242[Día],Tabla242[Cargo],"ND",0,1)</f>
        <v>ND</v>
      </c>
      <c r="N95" s="18" t="str">
        <f>_xlfn.XLOOKUP(N94,Tabla242[Día],Tabla242[Cargo],"ND",0,1)</f>
        <v>ND</v>
      </c>
      <c r="O95" s="18" t="str">
        <f>_xlfn.XLOOKUP(O94,Tabla242[Día],Tabla242[Cargo],"ND",0,1)</f>
        <v>ND</v>
      </c>
      <c r="P95" s="18" t="str">
        <f>_xlfn.XLOOKUP(P94,Tabla242[Día],Tabla242[Cargo],"ND",0,1)</f>
        <v>ND</v>
      </c>
      <c r="Q95" s="18" t="str">
        <f>_xlfn.XLOOKUP(Q94,Tabla242[Día],Tabla242[Cargo],"ND",0,1)</f>
        <v>ND</v>
      </c>
      <c r="R95" s="18" t="str">
        <f>_xlfn.XLOOKUP(R94,Tabla242[Día],Tabla242[Cargo],"ND",0,1)</f>
        <v>ND</v>
      </c>
      <c r="S95" s="18" t="str">
        <f>_xlfn.XLOOKUP(S94,Tabla242[Día],Tabla242[Cargo],"ND",0,1)</f>
        <v>ND</v>
      </c>
      <c r="T95" s="17"/>
      <c r="U95" s="18" t="str">
        <f>_xlfn.XLOOKUP(U94,Tabla242[Día],Tabla242[Cargo],"ND",0,1)</f>
        <v>ND</v>
      </c>
      <c r="V95" s="18" t="str">
        <f>_xlfn.XLOOKUP(V94,Tabla242[Día],Tabla242[Cargo],"ND",0,1)</f>
        <v>ND</v>
      </c>
      <c r="W95" s="18" t="str">
        <f>_xlfn.XLOOKUP(W94,Tabla242[Día],Tabla242[Cargo],"ND",0,1)</f>
        <v>ND</v>
      </c>
      <c r="X95" s="18" t="str">
        <f>_xlfn.XLOOKUP(X94,Tabla242[Día],Tabla242[Cargo],"ND",0,1)</f>
        <v>ND</v>
      </c>
      <c r="Y95" s="18" t="str">
        <f>_xlfn.XLOOKUP(Y94,Tabla242[Día],Tabla242[Cargo],"ND",0,1)</f>
        <v>ND</v>
      </c>
      <c r="Z95" s="18" t="str">
        <f>_xlfn.XLOOKUP(Z94,Tabla242[Día],Tabla242[Cargo],"ND",0,1)</f>
        <v>ND</v>
      </c>
      <c r="AA95" s="18" t="str">
        <f>_xlfn.XLOOKUP(AA94,Tabla242[Día],Tabla242[Cargo],"ND",0,1)</f>
        <v>ND</v>
      </c>
    </row>
    <row r="96" spans="5:27" ht="15" hidden="1" customHeight="1" x14ac:dyDescent="0.25">
      <c r="E96" s="18" t="str">
        <f>_xlfn.XLOOKUP(E94,Tabla242[Día],Tabla242[Tipo de día],"ND",0,1)</f>
        <v>ND</v>
      </c>
      <c r="F96" s="18" t="str">
        <f>_xlfn.XLOOKUP(F94,Tabla242[Día],Tabla242[Tipo de día],"ND",0,1)</f>
        <v>ND</v>
      </c>
      <c r="G96" s="18" t="str">
        <f>_xlfn.XLOOKUP(G94,Tabla242[Día],Tabla242[Tipo de día],"ND",0,1)</f>
        <v>ND</v>
      </c>
      <c r="H96" s="18" t="str">
        <f>_xlfn.XLOOKUP(H94,Tabla242[Día],Tabla242[Tipo de día],"ND",0,1)</f>
        <v>ND</v>
      </c>
      <c r="I96" s="18" t="str">
        <f>_xlfn.XLOOKUP(I94,Tabla242[Día],Tabla242[Tipo de día],"ND",0,1)</f>
        <v>ND</v>
      </c>
      <c r="J96" s="18" t="str">
        <f>_xlfn.XLOOKUP(J94,Tabla242[Día],Tabla242[Tipo de día],"ND",0,1)</f>
        <v>ND</v>
      </c>
      <c r="K96" s="18" t="str">
        <f>_xlfn.XLOOKUP(K94,Tabla242[Día],Tabla242[Tipo de día],"ND",0,1)</f>
        <v>ND</v>
      </c>
      <c r="L96" s="17"/>
      <c r="M96" s="18" t="str">
        <f>_xlfn.XLOOKUP(M94,Tabla242[Día],Tabla242[Tipo de día],"ND",0,1)</f>
        <v>ND</v>
      </c>
      <c r="N96" s="18" t="str">
        <f>_xlfn.XLOOKUP(N94,Tabla242[Día],Tabla242[Tipo de día],"ND",0,1)</f>
        <v>ND</v>
      </c>
      <c r="O96" s="18" t="str">
        <f>_xlfn.XLOOKUP(O94,Tabla242[Día],Tabla242[Tipo de día],"ND",0,1)</f>
        <v>ND</v>
      </c>
      <c r="P96" s="18" t="str">
        <f>_xlfn.XLOOKUP(P94,Tabla242[Día],Tabla242[Tipo de día],"ND",0,1)</f>
        <v>ND</v>
      </c>
      <c r="Q96" s="18" t="str">
        <f>_xlfn.XLOOKUP(Q94,Tabla242[Día],Tabla242[Tipo de día],"ND",0,1)</f>
        <v>ND</v>
      </c>
      <c r="R96" s="18" t="str">
        <f>_xlfn.XLOOKUP(R94,Tabla242[Día],Tabla242[Tipo de día],"ND",0,1)</f>
        <v>ND</v>
      </c>
      <c r="S96" s="18" t="str">
        <f>_xlfn.XLOOKUP(S94,Tabla242[Día],Tabla242[Tipo de día],"ND",0,1)</f>
        <v>ND</v>
      </c>
      <c r="T96" s="17"/>
      <c r="U96" s="18" t="str">
        <f>_xlfn.XLOOKUP(U94,Tabla242[Día],Tabla242[Tipo de día],"ND",0,1)</f>
        <v>ND</v>
      </c>
      <c r="V96" s="18" t="str">
        <f>_xlfn.XLOOKUP(V94,Tabla242[Día],Tabla242[Tipo de día],"ND",0,1)</f>
        <v>ND</v>
      </c>
      <c r="W96" s="18" t="str">
        <f>_xlfn.XLOOKUP(W94,Tabla242[Día],Tabla242[Tipo de día],"ND",0,1)</f>
        <v>ND</v>
      </c>
      <c r="X96" s="18" t="str">
        <f>_xlfn.XLOOKUP(X94,Tabla242[Día],Tabla242[Tipo de día],"ND",0,1)</f>
        <v>ND</v>
      </c>
      <c r="Y96" s="18" t="str">
        <f>_xlfn.XLOOKUP(Y94,Tabla242[Día],Tabla242[Tipo de día],"ND",0,1)</f>
        <v>ND</v>
      </c>
      <c r="Z96" s="18" t="str">
        <f>_xlfn.XLOOKUP(Z94,Tabla242[Día],Tabla242[Tipo de día],"ND",0,1)</f>
        <v>ND</v>
      </c>
      <c r="AA96" s="18" t="str">
        <f>_xlfn.XLOOKUP(AA94,Tabla242[Día],Tabla242[Tipo de día],"ND",0,1)</f>
        <v>ND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ND</v>
      </c>
      <c r="F99" s="18" t="str">
        <f>_xlfn.XLOOKUP(F98,Tabla242[Día],Tabla242[Cargo],"ND",0,1)</f>
        <v>ND</v>
      </c>
      <c r="G99" s="18" t="str">
        <f>_xlfn.XLOOKUP(G98,Tabla242[Día],Tabla242[Cargo],"ND",0,1)</f>
        <v>ND</v>
      </c>
      <c r="H99" s="18" t="str">
        <f>_xlfn.XLOOKUP(H98,Tabla242[Día],Tabla242[Cargo],"ND",0,1)</f>
        <v>ND</v>
      </c>
      <c r="I99" s="18" t="str">
        <f>_xlfn.XLOOKUP(I98,Tabla242[Día],Tabla242[Cargo],"ND",0,1)</f>
        <v>ND</v>
      </c>
      <c r="J99" s="18" t="str">
        <f>_xlfn.XLOOKUP(J98,Tabla242[Día],Tabla242[Cargo],"ND",0,1)</f>
        <v>ND</v>
      </c>
      <c r="K99" s="18" t="str">
        <f>_xlfn.XLOOKUP(K98,Tabla242[Día],Tabla242[Cargo],"ND",0,1)</f>
        <v>ND</v>
      </c>
      <c r="L99" s="17"/>
      <c r="M99" s="18" t="str">
        <f>_xlfn.XLOOKUP(M98,Tabla242[Día],Tabla242[Cargo],"ND",0,1)</f>
        <v>ND</v>
      </c>
      <c r="N99" s="18" t="str">
        <f>_xlfn.XLOOKUP(N98,Tabla242[Día],Tabla242[Cargo],"ND",0,1)</f>
        <v>ND</v>
      </c>
      <c r="O99" s="18" t="str">
        <f>_xlfn.XLOOKUP(O98,Tabla242[Día],Tabla242[Cargo],"ND",0,1)</f>
        <v>ND</v>
      </c>
      <c r="P99" s="18" t="str">
        <f>_xlfn.XLOOKUP(P98,Tabla242[Día],Tabla242[Cargo],"ND",0,1)</f>
        <v>ND</v>
      </c>
      <c r="Q99" s="18" t="str">
        <f>_xlfn.XLOOKUP(Q98,Tabla242[Día],Tabla242[Cargo],"ND",0,1)</f>
        <v>ND</v>
      </c>
      <c r="R99" s="18" t="str">
        <f>_xlfn.XLOOKUP(R98,Tabla242[Día],Tabla242[Cargo],"ND",0,1)</f>
        <v>ND</v>
      </c>
      <c r="S99" s="18" t="str">
        <f>_xlfn.XLOOKUP(S98,Tabla242[Día],Tabla242[Cargo],"ND",0,1)</f>
        <v>ND</v>
      </c>
      <c r="T99" s="17"/>
      <c r="U99" s="18" t="str">
        <f>_xlfn.XLOOKUP(U98,Tabla242[Día],Tabla242[Cargo],"ND",0,1)</f>
        <v>ND</v>
      </c>
      <c r="V99" s="18" t="str">
        <f>_xlfn.XLOOKUP(V98,Tabla242[Día],Tabla242[Cargo],"ND",0,1)</f>
        <v>ND</v>
      </c>
      <c r="W99" s="18" t="str">
        <f>_xlfn.XLOOKUP(W98,Tabla242[Día],Tabla242[Cargo],"ND",0,1)</f>
        <v>ND</v>
      </c>
      <c r="X99" s="18" t="str">
        <f>_xlfn.XLOOKUP(X98,Tabla242[Día],Tabla242[Cargo],"ND",0,1)</f>
        <v>ND</v>
      </c>
      <c r="Y99" s="18" t="str">
        <f>_xlfn.XLOOKUP(Y98,Tabla242[Día],Tabla242[Cargo],"ND",0,1)</f>
        <v>ND</v>
      </c>
      <c r="Z99" s="18" t="str">
        <f>_xlfn.XLOOKUP(Z98,Tabla242[Día],Tabla242[Cargo],"ND",0,1)</f>
        <v>ND</v>
      </c>
      <c r="AA99" s="18" t="str">
        <f>_xlfn.XLOOKUP(AA98,Tabla242[Día],Tabla242[Cargo],"ND",0,1)</f>
        <v>ND</v>
      </c>
    </row>
    <row r="100" spans="5:27" ht="15" hidden="1" customHeight="1" x14ac:dyDescent="0.25">
      <c r="E100" s="18" t="str">
        <f>_xlfn.XLOOKUP(E98,Tabla242[Día],Tabla242[Tipo de día],"ND",0,1)</f>
        <v>ND</v>
      </c>
      <c r="F100" s="18" t="str">
        <f>_xlfn.XLOOKUP(F98,Tabla242[Día],Tabla242[Tipo de día],"ND",0,1)</f>
        <v>ND</v>
      </c>
      <c r="G100" s="18" t="str">
        <f>_xlfn.XLOOKUP(G98,Tabla242[Día],Tabla242[Tipo de día],"ND",0,1)</f>
        <v>ND</v>
      </c>
      <c r="H100" s="18" t="str">
        <f>_xlfn.XLOOKUP(H98,Tabla242[Día],Tabla242[Tipo de día],"ND",0,1)</f>
        <v>ND</v>
      </c>
      <c r="I100" s="18" t="str">
        <f>_xlfn.XLOOKUP(I98,Tabla242[Día],Tabla242[Tipo de día],"ND",0,1)</f>
        <v>ND</v>
      </c>
      <c r="J100" s="18" t="str">
        <f>_xlfn.XLOOKUP(J98,Tabla242[Día],Tabla242[Tipo de día],"ND",0,1)</f>
        <v>ND</v>
      </c>
      <c r="K100" s="18" t="str">
        <f>_xlfn.XLOOKUP(K98,Tabla242[Día],Tabla242[Tipo de día],"ND",0,1)</f>
        <v>ND</v>
      </c>
      <c r="L100" s="17"/>
      <c r="M100" s="18" t="str">
        <f>_xlfn.XLOOKUP(M98,Tabla242[Día],Tabla242[Tipo de día],"ND",0,1)</f>
        <v>ND</v>
      </c>
      <c r="N100" s="18" t="str">
        <f>_xlfn.XLOOKUP(N98,Tabla242[Día],Tabla242[Tipo de día],"ND",0,1)</f>
        <v>ND</v>
      </c>
      <c r="O100" s="18" t="str">
        <f>_xlfn.XLOOKUP(O98,Tabla242[Día],Tabla242[Tipo de día],"ND",0,1)</f>
        <v>ND</v>
      </c>
      <c r="P100" s="18" t="str">
        <f>_xlfn.XLOOKUP(P98,Tabla242[Día],Tabla242[Tipo de día],"ND",0,1)</f>
        <v>ND</v>
      </c>
      <c r="Q100" s="18" t="str">
        <f>_xlfn.XLOOKUP(Q98,Tabla242[Día],Tabla242[Tipo de día],"ND",0,1)</f>
        <v>ND</v>
      </c>
      <c r="R100" s="18" t="str">
        <f>_xlfn.XLOOKUP(R98,Tabla242[Día],Tabla242[Tipo de día],"ND",0,1)</f>
        <v>ND</v>
      </c>
      <c r="S100" s="18" t="str">
        <f>_xlfn.XLOOKUP(S98,Tabla242[Día],Tabla242[Tipo de día],"ND",0,1)</f>
        <v>ND</v>
      </c>
      <c r="T100" s="17"/>
      <c r="U100" s="18" t="str">
        <f>_xlfn.XLOOKUP(U98,Tabla242[Día],Tabla242[Tipo de día],"ND",0,1)</f>
        <v>ND</v>
      </c>
      <c r="V100" s="18" t="str">
        <f>_xlfn.XLOOKUP(V98,Tabla242[Día],Tabla242[Tipo de día],"ND",0,1)</f>
        <v>ND</v>
      </c>
      <c r="W100" s="18" t="str">
        <f>_xlfn.XLOOKUP(W98,Tabla242[Día],Tabla242[Tipo de día],"ND",0,1)</f>
        <v>ND</v>
      </c>
      <c r="X100" s="18" t="str">
        <f>_xlfn.XLOOKUP(X98,Tabla242[Día],Tabla242[Tipo de día],"ND",0,1)</f>
        <v>ND</v>
      </c>
      <c r="Y100" s="18" t="str">
        <f>_xlfn.XLOOKUP(Y98,Tabla242[Día],Tabla242[Tipo de día],"ND",0,1)</f>
        <v>ND</v>
      </c>
      <c r="Z100" s="18" t="str">
        <f>_xlfn.XLOOKUP(Z98,Tabla242[Día],Tabla242[Tipo de día],"ND",0,1)</f>
        <v>ND</v>
      </c>
      <c r="AA100" s="18" t="str">
        <f>_xlfn.XLOOKUP(AA98,Tabla242[Día],Tabla242[Tipo de día],"ND",0,1)</f>
        <v>ND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ND</v>
      </c>
      <c r="F103" s="18" t="str">
        <f>_xlfn.XLOOKUP(F102,Tabla242[Día],Tabla242[Cargo],"ND",0,1)</f>
        <v>ND</v>
      </c>
      <c r="G103" s="18" t="str">
        <f>_xlfn.XLOOKUP(G102,Tabla242[Día],Tabla242[Cargo],"ND",0,1)</f>
        <v>ND</v>
      </c>
      <c r="H103" s="18" t="str">
        <f>_xlfn.XLOOKUP(H102,Tabla242[Día],Tabla242[Cargo],"ND",0,1)</f>
        <v>ND</v>
      </c>
      <c r="I103" s="18" t="str">
        <f>_xlfn.XLOOKUP(I102,Tabla242[Día],Tabla242[Cargo],"ND",0,1)</f>
        <v>ND</v>
      </c>
      <c r="J103" s="18" t="str">
        <f>_xlfn.XLOOKUP(J102,Tabla242[Día],Tabla242[Cargo],"ND",0,1)</f>
        <v>ND</v>
      </c>
      <c r="K103" s="18" t="str">
        <f>_xlfn.XLOOKUP(K102,Tabla242[Día],Tabla242[Cargo],"ND",0,1)</f>
        <v>ND</v>
      </c>
      <c r="L103" s="17"/>
      <c r="M103" s="18" t="str">
        <f>_xlfn.XLOOKUP(M102,Tabla242[Día],Tabla242[Cargo],"ND",0,1)</f>
        <v>ND</v>
      </c>
      <c r="N103" s="18" t="str">
        <f>_xlfn.XLOOKUP(N102,Tabla242[Día],Tabla242[Cargo],"ND",0,1)</f>
        <v>ND</v>
      </c>
      <c r="O103" s="18" t="str">
        <f>_xlfn.XLOOKUP(O102,Tabla242[Día],Tabla242[Cargo],"ND",0,1)</f>
        <v>ND</v>
      </c>
      <c r="P103" s="18" t="str">
        <f>_xlfn.XLOOKUP(P102,Tabla242[Día],Tabla242[Cargo],"ND",0,1)</f>
        <v>ND</v>
      </c>
      <c r="Q103" s="18" t="str">
        <f>_xlfn.XLOOKUP(Q102,Tabla242[Día],Tabla242[Cargo],"ND",0,1)</f>
        <v>ND</v>
      </c>
      <c r="R103" s="18" t="str">
        <f>_xlfn.XLOOKUP(R102,Tabla242[Día],Tabla242[Cargo],"ND",0,1)</f>
        <v>ND</v>
      </c>
      <c r="S103" s="18" t="str">
        <f>_xlfn.XLOOKUP(S102,Tabla242[Día],Tabla242[Cargo],"ND",0,1)</f>
        <v>ND</v>
      </c>
      <c r="T103" s="17"/>
      <c r="U103" s="18" t="str">
        <f>_xlfn.XLOOKUP(U102,Tabla242[Día],Tabla242[Cargo],"ND",0,1)</f>
        <v>ND</v>
      </c>
      <c r="V103" s="18" t="str">
        <f>_xlfn.XLOOKUP(V102,Tabla242[Día],Tabla242[Cargo],"ND",0,1)</f>
        <v>ND</v>
      </c>
      <c r="W103" s="18" t="str">
        <f>_xlfn.XLOOKUP(W102,Tabla242[Día],Tabla242[Cargo],"ND",0,1)</f>
        <v>ND</v>
      </c>
      <c r="X103" s="18" t="str">
        <f>_xlfn.XLOOKUP(X102,Tabla242[Día],Tabla242[Cargo],"ND",0,1)</f>
        <v>ND</v>
      </c>
      <c r="Y103" s="18" t="str">
        <f>_xlfn.XLOOKUP(Y102,Tabla242[Día],Tabla242[Cargo],"ND",0,1)</f>
        <v>ND</v>
      </c>
      <c r="Z103" s="18" t="str">
        <f>_xlfn.XLOOKUP(Z102,Tabla242[Día],Tabla242[Cargo],"ND",0,1)</f>
        <v>ND</v>
      </c>
      <c r="AA103" s="18" t="str">
        <f>_xlfn.XLOOKUP(AA102,Tabla242[Día],Tabla242[Cargo],"ND",0,1)</f>
        <v>ND</v>
      </c>
    </row>
    <row r="104" spans="5:27" ht="15" hidden="1" customHeight="1" x14ac:dyDescent="0.25">
      <c r="E104" s="18" t="str">
        <f>_xlfn.XLOOKUP(E102,Tabla242[Día],Tabla242[Tipo de día],"ND",0,1)</f>
        <v>ND</v>
      </c>
      <c r="F104" s="18" t="str">
        <f>_xlfn.XLOOKUP(F102,Tabla242[Día],Tabla242[Tipo de día],"ND",0,1)</f>
        <v>ND</v>
      </c>
      <c r="G104" s="18" t="str">
        <f>_xlfn.XLOOKUP(G102,Tabla242[Día],Tabla242[Tipo de día],"ND",0,1)</f>
        <v>ND</v>
      </c>
      <c r="H104" s="18" t="str">
        <f>_xlfn.XLOOKUP(H102,Tabla242[Día],Tabla242[Tipo de día],"ND",0,1)</f>
        <v>ND</v>
      </c>
      <c r="I104" s="18" t="str">
        <f>_xlfn.XLOOKUP(I102,Tabla242[Día],Tabla242[Tipo de día],"ND",0,1)</f>
        <v>ND</v>
      </c>
      <c r="J104" s="18" t="str">
        <f>_xlfn.XLOOKUP(J102,Tabla242[Día],Tabla242[Tipo de día],"ND",0,1)</f>
        <v>ND</v>
      </c>
      <c r="K104" s="18" t="str">
        <f>_xlfn.XLOOKUP(K102,Tabla242[Día],Tabla242[Tipo de día],"ND",0,1)</f>
        <v>ND</v>
      </c>
      <c r="L104" s="17"/>
      <c r="M104" s="18" t="str">
        <f>_xlfn.XLOOKUP(M102,Tabla242[Día],Tabla242[Tipo de día],"ND",0,1)</f>
        <v>ND</v>
      </c>
      <c r="N104" s="18" t="str">
        <f>_xlfn.XLOOKUP(N102,Tabla242[Día],Tabla242[Tipo de día],"ND",0,1)</f>
        <v>ND</v>
      </c>
      <c r="O104" s="18" t="str">
        <f>_xlfn.XLOOKUP(O102,Tabla242[Día],Tabla242[Tipo de día],"ND",0,1)</f>
        <v>ND</v>
      </c>
      <c r="P104" s="18" t="str">
        <f>_xlfn.XLOOKUP(P102,Tabla242[Día],Tabla242[Tipo de día],"ND",0,1)</f>
        <v>ND</v>
      </c>
      <c r="Q104" s="18" t="str">
        <f>_xlfn.XLOOKUP(Q102,Tabla242[Día],Tabla242[Tipo de día],"ND",0,1)</f>
        <v>ND</v>
      </c>
      <c r="R104" s="18" t="str">
        <f>_xlfn.XLOOKUP(R102,Tabla242[Día],Tabla242[Tipo de día],"ND",0,1)</f>
        <v>ND</v>
      </c>
      <c r="S104" s="18" t="str">
        <f>_xlfn.XLOOKUP(S102,Tabla242[Día],Tabla242[Tipo de día],"ND",0,1)</f>
        <v>ND</v>
      </c>
      <c r="T104" s="17"/>
      <c r="U104" s="18" t="str">
        <f>_xlfn.XLOOKUP(U102,Tabla242[Día],Tabla242[Tipo de día],"ND",0,1)</f>
        <v>ND</v>
      </c>
      <c r="V104" s="18" t="str">
        <f>_xlfn.XLOOKUP(V102,Tabla242[Día],Tabla242[Tipo de día],"ND",0,1)</f>
        <v>ND</v>
      </c>
      <c r="W104" s="18" t="str">
        <f>_xlfn.XLOOKUP(W102,Tabla242[Día],Tabla242[Tipo de día],"ND",0,1)</f>
        <v>ND</v>
      </c>
      <c r="X104" s="18" t="str">
        <f>_xlfn.XLOOKUP(X102,Tabla242[Día],Tabla242[Tipo de día],"ND",0,1)</f>
        <v>ND</v>
      </c>
      <c r="Y104" s="18" t="str">
        <f>_xlfn.XLOOKUP(Y102,Tabla242[Día],Tabla242[Tipo de día],"ND",0,1)</f>
        <v>ND</v>
      </c>
      <c r="Z104" s="18" t="str">
        <f>_xlfn.XLOOKUP(Z102,Tabla242[Día],Tabla242[Tipo de día],"ND",0,1)</f>
        <v>ND</v>
      </c>
      <c r="AA104" s="18" t="str">
        <f>_xlfn.XLOOKUP(AA102,Tabla242[Día],Tabla242[Tipo de día],"ND",0,1)</f>
        <v>ND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ND</v>
      </c>
      <c r="F107" s="18" t="str">
        <f>_xlfn.XLOOKUP(F106,Tabla242[Día],Tabla242[Cargo],"ND",0,1)</f>
        <v>ND</v>
      </c>
      <c r="G107" s="18" t="str">
        <f>_xlfn.XLOOKUP(G106,Tabla242[Día],Tabla242[Cargo],"ND",0,1)</f>
        <v>ND</v>
      </c>
      <c r="H107" s="18" t="str">
        <f>_xlfn.XLOOKUP(H106,Tabla242[Día],Tabla242[Cargo],"ND",0,1)</f>
        <v>ND</v>
      </c>
      <c r="I107" s="18" t="str">
        <f>_xlfn.XLOOKUP(I106,Tabla242[Día],Tabla242[Cargo],"ND",0,1)</f>
        <v>ND</v>
      </c>
      <c r="J107" s="18" t="str">
        <f>_xlfn.XLOOKUP(J106,Tabla242[Día],Tabla242[Cargo],"ND",0,1)</f>
        <v>ND</v>
      </c>
      <c r="K107" s="18" t="str">
        <f>_xlfn.XLOOKUP(K106,Tabla242[Día],Tabla242[Cargo],"ND",0,1)</f>
        <v>ND</v>
      </c>
      <c r="L107" s="17"/>
      <c r="M107" s="18" t="str">
        <f>_xlfn.XLOOKUP(M106,Tabla242[Día],Tabla242[Cargo],"ND",0,1)</f>
        <v>ND</v>
      </c>
      <c r="N107" s="18" t="str">
        <f>_xlfn.XLOOKUP(N106,Tabla242[Día],Tabla242[Cargo],"ND",0,1)</f>
        <v>ND</v>
      </c>
      <c r="O107" s="18" t="str">
        <f>_xlfn.XLOOKUP(O106,Tabla242[Día],Tabla242[Cargo],"ND",0,1)</f>
        <v>ND</v>
      </c>
      <c r="P107" s="18" t="str">
        <f>_xlfn.XLOOKUP(P106,Tabla242[Día],Tabla242[Cargo],"ND",0,1)</f>
        <v>ND</v>
      </c>
      <c r="Q107" s="18" t="str">
        <f>_xlfn.XLOOKUP(Q106,Tabla242[Día],Tabla242[Cargo],"ND",0,1)</f>
        <v>ND</v>
      </c>
      <c r="R107" s="18" t="str">
        <f>_xlfn.XLOOKUP(R106,Tabla242[Día],Tabla242[Cargo],"ND",0,1)</f>
        <v>ND</v>
      </c>
      <c r="S107" s="18" t="str">
        <f>_xlfn.XLOOKUP(S106,Tabla242[Día],Tabla242[Cargo],"ND",0,1)</f>
        <v>ND</v>
      </c>
      <c r="T107" s="17"/>
      <c r="U107" s="18" t="str">
        <f>_xlfn.XLOOKUP(U106,Tabla242[Día],Tabla242[Cargo],"ND",0,1)</f>
        <v>ND</v>
      </c>
      <c r="V107" s="18" t="str">
        <f>_xlfn.XLOOKUP(V106,Tabla242[Día],Tabla242[Cargo],"ND",0,1)</f>
        <v>ND</v>
      </c>
      <c r="W107" s="18" t="str">
        <f>_xlfn.XLOOKUP(W106,Tabla242[Día],Tabla242[Cargo],"ND",0,1)</f>
        <v>ND</v>
      </c>
      <c r="X107" s="18" t="str">
        <f>_xlfn.XLOOKUP(X106,Tabla242[Día],Tabla242[Cargo],"ND",0,1)</f>
        <v>ND</v>
      </c>
      <c r="Y107" s="18" t="str">
        <f>_xlfn.XLOOKUP(Y106,Tabla242[Día],Tabla242[Cargo],"ND",0,1)</f>
        <v>ND</v>
      </c>
      <c r="Z107" s="18" t="str">
        <f>_xlfn.XLOOKUP(Z106,Tabla242[Día],Tabla242[Cargo],"ND",0,1)</f>
        <v>ND</v>
      </c>
      <c r="AA107" s="18" t="str">
        <f>_xlfn.XLOOKUP(AA106,Tabla242[Día],Tabla242[Cargo],"ND",0,1)</f>
        <v>ND</v>
      </c>
    </row>
    <row r="108" spans="5:27" ht="15" hidden="1" customHeight="1" x14ac:dyDescent="0.25">
      <c r="E108" s="18" t="str">
        <f>_xlfn.XLOOKUP(E106,Tabla242[Día],Tabla242[Tipo de día],"ND",0,1)</f>
        <v>ND</v>
      </c>
      <c r="F108" s="18" t="str">
        <f>_xlfn.XLOOKUP(F106,Tabla242[Día],Tabla242[Tipo de día],"ND",0,1)</f>
        <v>ND</v>
      </c>
      <c r="G108" s="18" t="str">
        <f>_xlfn.XLOOKUP(G106,Tabla242[Día],Tabla242[Tipo de día],"ND",0,1)</f>
        <v>ND</v>
      </c>
      <c r="H108" s="18" t="str">
        <f>_xlfn.XLOOKUP(H106,Tabla242[Día],Tabla242[Tipo de día],"ND",0,1)</f>
        <v>ND</v>
      </c>
      <c r="I108" s="18" t="str">
        <f>_xlfn.XLOOKUP(I106,Tabla242[Día],Tabla242[Tipo de día],"ND",0,1)</f>
        <v>ND</v>
      </c>
      <c r="J108" s="18" t="str">
        <f>_xlfn.XLOOKUP(J106,Tabla242[Día],Tabla242[Tipo de día],"ND",0,1)</f>
        <v>ND</v>
      </c>
      <c r="K108" s="18" t="str">
        <f>_xlfn.XLOOKUP(K106,Tabla242[Día],Tabla242[Tipo de día],"ND",0,1)</f>
        <v>ND</v>
      </c>
      <c r="L108" s="17"/>
      <c r="M108" s="18" t="str">
        <f>_xlfn.XLOOKUP(M106,Tabla242[Día],Tabla242[Tipo de día],"ND",0,1)</f>
        <v>ND</v>
      </c>
      <c r="N108" s="18" t="str">
        <f>_xlfn.XLOOKUP(N106,Tabla242[Día],Tabla242[Tipo de día],"ND",0,1)</f>
        <v>ND</v>
      </c>
      <c r="O108" s="18" t="str">
        <f>_xlfn.XLOOKUP(O106,Tabla242[Día],Tabla242[Tipo de día],"ND",0,1)</f>
        <v>ND</v>
      </c>
      <c r="P108" s="18" t="str">
        <f>_xlfn.XLOOKUP(P106,Tabla242[Día],Tabla242[Tipo de día],"ND",0,1)</f>
        <v>ND</v>
      </c>
      <c r="Q108" s="18" t="str">
        <f>_xlfn.XLOOKUP(Q106,Tabla242[Día],Tabla242[Tipo de día],"ND",0,1)</f>
        <v>ND</v>
      </c>
      <c r="R108" s="18" t="str">
        <f>_xlfn.XLOOKUP(R106,Tabla242[Día],Tabla242[Tipo de día],"ND",0,1)</f>
        <v>ND</v>
      </c>
      <c r="S108" s="18" t="str">
        <f>_xlfn.XLOOKUP(S106,Tabla242[Día],Tabla242[Tipo de día],"ND",0,1)</f>
        <v>ND</v>
      </c>
      <c r="T108" s="17"/>
      <c r="U108" s="18" t="str">
        <f>_xlfn.XLOOKUP(U106,Tabla242[Día],Tabla242[Tipo de día],"ND",0,1)</f>
        <v>ND</v>
      </c>
      <c r="V108" s="18" t="str">
        <f>_xlfn.XLOOKUP(V106,Tabla242[Día],Tabla242[Tipo de día],"ND",0,1)</f>
        <v>ND</v>
      </c>
      <c r="W108" s="18" t="str">
        <f>_xlfn.XLOOKUP(W106,Tabla242[Día],Tabla242[Tipo de día],"ND",0,1)</f>
        <v>ND</v>
      </c>
      <c r="X108" s="18" t="str">
        <f>_xlfn.XLOOKUP(X106,Tabla242[Día],Tabla242[Tipo de día],"ND",0,1)</f>
        <v>ND</v>
      </c>
      <c r="Y108" s="18" t="str">
        <f>_xlfn.XLOOKUP(Y106,Tabla242[Día],Tabla242[Tipo de día],"ND",0,1)</f>
        <v>ND</v>
      </c>
      <c r="Z108" s="18" t="str">
        <f>_xlfn.XLOOKUP(Z106,Tabla242[Día],Tabla242[Tipo de día],"ND",0,1)</f>
        <v>ND</v>
      </c>
      <c r="AA108" s="18" t="str">
        <f>_xlfn.XLOOKUP(AA106,Tabla242[Día],Tabla242[Tipo de día],"ND",0,1)</f>
        <v>ND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ND</v>
      </c>
      <c r="F111" s="17" t="str">
        <f>_xlfn.XLOOKUP(F110,Tabla242[Día],Tabla242[Cargo],"ND",0,1)</f>
        <v>ND</v>
      </c>
      <c r="G111" s="17" t="str">
        <f>_xlfn.XLOOKUP(G110,Tabla242[Día],Tabla242[Cargo],"ND",0,1)</f>
        <v>ND</v>
      </c>
      <c r="H111" s="17" t="str">
        <f>_xlfn.XLOOKUP(H110,Tabla242[Día],Tabla242[Cargo],"ND",0,1)</f>
        <v>ND</v>
      </c>
      <c r="I111" s="17" t="str">
        <f>_xlfn.XLOOKUP(I110,Tabla242[Día],Tabla242[Cargo],"ND",0,1)</f>
        <v>ND</v>
      </c>
      <c r="J111" s="17" t="str">
        <f>_xlfn.XLOOKUP(J110,Tabla242[Día],Tabla242[Cargo],"ND",0,1)</f>
        <v>ND</v>
      </c>
      <c r="K111" s="17" t="str">
        <f>_xlfn.XLOOKUP(K110,Tabla242[Día],Tabla242[Cargo],"ND",0,1)</f>
        <v>ND</v>
      </c>
      <c r="L111" s="17"/>
      <c r="M111" s="17" t="str">
        <f>_xlfn.XLOOKUP(M110,Tabla242[Día],Tabla242[Cargo],"ND",0,1)</f>
        <v>ND</v>
      </c>
      <c r="N111" s="17" t="str">
        <f>_xlfn.XLOOKUP(N110,Tabla242[Día],Tabla242[Cargo],"ND",0,1)</f>
        <v>ND</v>
      </c>
      <c r="O111" s="17" t="str">
        <f>_xlfn.XLOOKUP(O110,Tabla242[Día],Tabla242[Cargo],"ND",0,1)</f>
        <v>ND</v>
      </c>
      <c r="P111" s="17" t="str">
        <f>_xlfn.XLOOKUP(P110,Tabla242[Día],Tabla242[Cargo],"ND",0,1)</f>
        <v>ND</v>
      </c>
      <c r="Q111" s="17" t="str">
        <f>_xlfn.XLOOKUP(Q110,Tabla242[Día],Tabla242[Cargo],"ND",0,1)</f>
        <v>ND</v>
      </c>
      <c r="R111" s="17" t="str">
        <f>_xlfn.XLOOKUP(R110,Tabla242[Día],Tabla242[Cargo],"ND",0,1)</f>
        <v>ND</v>
      </c>
      <c r="S111" s="17" t="str">
        <f>_xlfn.XLOOKUP(S110,Tabla242[Día],Tabla242[Cargo],"ND",0,1)</f>
        <v>ND</v>
      </c>
      <c r="T111" s="17"/>
      <c r="U111" s="17" t="str">
        <f>_xlfn.XLOOKUP(U110,Tabla242[Día],Tabla242[Cargo],"ND",0,1)</f>
        <v>ND</v>
      </c>
      <c r="V111" s="17" t="str">
        <f>_xlfn.XLOOKUP(V110,Tabla242[Día],Tabla242[Cargo],"ND",0,1)</f>
        <v>ND</v>
      </c>
      <c r="W111" s="17" t="str">
        <f>_xlfn.XLOOKUP(W110,Tabla242[Día],Tabla242[Cargo],"ND",0,1)</f>
        <v>ND</v>
      </c>
      <c r="X111" s="17" t="str">
        <f>_xlfn.XLOOKUP(X110,Tabla242[Día],Tabla242[Cargo],"ND",0,1)</f>
        <v>ND</v>
      </c>
      <c r="Y111" s="17" t="str">
        <f>_xlfn.XLOOKUP(Y110,Tabla242[Día],Tabla242[Cargo],"ND",0,1)</f>
        <v>ND</v>
      </c>
      <c r="Z111" s="17" t="str">
        <f>_xlfn.XLOOKUP(Z110,Tabla242[Día],Tabla242[Cargo],"ND",0,1)</f>
        <v>ND</v>
      </c>
      <c r="AA111" s="17" t="str">
        <f>_xlfn.XLOOKUP(AA110,Tabla242[Día],Tabla242[Cargo],"ND",0,1)</f>
        <v>ND</v>
      </c>
    </row>
    <row r="112" spans="5:27" ht="15" hidden="1" customHeight="1" x14ac:dyDescent="0.25">
      <c r="E112" s="17" t="str">
        <f>_xlfn.XLOOKUP(E110,Tabla242[Día],Tabla242[Tipo de día],"ND",0,1)</f>
        <v>ND</v>
      </c>
      <c r="F112" s="17" t="str">
        <f>_xlfn.XLOOKUP(F110,Tabla242[Día],Tabla242[Tipo de día],"ND",0,1)</f>
        <v>ND</v>
      </c>
      <c r="G112" s="17" t="str">
        <f>_xlfn.XLOOKUP(G110,Tabla242[Día],Tabla242[Tipo de día],"ND",0,1)</f>
        <v>ND</v>
      </c>
      <c r="H112" s="17" t="str">
        <f>_xlfn.XLOOKUP(H110,Tabla242[Día],Tabla242[Tipo de día],"ND",0,1)</f>
        <v>ND</v>
      </c>
      <c r="I112" s="17" t="str">
        <f>_xlfn.XLOOKUP(I110,Tabla242[Día],Tabla242[Tipo de día],"ND",0,1)</f>
        <v>ND</v>
      </c>
      <c r="J112" s="17" t="str">
        <f>_xlfn.XLOOKUP(J110,Tabla242[Día],Tabla242[Tipo de día],"ND",0,1)</f>
        <v>ND</v>
      </c>
      <c r="K112" s="17" t="str">
        <f>_xlfn.XLOOKUP(K110,Tabla242[Día],Tabla242[Tipo de día],"ND",0,1)</f>
        <v>ND</v>
      </c>
      <c r="L112" s="17"/>
      <c r="M112" s="17" t="str">
        <f>_xlfn.XLOOKUP(M110,Tabla242[Día],Tabla242[Tipo de día],"ND",0,1)</f>
        <v>ND</v>
      </c>
      <c r="N112" s="17" t="str">
        <f>_xlfn.XLOOKUP(N110,Tabla242[Día],Tabla242[Tipo de día],"ND",0,1)</f>
        <v>ND</v>
      </c>
      <c r="O112" s="17" t="str">
        <f>_xlfn.XLOOKUP(O110,Tabla242[Día],Tabla242[Tipo de día],"ND",0,1)</f>
        <v>ND</v>
      </c>
      <c r="P112" s="17" t="str">
        <f>_xlfn.XLOOKUP(P110,Tabla242[Día],Tabla242[Tipo de día],"ND",0,1)</f>
        <v>ND</v>
      </c>
      <c r="Q112" s="17" t="str">
        <f>_xlfn.XLOOKUP(Q110,Tabla242[Día],Tabla242[Tipo de día],"ND",0,1)</f>
        <v>ND</v>
      </c>
      <c r="R112" s="17" t="str">
        <f>_xlfn.XLOOKUP(R110,Tabla242[Día],Tabla242[Tipo de día],"ND",0,1)</f>
        <v>ND</v>
      </c>
      <c r="S112" s="17" t="str">
        <f>_xlfn.XLOOKUP(S110,Tabla242[Día],Tabla242[Tipo de día],"ND",0,1)</f>
        <v>ND</v>
      </c>
      <c r="T112" s="17"/>
      <c r="U112" s="17" t="str">
        <f>_xlfn.XLOOKUP(U110,Tabla242[Día],Tabla242[Tipo de día],"ND",0,1)</f>
        <v>ND</v>
      </c>
      <c r="V112" s="17" t="str">
        <f>_xlfn.XLOOKUP(V110,Tabla242[Día],Tabla242[Tipo de día],"ND",0,1)</f>
        <v>ND</v>
      </c>
      <c r="W112" s="17" t="str">
        <f>_xlfn.XLOOKUP(W110,Tabla242[Día],Tabla242[Tipo de día],"ND",0,1)</f>
        <v>ND</v>
      </c>
      <c r="X112" s="17" t="str">
        <f>_xlfn.XLOOKUP(X110,Tabla242[Día],Tabla242[Tipo de día],"ND",0,1)</f>
        <v>ND</v>
      </c>
      <c r="Y112" s="17" t="str">
        <f>_xlfn.XLOOKUP(Y110,Tabla242[Día],Tabla242[Tipo de día],"ND",0,1)</f>
        <v>ND</v>
      </c>
      <c r="Z112" s="17" t="str">
        <f>_xlfn.XLOOKUP(Z110,Tabla242[Día],Tabla242[Tipo de día],"ND",0,1)</f>
        <v>ND</v>
      </c>
      <c r="AA112" s="17" t="str">
        <f>_xlfn.XLOOKUP(AA110,Tabla242[Día],Tabla242[Tipo de día],"ND",0,1)</f>
        <v>ND</v>
      </c>
    </row>
    <row r="115" spans="5:27" ht="15" customHeight="1" x14ac:dyDescent="0.25">
      <c r="E115" s="89" t="str">
        <f>UPPER(TEXT(DATEVALUE(2024&amp;"-"&amp;10&amp;"-1"),"[$-es-CO]mmmm yyyy"))</f>
        <v>OCTUBRE 2024</v>
      </c>
      <c r="F115" s="90"/>
      <c r="G115" s="90"/>
      <c r="H115" s="90"/>
      <c r="I115" s="90"/>
      <c r="J115" s="90"/>
      <c r="K115" s="91"/>
      <c r="M115" s="89" t="str">
        <f>UPPER(TEXT(DATEVALUE(2024&amp;"-"&amp;11&amp;"-1"),"[$-es-CO]mmmm yyyy"))</f>
        <v>NOVIEMBRE 2024</v>
      </c>
      <c r="N115" s="90"/>
      <c r="O115" s="90"/>
      <c r="P115" s="90"/>
      <c r="Q115" s="90"/>
      <c r="R115" s="90"/>
      <c r="S115" s="91"/>
      <c r="U115" s="89" t="str">
        <f>UPPER(TEXT(DATEVALUE(2024&amp;"-"&amp;12&amp;"-1"),"[$-es-CO]mmmm yyyy"))</f>
        <v>DICIEMBRE 2024</v>
      </c>
      <c r="V115" s="90"/>
      <c r="W115" s="90"/>
      <c r="X115" s="90"/>
      <c r="Y115" s="90"/>
      <c r="Z115" s="90"/>
      <c r="AA115" s="91"/>
    </row>
    <row r="116" spans="5:27" ht="15" customHeight="1" x14ac:dyDescent="0.25">
      <c r="E116" s="24" t="s">
        <v>162</v>
      </c>
      <c r="F116" s="24" t="s">
        <v>163</v>
      </c>
      <c r="G116" s="24" t="s">
        <v>164</v>
      </c>
      <c r="H116" s="24" t="s">
        <v>165</v>
      </c>
      <c r="I116" s="24" t="s">
        <v>166</v>
      </c>
      <c r="J116" s="24" t="s">
        <v>167</v>
      </c>
      <c r="K116" s="24" t="s">
        <v>168</v>
      </c>
      <c r="L116" s="23"/>
      <c r="M116" s="24" t="s">
        <v>162</v>
      </c>
      <c r="N116" s="24" t="s">
        <v>163</v>
      </c>
      <c r="O116" s="24" t="s">
        <v>164</v>
      </c>
      <c r="P116" s="24" t="s">
        <v>165</v>
      </c>
      <c r="Q116" s="24" t="s">
        <v>166</v>
      </c>
      <c r="R116" s="24" t="s">
        <v>167</v>
      </c>
      <c r="S116" s="24" t="s">
        <v>168</v>
      </c>
      <c r="T116" s="23"/>
      <c r="U116" s="24" t="s">
        <v>162</v>
      </c>
      <c r="V116" s="24" t="s">
        <v>163</v>
      </c>
      <c r="W116" s="24" t="s">
        <v>164</v>
      </c>
      <c r="X116" s="24" t="s">
        <v>165</v>
      </c>
      <c r="Y116" s="24" t="s">
        <v>166</v>
      </c>
      <c r="Z116" s="24" t="s">
        <v>167</v>
      </c>
      <c r="AA116" s="24" t="s">
        <v>168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ND</v>
      </c>
      <c r="F118" s="18" t="str">
        <f>_xlfn.XLOOKUP(F117,Tabla242[Día],Tabla242[Cargo],"ND",0,1)</f>
        <v>ND</v>
      </c>
      <c r="G118" s="18" t="str">
        <f>_xlfn.XLOOKUP(G117,Tabla242[Día],Tabla242[Cargo],"ND",0,1)</f>
        <v>ND</v>
      </c>
      <c r="H118" s="18" t="str">
        <f>_xlfn.XLOOKUP(H117,Tabla242[Día],Tabla242[Cargo],"ND",0,1)</f>
        <v>ND</v>
      </c>
      <c r="I118" s="18" t="str">
        <f>_xlfn.XLOOKUP(I117,Tabla242[Día],Tabla242[Cargo],"ND",0,1)</f>
        <v>ND</v>
      </c>
      <c r="J118" s="18" t="str">
        <f>_xlfn.XLOOKUP(J117,Tabla242[Día],Tabla242[Cargo],"ND",0,1)</f>
        <v>ND</v>
      </c>
      <c r="K118" s="18" t="str">
        <f>_xlfn.XLOOKUP(K117,Tabla242[Día],Tabla242[Cargo],"ND",0,1)</f>
        <v>ND</v>
      </c>
      <c r="L118" s="17"/>
      <c r="M118" s="18" t="str">
        <f>_xlfn.XLOOKUP(M117,Tabla242[Día],Tabla242[Cargo],"ND",0,1)</f>
        <v>ND</v>
      </c>
      <c r="N118" s="18" t="str">
        <f>_xlfn.XLOOKUP(N117,Tabla242[Día],Tabla242[Cargo],"ND",0,1)</f>
        <v>ND</v>
      </c>
      <c r="O118" s="18" t="str">
        <f>_xlfn.XLOOKUP(O117,Tabla242[Día],Tabla242[Cargo],"ND",0,1)</f>
        <v>ND</v>
      </c>
      <c r="P118" s="18" t="str">
        <f>_xlfn.XLOOKUP(P117,Tabla242[Día],Tabla242[Cargo],"ND",0,1)</f>
        <v>ND</v>
      </c>
      <c r="Q118" s="18" t="str">
        <f>_xlfn.XLOOKUP(Q117,Tabla242[Día],Tabla242[Cargo],"ND",0,1)</f>
        <v>ND</v>
      </c>
      <c r="R118" s="18" t="str">
        <f>_xlfn.XLOOKUP(R117,Tabla242[Día],Tabla242[Cargo],"ND",0,1)</f>
        <v>ND</v>
      </c>
      <c r="S118" s="18" t="str">
        <f>_xlfn.XLOOKUP(S117,Tabla242[Día],Tabla242[Cargo],"ND",0,1)</f>
        <v>ND</v>
      </c>
      <c r="T118" s="17"/>
      <c r="U118" s="18" t="str">
        <f>_xlfn.XLOOKUP(U117,Tabla242[Día],Tabla242[Cargo],"ND",0,1)</f>
        <v>ND</v>
      </c>
      <c r="V118" s="18" t="str">
        <f>_xlfn.XLOOKUP(V117,Tabla242[Día],Tabla242[Cargo],"ND",0,1)</f>
        <v>ND</v>
      </c>
      <c r="W118" s="18" t="str">
        <f>_xlfn.XLOOKUP(W117,Tabla242[Día],Tabla242[Cargo],"ND",0,1)</f>
        <v>ND</v>
      </c>
      <c r="X118" s="18" t="str">
        <f>_xlfn.XLOOKUP(X117,Tabla242[Día],Tabla242[Cargo],"ND",0,1)</f>
        <v>ND</v>
      </c>
      <c r="Y118" s="18" t="str">
        <f>_xlfn.XLOOKUP(Y117,Tabla242[Día],Tabla242[Cargo],"ND",0,1)</f>
        <v>ND</v>
      </c>
      <c r="Z118" s="18" t="str">
        <f>_xlfn.XLOOKUP(Z117,Tabla242[Día],Tabla242[Cargo],"ND",0,1)</f>
        <v>ND</v>
      </c>
      <c r="AA118" s="18" t="str">
        <f>_xlfn.XLOOKUP(AA117,Tabla242[Día],Tabla242[Cargo],"ND",0,1)</f>
        <v>ND</v>
      </c>
    </row>
    <row r="119" spans="5:27" ht="15" hidden="1" customHeight="1" x14ac:dyDescent="0.25">
      <c r="E119" s="18" t="str">
        <f>_xlfn.XLOOKUP(E117,Tabla242[Día],Tabla242[Tipo de día],"ND",0,1)</f>
        <v>ND</v>
      </c>
      <c r="F119" s="18" t="str">
        <f>_xlfn.XLOOKUP(F117,Tabla242[Día],Tabla242[Tipo de día],"ND",0,1)</f>
        <v>ND</v>
      </c>
      <c r="G119" s="18" t="str">
        <f>_xlfn.XLOOKUP(G117,Tabla242[Día],Tabla242[Tipo de día],"ND",0,1)</f>
        <v>ND</v>
      </c>
      <c r="H119" s="18" t="str">
        <f>_xlfn.XLOOKUP(H117,Tabla242[Día],Tabla242[Tipo de día],"ND",0,1)</f>
        <v>ND</v>
      </c>
      <c r="I119" s="18" t="str">
        <f>_xlfn.XLOOKUP(I117,Tabla242[Día],Tabla242[Tipo de día],"ND",0,1)</f>
        <v>ND</v>
      </c>
      <c r="J119" s="18" t="str">
        <f>_xlfn.XLOOKUP(J117,Tabla242[Día],Tabla242[Tipo de día],"ND",0,1)</f>
        <v>ND</v>
      </c>
      <c r="K119" s="18" t="str">
        <f>_xlfn.XLOOKUP(K117,Tabla242[Día],Tabla242[Tipo de día],"ND",0,1)</f>
        <v>ND</v>
      </c>
      <c r="L119" s="17"/>
      <c r="M119" s="18" t="str">
        <f>_xlfn.XLOOKUP(M117,Tabla242[Día],Tabla242[Tipo de día],"ND",0,1)</f>
        <v>ND</v>
      </c>
      <c r="N119" s="18" t="str">
        <f>_xlfn.XLOOKUP(N117,Tabla242[Día],Tabla242[Tipo de día],"ND",0,1)</f>
        <v>ND</v>
      </c>
      <c r="O119" s="18" t="str">
        <f>_xlfn.XLOOKUP(O117,Tabla242[Día],Tabla242[Tipo de día],"ND",0,1)</f>
        <v>ND</v>
      </c>
      <c r="P119" s="18" t="str">
        <f>_xlfn.XLOOKUP(P117,Tabla242[Día],Tabla242[Tipo de día],"ND",0,1)</f>
        <v>ND</v>
      </c>
      <c r="Q119" s="18" t="str">
        <f>_xlfn.XLOOKUP(Q117,Tabla242[Día],Tabla242[Tipo de día],"ND",0,1)</f>
        <v>ND</v>
      </c>
      <c r="R119" s="18" t="str">
        <f>_xlfn.XLOOKUP(R117,Tabla242[Día],Tabla242[Tipo de día],"ND",0,1)</f>
        <v>ND</v>
      </c>
      <c r="S119" s="18" t="str">
        <f>_xlfn.XLOOKUP(S117,Tabla242[Día],Tabla242[Tipo de día],"ND",0,1)</f>
        <v>ND</v>
      </c>
      <c r="T119" s="17"/>
      <c r="U119" s="18" t="str">
        <f>_xlfn.XLOOKUP(U117,Tabla242[Día],Tabla242[Tipo de día],"ND",0,1)</f>
        <v>ND</v>
      </c>
      <c r="V119" s="18" t="str">
        <f>_xlfn.XLOOKUP(V117,Tabla242[Día],Tabla242[Tipo de día],"ND",0,1)</f>
        <v>ND</v>
      </c>
      <c r="W119" s="18" t="str">
        <f>_xlfn.XLOOKUP(W117,Tabla242[Día],Tabla242[Tipo de día],"ND",0,1)</f>
        <v>ND</v>
      </c>
      <c r="X119" s="18" t="str">
        <f>_xlfn.XLOOKUP(X117,Tabla242[Día],Tabla242[Tipo de día],"ND",0,1)</f>
        <v>ND</v>
      </c>
      <c r="Y119" s="18" t="str">
        <f>_xlfn.XLOOKUP(Y117,Tabla242[Día],Tabla242[Tipo de día],"ND",0,1)</f>
        <v>ND</v>
      </c>
      <c r="Z119" s="18" t="str">
        <f>_xlfn.XLOOKUP(Z117,Tabla242[Día],Tabla242[Tipo de día],"ND",0,1)</f>
        <v>ND</v>
      </c>
      <c r="AA119" s="18" t="str">
        <f>_xlfn.XLOOKUP(AA117,Tabla242[Día],Tabla242[Tipo de día],"ND",0,1)</f>
        <v>ND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ND</v>
      </c>
      <c r="F122" s="18" t="str">
        <f>_xlfn.XLOOKUP(F121,Tabla242[Día],Tabla242[Cargo],"ND",0,1)</f>
        <v>ND</v>
      </c>
      <c r="G122" s="18" t="str">
        <f>_xlfn.XLOOKUP(G121,Tabla242[Día],Tabla242[Cargo],"ND",0,1)</f>
        <v>ND</v>
      </c>
      <c r="H122" s="18" t="str">
        <f>_xlfn.XLOOKUP(H121,Tabla242[Día],Tabla242[Cargo],"ND",0,1)</f>
        <v>ND</v>
      </c>
      <c r="I122" s="18" t="str">
        <f>_xlfn.XLOOKUP(I121,Tabla242[Día],Tabla242[Cargo],"ND",0,1)</f>
        <v>ND</v>
      </c>
      <c r="J122" s="18" t="str">
        <f>_xlfn.XLOOKUP(J121,Tabla242[Día],Tabla242[Cargo],"ND",0,1)</f>
        <v>ND</v>
      </c>
      <c r="K122" s="18" t="str">
        <f>_xlfn.XLOOKUP(K121,Tabla242[Día],Tabla242[Cargo],"ND",0,1)</f>
        <v>ND</v>
      </c>
      <c r="L122" s="17"/>
      <c r="M122" s="18" t="str">
        <f>_xlfn.XLOOKUP(M121,Tabla242[Día],Tabla242[Cargo],"ND",0,1)</f>
        <v>ND</v>
      </c>
      <c r="N122" s="18" t="str">
        <f>_xlfn.XLOOKUP(N121,Tabla242[Día],Tabla242[Cargo],"ND",0,1)</f>
        <v>ND</v>
      </c>
      <c r="O122" s="18" t="str">
        <f>_xlfn.XLOOKUP(O121,Tabla242[Día],Tabla242[Cargo],"ND",0,1)</f>
        <v>ND</v>
      </c>
      <c r="P122" s="18" t="str">
        <f>_xlfn.XLOOKUP(P121,Tabla242[Día],Tabla242[Cargo],"ND",0,1)</f>
        <v>ND</v>
      </c>
      <c r="Q122" s="18" t="str">
        <f>_xlfn.XLOOKUP(Q121,Tabla242[Día],Tabla242[Cargo],"ND",0,1)</f>
        <v>ND</v>
      </c>
      <c r="R122" s="18" t="str">
        <f>_xlfn.XLOOKUP(R121,Tabla242[Día],Tabla242[Cargo],"ND",0,1)</f>
        <v>ND</v>
      </c>
      <c r="S122" s="18" t="str">
        <f>_xlfn.XLOOKUP(S121,Tabla242[Día],Tabla242[Cargo],"ND",0,1)</f>
        <v>ND</v>
      </c>
      <c r="T122" s="17"/>
      <c r="U122" s="18" t="str">
        <f>_xlfn.XLOOKUP(U121,Tabla242[Día],Tabla242[Cargo],"ND",0,1)</f>
        <v>ND</v>
      </c>
      <c r="V122" s="18" t="str">
        <f>_xlfn.XLOOKUP(V121,Tabla242[Día],Tabla242[Cargo],"ND",0,1)</f>
        <v>ND</v>
      </c>
      <c r="W122" s="18" t="str">
        <f>_xlfn.XLOOKUP(W121,Tabla242[Día],Tabla242[Cargo],"ND",0,1)</f>
        <v>ND</v>
      </c>
      <c r="X122" s="18" t="str">
        <f>_xlfn.XLOOKUP(X121,Tabla242[Día],Tabla242[Cargo],"ND",0,1)</f>
        <v>ND</v>
      </c>
      <c r="Y122" s="18" t="str">
        <f>_xlfn.XLOOKUP(Y121,Tabla242[Día],Tabla242[Cargo],"ND",0,1)</f>
        <v>ND</v>
      </c>
      <c r="Z122" s="18" t="str">
        <f>_xlfn.XLOOKUP(Z121,Tabla242[Día],Tabla242[Cargo],"ND",0,1)</f>
        <v>ND</v>
      </c>
      <c r="AA122" s="18" t="str">
        <f>_xlfn.XLOOKUP(AA121,Tabla242[Día],Tabla242[Cargo],"ND",0,1)</f>
        <v>ND</v>
      </c>
    </row>
    <row r="123" spans="5:27" ht="15" hidden="1" customHeight="1" x14ac:dyDescent="0.25">
      <c r="E123" s="18" t="str">
        <f>_xlfn.XLOOKUP(E121,Tabla242[Día],Tabla242[Tipo de día],"ND",0,1)</f>
        <v>ND</v>
      </c>
      <c r="F123" s="18" t="str">
        <f>_xlfn.XLOOKUP(F121,Tabla242[Día],Tabla242[Tipo de día],"ND",0,1)</f>
        <v>ND</v>
      </c>
      <c r="G123" s="18" t="str">
        <f>_xlfn.XLOOKUP(G121,Tabla242[Día],Tabla242[Tipo de día],"ND",0,1)</f>
        <v>ND</v>
      </c>
      <c r="H123" s="18" t="str">
        <f>_xlfn.XLOOKUP(H121,Tabla242[Día],Tabla242[Tipo de día],"ND",0,1)</f>
        <v>ND</v>
      </c>
      <c r="I123" s="18" t="str">
        <f>_xlfn.XLOOKUP(I121,Tabla242[Día],Tabla242[Tipo de día],"ND",0,1)</f>
        <v>ND</v>
      </c>
      <c r="J123" s="18" t="str">
        <f>_xlfn.XLOOKUP(J121,Tabla242[Día],Tabla242[Tipo de día],"ND",0,1)</f>
        <v>ND</v>
      </c>
      <c r="K123" s="18" t="str">
        <f>_xlfn.XLOOKUP(K121,Tabla242[Día],Tabla242[Tipo de día],"ND",0,1)</f>
        <v>ND</v>
      </c>
      <c r="L123" s="17"/>
      <c r="M123" s="18" t="str">
        <f>_xlfn.XLOOKUP(M121,Tabla242[Día],Tabla242[Tipo de día],"ND",0,1)</f>
        <v>ND</v>
      </c>
      <c r="N123" s="18" t="str">
        <f>_xlfn.XLOOKUP(N121,Tabla242[Día],Tabla242[Tipo de día],"ND",0,1)</f>
        <v>ND</v>
      </c>
      <c r="O123" s="18" t="str">
        <f>_xlfn.XLOOKUP(O121,Tabla242[Día],Tabla242[Tipo de día],"ND",0,1)</f>
        <v>ND</v>
      </c>
      <c r="P123" s="18" t="str">
        <f>_xlfn.XLOOKUP(P121,Tabla242[Día],Tabla242[Tipo de día],"ND",0,1)</f>
        <v>ND</v>
      </c>
      <c r="Q123" s="18" t="str">
        <f>_xlfn.XLOOKUP(Q121,Tabla242[Día],Tabla242[Tipo de día],"ND",0,1)</f>
        <v>ND</v>
      </c>
      <c r="R123" s="18" t="str">
        <f>_xlfn.XLOOKUP(R121,Tabla242[Día],Tabla242[Tipo de día],"ND",0,1)</f>
        <v>ND</v>
      </c>
      <c r="S123" s="18" t="str">
        <f>_xlfn.XLOOKUP(S121,Tabla242[Día],Tabla242[Tipo de día],"ND",0,1)</f>
        <v>ND</v>
      </c>
      <c r="T123" s="17"/>
      <c r="U123" s="18" t="str">
        <f>_xlfn.XLOOKUP(U121,Tabla242[Día],Tabla242[Tipo de día],"ND",0,1)</f>
        <v>ND</v>
      </c>
      <c r="V123" s="18" t="str">
        <f>_xlfn.XLOOKUP(V121,Tabla242[Día],Tabla242[Tipo de día],"ND",0,1)</f>
        <v>ND</v>
      </c>
      <c r="W123" s="18" t="str">
        <f>_xlfn.XLOOKUP(W121,Tabla242[Día],Tabla242[Tipo de día],"ND",0,1)</f>
        <v>ND</v>
      </c>
      <c r="X123" s="18" t="str">
        <f>_xlfn.XLOOKUP(X121,Tabla242[Día],Tabla242[Tipo de día],"ND",0,1)</f>
        <v>ND</v>
      </c>
      <c r="Y123" s="18" t="str">
        <f>_xlfn.XLOOKUP(Y121,Tabla242[Día],Tabla242[Tipo de día],"ND",0,1)</f>
        <v>ND</v>
      </c>
      <c r="Z123" s="18" t="str">
        <f>_xlfn.XLOOKUP(Z121,Tabla242[Día],Tabla242[Tipo de día],"ND",0,1)</f>
        <v>ND</v>
      </c>
      <c r="AA123" s="18" t="str">
        <f>_xlfn.XLOOKUP(AA121,Tabla242[Día],Tabla242[Tipo de día],"ND",0,1)</f>
        <v>ND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ND</v>
      </c>
      <c r="F126" s="18" t="str">
        <f>_xlfn.XLOOKUP(F125,Tabla242[Día],Tabla242[Cargo],"ND",0,1)</f>
        <v>ND</v>
      </c>
      <c r="G126" s="18" t="str">
        <f>_xlfn.XLOOKUP(G125,Tabla242[Día],Tabla242[Cargo],"ND",0,1)</f>
        <v>ND</v>
      </c>
      <c r="H126" s="18" t="str">
        <f>_xlfn.XLOOKUP(H125,Tabla242[Día],Tabla242[Cargo],"ND",0,1)</f>
        <v>ND</v>
      </c>
      <c r="I126" s="18" t="str">
        <f>_xlfn.XLOOKUP(I125,Tabla242[Día],Tabla242[Cargo],"ND",0,1)</f>
        <v>ND</v>
      </c>
      <c r="J126" s="18" t="str">
        <f>_xlfn.XLOOKUP(J125,Tabla242[Día],Tabla242[Cargo],"ND",0,1)</f>
        <v>ND</v>
      </c>
      <c r="K126" s="18" t="str">
        <f>_xlfn.XLOOKUP(K125,Tabla242[Día],Tabla242[Cargo],"ND",0,1)</f>
        <v>ND</v>
      </c>
      <c r="L126" s="17"/>
      <c r="M126" s="18" t="str">
        <f>_xlfn.XLOOKUP(M125,Tabla242[Día],Tabla242[Cargo],"ND",0,1)</f>
        <v>ND</v>
      </c>
      <c r="N126" s="18" t="str">
        <f>_xlfn.XLOOKUP(N125,Tabla242[Día],Tabla242[Cargo],"ND",0,1)</f>
        <v>ND</v>
      </c>
      <c r="O126" s="18" t="str">
        <f>_xlfn.XLOOKUP(O125,Tabla242[Día],Tabla242[Cargo],"ND",0,1)</f>
        <v>ND</v>
      </c>
      <c r="P126" s="18" t="str">
        <f>_xlfn.XLOOKUP(P125,Tabla242[Día],Tabla242[Cargo],"ND",0,1)</f>
        <v>ND</v>
      </c>
      <c r="Q126" s="18" t="str">
        <f>_xlfn.XLOOKUP(Q125,Tabla242[Día],Tabla242[Cargo],"ND",0,1)</f>
        <v>ND</v>
      </c>
      <c r="R126" s="18" t="str">
        <f>_xlfn.XLOOKUP(R125,Tabla242[Día],Tabla242[Cargo],"ND",0,1)</f>
        <v>ND</v>
      </c>
      <c r="S126" s="18" t="str">
        <f>_xlfn.XLOOKUP(S125,Tabla242[Día],Tabla242[Cargo],"ND",0,1)</f>
        <v>ND</v>
      </c>
      <c r="T126" s="17"/>
      <c r="U126" s="18" t="str">
        <f>_xlfn.XLOOKUP(U125,Tabla242[Día],Tabla242[Cargo],"ND",0,1)</f>
        <v>ND</v>
      </c>
      <c r="V126" s="18" t="str">
        <f>_xlfn.XLOOKUP(V125,Tabla242[Día],Tabla242[Cargo],"ND",0,1)</f>
        <v>ND</v>
      </c>
      <c r="W126" s="18" t="str">
        <f>_xlfn.XLOOKUP(W125,Tabla242[Día],Tabla242[Cargo],"ND",0,1)</f>
        <v>ND</v>
      </c>
      <c r="X126" s="18" t="str">
        <f>_xlfn.XLOOKUP(X125,Tabla242[Día],Tabla242[Cargo],"ND",0,1)</f>
        <v>ND</v>
      </c>
      <c r="Y126" s="18" t="str">
        <f>_xlfn.XLOOKUP(Y125,Tabla242[Día],Tabla242[Cargo],"ND",0,1)</f>
        <v>ND</v>
      </c>
      <c r="Z126" s="18" t="str">
        <f>_xlfn.XLOOKUP(Z125,Tabla242[Día],Tabla242[Cargo],"ND",0,1)</f>
        <v>ND</v>
      </c>
      <c r="AA126" s="18" t="str">
        <f>_xlfn.XLOOKUP(AA125,Tabla242[Día],Tabla242[Cargo],"ND",0,1)</f>
        <v>ND</v>
      </c>
    </row>
    <row r="127" spans="5:27" ht="15" hidden="1" customHeight="1" x14ac:dyDescent="0.25">
      <c r="E127" s="18" t="str">
        <f>_xlfn.XLOOKUP(E125,Tabla242[Día],Tabla242[Tipo de día],"ND",0,1)</f>
        <v>ND</v>
      </c>
      <c r="F127" s="18" t="str">
        <f>_xlfn.XLOOKUP(F125,Tabla242[Día],Tabla242[Tipo de día],"ND",0,1)</f>
        <v>ND</v>
      </c>
      <c r="G127" s="18" t="str">
        <f>_xlfn.XLOOKUP(G125,Tabla242[Día],Tabla242[Tipo de día],"ND",0,1)</f>
        <v>ND</v>
      </c>
      <c r="H127" s="18" t="str">
        <f>_xlfn.XLOOKUP(H125,Tabla242[Día],Tabla242[Tipo de día],"ND",0,1)</f>
        <v>ND</v>
      </c>
      <c r="I127" s="18" t="str">
        <f>_xlfn.XLOOKUP(I125,Tabla242[Día],Tabla242[Tipo de día],"ND",0,1)</f>
        <v>ND</v>
      </c>
      <c r="J127" s="18" t="str">
        <f>_xlfn.XLOOKUP(J125,Tabla242[Día],Tabla242[Tipo de día],"ND",0,1)</f>
        <v>ND</v>
      </c>
      <c r="K127" s="18" t="str">
        <f>_xlfn.XLOOKUP(K125,Tabla242[Día],Tabla242[Tipo de día],"ND",0,1)</f>
        <v>ND</v>
      </c>
      <c r="L127" s="17"/>
      <c r="M127" s="18" t="str">
        <f>_xlfn.XLOOKUP(M125,Tabla242[Día],Tabla242[Tipo de día],"ND",0,1)</f>
        <v>ND</v>
      </c>
      <c r="N127" s="18" t="str">
        <f>_xlfn.XLOOKUP(N125,Tabla242[Día],Tabla242[Tipo de día],"ND",0,1)</f>
        <v>ND</v>
      </c>
      <c r="O127" s="18" t="str">
        <f>_xlfn.XLOOKUP(O125,Tabla242[Día],Tabla242[Tipo de día],"ND",0,1)</f>
        <v>ND</v>
      </c>
      <c r="P127" s="18" t="str">
        <f>_xlfn.XLOOKUP(P125,Tabla242[Día],Tabla242[Tipo de día],"ND",0,1)</f>
        <v>ND</v>
      </c>
      <c r="Q127" s="18" t="str">
        <f>_xlfn.XLOOKUP(Q125,Tabla242[Día],Tabla242[Tipo de día],"ND",0,1)</f>
        <v>ND</v>
      </c>
      <c r="R127" s="18" t="str">
        <f>_xlfn.XLOOKUP(R125,Tabla242[Día],Tabla242[Tipo de día],"ND",0,1)</f>
        <v>ND</v>
      </c>
      <c r="S127" s="18" t="str">
        <f>_xlfn.XLOOKUP(S125,Tabla242[Día],Tabla242[Tipo de día],"ND",0,1)</f>
        <v>ND</v>
      </c>
      <c r="T127" s="17"/>
      <c r="U127" s="18" t="str">
        <f>_xlfn.XLOOKUP(U125,Tabla242[Día],Tabla242[Tipo de día],"ND",0,1)</f>
        <v>ND</v>
      </c>
      <c r="V127" s="18" t="str">
        <f>_xlfn.XLOOKUP(V125,Tabla242[Día],Tabla242[Tipo de día],"ND",0,1)</f>
        <v>ND</v>
      </c>
      <c r="W127" s="18" t="str">
        <f>_xlfn.XLOOKUP(W125,Tabla242[Día],Tabla242[Tipo de día],"ND",0,1)</f>
        <v>ND</v>
      </c>
      <c r="X127" s="18" t="str">
        <f>_xlfn.XLOOKUP(X125,Tabla242[Día],Tabla242[Tipo de día],"ND",0,1)</f>
        <v>ND</v>
      </c>
      <c r="Y127" s="18" t="str">
        <f>_xlfn.XLOOKUP(Y125,Tabla242[Día],Tabla242[Tipo de día],"ND",0,1)</f>
        <v>ND</v>
      </c>
      <c r="Z127" s="18" t="str">
        <f>_xlfn.XLOOKUP(Z125,Tabla242[Día],Tabla242[Tipo de día],"ND",0,1)</f>
        <v>ND</v>
      </c>
      <c r="AA127" s="18" t="str">
        <f>_xlfn.XLOOKUP(AA125,Tabla242[Día],Tabla242[Tipo de día],"ND",0,1)</f>
        <v>ND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ND</v>
      </c>
      <c r="F130" s="18" t="str">
        <f>_xlfn.XLOOKUP(F129,Tabla242[Día],Tabla242[Cargo],"ND",0,1)</f>
        <v>ND</v>
      </c>
      <c r="G130" s="18" t="str">
        <f>_xlfn.XLOOKUP(G129,Tabla242[Día],Tabla242[Cargo],"ND",0,1)</f>
        <v>ND</v>
      </c>
      <c r="H130" s="18" t="str">
        <f>_xlfn.XLOOKUP(H129,Tabla242[Día],Tabla242[Cargo],"ND",0,1)</f>
        <v>ND</v>
      </c>
      <c r="I130" s="18" t="str">
        <f>_xlfn.XLOOKUP(I129,Tabla242[Día],Tabla242[Cargo],"ND",0,1)</f>
        <v>ND</v>
      </c>
      <c r="J130" s="18" t="str">
        <f>_xlfn.XLOOKUP(J129,Tabla242[Día],Tabla242[Cargo],"ND",0,1)</f>
        <v>ND</v>
      </c>
      <c r="K130" s="18" t="str">
        <f>_xlfn.XLOOKUP(K129,Tabla242[Día],Tabla242[Cargo],"ND",0,1)</f>
        <v>ND</v>
      </c>
      <c r="L130" s="17"/>
      <c r="M130" s="18" t="str">
        <f>_xlfn.XLOOKUP(M129,Tabla242[Día],Tabla242[Cargo],"ND",0,1)</f>
        <v>ND</v>
      </c>
      <c r="N130" s="18" t="str">
        <f>_xlfn.XLOOKUP(N129,Tabla242[Día],Tabla242[Cargo],"ND",0,1)</f>
        <v>ND</v>
      </c>
      <c r="O130" s="18" t="str">
        <f>_xlfn.XLOOKUP(O129,Tabla242[Día],Tabla242[Cargo],"ND",0,1)</f>
        <v>ND</v>
      </c>
      <c r="P130" s="18" t="str">
        <f>_xlfn.XLOOKUP(P129,Tabla242[Día],Tabla242[Cargo],"ND",0,1)</f>
        <v>ND</v>
      </c>
      <c r="Q130" s="18" t="str">
        <f>_xlfn.XLOOKUP(Q129,Tabla242[Día],Tabla242[Cargo],"ND",0,1)</f>
        <v>ND</v>
      </c>
      <c r="R130" s="18" t="str">
        <f>_xlfn.XLOOKUP(R129,Tabla242[Día],Tabla242[Cargo],"ND",0,1)</f>
        <v>ND</v>
      </c>
      <c r="S130" s="18" t="str">
        <f>_xlfn.XLOOKUP(S129,Tabla242[Día],Tabla242[Cargo],"ND",0,1)</f>
        <v>ND</v>
      </c>
      <c r="T130" s="17"/>
      <c r="U130" s="18" t="str">
        <f>_xlfn.XLOOKUP(U129,Tabla242[Día],Tabla242[Cargo],"ND",0,1)</f>
        <v>ND</v>
      </c>
      <c r="V130" s="18" t="str">
        <f>_xlfn.XLOOKUP(V129,Tabla242[Día],Tabla242[Cargo],"ND",0,1)</f>
        <v>ND</v>
      </c>
      <c r="W130" s="18" t="str">
        <f>_xlfn.XLOOKUP(W129,Tabla242[Día],Tabla242[Cargo],"ND",0,1)</f>
        <v>ND</v>
      </c>
      <c r="X130" s="18" t="str">
        <f>_xlfn.XLOOKUP(X129,Tabla242[Día],Tabla242[Cargo],"ND",0,1)</f>
        <v>ND</v>
      </c>
      <c r="Y130" s="18" t="str">
        <f>_xlfn.XLOOKUP(Y129,Tabla242[Día],Tabla242[Cargo],"ND",0,1)</f>
        <v>Citador (3) Municipal PSAA08-5427</v>
      </c>
      <c r="Z130" s="18" t="str">
        <f>_xlfn.XLOOKUP(Z129,Tabla242[Día],Tabla242[Cargo],"ND",0,1)</f>
        <v>Escribiente (1) Municipal PSAA08-5427</v>
      </c>
      <c r="AA130" s="18" t="str">
        <f>_xlfn.XLOOKUP(AA129,Tabla242[Día],Tabla242[Cargo],"ND",0,1)</f>
        <v>Escribiente (1) Municipal PSAA08-5427</v>
      </c>
    </row>
    <row r="131" spans="5:27" ht="15" hidden="1" customHeight="1" x14ac:dyDescent="0.25">
      <c r="E131" s="18" t="str">
        <f>_xlfn.XLOOKUP(E129,Tabla242[Día],Tabla242[Tipo de día],"ND",0,1)</f>
        <v>ND</v>
      </c>
      <c r="F131" s="18" t="str">
        <f>_xlfn.XLOOKUP(F129,Tabla242[Día],Tabla242[Tipo de día],"ND",0,1)</f>
        <v>ND</v>
      </c>
      <c r="G131" s="18" t="str">
        <f>_xlfn.XLOOKUP(G129,Tabla242[Día],Tabla242[Tipo de día],"ND",0,1)</f>
        <v>ND</v>
      </c>
      <c r="H131" s="18" t="str">
        <f>_xlfn.XLOOKUP(H129,Tabla242[Día],Tabla242[Tipo de día],"ND",0,1)</f>
        <v>ND</v>
      </c>
      <c r="I131" s="18" t="str">
        <f>_xlfn.XLOOKUP(I129,Tabla242[Día],Tabla242[Tipo de día],"ND",0,1)</f>
        <v>ND</v>
      </c>
      <c r="J131" s="18" t="str">
        <f>_xlfn.XLOOKUP(J129,Tabla242[Día],Tabla242[Tipo de día],"ND",0,1)</f>
        <v>ND</v>
      </c>
      <c r="K131" s="18" t="str">
        <f>_xlfn.XLOOKUP(K129,Tabla242[Día],Tabla242[Tipo de día],"ND",0,1)</f>
        <v>ND</v>
      </c>
      <c r="L131" s="17"/>
      <c r="M131" s="18" t="str">
        <f>_xlfn.XLOOKUP(M129,Tabla242[Día],Tabla242[Tipo de día],"ND",0,1)</f>
        <v>ND</v>
      </c>
      <c r="N131" s="18" t="str">
        <f>_xlfn.XLOOKUP(N129,Tabla242[Día],Tabla242[Tipo de día],"ND",0,1)</f>
        <v>ND</v>
      </c>
      <c r="O131" s="18" t="str">
        <f>_xlfn.XLOOKUP(O129,Tabla242[Día],Tabla242[Tipo de día],"ND",0,1)</f>
        <v>ND</v>
      </c>
      <c r="P131" s="18" t="str">
        <f>_xlfn.XLOOKUP(P129,Tabla242[Día],Tabla242[Tipo de día],"ND",0,1)</f>
        <v>ND</v>
      </c>
      <c r="Q131" s="18" t="str">
        <f>_xlfn.XLOOKUP(Q129,Tabla242[Día],Tabla242[Tipo de día],"ND",0,1)</f>
        <v>ND</v>
      </c>
      <c r="R131" s="18" t="str">
        <f>_xlfn.XLOOKUP(R129,Tabla242[Día],Tabla242[Tipo de día],"ND",0,1)</f>
        <v>ND</v>
      </c>
      <c r="S131" s="18" t="str">
        <f>_xlfn.XLOOKUP(S129,Tabla242[Día],Tabla242[Tipo de día],"ND",0,1)</f>
        <v>ND</v>
      </c>
      <c r="T131" s="17"/>
      <c r="U131" s="18" t="str">
        <f>_xlfn.XLOOKUP(U129,Tabla242[Día],Tabla242[Tipo de día],"ND",0,1)</f>
        <v>ND</v>
      </c>
      <c r="V131" s="18" t="str">
        <f>_xlfn.XLOOKUP(V129,Tabla242[Día],Tabla242[Tipo de día],"ND",0,1)</f>
        <v>ND</v>
      </c>
      <c r="W131" s="18" t="str">
        <f>_xlfn.XLOOKUP(W129,Tabla242[Día],Tabla242[Tipo de día],"ND",0,1)</f>
        <v>ND</v>
      </c>
      <c r="X131" s="18" t="str">
        <f>_xlfn.XLOOKUP(X129,Tabla242[Día],Tabla242[Tipo de día],"ND",0,1)</f>
        <v>ND</v>
      </c>
      <c r="Y131" s="18" t="str">
        <f>_xlfn.XLOOKUP(Y129,Tabla242[Día],Tabla242[Tipo de día],"ND",0,1)</f>
        <v>Vacancia Judicial</v>
      </c>
      <c r="Z131" s="18" t="str">
        <f>_xlfn.XLOOKUP(Z129,Tabla242[Día],Tabla242[Tipo de día],"ND",0,1)</f>
        <v>Fin de semana / Festivo</v>
      </c>
      <c r="AA131" s="18" t="str">
        <f>_xlfn.XLOOKUP(AA129,Tabla242[Día],Tabla242[Tipo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>
        <f>IF(AND(MONTH(Z129)=MONTH($X$125),Z130=$B$3),_xlfn.XLOOKUP(Z129,Tabla242[Día],Tabla242[Día compensatorio],"ND",0,1),"")</f>
        <v>45649</v>
      </c>
      <c r="AA132" s="18">
        <f>IF(AND(MONTH(AA129)=MONTH($X$125),AA130=$B$3),_xlfn.XLOOKUP(AA129,Tabla242[Día],Tabla242[Día compensatorio],"ND",0,1),"")</f>
        <v>45650</v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ND</v>
      </c>
      <c r="F134" s="18" t="str">
        <f>_xlfn.XLOOKUP(F133,Tabla242[Día],Tabla242[Cargo],"ND",0,1)</f>
        <v>ND</v>
      </c>
      <c r="G134" s="18" t="str">
        <f>_xlfn.XLOOKUP(G133,Tabla242[Día],Tabla242[Cargo],"ND",0,1)</f>
        <v>ND</v>
      </c>
      <c r="H134" s="18" t="str">
        <f>_xlfn.XLOOKUP(H133,Tabla242[Día],Tabla242[Cargo],"ND",0,1)</f>
        <v>ND</v>
      </c>
      <c r="I134" s="18" t="str">
        <f>_xlfn.XLOOKUP(I133,Tabla242[Día],Tabla242[Cargo],"ND",0,1)</f>
        <v>ND</v>
      </c>
      <c r="J134" s="18" t="str">
        <f>_xlfn.XLOOKUP(J133,Tabla242[Día],Tabla242[Cargo],"ND",0,1)</f>
        <v>ND</v>
      </c>
      <c r="K134" s="18" t="str">
        <f>_xlfn.XLOOKUP(K133,Tabla242[Día],Tabla242[Cargo],"ND",0,1)</f>
        <v>ND</v>
      </c>
      <c r="L134" s="17"/>
      <c r="M134" s="18" t="str">
        <f>_xlfn.XLOOKUP(M133,Tabla242[Día],Tabla242[Cargo],"ND",0,1)</f>
        <v>ND</v>
      </c>
      <c r="N134" s="18" t="str">
        <f>_xlfn.XLOOKUP(N133,Tabla242[Día],Tabla242[Cargo],"ND",0,1)</f>
        <v>ND</v>
      </c>
      <c r="O134" s="18" t="str">
        <f>_xlfn.XLOOKUP(O133,Tabla242[Día],Tabla242[Cargo],"ND",0,1)</f>
        <v>ND</v>
      </c>
      <c r="P134" s="18" t="str">
        <f>_xlfn.XLOOKUP(P133,Tabla242[Día],Tabla242[Cargo],"ND",0,1)</f>
        <v>ND</v>
      </c>
      <c r="Q134" s="18" t="str">
        <f>_xlfn.XLOOKUP(Q133,Tabla242[Día],Tabla242[Cargo],"ND",0,1)</f>
        <v>ND</v>
      </c>
      <c r="R134" s="18" t="str">
        <f>_xlfn.XLOOKUP(R133,Tabla242[Día],Tabla242[Cargo],"ND",0,1)</f>
        <v>ND</v>
      </c>
      <c r="S134" s="18" t="str">
        <f>_xlfn.XLOOKUP(S133,Tabla242[Día],Tabla242[Cargo],"ND",0,1)</f>
        <v>ND</v>
      </c>
      <c r="T134" s="17"/>
      <c r="U134" s="18" t="str">
        <f>_xlfn.XLOOKUP(U133,Tabla242[Día],Tabla242[Cargo],"ND",0,1)</f>
        <v>Citador (1) Municipal PSAA08-5427</v>
      </c>
      <c r="V134" s="18" t="str">
        <f>_xlfn.XLOOKUP(V133,Tabla242[Día],Tabla242[Cargo],"ND",0,1)</f>
        <v>Citador (2) Municipal PSAA08-5427</v>
      </c>
      <c r="W134" s="18" t="str">
        <f>_xlfn.XLOOKUP(W133,Tabla242[Día],Tabla242[Cargo],"ND",0,1)</f>
        <v>Escribiente (1) Municipal PSAA08-5427</v>
      </c>
      <c r="X134" s="18" t="str">
        <f>_xlfn.XLOOKUP(X133,Tabla242[Día],Tabla242[Cargo],"ND",0,1)</f>
        <v>Citador (3) Municipal PSAA08-5427</v>
      </c>
      <c r="Y134" s="18" t="str">
        <f>_xlfn.XLOOKUP(Y133,Tabla242[Día],Tabla242[Cargo],"ND",0,1)</f>
        <v>Escribiente (1) Municipal PSAA08-5427</v>
      </c>
      <c r="Z134" s="18" t="str">
        <f>_xlfn.XLOOKUP(Z133,Tabla242[Día],Tabla242[Cargo],"ND",0,1)</f>
        <v>Citador (1) Municipal PSAA08-5427</v>
      </c>
      <c r="AA134" s="18" t="str">
        <f>_xlfn.XLOOKUP(AA133,Tabla242[Día],Tabla242[Cargo],"ND",0,1)</f>
        <v>Citador (1) Municipal PSAA08-5427</v>
      </c>
    </row>
    <row r="135" spans="5:27" ht="15" hidden="1" customHeight="1" x14ac:dyDescent="0.25">
      <c r="E135" s="18" t="str">
        <f>_xlfn.XLOOKUP(E133,Tabla242[Día],Tabla242[Tipo de día],"ND",0,1)</f>
        <v>ND</v>
      </c>
      <c r="F135" s="18" t="str">
        <f>_xlfn.XLOOKUP(F133,Tabla242[Día],Tabla242[Tipo de día],"ND",0,1)</f>
        <v>ND</v>
      </c>
      <c r="G135" s="18" t="str">
        <f>_xlfn.XLOOKUP(G133,Tabla242[Día],Tabla242[Tipo de día],"ND",0,1)</f>
        <v>ND</v>
      </c>
      <c r="H135" s="18" t="str">
        <f>_xlfn.XLOOKUP(H133,Tabla242[Día],Tabla242[Tipo de día],"ND",0,1)</f>
        <v>ND</v>
      </c>
      <c r="I135" s="18" t="str">
        <f>_xlfn.XLOOKUP(I133,Tabla242[Día],Tabla242[Tipo de día],"ND",0,1)</f>
        <v>ND</v>
      </c>
      <c r="J135" s="18" t="str">
        <f>_xlfn.XLOOKUP(J133,Tabla242[Día],Tabla242[Tipo de día],"ND",0,1)</f>
        <v>ND</v>
      </c>
      <c r="K135" s="18" t="str">
        <f>_xlfn.XLOOKUP(K133,Tabla242[Día],Tabla242[Tipo de día],"ND",0,1)</f>
        <v>ND</v>
      </c>
      <c r="L135" s="17"/>
      <c r="M135" s="18" t="str">
        <f>_xlfn.XLOOKUP(M133,Tabla242[Día],Tabla242[Tipo de día],"ND",0,1)</f>
        <v>ND</v>
      </c>
      <c r="N135" s="18" t="str">
        <f>_xlfn.XLOOKUP(N133,Tabla242[Día],Tabla242[Tipo de día],"ND",0,1)</f>
        <v>ND</v>
      </c>
      <c r="O135" s="18" t="str">
        <f>_xlfn.XLOOKUP(O133,Tabla242[Día],Tabla242[Tipo de día],"ND",0,1)</f>
        <v>ND</v>
      </c>
      <c r="P135" s="18" t="str">
        <f>_xlfn.XLOOKUP(P133,Tabla242[Día],Tabla242[Tipo de día],"ND",0,1)</f>
        <v>ND</v>
      </c>
      <c r="Q135" s="18" t="str">
        <f>_xlfn.XLOOKUP(Q133,Tabla242[Día],Tabla242[Tipo de día],"ND",0,1)</f>
        <v>ND</v>
      </c>
      <c r="R135" s="18" t="str">
        <f>_xlfn.XLOOKUP(R133,Tabla242[Día],Tabla242[Tipo de día],"ND",0,1)</f>
        <v>ND</v>
      </c>
      <c r="S135" s="18" t="str">
        <f>_xlfn.XLOOKUP(S133,Tabla242[Día],Tabla242[Tipo de día],"ND",0,1)</f>
        <v>ND</v>
      </c>
      <c r="T135" s="17"/>
      <c r="U135" s="18" t="str">
        <f>_xlfn.XLOOKUP(U133,Tabla242[Día],Tabla242[Tipo de día],"ND",0,1)</f>
        <v>Vacancia Judicial</v>
      </c>
      <c r="V135" s="18" t="str">
        <f>_xlfn.XLOOKUP(V133,Tabla242[Día],Tabla242[Tipo de día],"ND",0,1)</f>
        <v>Vacancia Judicial</v>
      </c>
      <c r="W135" s="18" t="str">
        <f>_xlfn.XLOOKUP(W133,Tabla242[Día],Tabla242[Tipo de día],"ND",0,1)</f>
        <v>Fin de semana / Festivo</v>
      </c>
      <c r="X135" s="18" t="str">
        <f>_xlfn.XLOOKUP(X133,Tabla242[Día],Tabla242[Tipo de día],"ND",0,1)</f>
        <v>Vacancia Judicial</v>
      </c>
      <c r="Y135" s="18" t="str">
        <f>_xlfn.XLOOKUP(Y133,Tabla242[Día],Tabla242[Tipo de día],"ND",0,1)</f>
        <v>Vacancia Judicial</v>
      </c>
      <c r="Z135" s="18" t="str">
        <f>_xlfn.XLOOKUP(Z133,Tabla242[Día],Tabla242[Tipo de día],"ND",0,1)</f>
        <v>Fin de semana / Festivo</v>
      </c>
      <c r="AA135" s="18" t="str">
        <f>_xlfn.XLOOKUP(AA133,Tabla242[Día],Tabla242[Tipo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>
        <f>IF(AND(MONTH(W133)=MONTH($X$125),W134=$B$3),_xlfn.XLOOKUP(W133,Tabla242[Día],Tabla242[Día compensatorio],"ND",0,1),"")</f>
        <v>45652</v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>Previa prestación efectiva del turno</v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ND</v>
      </c>
      <c r="F138" s="17" t="str">
        <f>_xlfn.XLOOKUP(F137,Tabla242[Día],Tabla242[Cargo],"ND",0,1)</f>
        <v>ND</v>
      </c>
      <c r="G138" s="17" t="str">
        <f>_xlfn.XLOOKUP(G137,Tabla242[Día],Tabla242[Cargo],"ND",0,1)</f>
        <v>ND</v>
      </c>
      <c r="H138" s="17" t="str">
        <f>_xlfn.XLOOKUP(H137,Tabla242[Día],Tabla242[Cargo],"ND",0,1)</f>
        <v>ND</v>
      </c>
      <c r="I138" s="17" t="str">
        <f>_xlfn.XLOOKUP(I137,Tabla242[Día],Tabla242[Cargo],"ND",0,1)</f>
        <v>ND</v>
      </c>
      <c r="J138" s="17" t="str">
        <f>_xlfn.XLOOKUP(J137,Tabla242[Día],Tabla242[Cargo],"ND",0,1)</f>
        <v>ND</v>
      </c>
      <c r="K138" s="17" t="str">
        <f>_xlfn.XLOOKUP(K137,Tabla242[Día],Tabla242[Cargo],"ND",0,1)</f>
        <v>ND</v>
      </c>
      <c r="L138" s="17"/>
      <c r="M138" s="17" t="str">
        <f>_xlfn.XLOOKUP(M137,Tabla242[Día],Tabla242[Cargo],"ND",0,1)</f>
        <v>ND</v>
      </c>
      <c r="N138" s="17" t="str">
        <f>_xlfn.XLOOKUP(N137,Tabla242[Día],Tabla242[Cargo],"ND",0,1)</f>
        <v>ND</v>
      </c>
      <c r="O138" s="17" t="str">
        <f>_xlfn.XLOOKUP(O137,Tabla242[Día],Tabla242[Cargo],"ND",0,1)</f>
        <v>ND</v>
      </c>
      <c r="P138" s="17" t="str">
        <f>_xlfn.XLOOKUP(P137,Tabla242[Día],Tabla242[Cargo],"ND",0,1)</f>
        <v>ND</v>
      </c>
      <c r="Q138" s="17" t="str">
        <f>_xlfn.XLOOKUP(Q137,Tabla242[Día],Tabla242[Cargo],"ND",0,1)</f>
        <v>ND</v>
      </c>
      <c r="R138" s="17" t="str">
        <f>_xlfn.XLOOKUP(R137,Tabla242[Día],Tabla242[Cargo],"ND",0,1)</f>
        <v>ND</v>
      </c>
      <c r="S138" s="17" t="str">
        <f>_xlfn.XLOOKUP(S137,Tabla242[Día],Tabla242[Cargo],"ND",0,1)</f>
        <v>ND</v>
      </c>
      <c r="T138" s="17"/>
      <c r="U138" s="17" t="str">
        <f>_xlfn.XLOOKUP(U137,Tabla242[Día],Tabla242[Cargo],"ND",0,1)</f>
        <v>Escribiente (1) Municipal PSAA08-5427</v>
      </c>
      <c r="V138" s="17" t="str">
        <f>_xlfn.XLOOKUP(V137,Tabla242[Día],Tabla242[Cargo],"ND",0,1)</f>
        <v>Citador (2) Municipal PSAA08-5427</v>
      </c>
      <c r="W138" s="17" t="str">
        <f>_xlfn.XLOOKUP(W137,Tabla242[Día],Tabla242[Cargo],"ND",0,1)</f>
        <v>Citador (1) Municipal PSAA08-5427</v>
      </c>
      <c r="X138" s="17" t="str">
        <f>_xlfn.XLOOKUP(X137,Tabla242[Día],Tabla242[Cargo],"ND",0,1)</f>
        <v>Citador (3) Municipal PSAA08-5427</v>
      </c>
      <c r="Y138" s="17" t="str">
        <f>_xlfn.XLOOKUP(Y137,Tabla242[Día],Tabla242[Cargo],"ND",0,1)</f>
        <v>Citador (1) Municipal PSAA08-5427</v>
      </c>
      <c r="Z138" s="17" t="str">
        <f>_xlfn.XLOOKUP(Z137,Tabla242[Día],Tabla242[Cargo],"ND",0,1)</f>
        <v>Citador (2) Municipal PSAA08-5427</v>
      </c>
      <c r="AA138" s="17" t="str">
        <f>_xlfn.XLOOKUP(AA137,Tabla242[Día],Tabla242[Cargo],"ND",0,1)</f>
        <v>Citador (2) Municipal PSAA08-5427</v>
      </c>
    </row>
    <row r="139" spans="5:27" ht="15" hidden="1" customHeight="1" x14ac:dyDescent="0.25">
      <c r="E139" s="17" t="str">
        <f>_xlfn.XLOOKUP(E137,Tabla242[Día],Tabla242[Tipo de día],"ND",0,1)</f>
        <v>ND</v>
      </c>
      <c r="F139" s="17" t="str">
        <f>_xlfn.XLOOKUP(F137,Tabla242[Día],Tabla242[Tipo de día],"ND",0,1)</f>
        <v>ND</v>
      </c>
      <c r="G139" s="17" t="str">
        <f>_xlfn.XLOOKUP(G137,Tabla242[Día],Tabla242[Tipo de día],"ND",0,1)</f>
        <v>ND</v>
      </c>
      <c r="H139" s="17" t="str">
        <f>_xlfn.XLOOKUP(H137,Tabla242[Día],Tabla242[Tipo de día],"ND",0,1)</f>
        <v>ND</v>
      </c>
      <c r="I139" s="17" t="str">
        <f>_xlfn.XLOOKUP(I137,Tabla242[Día],Tabla242[Tipo de día],"ND",0,1)</f>
        <v>ND</v>
      </c>
      <c r="J139" s="17" t="str">
        <f>_xlfn.XLOOKUP(J137,Tabla242[Día],Tabla242[Tipo de día],"ND",0,1)</f>
        <v>ND</v>
      </c>
      <c r="K139" s="17" t="str">
        <f>_xlfn.XLOOKUP(K137,Tabla242[Día],Tabla242[Tipo de día],"ND",0,1)</f>
        <v>ND</v>
      </c>
      <c r="L139" s="17"/>
      <c r="M139" s="17" t="str">
        <f>_xlfn.XLOOKUP(M137,Tabla242[Día],Tabla242[Tipo de día],"ND",0,1)</f>
        <v>ND</v>
      </c>
      <c r="N139" s="17" t="str">
        <f>_xlfn.XLOOKUP(N137,Tabla242[Día],Tabla242[Tipo de día],"ND",0,1)</f>
        <v>ND</v>
      </c>
      <c r="O139" s="17" t="str">
        <f>_xlfn.XLOOKUP(O137,Tabla242[Día],Tabla242[Tipo de día],"ND",0,1)</f>
        <v>ND</v>
      </c>
      <c r="P139" s="17" t="str">
        <f>_xlfn.XLOOKUP(P137,Tabla242[Día],Tabla242[Tipo de día],"ND",0,1)</f>
        <v>ND</v>
      </c>
      <c r="Q139" s="17" t="str">
        <f>_xlfn.XLOOKUP(Q137,Tabla242[Día],Tabla242[Tipo de día],"ND",0,1)</f>
        <v>ND</v>
      </c>
      <c r="R139" s="17" t="str">
        <f>_xlfn.XLOOKUP(R137,Tabla242[Día],Tabla242[Tipo de día],"ND",0,1)</f>
        <v>ND</v>
      </c>
      <c r="S139" s="17" t="str">
        <f>_xlfn.XLOOKUP(S137,Tabla242[Día],Tabla242[Tipo de día],"ND",0,1)</f>
        <v>ND</v>
      </c>
      <c r="T139" s="17"/>
      <c r="U139" s="17" t="str">
        <f>_xlfn.XLOOKUP(U137,Tabla242[Día],Tabla242[Tipo de día],"ND",0,1)</f>
        <v>Vacancia Judicial</v>
      </c>
      <c r="V139" s="17" t="str">
        <f>_xlfn.XLOOKUP(V137,Tabla242[Día],Tabla242[Tipo de día],"ND",0,1)</f>
        <v>Vacancia Judicial</v>
      </c>
      <c r="W139" s="17" t="str">
        <f>_xlfn.XLOOKUP(W137,Tabla242[Día],Tabla242[Tipo de día],"ND",0,1)</f>
        <v>Fin de semana / Festivo</v>
      </c>
      <c r="X139" s="17" t="str">
        <f>_xlfn.XLOOKUP(X137,Tabla242[Día],Tabla242[Tipo de día],"ND",0,1)</f>
        <v>Vacancia Judicial</v>
      </c>
      <c r="Y139" s="17" t="str">
        <f>_xlfn.XLOOKUP(Y137,Tabla242[Día],Tabla242[Tipo de día],"ND",0,1)</f>
        <v>Vacancia Judicial</v>
      </c>
      <c r="Z139" s="17" t="str">
        <f>_xlfn.XLOOKUP(Z137,Tabla242[Día],Tabla242[Tipo de día],"ND",0,1)</f>
        <v>Fin de semana / Festivo</v>
      </c>
      <c r="AA139" s="17" t="str">
        <f>_xlfn.XLOOKUP(AA137,Tabla242[Día],Tabla242[Tipo de día],"ND",0,1)</f>
        <v>Fin de semana / Festivo</v>
      </c>
    </row>
  </sheetData>
  <sheetProtection algorithmName="SHA-512" hashValue="6W25LOr00qUFLGRFtEzxyVAlklFUI1xhhGBaiZL4TDMB9rZ9r6arpt2G1XDuGEddFZO3SEwAn89nGDEGKIwA1Q==" saltValue="+wm+p3h00jVDh8awNzzWZg==" spinCount="100000" sheet="1" objects="1" scenarios="1"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dataValidations count="1">
    <dataValidation type="list" allowBlank="1" showInputMessage="1" showErrorMessage="1" sqref="C7:C32 B21:B23 B8:B19 B25:B30" xr:uid="{82B15EE8-F4D7-4A0E-92C3-CCF891157C54}">
      <formula1>#REF!</formula1>
    </dataValidation>
  </dataValidations>
  <printOptions horizontalCentered="1"/>
  <pageMargins left="0.7" right="0.7" top="0.75" bottom="0.75" header="0.3" footer="0.3"/>
  <pageSetup paperSize="154" scale="7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AF23B6-D4B7-4AF0-BB9C-995344BDE84C}">
          <x14:formula1>
            <xm:f>'2_BaseCS_2025'!$D$11:$D$15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 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'3_Lista_2025'!Área_de_impresión</vt:lpstr>
      <vt:lpstr>'4_ListaCS_2025'!Área_de_impresión</vt:lpstr>
      <vt:lpstr>'3_Lista_2025'!Títulos_a_imprimir</vt:lpstr>
      <vt:lpstr>'4_ListaCS_2025'!Títulos_a_imprimir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2025-04-11T15:37:26Z</dcterms:modified>
  <cp:category/>
  <cp:contentStatus/>
</cp:coreProperties>
</file>