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CSJ HUILA\4 TO TRIMESTRE\"/>
    </mc:Choice>
  </mc:AlternateContent>
  <workbookProtection workbookAlgorithmName="SHA-512" workbookHashValue="hoICjujg8Mp1doV4T2h54VTMURt4izq+atUd/Bto29cHtsS47idOkko+nq8gXCeA7N3iQ5c3Tad0XY/3aSdX3A==" workbookSaltValue="5ND73jVoZm8eNzpp9RLuRw==" workbookSpinCount="100000" lockStructure="1"/>
  <bookViews>
    <workbookView xWindow="0" yWindow="0" windowWidth="28800" windowHeight="12180" tabRatio="898" firstSheet="5" activeTab="13"/>
  </bookViews>
  <sheets>
    <sheet name="1- Presentación " sheetId="10" r:id="rId1"/>
    <sheet name="Conceptos 37001" sheetId="37" r:id="rId2"/>
    <sheet name="2- Análisis de Contexto" sheetId="39"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2">'2- Análisis de Contexto'!$A$1:$F$85</definedName>
    <definedName name="_xlnm.Print_Area" localSheetId="5">'5- Identificación de Riesgos'!$A$1:$N$29</definedName>
    <definedName name="_xlnm.Print_Area" localSheetId="6">'6- Valoración Controles'!$A$1:$V$29</definedName>
    <definedName name="_xlnm.Print_Area" localSheetId="7">'7- Mapa Final'!$A$1:$N$29</definedName>
    <definedName name="_xlnm.Print_Area" localSheetId="10">'Seguimiento 1 Trimestre'!$A$1:$M$49</definedName>
    <definedName name="_xlnm.Print_Area" localSheetId="11">'Seguimiento 2 Trimestre'!$A$1:$M$49</definedName>
    <definedName name="Data" localSheetId="2">'[1]Tabla de Valoración'!$I$2:$L$5</definedName>
    <definedName name="Data">'[1]Tabla de Valoración'!$I$2:$L$5</definedName>
    <definedName name="Diseño" localSheetId="2">'[1]Tabla de Valoración'!$I$2:$I$5</definedName>
    <definedName name="Diseño">'[1]Tabla de Valoración'!$I$2:$I$5</definedName>
    <definedName name="Ejecución" localSheetId="2">'[1]Tabla de Valoración'!$I$2:$L$2</definedName>
    <definedName name="Ejecución">'[1]Tabla de Valoración'!$I$2:$L$2</definedName>
    <definedName name="GEST">[2]GESTION!#REF!</definedName>
    <definedName name="INV">[2]INVERSION!#REF!</definedName>
    <definedName name="INV_GEST">#REF!</definedName>
    <definedName name="Posibilidad" localSheetId="2">[3]Hoja2!$H$3:$H$7</definedName>
    <definedName name="Posibilidad" localSheetId="3">[4]Hoja2!$H$3:$H$7</definedName>
    <definedName name="Posibilidad">[3]Hoja2!$H$3:$H$7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28" l="1"/>
  <c r="C10" i="29"/>
  <c r="J33" i="28" l="1"/>
  <c r="K20" i="28"/>
  <c r="L11" i="28" l="1"/>
  <c r="L12" i="28"/>
  <c r="L13" i="28"/>
  <c r="L14" i="28"/>
  <c r="L15" i="28"/>
  <c r="G50" i="27" l="1"/>
  <c r="L40" i="29" l="1"/>
  <c r="L50" i="29"/>
  <c r="L60" i="29"/>
  <c r="L70" i="29"/>
  <c r="L80" i="29"/>
  <c r="A70" i="29"/>
  <c r="A70" i="35" s="1"/>
  <c r="B70" i="29"/>
  <c r="B70" i="35" s="1"/>
  <c r="C70" i="29"/>
  <c r="C70" i="35" s="1"/>
  <c r="A80" i="29"/>
  <c r="A80" i="36" s="1"/>
  <c r="B80" i="29"/>
  <c r="B80" i="36" s="1"/>
  <c r="C80" i="29"/>
  <c r="C80" i="36" s="1"/>
  <c r="A60" i="29"/>
  <c r="A60" i="18" s="1"/>
  <c r="B60" i="29"/>
  <c r="C60" i="29"/>
  <c r="A40" i="29"/>
  <c r="A40" i="18" s="1"/>
  <c r="B40" i="29"/>
  <c r="C40" i="29"/>
  <c r="A50" i="29"/>
  <c r="A50" i="18" s="1"/>
  <c r="B50" i="29"/>
  <c r="C50" i="29"/>
  <c r="B79" i="28"/>
  <c r="L59" i="27"/>
  <c r="K59" i="27" s="1"/>
  <c r="L58" i="27"/>
  <c r="K58" i="27" s="1"/>
  <c r="L57" i="27"/>
  <c r="K57" i="27" s="1"/>
  <c r="L56" i="27"/>
  <c r="K56" i="27" s="1"/>
  <c r="L55" i="27"/>
  <c r="K55" i="27" s="1"/>
  <c r="L54" i="27"/>
  <c r="K54" i="27" s="1"/>
  <c r="L53" i="27"/>
  <c r="K53" i="27" s="1"/>
  <c r="L52" i="27"/>
  <c r="K52" i="27" s="1"/>
  <c r="L51" i="27"/>
  <c r="K51" i="27" s="1"/>
  <c r="L50" i="27"/>
  <c r="H50" i="27"/>
  <c r="M50" i="27" l="1"/>
  <c r="G50" i="29"/>
  <c r="F50" i="29"/>
  <c r="A70" i="18"/>
  <c r="C80" i="35"/>
  <c r="C70" i="36"/>
  <c r="B80" i="35"/>
  <c r="B70" i="36"/>
  <c r="A80" i="35"/>
  <c r="A70" i="36"/>
  <c r="O50" i="27"/>
  <c r="K50" i="27"/>
  <c r="C80" i="18"/>
  <c r="B80" i="18"/>
  <c r="A80" i="18"/>
  <c r="N50" i="27"/>
  <c r="H50" i="29" s="1"/>
  <c r="L30" i="29"/>
  <c r="C30" i="29"/>
  <c r="C30" i="18" s="1"/>
  <c r="B30" i="29"/>
  <c r="B30" i="18" s="1"/>
  <c r="A30" i="29"/>
  <c r="A30" i="18" s="1"/>
  <c r="L30" i="28"/>
  <c r="L31" i="28"/>
  <c r="L32" i="28"/>
  <c r="L33" i="28"/>
  <c r="L34" i="28"/>
  <c r="L35" i="28"/>
  <c r="L36" i="28"/>
  <c r="L37" i="28"/>
  <c r="L38" i="28"/>
  <c r="L39" i="28"/>
  <c r="C30" i="28"/>
  <c r="C31" i="28"/>
  <c r="C32" i="28"/>
  <c r="C33" i="28"/>
  <c r="C34" i="28"/>
  <c r="C35" i="28"/>
  <c r="C36" i="28"/>
  <c r="C37" i="28"/>
  <c r="C38" i="28"/>
  <c r="C39" i="28"/>
  <c r="A30" i="28"/>
  <c r="C79" i="28"/>
  <c r="J79" i="28"/>
  <c r="L79" i="28"/>
  <c r="R79" i="28"/>
  <c r="C80" i="28"/>
  <c r="J80" i="28"/>
  <c r="L80" i="28"/>
  <c r="R80" i="28"/>
  <c r="C81" i="28"/>
  <c r="J81" i="28"/>
  <c r="L81" i="28"/>
  <c r="R81" i="28"/>
  <c r="C82" i="28"/>
  <c r="J82" i="28"/>
  <c r="L82" i="28"/>
  <c r="R82" i="28"/>
  <c r="C83" i="28"/>
  <c r="J83" i="28"/>
  <c r="L83" i="28"/>
  <c r="R83" i="28"/>
  <c r="C84" i="28"/>
  <c r="J84" i="28"/>
  <c r="L84" i="28"/>
  <c r="R84" i="28"/>
  <c r="C85" i="28"/>
  <c r="J85" i="28"/>
  <c r="L85" i="28"/>
  <c r="R85" i="28"/>
  <c r="C86" i="28"/>
  <c r="J86" i="28"/>
  <c r="L86" i="28"/>
  <c r="R86" i="28"/>
  <c r="C87" i="28"/>
  <c r="J87" i="28"/>
  <c r="L87" i="28"/>
  <c r="R87" i="28"/>
  <c r="C88" i="28"/>
  <c r="J88" i="28"/>
  <c r="L88" i="28"/>
  <c r="R88" i="28"/>
  <c r="A80" i="34"/>
  <c r="B80" i="34"/>
  <c r="C80" i="34"/>
  <c r="E80" i="29"/>
  <c r="E81" i="29"/>
  <c r="E82" i="29"/>
  <c r="E83" i="29"/>
  <c r="E84" i="29"/>
  <c r="E85" i="29"/>
  <c r="E86" i="29"/>
  <c r="E87" i="29"/>
  <c r="E88" i="29"/>
  <c r="E89" i="29"/>
  <c r="L89" i="27"/>
  <c r="K89" i="27" s="1"/>
  <c r="L88" i="27"/>
  <c r="K88" i="27" s="1"/>
  <c r="L87" i="27"/>
  <c r="K87" i="27" s="1"/>
  <c r="L86" i="27"/>
  <c r="K86" i="27" s="1"/>
  <c r="L85" i="27"/>
  <c r="K85" i="27" s="1"/>
  <c r="L84" i="27"/>
  <c r="K84" i="27" s="1"/>
  <c r="L83" i="27"/>
  <c r="K83" i="27" s="1"/>
  <c r="L82" i="27"/>
  <c r="K82" i="27" s="1"/>
  <c r="L81" i="27"/>
  <c r="K81" i="27" s="1"/>
  <c r="L80" i="27"/>
  <c r="K80" i="27" s="1"/>
  <c r="G80" i="27"/>
  <c r="H80" i="27" s="1"/>
  <c r="K79" i="28" l="1"/>
  <c r="T79" i="28" s="1"/>
  <c r="S79" i="28"/>
  <c r="F80" i="29"/>
  <c r="M80" i="27"/>
  <c r="J80" i="29" l="1"/>
  <c r="G80" i="29"/>
  <c r="U79" i="28"/>
  <c r="K80" i="29" s="1"/>
  <c r="N80" i="27"/>
  <c r="H80" i="29" s="1"/>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L60" i="27"/>
  <c r="K60" i="27" s="1"/>
  <c r="L61" i="27"/>
  <c r="K61" i="27" s="1"/>
  <c r="L62" i="27"/>
  <c r="K62" i="27" s="1"/>
  <c r="L63" i="27"/>
  <c r="K63" i="27" s="1"/>
  <c r="L64" i="27"/>
  <c r="K64" i="27" s="1"/>
  <c r="L65" i="27"/>
  <c r="K65" i="27" s="1"/>
  <c r="L66" i="27"/>
  <c r="K66" i="27" s="1"/>
  <c r="L67" i="27"/>
  <c r="K67" i="27" s="1"/>
  <c r="L68" i="27"/>
  <c r="K68" i="27" s="1"/>
  <c r="L69" i="27"/>
  <c r="K69" i="27" s="1"/>
  <c r="L70" i="27"/>
  <c r="K70" i="27" s="1"/>
  <c r="L71" i="27"/>
  <c r="K71" i="27" s="1"/>
  <c r="L72" i="27"/>
  <c r="K72" i="27" s="1"/>
  <c r="L73" i="27"/>
  <c r="K73" i="27" s="1"/>
  <c r="L74" i="27"/>
  <c r="K74" i="27" s="1"/>
  <c r="L75" i="27"/>
  <c r="K75" i="27" s="1"/>
  <c r="L76" i="27"/>
  <c r="K76" i="27" s="1"/>
  <c r="L77" i="27"/>
  <c r="K77" i="27" s="1"/>
  <c r="L78" i="27"/>
  <c r="K78" i="27" s="1"/>
  <c r="L79" i="27"/>
  <c r="K79" i="27" s="1"/>
  <c r="E80" i="36" l="1"/>
  <c r="E80" i="18"/>
  <c r="E80" i="35"/>
  <c r="E80" i="34"/>
  <c r="V79" i="28"/>
  <c r="M80" i="29" s="1"/>
  <c r="D80" i="18"/>
  <c r="D80" i="36"/>
  <c r="D80" i="35"/>
  <c r="D80" i="34"/>
  <c r="L49" i="28"/>
  <c r="L50" i="28"/>
  <c r="L51" i="28"/>
  <c r="L52" i="28"/>
  <c r="L53" i="28"/>
  <c r="L54" i="28"/>
  <c r="L55" i="28"/>
  <c r="L56" i="28"/>
  <c r="L57" i="28"/>
  <c r="L58" i="28"/>
  <c r="M70" i="27"/>
  <c r="F80" i="36" l="1"/>
  <c r="F80" i="18"/>
  <c r="F80" i="35"/>
  <c r="F80" i="34"/>
  <c r="G70" i="29"/>
  <c r="C74" i="28"/>
  <c r="C75" i="28"/>
  <c r="C76" i="28"/>
  <c r="C77" i="28"/>
  <c r="C78" i="28"/>
  <c r="A60" i="36" l="1"/>
  <c r="A50" i="36"/>
  <c r="A60" i="35"/>
  <c r="A50" i="35"/>
  <c r="A70" i="34"/>
  <c r="A60" i="34"/>
  <c r="A50" i="34"/>
  <c r="R78" i="28" l="1"/>
  <c r="L78" i="28"/>
  <c r="J78" i="28"/>
  <c r="R77" i="28"/>
  <c r="L77" i="28"/>
  <c r="J77" i="28"/>
  <c r="R76" i="28"/>
  <c r="L76" i="28"/>
  <c r="J76" i="28"/>
  <c r="R75" i="28"/>
  <c r="L75" i="28"/>
  <c r="J75" i="28"/>
  <c r="R74" i="28"/>
  <c r="L74" i="28"/>
  <c r="J74" i="28"/>
  <c r="R73" i="28"/>
  <c r="L73" i="28"/>
  <c r="J73" i="28"/>
  <c r="C73" i="28"/>
  <c r="R72" i="28"/>
  <c r="L72" i="28"/>
  <c r="J72" i="28"/>
  <c r="C72" i="28"/>
  <c r="R71" i="28"/>
  <c r="L71" i="28"/>
  <c r="J71" i="28"/>
  <c r="C71" i="28"/>
  <c r="R70" i="28"/>
  <c r="L70" i="28"/>
  <c r="J70" i="28"/>
  <c r="C70" i="28"/>
  <c r="R69" i="28"/>
  <c r="L69" i="28"/>
  <c r="J69" i="28"/>
  <c r="C69" i="28"/>
  <c r="B69" i="28"/>
  <c r="B59" i="28"/>
  <c r="B49" i="28"/>
  <c r="C55" i="28"/>
  <c r="C56" i="28"/>
  <c r="C57" i="28"/>
  <c r="C58" i="28"/>
  <c r="C49" i="28"/>
  <c r="C50" i="28"/>
  <c r="C51" i="28"/>
  <c r="C52" i="28"/>
  <c r="C53" i="28"/>
  <c r="C54" i="28"/>
  <c r="C44" i="28"/>
  <c r="C45" i="28"/>
  <c r="C46" i="28"/>
  <c r="C47" i="28"/>
  <c r="C48" i="28"/>
  <c r="C25" i="28"/>
  <c r="C24" i="28"/>
  <c r="C23" i="28"/>
  <c r="C16" i="28"/>
  <c r="C15" i="28"/>
  <c r="C14" i="28"/>
  <c r="G40" i="27"/>
  <c r="H40" i="27" s="1"/>
  <c r="F40" i="29" l="1"/>
  <c r="S69" i="28"/>
  <c r="U69" i="28" s="1"/>
  <c r="K70" i="29" s="1"/>
  <c r="K69" i="28"/>
  <c r="B50" i="36"/>
  <c r="B50" i="34"/>
  <c r="B50" i="35"/>
  <c r="B50" i="18"/>
  <c r="C30" i="36"/>
  <c r="C30" i="35"/>
  <c r="C30" i="34"/>
  <c r="B60" i="36"/>
  <c r="B60" i="34"/>
  <c r="B60" i="35"/>
  <c r="B60" i="18"/>
  <c r="C40" i="36"/>
  <c r="C40" i="35"/>
  <c r="C40" i="18"/>
  <c r="C40" i="34"/>
  <c r="C50" i="36"/>
  <c r="C50" i="34"/>
  <c r="C50" i="35"/>
  <c r="C50" i="18"/>
  <c r="B70" i="34"/>
  <c r="B70" i="18"/>
  <c r="C60" i="36"/>
  <c r="C60" i="34"/>
  <c r="C60" i="35"/>
  <c r="C60" i="18"/>
  <c r="M40" i="27"/>
  <c r="E70" i="35" l="1"/>
  <c r="E70" i="36"/>
  <c r="G40" i="29"/>
  <c r="O40" i="27"/>
  <c r="N40" i="27"/>
  <c r="H40" i="29" s="1"/>
  <c r="L60" i="28" l="1"/>
  <c r="L61" i="28"/>
  <c r="L62" i="28"/>
  <c r="L63" i="28"/>
  <c r="L64" i="28"/>
  <c r="L65" i="28"/>
  <c r="L66" i="28"/>
  <c r="L67" i="28"/>
  <c r="L68" i="28"/>
  <c r="L41" i="28"/>
  <c r="L42" i="28"/>
  <c r="L43" i="28"/>
  <c r="L44" i="28"/>
  <c r="L45" i="28"/>
  <c r="L46" i="28"/>
  <c r="L47" i="28"/>
  <c r="L48" i="28"/>
  <c r="L21" i="28"/>
  <c r="L22" i="28"/>
  <c r="L23" i="28"/>
  <c r="L24" i="28"/>
  <c r="L25" i="28"/>
  <c r="L26" i="28"/>
  <c r="L27" i="28"/>
  <c r="L28" i="28"/>
  <c r="L29" i="28"/>
  <c r="L16" i="28"/>
  <c r="L17" i="28"/>
  <c r="L18" i="28"/>
  <c r="L19" i="28"/>
  <c r="G60" i="27" l="1"/>
  <c r="H60" i="27" s="1"/>
  <c r="G20" i="27"/>
  <c r="G10" i="27"/>
  <c r="F60" i="29" l="1"/>
  <c r="M60" i="27"/>
  <c r="G60" i="29" l="1"/>
  <c r="O60" i="27"/>
  <c r="N60" i="27"/>
  <c r="H60" i="29" s="1"/>
  <c r="A20" i="28" l="1"/>
  <c r="C20" i="28"/>
  <c r="J20" i="28"/>
  <c r="L20" i="28"/>
  <c r="R20" i="28"/>
  <c r="C21" i="28"/>
  <c r="J21" i="28"/>
  <c r="R21" i="28"/>
  <c r="C22" i="28"/>
  <c r="J22" i="28"/>
  <c r="R22" i="28"/>
  <c r="J23" i="28"/>
  <c r="R23" i="28"/>
  <c r="J24" i="28"/>
  <c r="R24" i="28"/>
  <c r="J25" i="28"/>
  <c r="R25" i="28"/>
  <c r="C26" i="28"/>
  <c r="J26" i="28"/>
  <c r="R26" i="28"/>
  <c r="C27" i="28"/>
  <c r="J27" i="28"/>
  <c r="R27" i="28"/>
  <c r="C28" i="28"/>
  <c r="J28" i="28"/>
  <c r="R28" i="28"/>
  <c r="C29" i="28"/>
  <c r="R29" i="28"/>
  <c r="J30" i="28"/>
  <c r="R30" i="28"/>
  <c r="J31" i="28"/>
  <c r="R31" i="28"/>
  <c r="J32" i="28"/>
  <c r="R32" i="28"/>
  <c r="R33" i="28"/>
  <c r="R34" i="28"/>
  <c r="R35" i="28"/>
  <c r="R36" i="28"/>
  <c r="R37" i="28"/>
  <c r="R38" i="28"/>
  <c r="R39" i="28"/>
  <c r="C40" i="28"/>
  <c r="J40" i="28"/>
  <c r="L40" i="28"/>
  <c r="R40" i="28"/>
  <c r="C41" i="28"/>
  <c r="J41" i="28"/>
  <c r="R41" i="28"/>
  <c r="C42" i="28"/>
  <c r="J42" i="28"/>
  <c r="R42" i="28"/>
  <c r="C43" i="28"/>
  <c r="J43" i="28"/>
  <c r="R43" i="28"/>
  <c r="J44" i="28"/>
  <c r="R44" i="28"/>
  <c r="J45" i="28"/>
  <c r="R45" i="28"/>
  <c r="J46" i="28"/>
  <c r="R46" i="28"/>
  <c r="J47" i="28"/>
  <c r="R47" i="28"/>
  <c r="J48" i="28"/>
  <c r="R48" i="28"/>
  <c r="R68" i="28"/>
  <c r="J68" i="28"/>
  <c r="C68" i="28"/>
  <c r="R67" i="28"/>
  <c r="J67" i="28"/>
  <c r="C67" i="28"/>
  <c r="R66" i="28"/>
  <c r="J66" i="28"/>
  <c r="C66" i="28"/>
  <c r="R65" i="28"/>
  <c r="J65" i="28"/>
  <c r="C65" i="28"/>
  <c r="R64" i="28"/>
  <c r="J64" i="28"/>
  <c r="C64" i="28"/>
  <c r="R63" i="28"/>
  <c r="J63" i="28"/>
  <c r="C63" i="28"/>
  <c r="R62" i="28"/>
  <c r="J62" i="28"/>
  <c r="R61" i="28"/>
  <c r="J61" i="28"/>
  <c r="C61" i="28"/>
  <c r="R60" i="28"/>
  <c r="J60" i="28"/>
  <c r="C60" i="28"/>
  <c r="R59" i="28"/>
  <c r="L59" i="28"/>
  <c r="J59" i="28"/>
  <c r="C59" i="28"/>
  <c r="R58" i="28"/>
  <c r="J58" i="28"/>
  <c r="R57" i="28"/>
  <c r="J57" i="28"/>
  <c r="R56" i="28"/>
  <c r="J56" i="28"/>
  <c r="R55" i="28"/>
  <c r="J55" i="28"/>
  <c r="R54" i="28"/>
  <c r="J54" i="28"/>
  <c r="R53" i="28"/>
  <c r="J53" i="28"/>
  <c r="R52" i="28"/>
  <c r="J52" i="28"/>
  <c r="R51" i="28"/>
  <c r="J51" i="28"/>
  <c r="R50" i="28"/>
  <c r="J50" i="28"/>
  <c r="R49" i="28"/>
  <c r="J49" i="28"/>
  <c r="K40" i="28" l="1"/>
  <c r="K30" i="28"/>
  <c r="B40" i="36"/>
  <c r="B40" i="34"/>
  <c r="B40" i="18"/>
  <c r="B40" i="35"/>
  <c r="A30" i="35"/>
  <c r="A30" i="36"/>
  <c r="A30" i="34"/>
  <c r="C70" i="34"/>
  <c r="C70" i="18"/>
  <c r="A40" i="36"/>
  <c r="A40" i="34"/>
  <c r="A40" i="35"/>
  <c r="B30" i="36"/>
  <c r="B30" i="34"/>
  <c r="B30" i="35"/>
  <c r="S40" i="28"/>
  <c r="U40" i="28" s="1"/>
  <c r="T40" i="28"/>
  <c r="J40" i="29" s="1"/>
  <c r="S30" i="28"/>
  <c r="S20" i="28"/>
  <c r="S49" i="28"/>
  <c r="U49" i="28" s="1"/>
  <c r="K50" i="29" s="1"/>
  <c r="K59" i="28"/>
  <c r="T59" i="28" s="1"/>
  <c r="K49" i="28"/>
  <c r="T49" i="28" s="1"/>
  <c r="S59" i="28"/>
  <c r="U59" i="28" s="1"/>
  <c r="K60" i="29" s="1"/>
  <c r="V59" i="28" l="1"/>
  <c r="M60" i="29" s="1"/>
  <c r="J60" i="29"/>
  <c r="J50" i="29"/>
  <c r="D50" i="36" s="1"/>
  <c r="V49" i="28"/>
  <c r="M50" i="29" s="1"/>
  <c r="V40" i="28"/>
  <c r="M40" i="29" s="1"/>
  <c r="K40" i="29"/>
  <c r="D50" i="18"/>
  <c r="D50" i="34"/>
  <c r="D50" i="35" l="1"/>
  <c r="G70" i="27"/>
  <c r="H70" i="27" s="1"/>
  <c r="C13" i="28"/>
  <c r="T69" i="28" l="1"/>
  <c r="F70" i="29"/>
  <c r="N70" i="27"/>
  <c r="H70" i="29" s="1"/>
  <c r="E60" i="36"/>
  <c r="E60" i="18"/>
  <c r="E60" i="34"/>
  <c r="E60" i="35"/>
  <c r="F50" i="34"/>
  <c r="F50" i="18"/>
  <c r="F50" i="35"/>
  <c r="F50" i="36"/>
  <c r="E50" i="18"/>
  <c r="E50" i="34"/>
  <c r="E50" i="36"/>
  <c r="E50" i="35"/>
  <c r="G30" i="27"/>
  <c r="H30" i="27" s="1"/>
  <c r="V69" i="28" l="1"/>
  <c r="M70" i="29" s="1"/>
  <c r="J70" i="29"/>
  <c r="D60" i="35"/>
  <c r="D60" i="36"/>
  <c r="D60" i="18"/>
  <c r="D60" i="34"/>
  <c r="T30" i="28"/>
  <c r="F30" i="29"/>
  <c r="F60" i="34"/>
  <c r="F60" i="18"/>
  <c r="F60" i="35"/>
  <c r="F60" i="36"/>
  <c r="M30" i="27"/>
  <c r="O70" i="27"/>
  <c r="D70" i="35" l="1"/>
  <c r="D70" i="36"/>
  <c r="F70" i="35"/>
  <c r="F70" i="36"/>
  <c r="N30" i="27"/>
  <c r="H30" i="29" s="1"/>
  <c r="U30" i="28"/>
  <c r="K30" i="29" s="1"/>
  <c r="E30" i="18" s="1"/>
  <c r="G30" i="29"/>
  <c r="J30" i="29"/>
  <c r="D30" i="18" s="1"/>
  <c r="D70" i="18"/>
  <c r="D70" i="34"/>
  <c r="E70" i="18"/>
  <c r="E70" i="34"/>
  <c r="O30" i="27"/>
  <c r="D30" i="36" l="1"/>
  <c r="D30" i="34"/>
  <c r="V30" i="28"/>
  <c r="M30" i="29" s="1"/>
  <c r="F30" i="18" s="1"/>
  <c r="E30" i="35"/>
  <c r="E30" i="36"/>
  <c r="E30" i="34"/>
  <c r="D30" i="35"/>
  <c r="D40" i="35"/>
  <c r="D40" i="18"/>
  <c r="D40" i="36"/>
  <c r="D40" i="34"/>
  <c r="E40" i="35"/>
  <c r="E40" i="34"/>
  <c r="E40" i="36"/>
  <c r="E40" i="18"/>
  <c r="F70" i="18"/>
  <c r="F70" i="34"/>
  <c r="A10" i="28"/>
  <c r="B10" i="28"/>
  <c r="I33" i="5" a="1"/>
  <c r="I33" i="5" s="1"/>
  <c r="F30" i="34" l="1"/>
  <c r="F30" i="36"/>
  <c r="F30" i="35"/>
  <c r="F40" i="34"/>
  <c r="F40" i="18"/>
  <c r="F40" i="35"/>
  <c r="F40" i="36"/>
  <c r="C20" i="29"/>
  <c r="C20" i="18" s="1"/>
  <c r="I27" i="5" a="1"/>
  <c r="C10" i="36" l="1"/>
  <c r="C10" i="34"/>
  <c r="C10" i="35"/>
  <c r="C20" i="36"/>
  <c r="C20" i="35"/>
  <c r="C20" i="34"/>
  <c r="I27" i="5"/>
  <c r="L10" i="28"/>
  <c r="C11" i="28"/>
  <c r="C12" i="28"/>
  <c r="C17" i="28"/>
  <c r="C10" i="28"/>
  <c r="L10" i="27" l="1"/>
  <c r="I21" i="5"/>
  <c r="I22" i="5"/>
  <c r="M10" i="27" l="1"/>
  <c r="K10" i="27"/>
  <c r="C10" i="18"/>
  <c r="M20" i="27" l="1"/>
  <c r="U20" i="28" s="1"/>
  <c r="G20" i="29" l="1"/>
  <c r="G10" i="29"/>
  <c r="L20" i="29"/>
  <c r="E11" i="29"/>
  <c r="E12" i="29"/>
  <c r="E13" i="29"/>
  <c r="A20" i="29"/>
  <c r="A20" i="18" s="1"/>
  <c r="B20" i="29"/>
  <c r="B20" i="18" s="1"/>
  <c r="R11" i="28"/>
  <c r="R12" i="28"/>
  <c r="R13" i="28"/>
  <c r="R14" i="28"/>
  <c r="R15" i="28"/>
  <c r="R16" i="28"/>
  <c r="R17" i="28"/>
  <c r="R18" i="28"/>
  <c r="R19" i="28"/>
  <c r="R10" i="28"/>
  <c r="J11" i="28"/>
  <c r="J12" i="28"/>
  <c r="J13" i="28"/>
  <c r="J14" i="28"/>
  <c r="J10" i="28"/>
  <c r="K10" i="28" l="1"/>
  <c r="S10" i="28"/>
  <c r="U10" i="28" s="1"/>
  <c r="A20" i="36"/>
  <c r="A20" i="34"/>
  <c r="A20" i="35"/>
  <c r="B20" i="36"/>
  <c r="B20" i="34"/>
  <c r="B20" i="35"/>
  <c r="H10" i="27" l="1"/>
  <c r="T10" i="28" s="1"/>
  <c r="H20" i="27"/>
  <c r="T20" i="28" s="1"/>
  <c r="V20" i="28" s="1"/>
  <c r="N20" i="27" l="1"/>
  <c r="H20" i="29" s="1"/>
  <c r="M20" i="29"/>
  <c r="F20" i="18" s="1"/>
  <c r="O10" i="27"/>
  <c r="N10" i="27"/>
  <c r="H10" i="29" s="1"/>
  <c r="V10" i="28"/>
  <c r="M10" i="29" s="1"/>
  <c r="O20" i="27"/>
  <c r="F20" i="29"/>
  <c r="E10" i="29"/>
  <c r="B10" i="29"/>
  <c r="A10" i="29"/>
  <c r="A10" i="35" l="1"/>
  <c r="A10" i="36"/>
  <c r="A10" i="34"/>
  <c r="B10" i="36"/>
  <c r="B10" i="34"/>
  <c r="B10" i="35"/>
  <c r="F10" i="35"/>
  <c r="F10" i="34"/>
  <c r="F10" i="36"/>
  <c r="F20" i="36"/>
  <c r="F20" i="35"/>
  <c r="F20" i="34"/>
  <c r="B10" i="18"/>
  <c r="F10" i="18"/>
  <c r="A10" i="18"/>
  <c r="J20" i="29"/>
  <c r="D20" i="18" s="1"/>
  <c r="D20" i="35" l="1"/>
  <c r="D20" i="36"/>
  <c r="D20" i="34"/>
  <c r="L10" i="29"/>
  <c r="K10" i="29" l="1"/>
  <c r="E10" i="35" l="1"/>
  <c r="E10" i="34"/>
  <c r="E10" i="36"/>
  <c r="E10" i="18"/>
  <c r="K20" i="29"/>
  <c r="E20" i="18" s="1"/>
  <c r="E20" i="36" l="1"/>
  <c r="E20" i="35"/>
  <c r="E20" i="34"/>
  <c r="F10" i="29"/>
  <c r="J10" i="29" l="1"/>
  <c r="D10" i="35" l="1"/>
  <c r="D10" i="36"/>
  <c r="D10" i="34"/>
  <c r="D10" i="18"/>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<sst xmlns="http://schemas.openxmlformats.org/spreadsheetml/2006/main" count="862" uniqueCount="531">
  <si>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</si>
  <si>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</si>
  <si>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</si>
  <si>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</si>
  <si>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ADMINISTRACIÓN DE LA CARRERA JUDICIAL</t>
  </si>
  <si>
    <t>CONSEJO SUPERIOR DE LA JUDICATURA</t>
  </si>
  <si>
    <t>X</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</si>
  <si>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</si>
  <si>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</si>
  <si>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</si>
  <si>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</si>
  <si>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</si>
  <si>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</si>
  <si>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</si>
  <si>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</si>
  <si>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</si>
  <si>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</si>
  <si>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</si>
  <si>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</si>
  <si>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</si>
  <si>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</si>
  <si>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</si>
  <si>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</si>
  <si>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</si>
  <si>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</si>
  <si>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</si>
  <si>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</si>
  <si>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</si>
  <si>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</si>
  <si>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</si>
  <si>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</si>
  <si>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</si>
  <si>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Atraer, seleccionar y retener los servidores judiciales más idóneos, en igualdad de condiciones, evaluando el mérito  para contribuir en la efectiva prestación del servicio de administración de justicia, dando cumplimiento en el marco del Sistema de Gestión de la Calidad, Medio Ambiente, Seguridad y Salud en el Trabajo y Antisoborno.</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</si>
  <si>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</si>
  <si>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</si>
  <si>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</si>
  <si>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</si>
  <si>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</si>
  <si>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</si>
  <si>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</si>
  <si>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</si>
  <si>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</si>
  <si>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</si>
  <si>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</si>
  <si>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</si>
  <si>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</si>
  <si>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</si>
  <si>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</si>
  <si>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</si>
  <si>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</si>
  <si>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</si>
  <si>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</si>
  <si>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</si>
  <si>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</si>
  <si>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</si>
  <si>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</si>
  <si>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</si>
  <si>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</si>
  <si>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</si>
  <si>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</si>
  <si>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</si>
  <si>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</si>
  <si>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</si>
  <si>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</si>
  <si>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</si>
  <si>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</si>
  <si>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</si>
  <si>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</si>
  <si>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</si>
  <si>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</si>
  <si>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</si>
  <si>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</si>
  <si>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</si>
  <si>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</si>
  <si>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</si>
  <si>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</si>
  <si>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</si>
  <si>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</si>
  <si>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</si>
  <si>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</si>
  <si>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</si>
  <si>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</si>
  <si>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</si>
  <si>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</si>
  <si>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</si>
  <si>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</si>
  <si>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</si>
  <si>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</si>
  <si>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</si>
  <si>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</si>
  <si>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</si>
  <si>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</si>
  <si>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</si>
  <si>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</si>
  <si>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</si>
  <si>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</si>
  <si>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</si>
  <si>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</si>
  <si>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</si>
  <si>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</si>
  <si>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</si>
  <si>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</si>
  <si>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</si>
  <si>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</si>
  <si>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</si>
  <si>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</si>
  <si>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</si>
  <si>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</si>
  <si>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</si>
  <si>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</si>
  <si>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</si>
  <si>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</si>
  <si>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</si>
  <si>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</si>
  <si>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</si>
  <si>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</si>
  <si>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</si>
  <si>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</si>
  <si>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</si>
  <si>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</si>
  <si>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</si>
  <si>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</si>
  <si>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</si>
  <si>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</si>
  <si>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</si>
  <si>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</si>
  <si>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</si>
  <si>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</si>
  <si>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</si>
  <si>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</si>
  <si>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</si>
  <si>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</si>
  <si>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</si>
  <si>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</si>
  <si>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</si>
  <si>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</si>
  <si>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</si>
  <si>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</si>
  <si>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</si>
  <si>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</si>
  <si>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</si>
  <si>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</si>
  <si>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</si>
  <si>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</si>
  <si>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</si>
  <si>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</si>
  <si>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</si>
  <si>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</si>
  <si>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</si>
  <si>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</si>
  <si>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</si>
  <si>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</si>
  <si>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</si>
  <si>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</si>
  <si>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</si>
  <si>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</si>
  <si>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</si>
  <si>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</si>
  <si>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</si>
  <si>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</si>
  <si>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</si>
  <si>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</si>
  <si>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</si>
  <si>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</si>
  <si>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</si>
  <si>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</si>
  <si>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</si>
  <si>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</si>
  <si>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</si>
  <si>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</si>
  <si>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</si>
  <si>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</si>
  <si>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</si>
  <si>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</si>
  <si>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</si>
  <si>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</si>
  <si>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</si>
  <si>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</si>
  <si>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</si>
  <si>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</si>
  <si>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</si>
  <si>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</si>
  <si>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</si>
  <si>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</si>
  <si>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</si>
  <si>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</si>
  <si>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</si>
  <si>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</si>
  <si>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</si>
  <si>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</si>
  <si>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</si>
  <si>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</si>
  <si>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</si>
  <si>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</si>
  <si>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</si>
  <si>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</si>
  <si>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</si>
  <si>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</si>
  <si>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</si>
  <si>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</si>
  <si>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</si>
  <si>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</si>
  <si>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</si>
  <si>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</si>
  <si>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</si>
  <si>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</si>
  <si>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</si>
  <si>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</si>
  <si>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</si>
  <si>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</si>
  <si>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</si>
  <si>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</si>
  <si>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</si>
  <si>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</si>
  <si>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</si>
  <si>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</si>
  <si>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</si>
  <si>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</si>
  <si>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</si>
  <si>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</si>
  <si>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</si>
  <si>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</si>
  <si>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</si>
  <si>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</si>
  <si>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</si>
  <si>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</si>
  <si>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</si>
  <si>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</si>
  <si>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</si>
  <si>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</si>
  <si>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</si>
  <si>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</si>
  <si>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</si>
  <si>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</si>
  <si>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</si>
  <si>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</si>
  <si>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</si>
  <si>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</si>
  <si>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</si>
  <si>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</si>
  <si>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</si>
  <si>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</si>
  <si>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</si>
  <si>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</si>
  <si>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</si>
  <si>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</si>
  <si>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</si>
  <si>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</si>
  <si>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</si>
  <si>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</si>
  <si>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</si>
  <si>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</si>
  <si>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</si>
  <si>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</si>
  <si>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</si>
  <si>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</si>
  <si>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</si>
  <si>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</si>
  <si>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</si>
  <si>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</si>
  <si>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</si>
  <si>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</si>
  <si>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</si>
  <si>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</si>
  <si>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</si>
  <si>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</si>
  <si>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</si>
  <si>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</si>
  <si>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</si>
  <si>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</si>
  <si>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</si>
  <si>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</si>
  <si>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</si>
  <si>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</si>
  <si>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</si>
  <si>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</si>
  <si>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</si>
  <si>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</si>
  <si>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</si>
  <si>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</si>
  <si>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</si>
  <si>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</si>
  <si>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</si>
  <si>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</si>
  <si>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Ejecutar procesos de selección en los cuales los resultados  no estén acordes con los  requisitos y principios  establecidos </t>
  </si>
  <si>
    <t>Seleccionar personal mediante procesos en los cuales no se cumplan las etapas establecidas,  se  seleccionen  aspirantes que  no cumplen con los requisitos ,  se rechacen  aspirantes que cumplen o se que se asignen puntajes erróneos.</t>
  </si>
  <si>
    <t>Afectación de reputacion,imagén,  credibilidad, satisfacción de usuarios y PI</t>
  </si>
  <si>
    <t xml:space="preserve">De la entidad, seccional, despachos a nivel local o municipal </t>
  </si>
  <si>
    <t xml:space="preserve">2. Falta de oportunidad en el suministro de información </t>
  </si>
  <si>
    <t>Incumplimiento de las metas establecidas</t>
  </si>
  <si>
    <t>Incumplimiento del 20% de los indicadores del proceso</t>
  </si>
  <si>
    <t>4. Alto volumen de carga labor</t>
  </si>
  <si>
    <t xml:space="preserve">5. Fallas en los sistemas de información </t>
  </si>
  <si>
    <t xml:space="preserve">Gestionar  traslados de personal que no se ajusten a las condiciones requeridas  </t>
  </si>
  <si>
    <t>Realizar o no realizar traslados en las condiciones y tiempos  requeridos para atender las solicitudes y necesidades identificadas.</t>
  </si>
  <si>
    <t>1. Información imprecisa presentada por los nominadores, Consejos Seccionales de la Judicatura y Direcciones Seccionales</t>
  </si>
  <si>
    <t xml:space="preserve">De un área del nivel central, seccional o despacho judicial </t>
  </si>
  <si>
    <t>2. Insuficiente planta de personal para adelantar los procesos y actividades relacionadas con los procesos de administración de la carrera judicial.</t>
  </si>
  <si>
    <t>3. Desconocimiento del procedimiento de traslados</t>
  </si>
  <si>
    <t>4. Carencia de una herramienta o mecanismo de seguimiento y control adecuado para minimizar el error</t>
  </si>
  <si>
    <t>5. Incremento de solicitudes vía correo electrónico como principal canal de comunicación conocido por los usuarios.</t>
  </si>
  <si>
    <t xml:space="preserve">Imposibilidad de consolidar la cobertura de la carrera Judicial </t>
  </si>
  <si>
    <t>Cuando no se dispone de la toatlidad de cargos  cubiertos en carera</t>
  </si>
  <si>
    <t xml:space="preserve">1. Falta de oportunidad u omisión por parte de los nominadores de reportar las vacantes dentro de los términos establecidos en la Ley. </t>
  </si>
  <si>
    <t>2. No agotamiento de las listas de elegibles formuladas para proveer las vacantes de los empleados.</t>
  </si>
  <si>
    <t>3. Abstención de integrantes de registros de elegibles para optar por sedes vacantes en cargos de carrera que presentan problemas de seguridad y de orden público.</t>
  </si>
  <si>
    <t>Incumplimiento del 60% de los indicadores del proceso</t>
  </si>
  <si>
    <t xml:space="preserve">4. Declinación de nombramientos de los integrantes de las listas de candidatos o de elegibles. </t>
  </si>
  <si>
    <t xml:space="preserve">Incumplimiento de los  términos y requisitos de ley en la atención  de los requerimientos de la ciudadanía </t>
  </si>
  <si>
    <t xml:space="preserve">Responder fuera de tiempo o sin solucionar los requerimientos de la ciudadanía </t>
  </si>
  <si>
    <t>1. Insuficiente planta de personal</t>
  </si>
  <si>
    <t xml:space="preserve">2. Problemas de conectividad. </t>
  </si>
  <si>
    <t>3. Alto volumen de requerimientos.</t>
  </si>
  <si>
    <t>Incumplimiento del 40% de los indicadores del proceso</t>
  </si>
  <si>
    <t xml:space="preserve">4. Falta divulgación de los procedimientos </t>
  </si>
  <si>
    <t xml:space="preserve">5. Fallas en el sistema de  radicación  de comunicaciones oficiales </t>
  </si>
  <si>
    <t>Recibir dádivas o beneficios a nombre propio o de terceros para seleccionar o, rechazar aspirantes sin el lleno de los requisitos o asignar puntajes erróneos</t>
  </si>
  <si>
    <t>Se efectuán y comunican resultados de los procesos en los cuales se seleccionana aspirantes que no cumplen con los requisitos, o se rechazan aspirantes que cumplen o se entregan puntajes con información que no coinciden con los resultados obtenidos</t>
  </si>
  <si>
    <t>1. Insuficientes programas de capacitación para la toma de conciencia debido al desconocimiento de la ley antisoborno (ISO 37001: 2016), Plan Anticorrupcion y de los Valores y Principios propios de la Entidad</t>
  </si>
  <si>
    <t xml:space="preserve">De la entidad y sector justicia a nivel nacional </t>
  </si>
  <si>
    <t>2. Desconocimiento y no aplicación del código de ética y buen gobieno</t>
  </si>
  <si>
    <t>3. Carencia de compromiso y transparencia de los servidore judiciales.</t>
  </si>
  <si>
    <t>4. Deficiencia de controles en el trámite de los documentos</t>
  </si>
  <si>
    <t>5. No aplicación adecuada de los procedimientos de control</t>
  </si>
  <si>
    <t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t>
  </si>
  <si>
    <t>Cuando se influye indebidamente al operador o empleados en favor propio o de terceros para direccionar y/o obstaculizar el desarrollo de las diferentes etapas de los procesos de selección, sin tener en cuenta el cumplimiento de las normas legales y reglamentarias vigentes</t>
  </si>
  <si>
    <t>1. Falta de ética de los servidores públicos (Debilidades en principios y valores)</t>
  </si>
  <si>
    <t>2. Falta de ética de terceros interesados  (Debilidades principios y valores)</t>
  </si>
  <si>
    <t>3. Debilidades en los procedimientos de control de proveedores (operador)</t>
  </si>
  <si>
    <t>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t>
  </si>
  <si>
    <t>Cuando se influye de manera inadecuada o se induce a un trato favorable o desfavorable para determinar que aspirantes deben ser admitidos o rechazados en los procesos de selección (concursos de méritos), prevaleciendo criterios subjetivos de conveniencia o intereses particulares</t>
  </si>
  <si>
    <t>Para los  riesgos de corrupción ,por política,  el impacto siempre sera mayor  o catastrófico 
NO CAMBIAR LA REDACCION</t>
  </si>
  <si>
    <t xml:space="preserve">Para los  riesgos de corrupción ,por política,  el impacto siempre será mayor  o catastrófico y su redacción debe conservar el modelo  propuesto.
</t>
  </si>
  <si>
    <t>3. Debilidades en los controles de los procedimientos en los procesos de selección.</t>
  </si>
  <si>
    <t>Ofrecer, prometer, entregar, aceptar o solicitar una ventaja indebida  para compartir, obtener y/o divulgar información reservada o privelegiada de los aspirantes y de la entidad en cualquier etapa del proceso de selección, en beneficio de un interés personal o de un tercero.</t>
  </si>
  <si>
    <t>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</si>
  <si>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</si>
  <si>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</si>
  <si>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</si>
  <si>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</si>
  <si>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</si>
  <si>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</si>
  <si>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</si>
  <si>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</si>
  <si>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</si>
  <si>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</si>
  <si>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</si>
  <si>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</si>
  <si>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</si>
  <si>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</si>
  <si>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</si>
  <si>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</si>
  <si>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</si>
  <si>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</si>
  <si>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</si>
  <si>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Realizar traslados que no cumplan con los requisitos legales y las necesidades del servicio</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</si>
  <si>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</si>
  <si>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</si>
  <si>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</si>
  <si>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</si>
  <si>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</si>
  <si>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</si>
  <si>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</si>
  <si>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</si>
  <si>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</si>
  <si>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</si>
  <si>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</si>
  <si>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</si>
  <si>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</si>
  <si>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</si>
  <si>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</si>
  <si>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Evitar</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</si>
  <si>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</si>
  <si>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</si>
  <si>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</si>
  <si>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</si>
  <si>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</si>
  <si>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</si>
  <si>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</si>
  <si>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</si>
  <si>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</si>
  <si>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</si>
  <si>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</si>
  <si>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</si>
  <si>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</si>
  <si>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</si>
  <si>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</si>
  <si>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</si>
  <si>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</si>
  <si>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</si>
  <si>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</si>
  <si>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</si>
  <si>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</si>
  <si>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</si>
  <si>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</si>
  <si>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</si>
  <si>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</si>
  <si>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</si>
  <si>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</si>
  <si>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 xml:space="preserve">De la entidad, seccional, despachos a nivel departamental </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</si>
  <si>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</si>
  <si>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</si>
  <si>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</si>
  <si>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</si>
  <si>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</si>
  <si>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</si>
  <si>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</si>
  <si>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</si>
  <si>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</si>
  <si>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</si>
  <si>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</si>
  <si>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</si>
  <si>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</si>
  <si>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</si>
  <si>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</si>
  <si>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</si>
  <si>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</si>
  <si>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</si>
  <si>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</si>
  <si>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</si>
  <si>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</si>
  <si>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</si>
  <si>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</si>
  <si>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</si>
  <si>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</si>
  <si>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</si>
  <si>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</si>
  <si>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</si>
  <si>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</si>
  <si>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</si>
  <si>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</si>
  <si>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</si>
  <si>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</si>
  <si>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</si>
  <si>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</si>
  <si>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</si>
  <si>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</si>
  <si>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</si>
  <si>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</si>
  <si>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</si>
  <si>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</si>
  <si>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</si>
  <si>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</si>
  <si>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</si>
  <si>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</si>
  <si>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</si>
  <si>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</si>
  <si>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</si>
  <si>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</si>
  <si>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</si>
  <si>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</si>
  <si>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</si>
  <si>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</si>
  <si>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</si>
  <si>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</si>
  <si>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</si>
  <si>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</si>
  <si>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</si>
  <si>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</si>
  <si>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</si>
  <si>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</si>
  <si>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</si>
  <si>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</si>
  <si>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</si>
  <si>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</si>
  <si>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</si>
  <si>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</si>
  <si>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</si>
  <si>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</si>
  <si>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</si>
  <si>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</si>
  <si>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</si>
  <si>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</si>
  <si>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</si>
  <si>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</si>
  <si>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</si>
  <si>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</si>
  <si>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</si>
  <si>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</si>
  <si>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</si>
  <si>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</si>
  <si>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</si>
  <si>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</si>
  <si>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</si>
  <si>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</si>
  <si>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</si>
  <si>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</si>
  <si>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</si>
  <si>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CONSEJO SECCIONAL DE LA JUDICATURA DEL HUILA</t>
  </si>
  <si>
    <t>3. Insuficiente planta de personal para adelantar los procesos y actividades relacionadas con los procesos de administración de la carrera judicial</t>
  </si>
  <si>
    <t>Durante el Primer Trimestre, No se materializó el Riesgo</t>
  </si>
  <si>
    <t>1. Inadecuada revisión, validación y diligenciamiento de de la información en cada una de las etapas</t>
  </si>
  <si>
    <t>CONSEJO SECCIONAL DE LA JUDICATURA DEL HUILA / DIRECCIÓN EJECUTIVA SECCIONAL DE ADMINISTRACIÓN JUDICIAL NEIVA</t>
  </si>
  <si>
    <t xml:space="preserve">CONSEJO SECCIONAL DE LA JUDICATURA DEL HUILA </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</si>
  <si>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</si>
  <si>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</si>
  <si>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</si>
  <si>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</si>
  <si>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Mantener la certificación operaciones inseguras: Sellos de bioseguridad huella de confianza</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</si>
  <si>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</si>
  <si>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</si>
  <si>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</si>
  <si>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</si>
  <si>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</si>
  <si>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</si>
  <si>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</si>
  <si>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</si>
  <si>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MISIONAL: 
ADMINISTRACIÓN DE LA CARRERA JUDICIAL</t>
  </si>
  <si>
    <t xml:space="preserve">6. Demoras en la distribución de las comunicaciones oficiales </t>
  </si>
  <si>
    <t xml:space="preserve">Esta a cargo del Magistrado del Consejo Seccional de la Judicatura, trimestral.
De acuerdo a los lineamientos del suministro de información sobre los procesos de selección, Concursos y Escalafón
Realizar los procesos de selección y concursos de méritos para cargos de funcionarios (as) y empleados en la Rama Judicial.
Acuerdos, Actos administrativos,Plan de tratamiento de riesgos ,Formatos de evaluación </t>
  </si>
  <si>
    <t>Esta a cargo del Magistrado del Consejo Seccional de la Judicatura, trimestral.
De acuerdo a los lineamientos Se revisa el cumplimiento de los requisitos de las solicitudes de traslado, de acuerdo con la reglamentación vigente acorde al Procedimiento de Traslados de los Servidores judiciales- Aspirantes a ingresar a la carrera judicial.
Conceptos de traslados,Actos administrativos</t>
  </si>
  <si>
    <t>Esta a cargo del Magistrado del Consejo Seccional de la Judicatura, trimestral.
Realizar los estudios y actividades Conforme a los lineamientos se realizan control de la calificación de servicios de los funcionarios (as) y empleados (as)  en carrera judicial.
Mediante Formatos de evaluación disponibles página web
Formatos de evaluación diligenciados</t>
  </si>
  <si>
    <t>Durante el segundo Trimestre, No se materializó el Riesgo</t>
  </si>
  <si>
    <t>ANÁLISIS DEL RESULTADO FINAL 
2 TRIMESTRE</t>
  </si>
  <si>
    <t>MATRIZ DE RIESGOS</t>
  </si>
  <si>
    <t>ANÁLISIS DEL RESULTADO FINAL 
3 TRIMESTRE</t>
  </si>
  <si>
    <t>ANÁLISIS DEL RESULTADO FINAL 
4 TRIMESTRE</t>
  </si>
  <si>
    <t>Estudiar y decidir sobre las solicitudes de traslados de conformidad con los Acuerdos que los reglamenta.</t>
  </si>
  <si>
    <t>Para el periodo comprendido, hubo 15 solicitudes de traslados, presentadas por los servidores de carrera del Distrito Judicial de Neiva.</t>
  </si>
  <si>
    <t>Para el periodo comprendido, hubo 33 solicitudes de traslados, presentadas por los servidores de carrera del Distrito Judicial de Neiva.</t>
  </si>
  <si>
    <t>Para el periodo comprendido, se resolvieron 50  solicitudes de traslados, presentadas por los servidores de carrera del Distrito Judicial de Neiva.</t>
  </si>
  <si>
    <t>Se resolvieron 63  solicitudes de traslados, presentadas por los servidores de carrera del Distrito Judicial de Neiva.</t>
  </si>
  <si>
    <t>Proferir  de oficio o a petición de los servidores judiciales los actos administrativos de Inscripción, Actualización y Exclusión del Registro Nacional de  Escalafón.</t>
  </si>
  <si>
    <t>Para el periodo comprendido en el reporte,  se expidieron octubre a diciembre 15 resoluciones sobre novedades en el Registro Nacional de Escalafón de Carrera Judicial, de los servidores judiciales de este Distrito Judicial.</t>
  </si>
  <si>
    <t>Para el periodo comprendido en el reporte,  se expidieron Abril a junio 28 resoluciones sobre novedades en el Registro Nacional de Escalafón de Carrera Judicial, de los servidores judiciales de este Distrito Judicial.</t>
  </si>
  <si>
    <t>Se expidieron 36  resoluciones sobre novedades en el Registro Nacional de Escalafón de Carrera Judicial, de los servidores judiciales de este Distrito Judicial.</t>
  </si>
  <si>
    <t xml:space="preserve"> Reportar a la Unidad de Carrera Judicial las vacantes de Jueces que se presenten en el Distrito Judicial de Neiva</t>
  </si>
  <si>
    <t xml:space="preserve">Para el periodo comprendido, se remitió el citado informe,  teniendo en cuenta lo comunicado por el Tribunal Superior de Neiva, así: 
Octubre no hubo vacantes por reportar.
Noviembre se reporto 1 vacante
Diciembre se reporte 3 vacantes </t>
  </si>
  <si>
    <t xml:space="preserve">Para el periodo comprendido, se remitió el citado informe,  teniendo en cuenta lo comunicado por el Tribunal Superior de Neiva, así: 3 vacantes para publicar en julio,2 agosto y 1 septiembre </t>
  </si>
  <si>
    <t>Para el periodo comprendido, se remitió el citado informe,  teniendo en cuenta lo comunicado por el Tribunal Superior de Neiva, así: 2 vacantes para publicar en mayo, 5 vacantes para publicar en junio y 3 vacante para publicar en julio de 2024.</t>
  </si>
  <si>
    <t>El reporte de las vacantes de jueces de este Distrito Judicial debe realizarse de forma mensual ante la Unidad de Administración de Carrera Judicial, para su respectiva publicación, según las directrices señaladas en el Acuerdo PSAA08-4536 de 2008.
Se remitió el citado informe,  teniendo en cuenta lo comunicado por el Tribunal Superior de Neiva, así: 2 vacantes para publicar en febrero, 4 vacantes para publicar en marzo y 1 vacante para publicar en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</si>
</sst>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10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9"/>
      <name val="Arial Narrow"/>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u/>
      <sz val="11"/>
      <color theme="1"/>
      <name val="Calibri"/>
      <family val="2"/>
      <scheme val="minor"/>
    </font>
    <font>
      <u/>
      <sz val="11"/>
      <color theme="0"/>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b/>
      <sz val="12"/>
      <color theme="1"/>
      <name val="Arial"/>
      <family val="2"/>
    </font>
    <font>
      <b/>
      <sz val="12"/>
      <name val="Calibri"/>
      <family val="2"/>
      <scheme val="minor"/>
    </font>
    <font>
      <sz val="11"/>
      <color theme="1"/>
      <name val="Roboto"/>
    </font>
    <font>
      <sz val="11"/>
      <color rgb="FFFF0000"/>
      <name val="Calibri"/>
      <family val="2"/>
      <scheme val="minor"/>
    </font>
    <font>
      <b/>
      <sz val="11"/>
      <name val="Azo Sans Medium"/>
    </font>
    <font>
      <b/>
      <sz val="11"/>
      <color theme="0"/>
      <name val="Azo Sans Medium"/>
    </font>
    <font>
      <sz val="11"/>
      <color theme="1"/>
      <name val="Belyrium"/>
    </font>
    <font>
      <b/>
      <sz val="14"/>
      <color theme="1"/>
      <name val="Arial Narrow"/>
      <family val="2"/>
    </font>
    <font>
      <sz val="12"/>
      <color theme="1"/>
      <name val="Arial Narrow"/>
      <family val="2"/>
    </font>
    <font>
      <b/>
      <sz val="14"/>
      <color theme="1"/>
      <name val="Arial"/>
      <family val="2"/>
    </font>
    <font>
      <b/>
      <sz val="14"/>
      <color theme="2"/>
      <name val="Arial Narrow"/>
      <family val="2"/>
    </font>
    <font>
      <sz val="14"/>
      <color rgb="FF00B050"/>
      <name val="Calibri"/>
      <family val="2"/>
      <scheme val="minor"/>
    </font>
    <font>
      <sz val="14"/>
      <color theme="4"/>
      <name val="Calibri"/>
      <family val="2"/>
      <scheme val="minor"/>
    </font>
    <font>
      <sz val="14"/>
      <name val="Calibri"/>
      <family val="2"/>
      <scheme val="minor"/>
    </font>
    <font>
      <b/>
      <sz val="14"/>
      <name val="Calibri"/>
      <family val="2"/>
      <scheme val="minor"/>
    </font>
    <font>
      <b/>
      <sz val="16"/>
      <color theme="1"/>
      <name val="Arial Narrow"/>
      <family val="2"/>
    </font>
    <font>
      <sz val="16"/>
      <color theme="1"/>
      <name val="Arial Narrow"/>
      <family val="2"/>
    </font>
    <font>
      <b/>
      <sz val="11"/>
      <name val="Calibri"/>
      <family val="2"/>
      <scheme val="minor"/>
    </font>
    <font>
      <b/>
      <sz val="10"/>
      <name val="Calibri"/>
      <family val="2"/>
      <scheme val="minor"/>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3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dashed">
        <color theme="9" tint="-0.24994659260841701"/>
      </left>
      <right style="dashed">
        <color theme="9" tint="-0.24994659260841701"/>
      </right>
      <top/>
      <bottom style="medium">
        <color indexed="64"/>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ck">
        <color theme="0"/>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4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0" fontId="28"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vertical="center"/>
    </xf>
    <xf numFmtId="0" fontId="28" fillId="4" borderId="37" xfId="0" applyFont="1" applyFill="1" applyBorder="1" applyAlignment="1">
      <alignment vertical="center"/>
    </xf>
    <xf numFmtId="0" fontId="28" fillId="4" borderId="36" xfId="0" applyFont="1" applyFill="1" applyBorder="1" applyAlignment="1">
      <alignment vertical="center"/>
    </xf>
    <xf numFmtId="0" fontId="1" fillId="3" borderId="34" xfId="0" applyFont="1" applyFill="1" applyBorder="1" applyAlignment="1">
      <alignment horizontal="center" vertical="center"/>
    </xf>
    <xf numFmtId="0" fontId="28"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83" xfId="3" applyNumberFormat="1" applyFont="1" applyBorder="1" applyAlignment="1">
      <alignment horizontal="center" vertical="center" wrapText="1" readingOrder="1"/>
    </xf>
    <xf numFmtId="0" fontId="46" fillId="7" borderId="84" xfId="0" applyFont="1" applyFill="1" applyBorder="1" applyAlignment="1">
      <alignment horizontal="center" vertical="center" wrapText="1" readingOrder="1"/>
    </xf>
    <xf numFmtId="0" fontId="46" fillId="8" borderId="85" xfId="0" applyFont="1" applyFill="1" applyBorder="1" applyAlignment="1">
      <alignment horizontal="center" vertical="center" wrapText="1" readingOrder="1"/>
    </xf>
    <xf numFmtId="0" fontId="46" fillId="9" borderId="85" xfId="0" applyFont="1" applyFill="1" applyBorder="1" applyAlignment="1">
      <alignment horizontal="center" vertical="center" wrapText="1" readingOrder="1"/>
    </xf>
    <xf numFmtId="0" fontId="46" fillId="10" borderId="85" xfId="0" applyFont="1" applyFill="1" applyBorder="1" applyAlignment="1">
      <alignment horizontal="center" vertical="center" wrapText="1" readingOrder="1"/>
    </xf>
    <xf numFmtId="0" fontId="47" fillId="11" borderId="85"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80"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11" fillId="0" borderId="0" xfId="0" applyFont="1" applyAlignment="1">
      <alignment vertical="top"/>
    </xf>
    <xf numFmtId="0" fontId="58" fillId="3" borderId="73" xfId="0" applyFont="1" applyFill="1" applyBorder="1" applyAlignment="1">
      <alignment vertical="center" wrapText="1"/>
    </xf>
    <xf numFmtId="0" fontId="58" fillId="3" borderId="17" xfId="0" applyFont="1" applyFill="1" applyBorder="1" applyAlignment="1">
      <alignment vertical="center" wrapText="1"/>
    </xf>
    <xf numFmtId="0" fontId="4" fillId="4" borderId="65"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56" xfId="0" applyFont="1" applyFill="1" applyBorder="1" applyAlignment="1">
      <alignment horizontal="center" vertical="center"/>
    </xf>
    <xf numFmtId="0" fontId="28" fillId="4" borderId="10" xfId="0" applyFont="1" applyFill="1" applyBorder="1" applyAlignment="1">
      <alignment horizontal="left" vertical="top"/>
    </xf>
    <xf numFmtId="0" fontId="28" fillId="4" borderId="0" xfId="0" applyFont="1" applyFill="1" applyAlignment="1">
      <alignment horizontal="left" vertical="top"/>
    </xf>
    <xf numFmtId="0" fontId="0" fillId="0" borderId="0" xfId="0" applyAlignment="1">
      <alignment horizontal="left" vertical="top"/>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105"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8" fillId="4" borderId="59" xfId="0" applyFont="1" applyFill="1" applyBorder="1" applyAlignment="1">
      <alignment vertical="center"/>
    </xf>
    <xf numFmtId="0" fontId="4" fillId="4" borderId="63" xfId="0" applyFont="1" applyFill="1" applyBorder="1" applyAlignment="1">
      <alignment vertical="center"/>
    </xf>
    <xf numFmtId="0" fontId="4" fillId="4" borderId="0" xfId="0" applyFont="1" applyFill="1" applyAlignment="1">
      <alignment vertical="center"/>
    </xf>
    <xf numFmtId="0" fontId="2" fillId="3" borderId="6" xfId="0" applyFont="1" applyFill="1" applyBorder="1" applyAlignment="1" applyProtection="1">
      <alignment vertical="center" wrapText="1"/>
      <protection locked="0"/>
    </xf>
    <xf numFmtId="0" fontId="30" fillId="19" borderId="0" xfId="0" applyFont="1" applyFill="1"/>
    <xf numFmtId="0" fontId="12" fillId="0" borderId="6" xfId="0" applyFont="1" applyBorder="1" applyAlignment="1">
      <alignment horizontal="justify" vertical="center" wrapText="1"/>
    </xf>
    <xf numFmtId="0" fontId="12" fillId="0" borderId="6" xfId="0" applyFont="1" applyBorder="1" applyAlignment="1">
      <alignment horizontal="justify" vertical="center"/>
    </xf>
    <xf numFmtId="0" fontId="18" fillId="0" borderId="6" xfId="0" applyFont="1" applyBorder="1" applyAlignment="1">
      <alignment horizontal="justify" vertical="center" wrapText="1"/>
    </xf>
    <xf numFmtId="0" fontId="51"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2" fontId="0" fillId="0" borderId="23"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4" fontId="0" fillId="0" borderId="6"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1" fontId="0" fillId="0" borderId="35"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11" fillId="3" borderId="0" xfId="0" applyFont="1" applyFill="1" applyAlignment="1">
      <alignment wrapText="1"/>
    </xf>
    <xf numFmtId="4" fontId="65" fillId="0" borderId="6" xfId="0" applyNumberFormat="1" applyFont="1" applyBorder="1" applyAlignment="1">
      <alignment horizontal="center" vertical="center" wrapText="1"/>
    </xf>
    <xf numFmtId="0" fontId="66" fillId="3" borderId="6" xfId="0" applyFont="1" applyFill="1" applyBorder="1" applyAlignment="1">
      <alignment horizontal="center" vertical="center"/>
    </xf>
    <xf numFmtId="0" fontId="66" fillId="3" borderId="77" xfId="0" applyFont="1" applyFill="1" applyBorder="1" applyAlignment="1">
      <alignment horizontal="center" vertical="center"/>
    </xf>
    <xf numFmtId="0" fontId="66" fillId="3" borderId="0" xfId="0" applyFont="1" applyFill="1"/>
    <xf numFmtId="0" fontId="66" fillId="0" borderId="0" xfId="0" applyFont="1"/>
    <xf numFmtId="4" fontId="65" fillId="0" borderId="24" xfId="0" applyNumberFormat="1" applyFont="1" applyBorder="1" applyAlignment="1">
      <alignment horizontal="center" vertical="center" wrapText="1"/>
    </xf>
    <xf numFmtId="0" fontId="66" fillId="3" borderId="24" xfId="0" applyFont="1" applyFill="1" applyBorder="1" applyAlignment="1">
      <alignment horizontal="center" vertical="center"/>
    </xf>
    <xf numFmtId="0" fontId="66" fillId="3" borderId="78" xfId="0" applyFont="1" applyFill="1" applyBorder="1" applyAlignment="1">
      <alignment horizontal="center" vertical="center"/>
    </xf>
    <xf numFmtId="0" fontId="67" fillId="0" borderId="0" xfId="0" applyFont="1" applyAlignment="1" applyProtection="1">
      <alignment vertical="center"/>
      <protection locked="0"/>
    </xf>
    <xf numFmtId="0" fontId="67" fillId="0" borderId="0" xfId="0" applyFont="1" applyProtection="1">
      <protection locked="0"/>
    </xf>
    <xf numFmtId="0" fontId="67" fillId="0" borderId="0" xfId="0" applyFont="1"/>
    <xf numFmtId="0" fontId="69" fillId="20" borderId="112" xfId="0" applyFont="1" applyFill="1" applyBorder="1" applyAlignment="1" applyProtection="1">
      <alignment horizontal="left" vertical="center" wrapText="1"/>
      <protection locked="0"/>
    </xf>
    <xf numFmtId="0" fontId="69" fillId="20" borderId="112" xfId="0" applyFont="1" applyFill="1" applyBorder="1" applyAlignment="1" applyProtection="1">
      <alignment horizontal="center" vertical="center"/>
      <protection locked="0"/>
    </xf>
    <xf numFmtId="0" fontId="67" fillId="0" borderId="0" xfId="0" applyFont="1" applyAlignment="1" applyProtection="1">
      <alignment horizontal="left" vertical="center"/>
      <protection locked="0"/>
    </xf>
    <xf numFmtId="0" fontId="69"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left"/>
      <protection locked="0"/>
    </xf>
    <xf numFmtId="0" fontId="67" fillId="0" borderId="0" xfId="0" applyFont="1" applyAlignment="1" applyProtection="1">
      <alignment horizontal="center"/>
      <protection locked="0"/>
    </xf>
    <xf numFmtId="0" fontId="71" fillId="21" borderId="115" xfId="0" applyFont="1" applyFill="1" applyBorder="1" applyAlignment="1">
      <alignment horizontal="center" vertical="center" wrapText="1" readingOrder="1"/>
    </xf>
    <xf numFmtId="0" fontId="73" fillId="3" borderId="115" xfId="0" applyFont="1" applyFill="1" applyBorder="1" applyAlignment="1">
      <alignment horizontal="center" vertical="center" wrapText="1" readingOrder="1"/>
    </xf>
    <xf numFmtId="0" fontId="73" fillId="3" borderId="115" xfId="0" applyFont="1" applyFill="1" applyBorder="1" applyAlignment="1">
      <alignment horizontal="left" vertical="center" wrapText="1"/>
    </xf>
    <xf numFmtId="0" fontId="73" fillId="3" borderId="115" xfId="0" applyFont="1" applyFill="1" applyBorder="1" applyAlignment="1">
      <alignment horizontal="center" vertical="center" wrapText="1"/>
    </xf>
    <xf numFmtId="0" fontId="67" fillId="3" borderId="0" xfId="0" applyFont="1" applyFill="1"/>
    <xf numFmtId="0" fontId="73" fillId="0" borderId="115" xfId="0" applyFont="1" applyBorder="1" applyAlignment="1">
      <alignment horizontal="center" vertical="center" wrapText="1" readingOrder="1"/>
    </xf>
    <xf numFmtId="0" fontId="73" fillId="0" borderId="115" xfId="0" applyFont="1" applyBorder="1" applyAlignment="1">
      <alignment horizontal="left" vertical="center" wrapText="1"/>
    </xf>
    <xf numFmtId="0" fontId="73" fillId="22" borderId="115" xfId="0" applyFont="1" applyFill="1" applyBorder="1" applyAlignment="1">
      <alignment horizontal="left" vertical="center" wrapText="1"/>
    </xf>
    <xf numFmtId="0" fontId="70" fillId="0" borderId="0" xfId="0" applyFont="1" applyAlignment="1">
      <alignment vertical="center" wrapText="1"/>
    </xf>
    <xf numFmtId="0" fontId="71" fillId="0" borderId="115" xfId="0" applyFont="1" applyBorder="1" applyAlignment="1">
      <alignment vertical="center" wrapText="1" readingOrder="1"/>
    </xf>
    <xf numFmtId="0" fontId="73" fillId="3" borderId="115" xfId="0" applyFont="1" applyFill="1" applyBorder="1" applyAlignment="1">
      <alignment horizontal="left" vertical="center" wrapText="1" readingOrder="1"/>
    </xf>
    <xf numFmtId="0" fontId="69" fillId="0" borderId="0" xfId="0" applyFont="1"/>
    <xf numFmtId="0" fontId="73" fillId="3" borderId="115" xfId="0" applyFont="1" applyFill="1" applyBorder="1" applyAlignment="1">
      <alignment horizontal="left" vertical="center"/>
    </xf>
    <xf numFmtId="0" fontId="73" fillId="3" borderId="115" xfId="0" applyFont="1" applyFill="1" applyBorder="1" applyAlignment="1">
      <alignment vertical="center" wrapText="1"/>
    </xf>
    <xf numFmtId="0" fontId="73" fillId="3" borderId="115" xfId="0" applyFont="1" applyFill="1" applyBorder="1" applyAlignment="1">
      <alignment vertical="center" wrapText="1" readingOrder="1"/>
    </xf>
    <xf numFmtId="0" fontId="73" fillId="3" borderId="115" xfId="0" applyFont="1" applyFill="1" applyBorder="1" applyAlignment="1">
      <alignment vertical="center"/>
    </xf>
    <xf numFmtId="0" fontId="73" fillId="3" borderId="115" xfId="0" applyFont="1" applyFill="1" applyBorder="1" applyAlignment="1">
      <alignment horizontal="center" vertical="center"/>
    </xf>
    <xf numFmtId="0" fontId="73" fillId="3" borderId="116" xfId="0" applyFont="1" applyFill="1" applyBorder="1" applyAlignment="1">
      <alignment horizontal="center" vertical="center" wrapText="1" readingOrder="1"/>
    </xf>
    <xf numFmtId="0" fontId="73" fillId="3" borderId="116" xfId="0" applyFont="1" applyFill="1" applyBorder="1" applyAlignment="1">
      <alignment horizontal="left" vertical="center" wrapText="1"/>
    </xf>
    <xf numFmtId="0" fontId="73" fillId="3" borderId="116" xfId="0" applyFont="1" applyFill="1" applyBorder="1" applyAlignment="1">
      <alignment horizontal="center" vertical="center"/>
    </xf>
    <xf numFmtId="0" fontId="67" fillId="0" borderId="0" xfId="0" applyFont="1" applyAlignment="1">
      <alignment horizontal="left"/>
    </xf>
    <xf numFmtId="0" fontId="67" fillId="0" borderId="0" xfId="0" applyFont="1" applyAlignment="1">
      <alignment horizontal="center"/>
    </xf>
    <xf numFmtId="0" fontId="74" fillId="0" borderId="0" xfId="0" applyFont="1" applyAlignment="1">
      <alignment wrapText="1"/>
    </xf>
    <xf numFmtId="0" fontId="76" fillId="0" borderId="0" xfId="0" applyFont="1"/>
    <xf numFmtId="0" fontId="78" fillId="21" borderId="112" xfId="0" applyFont="1" applyFill="1" applyBorder="1" applyAlignment="1">
      <alignment horizontal="center" vertical="center"/>
    </xf>
    <xf numFmtId="0" fontId="78" fillId="5" borderId="112" xfId="0" applyFont="1" applyFill="1" applyBorder="1" applyAlignment="1">
      <alignment horizontal="center" vertical="center"/>
    </xf>
    <xf numFmtId="0" fontId="78" fillId="5" borderId="112" xfId="0" applyFont="1" applyFill="1" applyBorder="1" applyAlignment="1">
      <alignment vertical="center" wrapText="1"/>
    </xf>
    <xf numFmtId="0" fontId="78" fillId="3" borderId="112" xfId="0" applyFont="1" applyFill="1" applyBorder="1" applyAlignment="1">
      <alignment horizontal="left" vertical="top" wrapText="1"/>
    </xf>
    <xf numFmtId="0" fontId="79" fillId="3" borderId="112" xfId="0" applyFont="1" applyFill="1" applyBorder="1" applyAlignment="1">
      <alignment horizontal="center" vertical="center" wrapText="1"/>
    </xf>
    <xf numFmtId="0" fontId="80" fillId="3" borderId="112" xfId="0" applyFont="1" applyFill="1" applyBorder="1" applyAlignment="1">
      <alignment horizontal="center" vertical="center" wrapText="1"/>
    </xf>
    <xf numFmtId="0" fontId="80" fillId="3" borderId="112" xfId="0" applyFont="1" applyFill="1" applyBorder="1" applyAlignment="1">
      <alignment horizontal="left" vertical="center"/>
    </xf>
    <xf numFmtId="0" fontId="78" fillId="0" borderId="112" xfId="0" applyFont="1" applyBorder="1" applyAlignment="1">
      <alignment vertical="top" wrapText="1"/>
    </xf>
    <xf numFmtId="0" fontId="79" fillId="3" borderId="112" xfId="0" applyFont="1" applyFill="1" applyBorder="1" applyAlignment="1">
      <alignment horizontal="center" vertical="center"/>
    </xf>
    <xf numFmtId="0" fontId="80" fillId="3" borderId="112" xfId="0" applyFont="1" applyFill="1" applyBorder="1" applyAlignment="1">
      <alignment horizontal="center" vertical="center"/>
    </xf>
    <xf numFmtId="0" fontId="78" fillId="3" borderId="112" xfId="0" applyFont="1" applyFill="1" applyBorder="1" applyAlignment="1">
      <alignment horizontal="left" vertical="center" wrapText="1"/>
    </xf>
    <xf numFmtId="0" fontId="78" fillId="0" borderId="112" xfId="0" applyFont="1" applyBorder="1" applyAlignment="1">
      <alignment horizontal="left" vertical="center" wrapText="1"/>
    </xf>
    <xf numFmtId="0" fontId="80" fillId="0" borderId="112" xfId="0" applyFont="1" applyBorder="1" applyAlignment="1">
      <alignment horizontal="left" vertical="center"/>
    </xf>
    <xf numFmtId="0" fontId="76" fillId="0" borderId="0" xfId="0" applyFont="1" applyAlignment="1">
      <alignment horizontal="left"/>
    </xf>
    <xf numFmtId="0" fontId="74" fillId="0" borderId="0" xfId="0" applyFont="1" applyAlignment="1">
      <alignment horizontal="center"/>
    </xf>
    <xf numFmtId="0" fontId="76" fillId="0" borderId="0" xfId="0" applyFont="1" applyAlignment="1">
      <alignment horizontal="center"/>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4" fillId="4" borderId="39" xfId="0" applyFont="1" applyFill="1" applyBorder="1" applyAlignment="1">
      <alignment horizontal="center" vertical="center" textRotation="90" wrapText="1"/>
    </xf>
    <xf numFmtId="0" fontId="81" fillId="0" borderId="122" xfId="0" applyFont="1" applyBorder="1" applyAlignment="1">
      <alignment horizontal="center" vertical="center" wrapText="1"/>
    </xf>
    <xf numFmtId="0" fontId="81" fillId="0" borderId="82" xfId="0" applyFont="1" applyBorder="1" applyAlignment="1">
      <alignment horizontal="center" vertical="center" wrapText="1"/>
    </xf>
    <xf numFmtId="0" fontId="82" fillId="0" borderId="80" xfId="0" applyFont="1" applyBorder="1" applyAlignment="1">
      <alignment horizontal="center" vertical="center" wrapText="1"/>
    </xf>
    <xf numFmtId="0" fontId="82" fillId="0" borderId="20" xfId="0" applyFont="1" applyBorder="1" applyAlignment="1">
      <alignment horizontal="center" vertical="center" wrapText="1"/>
    </xf>
    <xf numFmtId="0" fontId="81" fillId="0" borderId="123" xfId="0" applyFont="1" applyBorder="1" applyAlignment="1">
      <alignment horizontal="center" vertical="center" wrapText="1"/>
    </xf>
    <xf numFmtId="0" fontId="81" fillId="0" borderId="12" xfId="0" applyFont="1" applyBorder="1" applyAlignment="1">
      <alignment horizontal="center" vertical="center" wrapText="1"/>
    </xf>
    <xf numFmtId="14" fontId="82" fillId="0" borderId="20" xfId="0" applyNumberFormat="1" applyFont="1" applyBorder="1" applyAlignment="1">
      <alignment horizontal="center" vertical="center" wrapText="1"/>
    </xf>
    <xf numFmtId="0" fontId="4" fillId="4" borderId="75" xfId="0" applyFont="1" applyFill="1" applyBorder="1" applyAlignment="1">
      <alignment horizontal="center" vertical="center" wrapText="1"/>
    </xf>
    <xf numFmtId="0" fontId="0" fillId="0" borderId="35" xfId="0" applyFont="1" applyBorder="1" applyAlignment="1">
      <alignment horizontal="justify" vertical="center" wrapText="1"/>
    </xf>
    <xf numFmtId="0" fontId="0" fillId="0" borderId="35" xfId="0"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Font="1" applyBorder="1" applyAlignment="1">
      <alignment horizontal="center" vertical="center" wrapText="1"/>
    </xf>
    <xf numFmtId="0" fontId="0" fillId="0" borderId="24" xfId="0" applyFont="1" applyBorder="1" applyAlignment="1">
      <alignment horizontal="justify" vertical="center" wrapText="1"/>
    </xf>
    <xf numFmtId="0" fontId="0" fillId="0" borderId="24" xfId="0" applyFont="1" applyBorder="1" applyAlignment="1">
      <alignment horizontal="center" vertical="center" wrapText="1"/>
    </xf>
    <xf numFmtId="0" fontId="0" fillId="0" borderId="23" xfId="0" applyFont="1" applyBorder="1" applyAlignment="1">
      <alignment horizontal="left" vertical="center" wrapText="1"/>
    </xf>
    <xf numFmtId="0" fontId="0" fillId="0" borderId="6" xfId="0" applyFont="1" applyBorder="1" applyAlignment="1">
      <alignment horizontal="left" vertical="center" wrapText="1"/>
    </xf>
    <xf numFmtId="0" fontId="0" fillId="0" borderId="23" xfId="0" applyFont="1" applyBorder="1" applyAlignment="1">
      <alignment horizontal="center" vertical="center" wrapText="1"/>
    </xf>
    <xf numFmtId="0" fontId="0" fillId="0" borderId="0" xfId="0" applyFont="1"/>
    <xf numFmtId="1" fontId="0" fillId="0" borderId="23" xfId="4" applyNumberFormat="1" applyFont="1" applyBorder="1" applyAlignment="1">
      <alignment horizontal="center" vertical="center" wrapText="1"/>
    </xf>
    <xf numFmtId="0" fontId="0" fillId="0" borderId="35" xfId="0" applyFont="1" applyBorder="1" applyAlignment="1">
      <alignment horizontal="left" vertical="center" wrapText="1"/>
    </xf>
    <xf numFmtId="0" fontId="0" fillId="0" borderId="32" xfId="0" applyFont="1" applyBorder="1" applyAlignment="1">
      <alignment horizontal="justify" vertical="center" wrapText="1"/>
    </xf>
    <xf numFmtId="0" fontId="0" fillId="0" borderId="32" xfId="0" applyFont="1" applyBorder="1" applyAlignment="1">
      <alignment horizontal="center" vertical="center" wrapText="1"/>
    </xf>
    <xf numFmtId="0" fontId="12" fillId="3" borderId="32" xfId="0" applyFont="1" applyFill="1" applyBorder="1" applyAlignment="1">
      <alignment horizontal="center" vertical="center" wrapText="1"/>
    </xf>
    <xf numFmtId="1" fontId="0" fillId="0" borderId="32" xfId="4" applyNumberFormat="1" applyFont="1" applyBorder="1" applyAlignment="1">
      <alignment horizontal="center" vertical="center" wrapText="1"/>
    </xf>
    <xf numFmtId="3" fontId="0" fillId="0" borderId="35" xfId="0" applyNumberFormat="1" applyFont="1" applyBorder="1" applyAlignment="1">
      <alignment horizontal="justify" vertical="center" wrapText="1"/>
    </xf>
    <xf numFmtId="0" fontId="12" fillId="0" borderId="35" xfId="0" applyFont="1" applyBorder="1" applyAlignment="1" applyProtection="1">
      <alignment horizontal="left" vertical="center" wrapText="1"/>
      <protection locked="0"/>
    </xf>
    <xf numFmtId="0" fontId="12" fillId="0" borderId="35" xfId="0" applyFont="1" applyBorder="1" applyAlignment="1" applyProtection="1">
      <alignment horizontal="justify" vertical="center" wrapText="1"/>
      <protection locked="0"/>
    </xf>
    <xf numFmtId="3" fontId="0" fillId="0" borderId="6" xfId="0" applyNumberFormat="1" applyFont="1" applyBorder="1" applyAlignment="1">
      <alignment horizontal="justify" vertical="center" wrapText="1"/>
    </xf>
    <xf numFmtId="0" fontId="12" fillId="0" borderId="23" xfId="0" applyFont="1" applyBorder="1" applyAlignment="1" applyProtection="1">
      <alignment horizontal="left" vertical="center" wrapText="1"/>
      <protection locked="0"/>
    </xf>
    <xf numFmtId="0" fontId="12" fillId="0" borderId="6" xfId="0" applyFont="1" applyBorder="1" applyAlignment="1" applyProtection="1">
      <alignment horizontal="justify" vertical="center" wrapText="1"/>
      <protection locked="0"/>
    </xf>
    <xf numFmtId="3" fontId="0" fillId="0" borderId="24" xfId="0" applyNumberFormat="1" applyFont="1" applyBorder="1" applyAlignment="1">
      <alignment horizontal="justify" vertical="center" wrapText="1"/>
    </xf>
    <xf numFmtId="0" fontId="12" fillId="0" borderId="28"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3" fontId="0" fillId="0" borderId="23" xfId="0" applyNumberFormat="1" applyFont="1" applyBorder="1" applyAlignment="1">
      <alignment horizontal="justify" vertical="center" wrapText="1"/>
    </xf>
    <xf numFmtId="0" fontId="0" fillId="0" borderId="23" xfId="0" applyFont="1" applyBorder="1" applyAlignment="1">
      <alignment horizontal="justify" vertical="center" wrapText="1"/>
    </xf>
    <xf numFmtId="0" fontId="12" fillId="0" borderId="58" xfId="0" applyFont="1" applyBorder="1" applyAlignment="1" applyProtection="1">
      <alignment vertical="top" wrapText="1"/>
      <protection locked="0"/>
    </xf>
    <xf numFmtId="2" fontId="0" fillId="0" borderId="6" xfId="3" applyNumberFormat="1" applyFont="1" applyBorder="1" applyAlignment="1">
      <alignment horizontal="center" vertical="center" wrapText="1"/>
    </xf>
    <xf numFmtId="0" fontId="86" fillId="0" borderId="35" xfId="0" applyFont="1" applyBorder="1" applyAlignment="1">
      <alignment horizontal="justify" vertical="center" wrapText="1"/>
    </xf>
    <xf numFmtId="0" fontId="86" fillId="0" borderId="6" xfId="0" applyFont="1" applyBorder="1" applyAlignment="1">
      <alignment horizontal="justify" vertical="center" wrapText="1"/>
    </xf>
    <xf numFmtId="0" fontId="86" fillId="0" borderId="24" xfId="0" applyFont="1" applyBorder="1" applyAlignment="1">
      <alignment horizontal="justify" vertical="center" wrapText="1"/>
    </xf>
    <xf numFmtId="0" fontId="87" fillId="5" borderId="112" xfId="0" applyFont="1" applyFill="1" applyBorder="1" applyAlignment="1" applyProtection="1">
      <alignment horizontal="center" vertical="center" wrapText="1"/>
      <protection locked="0"/>
    </xf>
    <xf numFmtId="0" fontId="67" fillId="0" borderId="127" xfId="0" applyFont="1" applyBorder="1" applyAlignment="1">
      <alignment horizontal="center"/>
    </xf>
    <xf numFmtId="0" fontId="67" fillId="0" borderId="127" xfId="0" applyFont="1" applyBorder="1"/>
    <xf numFmtId="0" fontId="89" fillId="0" borderId="128" xfId="0" applyFont="1" applyBorder="1" applyAlignment="1">
      <alignment horizontal="center" vertical="center" wrapText="1"/>
    </xf>
    <xf numFmtId="0" fontId="89" fillId="0" borderId="131" xfId="0" applyFont="1" applyBorder="1" applyAlignment="1">
      <alignment horizontal="center" vertical="center" wrapText="1"/>
    </xf>
    <xf numFmtId="0" fontId="89" fillId="0" borderId="132" xfId="0" applyFont="1" applyBorder="1" applyAlignment="1">
      <alignment horizontal="center" vertical="center" wrapText="1"/>
    </xf>
    <xf numFmtId="0" fontId="67" fillId="0" borderId="133" xfId="0" applyFont="1" applyBorder="1"/>
    <xf numFmtId="0" fontId="89" fillId="0" borderId="134" xfId="0" applyFont="1" applyBorder="1" applyAlignment="1">
      <alignment horizontal="center" vertical="center" wrapText="1"/>
    </xf>
    <xf numFmtId="0" fontId="89" fillId="0" borderId="137" xfId="0" applyFont="1" applyBorder="1" applyAlignment="1">
      <alignment horizontal="center" vertical="center" wrapText="1"/>
    </xf>
    <xf numFmtId="0" fontId="89" fillId="0" borderId="138" xfId="0" applyFont="1" applyBorder="1" applyAlignment="1">
      <alignment horizontal="center" vertical="center" wrapText="1"/>
    </xf>
    <xf numFmtId="0" fontId="67" fillId="0" borderId="132" xfId="0" applyFont="1" applyBorder="1"/>
    <xf numFmtId="0" fontId="2" fillId="3" borderId="0" xfId="0" applyFont="1" applyFill="1" applyAlignment="1">
      <alignment horizontal="center" vertical="center"/>
    </xf>
    <xf numFmtId="0" fontId="5" fillId="4" borderId="38" xfId="0" applyFont="1" applyFill="1" applyBorder="1" applyAlignment="1" applyProtection="1">
      <alignment horizontal="center" vertical="center" wrapText="1"/>
      <protection locked="0"/>
    </xf>
    <xf numFmtId="0" fontId="5" fillId="16" borderId="38" xfId="0" applyFont="1" applyFill="1" applyBorder="1" applyAlignment="1" applyProtection="1">
      <alignment horizontal="center" vertical="center" textRotation="90"/>
      <protection locked="0"/>
    </xf>
    <xf numFmtId="0" fontId="93" fillId="4" borderId="38" xfId="0" applyFont="1" applyFill="1" applyBorder="1" applyAlignment="1">
      <alignment horizontal="center" vertical="center" wrapText="1"/>
    </xf>
    <xf numFmtId="0" fontId="23" fillId="19" borderId="0" xfId="0" applyFont="1" applyFill="1"/>
    <xf numFmtId="0" fontId="94" fillId="19" borderId="0" xfId="0" applyFont="1" applyFill="1"/>
    <xf numFmtId="0" fontId="94" fillId="17" borderId="0" xfId="0" applyFont="1" applyFill="1"/>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83" fillId="15" borderId="0" xfId="0" applyFont="1" applyFill="1" applyAlignment="1" applyProtection="1">
      <alignment horizontal="center" vertical="center" wrapText="1"/>
      <protection locked="0"/>
    </xf>
    <xf numFmtId="0" fontId="23"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68" fillId="0" borderId="0" xfId="0" applyFont="1" applyAlignment="1" applyProtection="1">
      <alignment horizontal="center" vertical="center" wrapText="1"/>
      <protection locked="0"/>
    </xf>
    <xf numFmtId="0" fontId="87" fillId="5" borderId="113" xfId="0" applyFont="1" applyFill="1" applyBorder="1" applyAlignment="1" applyProtection="1">
      <alignment horizontal="center" vertical="center" wrapText="1"/>
      <protection locked="0"/>
    </xf>
    <xf numFmtId="0" fontId="87" fillId="5" borderId="114" xfId="0" applyFont="1" applyFill="1" applyBorder="1" applyAlignment="1" applyProtection="1">
      <alignment horizontal="center" vertical="center" wrapText="1"/>
      <protection locked="0"/>
    </xf>
    <xf numFmtId="0" fontId="87" fillId="5" borderId="112" xfId="0" applyFont="1" applyFill="1" applyBorder="1" applyAlignment="1" applyProtection="1">
      <alignment horizontal="center" vertical="center"/>
      <protection locked="0"/>
    </xf>
    <xf numFmtId="0" fontId="88" fillId="5" borderId="112" xfId="0" applyFont="1" applyFill="1" applyBorder="1" applyAlignment="1" applyProtection="1">
      <alignment horizontal="center" vertical="center"/>
      <protection locked="0"/>
    </xf>
    <xf numFmtId="0" fontId="71" fillId="0" borderId="112" xfId="0" applyFont="1" applyBorder="1" applyAlignment="1" applyProtection="1">
      <alignment horizontal="center" vertical="center"/>
      <protection locked="0"/>
    </xf>
    <xf numFmtId="0" fontId="71" fillId="21" borderId="112" xfId="0" applyFont="1" applyFill="1" applyBorder="1" applyAlignment="1" applyProtection="1">
      <alignment horizontal="center" vertical="center"/>
      <protection locked="0"/>
    </xf>
    <xf numFmtId="0" fontId="70" fillId="5" borderId="112" xfId="0" applyFont="1" applyFill="1" applyBorder="1" applyAlignment="1" applyProtection="1">
      <alignment horizontal="center" vertical="center" wrapText="1"/>
      <protection locked="0"/>
    </xf>
    <xf numFmtId="0" fontId="70" fillId="5" borderId="112" xfId="0" applyFont="1" applyFill="1" applyBorder="1" applyAlignment="1" applyProtection="1">
      <alignment horizontal="center" vertical="center"/>
      <protection locked="0"/>
    </xf>
    <xf numFmtId="0" fontId="87" fillId="5" borderId="112" xfId="0" applyFont="1" applyFill="1" applyBorder="1" applyAlignment="1" applyProtection="1">
      <alignment horizontal="center" vertical="center" wrapText="1"/>
      <protection locked="0"/>
    </xf>
    <xf numFmtId="0" fontId="71" fillId="0" borderId="115" xfId="0" applyFont="1" applyBorder="1" applyAlignment="1">
      <alignment horizontal="center" vertical="center" wrapText="1" readingOrder="1"/>
    </xf>
    <xf numFmtId="0" fontId="72" fillId="20" borderId="115" xfId="0" applyFont="1" applyFill="1" applyBorder="1" applyAlignment="1">
      <alignment horizontal="center" vertical="center" wrapText="1" readingOrder="1"/>
    </xf>
    <xf numFmtId="0" fontId="71" fillId="3" borderId="115" xfId="0" applyFont="1" applyFill="1" applyBorder="1" applyAlignment="1">
      <alignment horizontal="center" vertical="center" wrapText="1" readingOrder="1"/>
    </xf>
    <xf numFmtId="0" fontId="71" fillId="0" borderId="115" xfId="0" applyFont="1" applyBorder="1" applyAlignment="1">
      <alignment horizontal="left" vertical="center" wrapText="1" readingOrder="1"/>
    </xf>
    <xf numFmtId="0" fontId="89" fillId="0" borderId="135" xfId="0" applyFont="1" applyBorder="1" applyAlignment="1">
      <alignment horizontal="center" vertical="center" wrapText="1"/>
    </xf>
    <xf numFmtId="0" fontId="89" fillId="0" borderId="136" xfId="0" applyFont="1" applyBorder="1" applyAlignment="1">
      <alignment horizontal="center" vertical="center"/>
    </xf>
    <xf numFmtId="0" fontId="71" fillId="0" borderId="116" xfId="0" applyFont="1" applyBorder="1" applyAlignment="1">
      <alignment horizontal="center" vertical="center" wrapText="1" readingOrder="1"/>
    </xf>
    <xf numFmtId="0" fontId="71" fillId="0" borderId="117" xfId="0" applyFont="1" applyBorder="1" applyAlignment="1">
      <alignment horizontal="center" vertical="center" wrapText="1" readingOrder="1"/>
    </xf>
    <xf numFmtId="0" fontId="71" fillId="0" borderId="118" xfId="0" applyFont="1" applyBorder="1" applyAlignment="1">
      <alignment horizontal="center" vertical="center" wrapText="1" readingOrder="1"/>
    </xf>
    <xf numFmtId="0" fontId="89" fillId="0" borderId="129" xfId="0" applyFont="1" applyBorder="1" applyAlignment="1">
      <alignment horizontal="center" vertical="center" wrapText="1"/>
    </xf>
    <xf numFmtId="0" fontId="89" fillId="0" borderId="130" xfId="0" applyFont="1" applyBorder="1" applyAlignment="1">
      <alignment horizontal="center" vertical="center"/>
    </xf>
    <xf numFmtId="0" fontId="77" fillId="20" borderId="112" xfId="0" applyFont="1" applyFill="1" applyBorder="1" applyAlignment="1">
      <alignment horizontal="center"/>
    </xf>
    <xf numFmtId="0" fontId="75" fillId="0" borderId="0" xfId="0" applyFont="1" applyAlignment="1">
      <alignment horizontal="center" vertical="center" wrapText="1"/>
    </xf>
    <xf numFmtId="0" fontId="78" fillId="21" borderId="112" xfId="0" applyFont="1" applyFill="1" applyBorder="1" applyAlignment="1">
      <alignment horizontal="center" vertical="center" wrapText="1"/>
    </xf>
    <xf numFmtId="0" fontId="78" fillId="21" borderId="112" xfId="0" applyFont="1" applyFill="1" applyBorder="1" applyAlignment="1">
      <alignment horizontal="center" vertical="center"/>
    </xf>
    <xf numFmtId="0" fontId="60" fillId="3" borderId="0" xfId="1" applyFont="1" applyFill="1" applyAlignment="1">
      <alignment horizontal="justify" vertical="center" wrapText="1"/>
    </xf>
    <xf numFmtId="0" fontId="60" fillId="3" borderId="0" xfId="1" applyFont="1" applyFill="1" applyAlignment="1">
      <alignment horizontal="left" vertical="center" wrapText="1"/>
    </xf>
    <xf numFmtId="0" fontId="60"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77" xfId="1" applyFont="1" applyFill="1" applyBorder="1" applyAlignment="1">
      <alignment horizontal="justify" vertical="center" wrapText="1"/>
    </xf>
    <xf numFmtId="0" fontId="60" fillId="3" borderId="6" xfId="1" applyFont="1" applyFill="1" applyBorder="1" applyAlignment="1">
      <alignment horizontal="justify" vertical="center" wrapText="1"/>
    </xf>
    <xf numFmtId="0" fontId="60" fillId="3" borderId="77" xfId="1" applyFont="1" applyFill="1" applyBorder="1" applyAlignment="1">
      <alignment horizontal="justify" vertical="center" wrapText="1"/>
    </xf>
    <xf numFmtId="0" fontId="58" fillId="3" borderId="29"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52" fillId="3" borderId="29" xfId="1" applyFont="1" applyFill="1" applyBorder="1" applyAlignment="1">
      <alignment horizontal="justify" vertical="center" wrapText="1"/>
    </xf>
    <xf numFmtId="0" fontId="52" fillId="3" borderId="99" xfId="1" applyFont="1" applyFill="1" applyBorder="1" applyAlignment="1">
      <alignment horizontal="justify"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88" xfId="2" applyFont="1" applyFill="1" applyBorder="1" applyAlignment="1">
      <alignment horizontal="center" vertical="center" wrapText="1"/>
    </xf>
    <xf numFmtId="0" fontId="59" fillId="4" borderId="88" xfId="1" applyFont="1" applyFill="1" applyBorder="1" applyAlignment="1">
      <alignment horizontal="center" vertical="center"/>
    </xf>
    <xf numFmtId="0" fontId="59" fillId="4" borderId="106" xfId="1" applyFont="1" applyFill="1" applyBorder="1" applyAlignment="1">
      <alignment horizontal="center" vertical="center"/>
    </xf>
    <xf numFmtId="0" fontId="58" fillId="7" borderId="6" xfId="0" applyFont="1" applyFill="1" applyBorder="1" applyAlignment="1">
      <alignment horizontal="left" vertical="center" wrapText="1"/>
    </xf>
    <xf numFmtId="0" fontId="52" fillId="3" borderId="72" xfId="1" applyFont="1" applyFill="1" applyBorder="1" applyAlignment="1">
      <alignment horizontal="justify" vertical="center" wrapText="1"/>
    </xf>
    <xf numFmtId="0" fontId="52" fillId="3" borderId="104" xfId="1" applyFont="1" applyFill="1" applyBorder="1" applyAlignment="1">
      <alignment horizontal="justify" vertical="center" wrapText="1"/>
    </xf>
    <xf numFmtId="0" fontId="58" fillId="7" borderId="29" xfId="0" applyFont="1" applyFill="1" applyBorder="1" applyAlignment="1">
      <alignment horizontal="left" vertical="center" wrapText="1"/>
    </xf>
    <xf numFmtId="0" fontId="58" fillId="7" borderId="31" xfId="0" applyFont="1" applyFill="1" applyBorder="1" applyAlignment="1">
      <alignment horizontal="left" vertical="center" wrapText="1"/>
    </xf>
    <xf numFmtId="0" fontId="52" fillId="3" borderId="16" xfId="1" applyFont="1" applyFill="1" applyBorder="1" applyAlignment="1">
      <alignment horizontal="justify" vertical="center" wrapText="1"/>
    </xf>
    <xf numFmtId="0" fontId="58" fillId="3" borderId="73" xfId="0" applyFont="1" applyFill="1" applyBorder="1" applyAlignment="1">
      <alignment vertical="center" wrapText="1"/>
    </xf>
    <xf numFmtId="0" fontId="58" fillId="3" borderId="17" xfId="0" applyFont="1" applyFill="1" applyBorder="1" applyAlignment="1">
      <alignment vertical="center" wrapText="1"/>
    </xf>
    <xf numFmtId="0" fontId="58" fillId="3" borderId="86" xfId="0" applyFont="1" applyFill="1" applyBorder="1" applyAlignment="1">
      <alignment vertical="center" wrapText="1"/>
    </xf>
    <xf numFmtId="0" fontId="58" fillId="3" borderId="87" xfId="0" applyFont="1" applyFill="1" applyBorder="1" applyAlignment="1">
      <alignment vertical="center" wrapText="1"/>
    </xf>
    <xf numFmtId="0" fontId="58" fillId="3" borderId="15" xfId="0" applyFont="1" applyFill="1" applyBorder="1" applyAlignment="1">
      <alignment vertical="center" wrapText="1"/>
    </xf>
    <xf numFmtId="0" fontId="58" fillId="3" borderId="17" xfId="0" applyFont="1" applyFill="1" applyBorder="1" applyAlignment="1">
      <alignment horizontal="left" vertical="center" wrapText="1"/>
    </xf>
    <xf numFmtId="0" fontId="58" fillId="3" borderId="15" xfId="0" applyFont="1" applyFill="1" applyBorder="1" applyAlignment="1">
      <alignment horizontal="left"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98"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100"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101"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81" xfId="2" applyFont="1" applyFill="1" applyBorder="1" applyAlignment="1">
      <alignment horizontal="center" vertical="center" wrapText="1"/>
    </xf>
    <xf numFmtId="0" fontId="59" fillId="4" borderId="102" xfId="2" applyFont="1" applyFill="1" applyBorder="1" applyAlignment="1">
      <alignment horizontal="center" vertical="center" wrapText="1"/>
    </xf>
    <xf numFmtId="0" fontId="59" fillId="4" borderId="103" xfId="1" applyFont="1" applyFill="1" applyBorder="1" applyAlignment="1">
      <alignment horizontal="center" vertical="center"/>
    </xf>
    <xf numFmtId="0" fontId="59" fillId="4" borderId="98" xfId="1" applyFont="1" applyFill="1" applyBorder="1" applyAlignment="1">
      <alignment horizontal="center" vertical="center"/>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85" fillId="0" borderId="35"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2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78" xfId="0" applyFont="1" applyBorder="1" applyAlignment="1">
      <alignment horizontal="center" vertical="center" wrapText="1"/>
    </xf>
    <xf numFmtId="0" fontId="0" fillId="11" borderId="95" xfId="0" applyFont="1" applyFill="1" applyBorder="1" applyAlignment="1">
      <alignment horizontal="center" vertical="center" wrapText="1"/>
    </xf>
    <xf numFmtId="0" fontId="0" fillId="11" borderId="96" xfId="0" applyFont="1" applyFill="1" applyBorder="1" applyAlignment="1">
      <alignment horizontal="center" vertical="center" wrapText="1"/>
    </xf>
    <xf numFmtId="0" fontId="0" fillId="11" borderId="97" xfId="0" applyFont="1" applyFill="1" applyBorder="1" applyAlignment="1">
      <alignment horizontal="center" vertical="center" wrapText="1"/>
    </xf>
    <xf numFmtId="0" fontId="0" fillId="0" borderId="44"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46" xfId="0" applyFont="1" applyBorder="1" applyAlignment="1">
      <alignment horizontal="center" vertical="center" wrapText="1"/>
    </xf>
    <xf numFmtId="0" fontId="0" fillId="11" borderId="94" xfId="0" applyFont="1" applyFill="1" applyBorder="1" applyAlignment="1">
      <alignment horizontal="center" vertical="center" wrapText="1"/>
    </xf>
    <xf numFmtId="0" fontId="0" fillId="11" borderId="93" xfId="0"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32" xfId="0" applyFont="1" applyBorder="1" applyAlignment="1">
      <alignment horizontal="center" vertical="center" wrapText="1"/>
    </xf>
    <xf numFmtId="0" fontId="0" fillId="10" borderId="79" xfId="0" applyFont="1" applyFill="1" applyBorder="1" applyAlignment="1">
      <alignment horizontal="center" vertical="center" wrapText="1"/>
    </xf>
    <xf numFmtId="0" fontId="0" fillId="10" borderId="81" xfId="0" applyFont="1" applyFill="1" applyBorder="1" applyAlignment="1">
      <alignment horizontal="center" vertical="center" wrapText="1"/>
    </xf>
    <xf numFmtId="0" fontId="0" fillId="10" borderId="82" xfId="0" applyFont="1" applyFill="1" applyBorder="1" applyAlignment="1">
      <alignment horizontal="center" vertical="center" wrapText="1"/>
    </xf>
    <xf numFmtId="0" fontId="0" fillId="10" borderId="11" xfId="0" applyFont="1" applyFill="1" applyBorder="1" applyAlignment="1">
      <alignment horizontal="center" vertical="center" wrapText="1"/>
    </xf>
    <xf numFmtId="0" fontId="0" fillId="10" borderId="0" xfId="0" applyFont="1" applyFill="1" applyAlignment="1">
      <alignment horizontal="center" vertical="center" wrapText="1"/>
    </xf>
    <xf numFmtId="0" fontId="0" fillId="10" borderId="12" xfId="0" applyFont="1" applyFill="1" applyBorder="1" applyAlignment="1">
      <alignment horizontal="center" vertical="center" wrapText="1"/>
    </xf>
    <xf numFmtId="0" fontId="0" fillId="0" borderId="31" xfId="0" applyFont="1" applyBorder="1" applyAlignment="1">
      <alignment horizontal="center" vertical="center" wrapText="1"/>
    </xf>
    <xf numFmtId="0" fontId="4" fillId="4" borderId="39"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0" fillId="0" borderId="89"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125" xfId="0" applyFont="1" applyBorder="1" applyAlignment="1">
      <alignment horizontal="center" vertical="center" wrapText="1"/>
    </xf>
    <xf numFmtId="0" fontId="0" fillId="0" borderId="126" xfId="0" applyFont="1" applyBorder="1" applyAlignment="1">
      <alignment horizontal="center" vertical="center" wrapText="1"/>
    </xf>
    <xf numFmtId="0" fontId="0" fillId="0" borderId="31" xfId="0" applyFont="1" applyBorder="1" applyAlignment="1">
      <alignment horizontal="center" vertical="top" wrapText="1"/>
    </xf>
    <xf numFmtId="0" fontId="0" fillId="0" borderId="93" xfId="0" applyFont="1" applyBorder="1" applyAlignment="1">
      <alignment horizontal="center" vertical="center" wrapText="1"/>
    </xf>
    <xf numFmtId="0" fontId="0" fillId="0" borderId="45"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4" fillId="4" borderId="90"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5" xfId="0" applyFont="1" applyFill="1" applyBorder="1" applyAlignment="1">
      <alignment horizontal="center" vertical="center" textRotation="1"/>
    </xf>
    <xf numFmtId="0" fontId="4" fillId="4" borderId="55" xfId="0" applyFont="1" applyFill="1" applyBorder="1" applyAlignment="1">
      <alignment horizontal="center" vertical="center" wrapText="1"/>
    </xf>
    <xf numFmtId="0" fontId="4" fillId="4" borderId="0" xfId="0" applyFont="1" applyFill="1" applyAlignment="1">
      <alignment horizontal="center" vertical="center"/>
    </xf>
    <xf numFmtId="0" fontId="90" fillId="3" borderId="6" xfId="0" applyFont="1" applyFill="1" applyBorder="1" applyAlignment="1" applyProtection="1">
      <alignment horizontal="left" vertical="center"/>
      <protection locked="0"/>
    </xf>
    <xf numFmtId="0" fontId="91" fillId="3" borderId="6" xfId="0" applyFont="1" applyFill="1" applyBorder="1" applyAlignment="1" applyProtection="1">
      <alignment horizontal="left" vertical="center" wrapText="1"/>
      <protection locked="0"/>
    </xf>
    <xf numFmtId="0" fontId="4" fillId="16" borderId="39" xfId="0" applyFont="1" applyFill="1" applyBorder="1" applyAlignment="1" applyProtection="1">
      <alignment horizontal="center" vertical="center" wrapText="1"/>
      <protection locked="0"/>
    </xf>
    <xf numFmtId="0" fontId="4" fillId="16" borderId="91" xfId="0" applyFont="1" applyFill="1" applyBorder="1" applyAlignment="1" applyProtection="1">
      <alignment horizontal="center" vertical="center" wrapText="1"/>
      <protection locked="0"/>
    </xf>
    <xf numFmtId="0" fontId="4" fillId="16" borderId="65" xfId="0" applyFont="1" applyFill="1" applyBorder="1" applyAlignment="1" applyProtection="1">
      <alignment horizontal="center" vertical="center" wrapText="1"/>
      <protection locked="0"/>
    </xf>
    <xf numFmtId="0" fontId="4" fillId="16" borderId="51" xfId="0" applyFont="1" applyFill="1" applyBorder="1" applyAlignment="1" applyProtection="1">
      <alignment horizontal="center" vertical="center"/>
      <protection locked="0"/>
    </xf>
    <xf numFmtId="0" fontId="4" fillId="16" borderId="52" xfId="0" applyFont="1" applyFill="1" applyBorder="1" applyAlignment="1" applyProtection="1">
      <alignment horizontal="center" vertical="center"/>
      <protection locked="0"/>
    </xf>
    <xf numFmtId="0" fontId="4" fillId="4" borderId="9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109" xfId="0" applyFont="1" applyFill="1" applyBorder="1" applyAlignment="1">
      <alignment horizontal="center" vertical="center"/>
    </xf>
    <xf numFmtId="0" fontId="85" fillId="0" borderId="23" xfId="0" applyFont="1" applyBorder="1" applyAlignment="1">
      <alignment horizontal="center" vertical="center" wrapText="1"/>
    </xf>
    <xf numFmtId="0" fontId="85" fillId="0" borderId="32" xfId="0" applyFont="1" applyBorder="1" applyAlignment="1">
      <alignment horizontal="center" vertical="center" wrapText="1"/>
    </xf>
    <xf numFmtId="9" fontId="0" fillId="0" borderId="23" xfId="4" applyFont="1" applyBorder="1" applyAlignment="1">
      <alignment horizontal="center" vertical="center" wrapText="1"/>
    </xf>
    <xf numFmtId="9" fontId="0" fillId="0" borderId="32" xfId="4" applyFont="1" applyBorder="1" applyAlignment="1">
      <alignment horizontal="center" vertical="center" wrapText="1"/>
    </xf>
    <xf numFmtId="0" fontId="0" fillId="0" borderId="95"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9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9" fontId="12" fillId="0" borderId="35"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4" xfId="4" applyFont="1" applyBorder="1" applyAlignment="1">
      <alignment horizontal="center" vertical="center" wrapText="1"/>
    </xf>
    <xf numFmtId="0" fontId="86" fillId="0" borderId="35"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24" xfId="0" applyFont="1" applyBorder="1" applyAlignment="1">
      <alignment horizontal="center" vertical="center" wrapText="1"/>
    </xf>
    <xf numFmtId="0" fontId="0" fillId="3" borderId="95" xfId="0" applyFont="1" applyFill="1" applyBorder="1" applyAlignment="1">
      <alignment horizontal="center" vertical="center" wrapText="1"/>
    </xf>
    <xf numFmtId="0" fontId="0" fillId="3" borderId="96" xfId="0" applyFont="1" applyFill="1" applyBorder="1" applyAlignment="1">
      <alignment horizontal="center" vertical="center" wrapText="1"/>
    </xf>
    <xf numFmtId="0" fontId="0" fillId="3" borderId="97" xfId="0" applyFont="1" applyFill="1" applyBorder="1" applyAlignment="1">
      <alignment horizontal="center" vertical="center" wrapText="1"/>
    </xf>
    <xf numFmtId="0" fontId="0" fillId="0" borderId="120" xfId="0" applyFont="1" applyBorder="1" applyAlignment="1">
      <alignment horizontal="center" vertical="center" wrapText="1"/>
    </xf>
    <xf numFmtId="0" fontId="0" fillId="0" borderId="119" xfId="0" applyFont="1" applyBorder="1" applyAlignment="1">
      <alignment horizontal="center" vertical="center" wrapText="1"/>
    </xf>
    <xf numFmtId="0" fontId="0" fillId="0" borderId="121" xfId="0" applyFont="1" applyBorder="1" applyAlignment="1">
      <alignment horizontal="center" vertical="center" wrapText="1"/>
    </xf>
    <xf numFmtId="0" fontId="12" fillId="11" borderId="94" xfId="0" applyFont="1" applyFill="1" applyBorder="1" applyAlignment="1">
      <alignment horizontal="center" vertical="center" wrapText="1"/>
    </xf>
    <xf numFmtId="0" fontId="12" fillId="11" borderId="96" xfId="0" applyFont="1" applyFill="1" applyBorder="1" applyAlignment="1">
      <alignment horizontal="center" vertical="center" wrapText="1"/>
    </xf>
    <xf numFmtId="0" fontId="12" fillId="11" borderId="97" xfId="0" applyFont="1" applyFill="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35" xfId="3" applyNumberFormat="1" applyFont="1" applyBorder="1" applyAlignment="1">
      <alignment horizontal="center" vertical="center" wrapText="1"/>
    </xf>
    <xf numFmtId="0" fontId="28" fillId="4" borderId="60" xfId="0" applyFont="1" applyFill="1" applyBorder="1" applyAlignment="1">
      <alignment horizontal="center" vertical="center"/>
    </xf>
    <xf numFmtId="0" fontId="28" fillId="4" borderId="61" xfId="0" applyFont="1" applyFill="1" applyBorder="1" applyAlignment="1">
      <alignment horizontal="center" vertical="center"/>
    </xf>
    <xf numFmtId="0" fontId="28" fillId="4" borderId="62" xfId="0" applyFont="1" applyFill="1" applyBorder="1" applyAlignment="1">
      <alignment horizontal="center" vertical="center"/>
    </xf>
    <xf numFmtId="0" fontId="28"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9" fontId="0" fillId="0" borderId="6" xfId="0" applyNumberFormat="1" applyBorder="1" applyAlignment="1">
      <alignment horizontal="center" vertical="center" wrapText="1"/>
    </xf>
    <xf numFmtId="2"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65" fillId="0" borderId="6" xfId="0" applyFont="1" applyBorder="1" applyAlignment="1">
      <alignment horizontal="center" vertical="center" wrapText="1"/>
    </xf>
    <xf numFmtId="0" fontId="65" fillId="0" borderId="24" xfId="0" applyFont="1" applyBorder="1" applyAlignment="1">
      <alignment horizontal="center" vertical="center" wrapText="1"/>
    </xf>
    <xf numFmtId="0" fontId="0" fillId="11" borderId="96" xfId="0" applyFill="1" applyBorder="1" applyAlignment="1">
      <alignment horizontal="center" vertical="center" wrapText="1"/>
    </xf>
    <xf numFmtId="0" fontId="27" fillId="0" borderId="6" xfId="0" applyFont="1" applyBorder="1" applyAlignment="1">
      <alignment horizontal="center" vertical="center" wrapText="1"/>
    </xf>
    <xf numFmtId="0" fontId="0" fillId="0" borderId="6" xfId="0" applyBorder="1" applyAlignment="1">
      <alignment horizontal="center" vertical="center"/>
    </xf>
    <xf numFmtId="0" fontId="65" fillId="3" borderId="32" xfId="0" applyFont="1" applyFill="1" applyBorder="1" applyAlignment="1">
      <alignment horizontal="center" vertical="center" wrapText="1"/>
    </xf>
    <xf numFmtId="0" fontId="65" fillId="3" borderId="28" xfId="0" applyFont="1" applyFill="1" applyBorder="1" applyAlignment="1">
      <alignment horizontal="center" vertical="center" wrapText="1"/>
    </xf>
    <xf numFmtId="0" fontId="65" fillId="3" borderId="46" xfId="0" applyFont="1" applyFill="1" applyBorder="1" applyAlignment="1">
      <alignment horizontal="center" vertical="center" wrapText="1"/>
    </xf>
    <xf numFmtId="0" fontId="0" fillId="3" borderId="32"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28" fillId="4" borderId="6" xfId="0" applyFont="1" applyFill="1" applyBorder="1" applyAlignment="1">
      <alignment horizontal="center" vertical="center"/>
    </xf>
    <xf numFmtId="0" fontId="4" fillId="4" borderId="6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90" fillId="3" borderId="6" xfId="0" applyFont="1" applyFill="1" applyBorder="1" applyAlignment="1" applyProtection="1">
      <alignment horizontal="left" vertical="center" wrapText="1"/>
      <protection locked="0"/>
    </xf>
    <xf numFmtId="0" fontId="0" fillId="0" borderId="96" xfId="0"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0" fillId="3" borderId="44" xfId="0" applyFill="1" applyBorder="1" applyAlignment="1">
      <alignment horizontal="center" vertical="center" wrapText="1"/>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4" xfId="0" applyFont="1" applyFill="1" applyBorder="1" applyAlignment="1">
      <alignment horizontal="center" vertical="center"/>
    </xf>
    <xf numFmtId="2" fontId="0" fillId="0" borderId="35" xfId="0" applyNumberFormat="1" applyBorder="1" applyAlignment="1">
      <alignment horizontal="center" vertical="center" wrapText="1"/>
    </xf>
    <xf numFmtId="0" fontId="0" fillId="0" borderId="95" xfId="0" applyBorder="1" applyAlignment="1">
      <alignment horizontal="center" vertical="center" wrapText="1"/>
    </xf>
    <xf numFmtId="0" fontId="0" fillId="0" borderId="35" xfId="0" applyBorder="1" applyAlignment="1">
      <alignment horizontal="center" vertical="center" wrapText="1"/>
    </xf>
    <xf numFmtId="0" fontId="27" fillId="0" borderId="35" xfId="0" applyFont="1" applyBorder="1" applyAlignment="1">
      <alignment horizontal="center" vertical="center" wrapText="1"/>
    </xf>
    <xf numFmtId="9" fontId="0" fillId="0" borderId="35" xfId="0" applyNumberFormat="1"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42" fillId="0" borderId="71" xfId="0" applyFont="1" applyBorder="1" applyAlignment="1">
      <alignment horizontal="center" vertical="center"/>
    </xf>
    <xf numFmtId="0" fontId="42" fillId="0" borderId="10" xfId="0" applyFont="1" applyBorder="1" applyAlignment="1">
      <alignment horizontal="center" vertical="center"/>
    </xf>
    <xf numFmtId="0" fontId="48" fillId="0" borderId="6" xfId="0" applyFont="1" applyBorder="1" applyAlignment="1">
      <alignment horizontal="left" vertical="center" wrapText="1"/>
    </xf>
    <xf numFmtId="0" fontId="44" fillId="6" borderId="6" xfId="0" applyFont="1" applyFill="1" applyBorder="1" applyAlignment="1">
      <alignment horizontal="center" vertical="center" wrapText="1" readingOrder="1"/>
    </xf>
    <xf numFmtId="0" fontId="44" fillId="6" borderId="0" xfId="0" applyFont="1" applyFill="1" applyAlignment="1">
      <alignment horizontal="center" vertical="center" wrapText="1" readingOrder="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4" xfId="0" applyFont="1" applyBorder="1" applyAlignment="1">
      <alignment horizontal="left" vertical="center" wrapText="1"/>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4"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24" fillId="0" borderId="35" xfId="0" applyFont="1" applyBorder="1" applyAlignment="1">
      <alignment horizontal="center" vertical="center"/>
    </xf>
    <xf numFmtId="0" fontId="24" fillId="0" borderId="6" xfId="0" applyFont="1" applyBorder="1" applyAlignment="1">
      <alignment horizontal="center" vertical="center"/>
    </xf>
    <xf numFmtId="0" fontId="24" fillId="0" borderId="24"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78" xfId="0" applyFont="1" applyBorder="1" applyAlignment="1">
      <alignment horizontal="center" vertical="center"/>
    </xf>
    <xf numFmtId="1" fontId="35" fillId="0" borderId="95" xfId="0" applyNumberFormat="1" applyFont="1" applyBorder="1" applyAlignment="1" applyProtection="1">
      <alignment horizontal="center" vertical="center" wrapText="1"/>
      <protection locked="0"/>
    </xf>
    <xf numFmtId="1" fontId="35" fillId="0" borderId="96" xfId="0" applyNumberFormat="1" applyFont="1" applyBorder="1" applyAlignment="1" applyProtection="1">
      <alignment horizontal="center" vertical="center" wrapText="1"/>
      <protection locked="0"/>
    </xf>
    <xf numFmtId="1" fontId="35" fillId="0" borderId="97" xfId="0" applyNumberFormat="1" applyFont="1" applyBorder="1" applyAlignment="1" applyProtection="1">
      <alignment horizontal="center" vertical="center" wrapText="1"/>
      <protection locked="0"/>
    </xf>
    <xf numFmtId="1" fontId="35" fillId="0" borderId="35"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4" xfId="0" applyNumberFormat="1" applyFont="1" applyBorder="1" applyAlignment="1" applyProtection="1">
      <alignment horizontal="center" vertical="center" wrapText="1"/>
      <protection locked="0"/>
    </xf>
    <xf numFmtId="1" fontId="24" fillId="0" borderId="35" xfId="0" applyNumberFormat="1" applyFont="1" applyBorder="1" applyAlignment="1">
      <alignment horizontal="center" vertical="center"/>
    </xf>
    <xf numFmtId="0" fontId="24" fillId="0" borderId="35"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84" fillId="0" borderId="35" xfId="0" applyFont="1" applyBorder="1" applyAlignment="1">
      <alignment horizontal="center" vertical="center"/>
    </xf>
    <xf numFmtId="0" fontId="84" fillId="0" borderId="6" xfId="0" applyFont="1" applyBorder="1" applyAlignment="1">
      <alignment horizontal="center" vertical="center"/>
    </xf>
    <xf numFmtId="0" fontId="84" fillId="0" borderId="24" xfId="0" applyFont="1" applyBorder="1" applyAlignment="1">
      <alignment horizontal="center" vertical="center"/>
    </xf>
    <xf numFmtId="14" fontId="51" fillId="23" borderId="35" xfId="0" applyNumberFormat="1" applyFont="1" applyFill="1" applyBorder="1" applyAlignment="1" applyProtection="1">
      <alignment horizontal="center" vertical="center"/>
      <protection locked="0"/>
    </xf>
    <xf numFmtId="0" fontId="51" fillId="23" borderId="6" xfId="0" applyFont="1" applyFill="1" applyBorder="1" applyAlignment="1" applyProtection="1">
      <alignment horizontal="center" vertical="center"/>
      <protection locked="0"/>
    </xf>
    <xf numFmtId="0" fontId="51" fillId="23" borderId="24" xfId="0" applyFont="1" applyFill="1" applyBorder="1" applyAlignment="1" applyProtection="1">
      <alignment horizontal="center" vertical="center"/>
      <protection locked="0"/>
    </xf>
    <xf numFmtId="0" fontId="96" fillId="0" borderId="35" xfId="0" applyFont="1" applyBorder="1" applyAlignment="1" applyProtection="1">
      <alignment horizontal="center" vertical="center"/>
      <protection locked="0"/>
    </xf>
    <xf numFmtId="0" fontId="96" fillId="0" borderId="6" xfId="0" applyFont="1" applyBorder="1" applyAlignment="1" applyProtection="1">
      <alignment horizontal="center" vertical="center"/>
      <protection locked="0"/>
    </xf>
    <xf numFmtId="0" fontId="96" fillId="0" borderId="24" xfId="0" applyFont="1" applyBorder="1" applyAlignment="1" applyProtection="1">
      <alignment horizontal="center" vertical="center"/>
      <protection locked="0"/>
    </xf>
    <xf numFmtId="0" fontId="97" fillId="0" borderId="35" xfId="0" applyFont="1" applyBorder="1" applyAlignment="1">
      <alignment horizontal="center" vertical="center" wrapText="1"/>
    </xf>
    <xf numFmtId="0" fontId="97" fillId="0" borderId="6" xfId="0" applyFont="1" applyBorder="1" applyAlignment="1">
      <alignment horizontal="center" vertical="center" wrapText="1"/>
    </xf>
    <xf numFmtId="0" fontId="97" fillId="0" borderId="24" xfId="0" applyFont="1" applyBorder="1" applyAlignment="1">
      <alignment horizontal="center" vertical="center" wrapText="1"/>
    </xf>
    <xf numFmtId="0" fontId="96" fillId="0" borderId="6" xfId="0" applyFont="1" applyBorder="1" applyAlignment="1">
      <alignment horizontal="center" vertical="center"/>
    </xf>
    <xf numFmtId="0" fontId="96" fillId="0" borderId="24" xfId="0" applyFont="1" applyBorder="1" applyAlignment="1">
      <alignment horizontal="center" vertical="center"/>
    </xf>
    <xf numFmtId="1" fontId="95" fillId="0" borderId="95" xfId="0" applyNumberFormat="1" applyFont="1" applyBorder="1" applyAlignment="1" applyProtection="1">
      <alignment horizontal="center" vertical="center" wrapText="1"/>
      <protection locked="0"/>
    </xf>
    <xf numFmtId="1" fontId="95" fillId="0" borderId="96" xfId="0" applyNumberFormat="1" applyFont="1" applyBorder="1" applyAlignment="1" applyProtection="1">
      <alignment horizontal="center" vertical="center" wrapText="1"/>
      <protection locked="0"/>
    </xf>
    <xf numFmtId="1" fontId="95" fillId="0" borderId="97" xfId="0" applyNumberFormat="1" applyFont="1" applyBorder="1" applyAlignment="1" applyProtection="1">
      <alignment horizontal="center" vertical="center" wrapText="1"/>
      <protection locked="0"/>
    </xf>
    <xf numFmtId="1" fontId="95" fillId="0" borderId="35" xfId="0" applyNumberFormat="1" applyFont="1" applyBorder="1" applyAlignment="1" applyProtection="1">
      <alignment horizontal="center" vertical="center" wrapText="1"/>
      <protection locked="0"/>
    </xf>
    <xf numFmtId="1" fontId="95" fillId="0" borderId="6" xfId="0" applyNumberFormat="1" applyFont="1" applyBorder="1" applyAlignment="1" applyProtection="1">
      <alignment horizontal="center" vertical="center" wrapText="1"/>
      <protection locked="0"/>
    </xf>
    <xf numFmtId="1" fontId="95" fillId="0" borderId="24" xfId="0" applyNumberFormat="1" applyFont="1" applyBorder="1" applyAlignment="1" applyProtection="1">
      <alignment horizontal="center" vertical="center" wrapText="1"/>
      <protection locked="0"/>
    </xf>
    <xf numFmtId="1" fontId="96" fillId="0" borderId="35" xfId="0" applyNumberFormat="1" applyFont="1" applyBorder="1" applyAlignment="1">
      <alignment horizontal="center" vertical="center"/>
    </xf>
    <xf numFmtId="0" fontId="93" fillId="4" borderId="39" xfId="0" applyFont="1" applyFill="1" applyBorder="1" applyAlignment="1">
      <alignment horizontal="center" vertical="center" wrapText="1"/>
    </xf>
    <xf numFmtId="0" fontId="93" fillId="4" borderId="42" xfId="0" applyFont="1" applyFill="1" applyBorder="1" applyAlignment="1">
      <alignment horizontal="center" vertical="center" wrapText="1"/>
    </xf>
    <xf numFmtId="0" fontId="93" fillId="4" borderId="40" xfId="0" applyFont="1" applyFill="1" applyBorder="1" applyAlignment="1">
      <alignment horizontal="center" vertical="center" wrapText="1"/>
    </xf>
    <xf numFmtId="0" fontId="93" fillId="4" borderId="41" xfId="0" applyFont="1" applyFill="1" applyBorder="1" applyAlignment="1">
      <alignment horizontal="center" vertical="center" wrapText="1"/>
    </xf>
    <xf numFmtId="0" fontId="5" fillId="4" borderId="40" xfId="0" applyFont="1" applyFill="1" applyBorder="1" applyAlignment="1" applyProtection="1">
      <alignment horizontal="center" vertical="center" wrapText="1"/>
      <protection locked="0"/>
    </xf>
    <xf numFmtId="0" fontId="5" fillId="4" borderId="40"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41" xfId="0" applyFont="1" applyFill="1" applyBorder="1" applyAlignment="1">
      <alignment horizontal="center" vertical="center"/>
    </xf>
    <xf numFmtId="0" fontId="5" fillId="16" borderId="38" xfId="0" applyFont="1" applyFill="1" applyBorder="1" applyAlignment="1" applyProtection="1">
      <alignment horizontal="center" vertical="center" wrapText="1"/>
      <protection locked="0"/>
    </xf>
    <xf numFmtId="0" fontId="5" fillId="4" borderId="38" xfId="0" applyFont="1" applyFill="1" applyBorder="1" applyAlignment="1" applyProtection="1">
      <alignment horizontal="center" vertical="center" wrapText="1"/>
      <protection locked="0"/>
    </xf>
    <xf numFmtId="0" fontId="99" fillId="3" borderId="29" xfId="0" applyFont="1" applyFill="1" applyBorder="1" applyAlignment="1" applyProtection="1">
      <alignment horizontal="left" vertical="center" wrapText="1"/>
      <protection locked="0"/>
    </xf>
    <xf numFmtId="0" fontId="99" fillId="3" borderId="30" xfId="0" applyFont="1" applyFill="1" applyBorder="1" applyAlignment="1" applyProtection="1">
      <alignment horizontal="left" vertical="center" wrapText="1"/>
      <protection locked="0"/>
    </xf>
    <xf numFmtId="0" fontId="99" fillId="3" borderId="31" xfId="0" applyFont="1" applyFill="1" applyBorder="1" applyAlignment="1" applyProtection="1">
      <alignment horizontal="left" vertical="center" wrapText="1"/>
      <protection locked="0"/>
    </xf>
    <xf numFmtId="1" fontId="96" fillId="0" borderId="35" xfId="0" applyNumberFormat="1" applyFont="1" applyBorder="1" applyAlignment="1">
      <alignment horizontal="center" vertical="center" wrapText="1"/>
    </xf>
    <xf numFmtId="0" fontId="96" fillId="0" borderId="6" xfId="0" applyFont="1" applyBorder="1" applyAlignment="1">
      <alignment horizontal="center" vertical="center" wrapText="1"/>
    </xf>
    <xf numFmtId="0" fontId="96" fillId="0" borderId="24" xfId="0" applyFont="1" applyBorder="1" applyAlignment="1">
      <alignment horizontal="center" vertical="center" wrapText="1"/>
    </xf>
    <xf numFmtId="0" fontId="92"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6" xfId="0" applyFont="1" applyFill="1" applyBorder="1" applyAlignment="1">
      <alignment horizontal="center" vertical="center" wrapText="1"/>
    </xf>
    <xf numFmtId="0" fontId="98" fillId="3" borderId="6" xfId="0" applyFont="1" applyFill="1" applyBorder="1" applyAlignment="1" applyProtection="1">
      <alignment horizontal="left" vertical="center"/>
      <protection locked="0"/>
    </xf>
    <xf numFmtId="0" fontId="99" fillId="3" borderId="6" xfId="0" applyFont="1" applyFill="1" applyBorder="1" applyAlignment="1" applyProtection="1">
      <alignment horizontal="left" vertical="center" wrapText="1"/>
      <protection locked="0"/>
    </xf>
    <xf numFmtId="0" fontId="94" fillId="17" borderId="124" xfId="0" applyFont="1" applyFill="1" applyBorder="1" applyAlignment="1">
      <alignment horizontal="center"/>
    </xf>
    <xf numFmtId="0" fontId="94" fillId="17" borderId="55" xfId="0" applyFont="1" applyFill="1" applyBorder="1" applyAlignment="1">
      <alignment horizont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1" fontId="24" fillId="0" borderId="6" xfId="0" applyNumberFormat="1"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4"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0" fillId="0" borderId="24" xfId="0" applyBorder="1" applyAlignment="1">
      <alignment horizontal="center" vertical="center" wrapText="1"/>
    </xf>
    <xf numFmtId="0" fontId="13" fillId="0" borderId="23" xfId="0" applyFont="1" applyBorder="1" applyAlignment="1">
      <alignment horizontal="center" vertical="center"/>
    </xf>
    <xf numFmtId="0" fontId="13" fillId="0" borderId="125" xfId="0" applyFont="1" applyBorder="1" applyAlignment="1">
      <alignment horizontal="center" vertical="center"/>
    </xf>
    <xf numFmtId="1" fontId="35" fillId="0" borderId="94" xfId="0" applyNumberFormat="1" applyFont="1" applyBorder="1" applyAlignment="1" applyProtection="1">
      <alignment horizontal="center" vertical="center" wrapText="1"/>
      <protection locked="0"/>
    </xf>
    <xf numFmtId="1" fontId="35" fillId="0" borderId="23" xfId="0" applyNumberFormat="1" applyFont="1" applyBorder="1" applyAlignment="1" applyProtection="1">
      <alignment horizontal="center" vertical="center" wrapText="1"/>
      <protection locked="0"/>
    </xf>
    <xf numFmtId="1" fontId="24" fillId="0" borderId="23" xfId="0" applyNumberFormat="1" applyFont="1" applyBorder="1" applyAlignment="1">
      <alignment horizontal="center" vertical="center"/>
    </xf>
    <xf numFmtId="1" fontId="35" fillId="0" borderId="23" xfId="0" applyNumberFormat="1" applyFont="1" applyBorder="1" applyAlignment="1">
      <alignment horizontal="center" vertical="center"/>
    </xf>
    <xf numFmtId="0" fontId="13" fillId="0" borderId="23" xfId="0" applyFont="1" applyBorder="1" applyAlignment="1" applyProtection="1">
      <alignment horizontal="center" vertical="center"/>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30" fillId="17" borderId="47" xfId="0" applyFont="1" applyFill="1" applyBorder="1" applyAlignment="1">
      <alignment horizontal="center"/>
    </xf>
    <xf numFmtId="0" fontId="30" fillId="17" borderId="48" xfId="0" applyFont="1" applyFill="1" applyBorder="1" applyAlignment="1">
      <alignment horizontal="center"/>
    </xf>
    <xf numFmtId="1" fontId="35" fillId="0" borderId="35" xfId="0" applyNumberFormat="1" applyFont="1" applyBorder="1" applyAlignment="1">
      <alignment horizontal="center" vertical="center"/>
    </xf>
    <xf numFmtId="0" fontId="13" fillId="0" borderId="35" xfId="0" applyFont="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6" xfId="0" applyFont="1" applyFill="1" applyBorder="1" applyAlignment="1">
      <alignment horizontal="center" vertical="center" wrapText="1"/>
    </xf>
    <xf numFmtId="0" fontId="7" fillId="3" borderId="6" xfId="0" applyFont="1" applyFill="1" applyBorder="1" applyAlignment="1">
      <alignment horizontal="center" vertical="center"/>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100" fillId="0" borderId="35" xfId="0" applyFont="1" applyBorder="1" applyAlignment="1">
      <alignment horizontal="center" vertical="center" wrapText="1"/>
    </xf>
    <xf numFmtId="0" fontId="12" fillId="0" borderId="35" xfId="0" applyFont="1" applyBorder="1" applyAlignment="1">
      <alignment horizontal="center" vertical="center"/>
    </xf>
    <xf numFmtId="0" fontId="100" fillId="0" borderId="35" xfId="0" applyFont="1" applyBorder="1" applyAlignment="1">
      <alignment horizontal="center" vertical="center"/>
    </xf>
    <xf numFmtId="0" fontId="12" fillId="0" borderId="76" xfId="0" applyFont="1" applyBorder="1" applyAlignment="1">
      <alignment horizontal="justify" vertical="center" wrapText="1"/>
    </xf>
    <xf numFmtId="0" fontId="100" fillId="0" borderId="6" xfId="0" applyFont="1" applyBorder="1" applyAlignment="1">
      <alignment horizontal="center" vertical="center" wrapText="1"/>
    </xf>
    <xf numFmtId="0" fontId="12" fillId="0" borderId="6" xfId="0" applyFont="1" applyBorder="1" applyAlignment="1">
      <alignment horizontal="center" vertical="center"/>
    </xf>
    <xf numFmtId="0" fontId="100" fillId="0" borderId="6" xfId="0" applyFont="1" applyBorder="1" applyAlignment="1">
      <alignment horizontal="center" vertical="center"/>
    </xf>
    <xf numFmtId="0" fontId="12" fillId="0" borderId="77" xfId="0" applyFont="1" applyBorder="1" applyAlignment="1">
      <alignment horizontal="justify" vertical="center" wrapText="1"/>
    </xf>
    <xf numFmtId="0" fontId="100" fillId="0" borderId="24" xfId="0" applyFont="1" applyBorder="1" applyAlignment="1">
      <alignment horizontal="center" vertical="center" wrapText="1"/>
    </xf>
    <xf numFmtId="0" fontId="12" fillId="0" borderId="24" xfId="0" applyFont="1" applyBorder="1" applyAlignment="1">
      <alignment horizontal="center" vertical="center"/>
    </xf>
    <xf numFmtId="0" fontId="100" fillId="0" borderId="24" xfId="0" applyFont="1" applyBorder="1" applyAlignment="1">
      <alignment horizontal="center" vertical="center"/>
    </xf>
    <xf numFmtId="0" fontId="12" fillId="0" borderId="78" xfId="0" applyFont="1" applyBorder="1" applyAlignment="1">
      <alignment horizontal="justify"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01" fillId="0" borderId="35" xfId="0" applyFont="1" applyBorder="1" applyAlignment="1">
      <alignment horizontal="center" vertical="center" wrapText="1"/>
    </xf>
    <xf numFmtId="0" fontId="13" fillId="0" borderId="44" xfId="0" applyFont="1" applyBorder="1" applyAlignment="1">
      <alignment horizontal="center" vertical="center" wrapText="1"/>
    </xf>
    <xf numFmtId="0" fontId="101" fillId="0" borderId="35" xfId="0" applyFont="1" applyBorder="1" applyAlignment="1">
      <alignment horizontal="center" vertical="center"/>
    </xf>
    <xf numFmtId="14" fontId="8" fillId="23" borderId="35" xfId="0" applyNumberFormat="1" applyFont="1" applyFill="1" applyBorder="1" applyAlignment="1" applyProtection="1">
      <alignment horizontal="center" vertical="center"/>
      <protection locked="0"/>
    </xf>
    <xf numFmtId="0" fontId="24" fillId="0" borderId="76" xfId="0" applyFont="1" applyBorder="1" applyAlignment="1">
      <alignment horizontal="justify" vertical="center" wrapText="1"/>
    </xf>
    <xf numFmtId="0" fontId="101"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01" fillId="0" borderId="6" xfId="0" applyFont="1" applyBorder="1" applyAlignment="1">
      <alignment horizontal="center" vertical="center"/>
    </xf>
    <xf numFmtId="0" fontId="8" fillId="23" borderId="6" xfId="0" applyFont="1" applyFill="1" applyBorder="1" applyAlignment="1" applyProtection="1">
      <alignment horizontal="center" vertical="center"/>
      <protection locked="0"/>
    </xf>
    <xf numFmtId="0" fontId="24" fillId="0" borderId="77" xfId="0" applyFont="1" applyBorder="1" applyAlignment="1">
      <alignment horizontal="justify" vertical="center" wrapText="1"/>
    </xf>
    <xf numFmtId="0" fontId="101" fillId="0" borderId="24" xfId="0" applyFont="1" applyBorder="1" applyAlignment="1">
      <alignment horizontal="center" vertical="center" wrapText="1"/>
    </xf>
    <xf numFmtId="0" fontId="13" fillId="0" borderId="46" xfId="0" applyFont="1" applyBorder="1" applyAlignment="1">
      <alignment horizontal="center" vertical="center" wrapText="1"/>
    </xf>
    <xf numFmtId="0" fontId="101" fillId="0" borderId="24" xfId="0" applyFont="1" applyBorder="1" applyAlignment="1">
      <alignment horizontal="center" vertical="center"/>
    </xf>
    <xf numFmtId="0" fontId="8" fillId="23" borderId="24" xfId="0" applyFont="1" applyFill="1" applyBorder="1" applyAlignment="1" applyProtection="1">
      <alignment horizontal="center" vertical="center"/>
      <protection locked="0"/>
    </xf>
    <xf numFmtId="0" fontId="24" fillId="0" borderId="78" xfId="0" applyFont="1" applyBorder="1" applyAlignment="1">
      <alignment horizontal="justify" vertical="center" wrapText="1"/>
    </xf>
    <xf numFmtId="0" fontId="24" fillId="0" borderId="76"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3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24" borderId="35" xfId="0" applyFont="1" applyFill="1" applyBorder="1" applyAlignment="1">
      <alignment horizontal="center" vertical="center" wrapText="1"/>
    </xf>
    <xf numFmtId="0" fontId="24" fillId="24" borderId="6" xfId="0" applyFont="1" applyFill="1" applyBorder="1" applyAlignment="1">
      <alignment horizontal="center" vertical="center" wrapText="1"/>
    </xf>
    <xf numFmtId="0" fontId="24" fillId="24" borderId="24" xfId="0" applyFont="1" applyFill="1" applyBorder="1" applyAlignment="1">
      <alignment horizontal="center" vertical="center" wrapText="1"/>
    </xf>
    <xf numFmtId="0" fontId="12" fillId="24" borderId="35" xfId="0" applyFont="1" applyFill="1" applyBorder="1" applyAlignment="1">
      <alignment horizontal="center" vertical="center" wrapText="1"/>
    </xf>
    <xf numFmtId="0" fontId="12" fillId="24" borderId="6" xfId="0" applyFont="1" applyFill="1" applyBorder="1" applyAlignment="1">
      <alignment horizontal="center" vertical="center" wrapText="1"/>
    </xf>
    <xf numFmtId="0" fontId="12" fillId="24" borderId="24" xfId="0" applyFont="1" applyFill="1" applyBorder="1" applyAlignment="1">
      <alignment horizontal="center" vertical="center" wrapText="1"/>
    </xf>
    <xf numFmtId="0" fontId="24" fillId="0" borderId="76" xfId="0" applyFont="1" applyBorder="1" applyAlignment="1">
      <alignment horizontal="left" vertical="top" wrapText="1"/>
    </xf>
    <xf numFmtId="0" fontId="24" fillId="0" borderId="77" xfId="0" applyFont="1" applyBorder="1" applyAlignment="1">
      <alignment horizontal="left" vertical="top" wrapText="1"/>
    </xf>
    <xf numFmtId="0" fontId="24" fillId="0" borderId="78" xfId="0" applyFont="1" applyBorder="1" applyAlignment="1">
      <alignment horizontal="left" vertical="top" wrapText="1"/>
    </xf>
    <xf numFmtId="0" fontId="24" fillId="0" borderId="76" xfId="0" applyFont="1" applyBorder="1" applyAlignment="1">
      <alignment horizontal="left" vertical="top"/>
    </xf>
    <xf numFmtId="0" fontId="24" fillId="0" borderId="77" xfId="0" applyFont="1" applyBorder="1" applyAlignment="1">
      <alignment horizontal="left" vertical="top"/>
    </xf>
    <xf numFmtId="0" fontId="24" fillId="0" borderId="78" xfId="0" applyFont="1" applyBorder="1" applyAlignment="1">
      <alignment horizontal="left" vertical="top"/>
    </xf>
  </cellXfs>
  <cellStyles count="5">
    <cellStyle name="Millares" xfId="3" builtinId="3"/>
    <cellStyle name="Normal" xfId="0" builtinId="0"/>
    <cellStyle name="Normal - Style1 2" xfId="1"/>
    <cellStyle name="Normal 2 2" xfId="2"/>
    <cellStyle name="Porcentaje" xfId="4" builtinId="5"/>
  </cellStyles>
  <dxfs count="663">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45832"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645832" cy="914400"/>
        </a:xfrm>
        <a:prstGeom prst="rect">
          <a:avLst/>
        </a:prstGeom>
      </xdr:spPr>
    </xdr:pic>
    <xdr:clientData/>
  </xdr:oneCellAnchor>
  <xdr:twoCellAnchor editAs="oneCell">
    <xdr:from>
      <xdr:col>7</xdr:col>
      <xdr:colOff>402167</xdr:colOff>
      <xdr:row>0</xdr:row>
      <xdr:rowOff>285751</xdr:rowOff>
    </xdr:from>
    <xdr:to>
      <xdr:col>8</xdr:col>
      <xdr:colOff>691091</xdr:colOff>
      <xdr:row>1</xdr:row>
      <xdr:rowOff>164969</xdr:rowOff>
    </xdr:to>
    <xdr:pic>
      <xdr:nvPicPr>
        <xdr:cNvPr id="9" name="Picture 9">
          <a:extLst>
            <a:ext uri="{FF2B5EF4-FFF2-40B4-BE49-F238E27FC236}">
              <a16:creationId xmlns:a16="http://schemas.microsoft.com/office/drawing/2014/main" id="{45D5FAFE-0BA6-4352-855D-B7B1E1F7AA3A}"/>
            </a:ext>
          </a:extLst>
        </xdr:cNvPr>
        <xdr:cNvPicPr>
          <a:picLocks noChangeAspect="1"/>
        </xdr:cNvPicPr>
      </xdr:nvPicPr>
      <xdr:blipFill>
        <a:blip xmlns:r="http://schemas.openxmlformats.org/officeDocument/2006/relationships" r:embed="rId2"/>
        <a:stretch>
          <a:fillRect/>
        </a:stretch>
      </xdr:blipFill>
      <xdr:spPr>
        <a:xfrm>
          <a:off x="7736417" y="285751"/>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919960" y="5530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30735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0" name="CuadroTexto 9">
          <a:extLst>
            <a:ext uri="{FF2B5EF4-FFF2-40B4-BE49-F238E27FC236}">
              <a16:creationId xmlns:a16="http://schemas.microsoft.com/office/drawing/2014/main" id="{EDB98120-A1CC-43DA-9A3F-47A7C5C3043E}"/>
            </a:ext>
          </a:extLst>
        </xdr:cNvPr>
        <xdr:cNvSpPr txBox="1"/>
      </xdr:nvSpPr>
      <xdr:spPr>
        <a:xfrm>
          <a:off x="11196743" y="15794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2309155</xdr:colOff>
      <xdr:row>0</xdr:row>
      <xdr:rowOff>740833</xdr:rowOff>
    </xdr:to>
    <xdr:pic>
      <xdr:nvPicPr>
        <xdr:cNvPr id="11" name="Picture 10">
          <a:extLst>
            <a:ext uri="{FF2B5EF4-FFF2-40B4-BE49-F238E27FC236}">
              <a16:creationId xmlns:a16="http://schemas.microsoft.com/office/drawing/2014/main" id="{249AB570-46A7-461F-A97E-CC599199F097}"/>
            </a:ext>
          </a:extLst>
        </xdr:cNvPr>
        <xdr:cNvPicPr>
          <a:picLocks noChangeAspect="1"/>
        </xdr:cNvPicPr>
      </xdr:nvPicPr>
      <xdr:blipFill>
        <a:blip xmlns:r="http://schemas.openxmlformats.org/officeDocument/2006/relationships" r:embed="rId1"/>
        <a:stretch>
          <a:fillRect/>
        </a:stretch>
      </xdr:blipFill>
      <xdr:spPr>
        <a:xfrm>
          <a:off x="8875892" y="226658"/>
          <a:ext cx="1720013" cy="514175"/>
        </a:xfrm>
        <a:prstGeom prst="rect">
          <a:avLst/>
        </a:prstGeom>
      </xdr:spPr>
    </xdr:pic>
    <xdr:clientData/>
  </xdr:twoCellAnchor>
  <xdr:twoCellAnchor editAs="oneCell">
    <xdr:from>
      <xdr:col>0</xdr:col>
      <xdr:colOff>63499</xdr:colOff>
      <xdr:row>0</xdr:row>
      <xdr:rowOff>74082</xdr:rowOff>
    </xdr:from>
    <xdr:to>
      <xdr:col>0</xdr:col>
      <xdr:colOff>3001432</xdr:colOff>
      <xdr:row>0</xdr:row>
      <xdr:rowOff>867833</xdr:rowOff>
    </xdr:to>
    <xdr:pic>
      <xdr:nvPicPr>
        <xdr:cNvPr id="12" name="Imagen 11">
          <a:extLst>
            <a:ext uri="{FF2B5EF4-FFF2-40B4-BE49-F238E27FC236}">
              <a16:creationId xmlns:a16="http://schemas.microsoft.com/office/drawing/2014/main" id="{05D96BF0-0550-4C48-B10E-A6876B5968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1001826</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524564</xdr:colOff>
      <xdr:row>68</xdr:row>
      <xdr:rowOff>1</xdr:rowOff>
    </xdr:from>
    <xdr:to>
      <xdr:col>25</xdr:col>
      <xdr:colOff>609931</xdr:colOff>
      <xdr:row>110</xdr:row>
      <xdr:rowOff>170835</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2934" y="20955001"/>
          <a:ext cx="5400040" cy="42087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809625</xdr:colOff>
      <xdr:row>0</xdr:row>
      <xdr:rowOff>71438</xdr:rowOff>
    </xdr:from>
    <xdr:to>
      <xdr:col>12</xdr:col>
      <xdr:colOff>1190805</xdr:colOff>
      <xdr:row>1</xdr:row>
      <xdr:rowOff>404812</xdr:rowOff>
    </xdr:to>
    <xdr:pic>
      <xdr:nvPicPr>
        <xdr:cNvPr id="3" name="Picture 9">
          <a:extLst>
            <a:ext uri="{FF2B5EF4-FFF2-40B4-BE49-F238E27FC236}">
              <a16:creationId xmlns:a16="http://schemas.microsoft.com/office/drawing/2014/main" id="{9794E9BE-2D05-4B54-81E0-4C989DD475C7}"/>
            </a:ext>
          </a:extLst>
        </xdr:cNvPr>
        <xdr:cNvPicPr>
          <a:picLocks noChangeAspect="1"/>
        </xdr:cNvPicPr>
      </xdr:nvPicPr>
      <xdr:blipFill>
        <a:blip xmlns:r="http://schemas.openxmlformats.org/officeDocument/2006/relationships" r:embed="rId2"/>
        <a:stretch>
          <a:fillRect/>
        </a:stretch>
      </xdr:blipFill>
      <xdr:spPr>
        <a:xfrm>
          <a:off x="17335500" y="71438"/>
          <a:ext cx="1547993" cy="547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329046</xdr:colOff>
      <xdr:row>0</xdr:row>
      <xdr:rowOff>86591</xdr:rowOff>
    </xdr:from>
    <xdr:to>
      <xdr:col>12</xdr:col>
      <xdr:colOff>699402</xdr:colOff>
      <xdr:row>1</xdr:row>
      <xdr:rowOff>427413</xdr:rowOff>
    </xdr:to>
    <xdr:pic>
      <xdr:nvPicPr>
        <xdr:cNvPr id="3" name="Picture 9">
          <a:extLst>
            <a:ext uri="{FF2B5EF4-FFF2-40B4-BE49-F238E27FC236}">
              <a16:creationId xmlns:a16="http://schemas.microsoft.com/office/drawing/2014/main" id="{44F9FE29-FB66-4B07-9287-1E5865A87F82}"/>
            </a:ext>
          </a:extLst>
        </xdr:cNvPr>
        <xdr:cNvPicPr>
          <a:picLocks noChangeAspect="1"/>
        </xdr:cNvPicPr>
      </xdr:nvPicPr>
      <xdr:blipFill>
        <a:blip xmlns:r="http://schemas.openxmlformats.org/officeDocument/2006/relationships" r:embed="rId2"/>
        <a:stretch>
          <a:fillRect/>
        </a:stretch>
      </xdr:blipFill>
      <xdr:spPr>
        <a:xfrm>
          <a:off x="16850591" y="86591"/>
          <a:ext cx="1547993"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762001</xdr:colOff>
      <xdr:row>0</xdr:row>
      <xdr:rowOff>86591</xdr:rowOff>
    </xdr:from>
    <xdr:to>
      <xdr:col>12</xdr:col>
      <xdr:colOff>1132356</xdr:colOff>
      <xdr:row>1</xdr:row>
      <xdr:rowOff>427413</xdr:rowOff>
    </xdr:to>
    <xdr:pic>
      <xdr:nvPicPr>
        <xdr:cNvPr id="3" name="Picture 9">
          <a:extLst>
            <a:ext uri="{FF2B5EF4-FFF2-40B4-BE49-F238E27FC236}">
              <a16:creationId xmlns:a16="http://schemas.microsoft.com/office/drawing/2014/main" id="{2A3E01D1-3D68-4989-8F8A-8460C0FC7152}"/>
            </a:ext>
          </a:extLst>
        </xdr:cNvPr>
        <xdr:cNvPicPr>
          <a:picLocks noChangeAspect="1"/>
        </xdr:cNvPicPr>
      </xdr:nvPicPr>
      <xdr:blipFill>
        <a:blip xmlns:r="http://schemas.openxmlformats.org/officeDocument/2006/relationships" r:embed="rId2"/>
        <a:stretch>
          <a:fillRect/>
        </a:stretch>
      </xdr:blipFill>
      <xdr:spPr>
        <a:xfrm>
          <a:off x="17283546" y="86591"/>
          <a:ext cx="1547993"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952501</xdr:colOff>
      <xdr:row>0</xdr:row>
      <xdr:rowOff>138545</xdr:rowOff>
    </xdr:from>
    <xdr:to>
      <xdr:col>12</xdr:col>
      <xdr:colOff>1305539</xdr:colOff>
      <xdr:row>1</xdr:row>
      <xdr:rowOff>479367</xdr:rowOff>
    </xdr:to>
    <xdr:pic>
      <xdr:nvPicPr>
        <xdr:cNvPr id="3" name="Picture 9">
          <a:extLst>
            <a:ext uri="{FF2B5EF4-FFF2-40B4-BE49-F238E27FC236}">
              <a16:creationId xmlns:a16="http://schemas.microsoft.com/office/drawing/2014/main" id="{B237E408-252E-4972-80C0-AD670494ED24}"/>
            </a:ext>
          </a:extLst>
        </xdr:cNvPr>
        <xdr:cNvPicPr>
          <a:picLocks noChangeAspect="1"/>
        </xdr:cNvPicPr>
      </xdr:nvPicPr>
      <xdr:blipFill>
        <a:blip xmlns:r="http://schemas.openxmlformats.org/officeDocument/2006/relationships" r:embed="rId2"/>
        <a:stretch>
          <a:fillRect/>
        </a:stretch>
      </xdr:blipFill>
      <xdr:spPr>
        <a:xfrm>
          <a:off x="17474046" y="138545"/>
          <a:ext cx="1547993"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4"/>
  <sheetViews>
    <sheetView showGridLines="0" zoomScale="90" zoomScaleNormal="90" workbookViewId="0">
      <selection activeCell="B15" sqref="B15:I15"/>
    </sheetView>
  </sheetViews>
  <sheetFormatPr baseColWidth="10" defaultColWidth="11.42578125" defaultRowHeight="15"/>
  <cols>
    <col min="1" max="1" width="28.28515625" customWidth="1"/>
    <col min="2" max="2" width="18" customWidth="1"/>
    <col min="3" max="3" width="29.85546875" style="6" customWidth="1"/>
    <col min="4" max="5" width="29.85546875" customWidth="1"/>
    <col min="6" max="8" width="12.42578125" customWidth="1"/>
  </cols>
  <sheetData>
    <row r="1" spans="1:9" ht="42" customHeight="1">
      <c r="A1" s="301"/>
      <c r="B1" s="301"/>
      <c r="C1" s="301"/>
      <c r="D1" s="301"/>
      <c r="E1" s="301"/>
      <c r="F1" s="301"/>
    </row>
    <row r="5" spans="1:9">
      <c r="D5" s="15"/>
      <c r="E5" s="15"/>
      <c r="F5" s="15"/>
      <c r="G5" s="15"/>
      <c r="H5" s="15"/>
    </row>
    <row r="6" spans="1:9">
      <c r="D6" s="15"/>
      <c r="E6" s="15"/>
      <c r="F6" s="15"/>
      <c r="G6" s="15"/>
      <c r="H6" s="15"/>
    </row>
    <row r="7" spans="1:9" ht="33.75">
      <c r="A7" s="302" t="s">
        <v>0</v>
      </c>
      <c r="B7" s="302"/>
      <c r="C7" s="302"/>
      <c r="D7" s="302"/>
      <c r="E7" s="302"/>
      <c r="F7" s="302"/>
      <c r="G7" s="302"/>
      <c r="H7" s="302"/>
      <c r="I7" s="302"/>
    </row>
    <row r="9" spans="1:9" s="7" customFormat="1" ht="81.75" customHeight="1">
      <c r="A9" s="8" t="s">
        <v>1</v>
      </c>
      <c r="B9" s="303"/>
      <c r="C9" s="303"/>
      <c r="D9" s="303"/>
      <c r="E9" s="303"/>
      <c r="F9" s="303"/>
      <c r="G9" s="303"/>
      <c r="H9" s="303"/>
      <c r="I9" s="303"/>
    </row>
    <row r="10" spans="1:9" s="7" customFormat="1" ht="16.899999999999999" customHeight="1">
      <c r="A10" s="13"/>
      <c r="B10" s="14"/>
      <c r="C10" s="14"/>
      <c r="D10" s="13"/>
      <c r="E10" s="12"/>
    </row>
    <row r="11" spans="1:9" s="7" customFormat="1" ht="84" customHeight="1">
      <c r="A11" s="8" t="s">
        <v>2</v>
      </c>
      <c r="B11" s="9" t="s">
        <v>3</v>
      </c>
      <c r="C11" s="304" t="s">
        <v>4</v>
      </c>
      <c r="D11" s="304"/>
      <c r="E11" s="304"/>
      <c r="F11" s="304"/>
      <c r="G11" s="304"/>
      <c r="H11" s="304"/>
      <c r="I11" s="304"/>
    </row>
    <row r="12" spans="1:9" ht="32.25" customHeight="1">
      <c r="A12" s="11"/>
    </row>
    <row r="13" spans="1:9" ht="32.25" customHeight="1">
      <c r="A13" s="10" t="s">
        <v>5</v>
      </c>
      <c r="B13" s="300"/>
      <c r="C13" s="300"/>
      <c r="D13" s="300"/>
      <c r="E13" s="300"/>
      <c r="F13" s="300"/>
      <c r="G13" s="300"/>
      <c r="H13" s="300"/>
      <c r="I13" s="300"/>
    </row>
    <row r="14" spans="1:9" s="7" customFormat="1" ht="69" customHeight="1">
      <c r="A14" s="10" t="s">
        <v>7</v>
      </c>
      <c r="B14" s="304" t="s">
        <v>488</v>
      </c>
      <c r="C14" s="304"/>
      <c r="D14" s="304"/>
      <c r="E14" s="304"/>
      <c r="F14" s="304"/>
      <c r="G14" s="304"/>
      <c r="H14" s="304"/>
      <c r="I14" s="304"/>
    </row>
    <row r="15" spans="1:9" s="7" customFormat="1" ht="54" customHeight="1">
      <c r="A15" s="10" t="s">
        <v>8</v>
      </c>
      <c r="B15" s="300"/>
      <c r="C15" s="300"/>
      <c r="D15" s="300"/>
      <c r="E15" s="300"/>
      <c r="F15" s="300"/>
      <c r="G15" s="300"/>
      <c r="H15" s="300"/>
      <c r="I15" s="300"/>
    </row>
    <row r="16" spans="1:9" s="7" customFormat="1" ht="54" customHeight="1">
      <c r="A16" s="8" t="s">
        <v>9</v>
      </c>
      <c r="B16" s="300"/>
      <c r="C16" s="300"/>
      <c r="D16" s="300"/>
      <c r="E16" s="300"/>
      <c r="F16" s="300"/>
      <c r="G16" s="300"/>
      <c r="H16" s="300"/>
      <c r="I16" s="300"/>
    </row>
    <row r="18" spans="1:9" s="7" customFormat="1" ht="54.75" customHeight="1">
      <c r="A18" s="8" t="s">
        <v>10</v>
      </c>
      <c r="B18" s="299">
        <v>45397</v>
      </c>
      <c r="C18" s="299"/>
      <c r="D18" s="299"/>
      <c r="E18" s="299"/>
      <c r="F18" s="299"/>
      <c r="G18" s="299"/>
      <c r="H18" s="299"/>
      <c r="I18" s="299"/>
    </row>
    <row r="20" spans="1:9" ht="15.75" thickBot="1"/>
    <row r="21" spans="1:9">
      <c r="B21" s="241" t="s">
        <v>11</v>
      </c>
      <c r="C21" s="242" t="s">
        <v>12</v>
      </c>
      <c r="D21" s="242" t="s">
        <v>13</v>
      </c>
      <c r="E21" s="242" t="s">
        <v>14</v>
      </c>
    </row>
    <row r="22" spans="1:9" ht="15.75" thickBot="1">
      <c r="B22" s="243" t="s">
        <v>15</v>
      </c>
      <c r="C22" s="244" t="s">
        <v>16</v>
      </c>
      <c r="D22" s="244" t="s">
        <v>17</v>
      </c>
      <c r="E22" s="244" t="s">
        <v>18</v>
      </c>
    </row>
    <row r="23" spans="1:9">
      <c r="B23" s="245" t="s">
        <v>19</v>
      </c>
      <c r="C23" s="246" t="s">
        <v>10</v>
      </c>
      <c r="D23" s="246" t="s">
        <v>10</v>
      </c>
      <c r="E23" s="246" t="s">
        <v>10</v>
      </c>
    </row>
    <row r="24" spans="1:9">
      <c r="B24" s="243">
        <v>1</v>
      </c>
      <c r="C24" s="247">
        <v>45243</v>
      </c>
      <c r="D24" s="247">
        <v>45272</v>
      </c>
      <c r="E24" s="247">
        <v>45273</v>
      </c>
    </row>
  </sheetData>
  <mergeCells count="9">
    <mergeCell ref="B18:I18"/>
    <mergeCell ref="B13:I13"/>
    <mergeCell ref="B15:I15"/>
    <mergeCell ref="B16:I16"/>
    <mergeCell ref="A1:F1"/>
    <mergeCell ref="A7:I7"/>
    <mergeCell ref="B9:I9"/>
    <mergeCell ref="B14:I14"/>
    <mergeCell ref="C11:I11"/>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topLeftCell="A3" workbookViewId="0">
      <selection activeCell="B22" sqref="B22:J30"/>
    </sheetView>
  </sheetViews>
  <sheetFormatPr baseColWidth="10" defaultColWidth="11.42578125" defaultRowHeight="15"/>
  <sheetData>
    <row r="2" spans="2:10" ht="18.75">
      <c r="B2" s="305" t="s">
        <v>20</v>
      </c>
      <c r="C2" s="305"/>
      <c r="D2" s="305"/>
      <c r="E2" s="305"/>
      <c r="F2" s="305"/>
      <c r="G2" s="305"/>
      <c r="H2" s="305"/>
      <c r="I2" s="305"/>
      <c r="J2" s="305"/>
    </row>
    <row r="3" spans="2:10" ht="15.75" thickBot="1"/>
    <row r="4" spans="2:10">
      <c r="B4" s="306" t="s">
        <v>21</v>
      </c>
      <c r="C4" s="307"/>
      <c r="D4" s="307"/>
      <c r="E4" s="307"/>
      <c r="F4" s="307"/>
      <c r="G4" s="307"/>
      <c r="H4" s="307"/>
      <c r="I4" s="307"/>
      <c r="J4" s="308"/>
    </row>
    <row r="5" spans="2:10">
      <c r="B5" s="309"/>
      <c r="C5" s="310"/>
      <c r="D5" s="310"/>
      <c r="E5" s="310"/>
      <c r="F5" s="310"/>
      <c r="G5" s="310"/>
      <c r="H5" s="310"/>
      <c r="I5" s="310"/>
      <c r="J5" s="311"/>
    </row>
    <row r="6" spans="2:10">
      <c r="B6" s="309"/>
      <c r="C6" s="310"/>
      <c r="D6" s="310"/>
      <c r="E6" s="310"/>
      <c r="F6" s="310"/>
      <c r="G6" s="310"/>
      <c r="H6" s="310"/>
      <c r="I6" s="310"/>
      <c r="J6" s="311"/>
    </row>
    <row r="7" spans="2:10" ht="15.75" thickBot="1">
      <c r="B7" s="312"/>
      <c r="C7" s="313"/>
      <c r="D7" s="313"/>
      <c r="E7" s="313"/>
      <c r="F7" s="313"/>
      <c r="G7" s="313"/>
      <c r="H7" s="313"/>
      <c r="I7" s="313"/>
      <c r="J7" s="314"/>
    </row>
    <row r="8" spans="2:10" ht="15.75" thickBot="1"/>
    <row r="9" spans="2:10">
      <c r="B9" s="306" t="s">
        <v>22</v>
      </c>
      <c r="C9" s="307"/>
      <c r="D9" s="307"/>
      <c r="E9" s="307"/>
      <c r="F9" s="307"/>
      <c r="G9" s="307"/>
      <c r="H9" s="307"/>
      <c r="I9" s="307"/>
      <c r="J9" s="308"/>
    </row>
    <row r="10" spans="2:10">
      <c r="B10" s="309"/>
      <c r="C10" s="310"/>
      <c r="D10" s="310"/>
      <c r="E10" s="310"/>
      <c r="F10" s="310"/>
      <c r="G10" s="310"/>
      <c r="H10" s="310"/>
      <c r="I10" s="310"/>
      <c r="J10" s="311"/>
    </row>
    <row r="11" spans="2:10">
      <c r="B11" s="309"/>
      <c r="C11" s="310"/>
      <c r="D11" s="310"/>
      <c r="E11" s="310"/>
      <c r="F11" s="310"/>
      <c r="G11" s="310"/>
      <c r="H11" s="310"/>
      <c r="I11" s="310"/>
      <c r="J11" s="311"/>
    </row>
    <row r="12" spans="2:10">
      <c r="B12" s="309"/>
      <c r="C12" s="310"/>
      <c r="D12" s="310"/>
      <c r="E12" s="310"/>
      <c r="F12" s="310"/>
      <c r="G12" s="310"/>
      <c r="H12" s="310"/>
      <c r="I12" s="310"/>
      <c r="J12" s="311"/>
    </row>
    <row r="13" spans="2:10">
      <c r="B13" s="309"/>
      <c r="C13" s="310"/>
      <c r="D13" s="310"/>
      <c r="E13" s="310"/>
      <c r="F13" s="310"/>
      <c r="G13" s="310"/>
      <c r="H13" s="310"/>
      <c r="I13" s="310"/>
      <c r="J13" s="311"/>
    </row>
    <row r="14" spans="2:10">
      <c r="B14" s="309"/>
      <c r="C14" s="310"/>
      <c r="D14" s="310"/>
      <c r="E14" s="310"/>
      <c r="F14" s="310"/>
      <c r="G14" s="310"/>
      <c r="H14" s="310"/>
      <c r="I14" s="310"/>
      <c r="J14" s="311"/>
    </row>
    <row r="15" spans="2:10" ht="15.75" thickBot="1">
      <c r="B15" s="312"/>
      <c r="C15" s="313"/>
      <c r="D15" s="313"/>
      <c r="E15" s="313"/>
      <c r="F15" s="313"/>
      <c r="G15" s="313"/>
      <c r="H15" s="313"/>
      <c r="I15" s="313"/>
      <c r="J15" s="314"/>
    </row>
    <row r="16" spans="2:10" ht="15.75" thickBot="1"/>
    <row r="17" spans="2:10">
      <c r="B17" s="306" t="s">
        <v>23</v>
      </c>
      <c r="C17" s="307"/>
      <c r="D17" s="307"/>
      <c r="E17" s="307"/>
      <c r="F17" s="307"/>
      <c r="G17" s="307"/>
      <c r="H17" s="307"/>
      <c r="I17" s="307"/>
      <c r="J17" s="308"/>
    </row>
    <row r="18" spans="2:10">
      <c r="B18" s="309"/>
      <c r="C18" s="310"/>
      <c r="D18" s="310"/>
      <c r="E18" s="310"/>
      <c r="F18" s="310"/>
      <c r="G18" s="310"/>
      <c r="H18" s="310"/>
      <c r="I18" s="310"/>
      <c r="J18" s="311"/>
    </row>
    <row r="19" spans="2:10">
      <c r="B19" s="309"/>
      <c r="C19" s="310"/>
      <c r="D19" s="310"/>
      <c r="E19" s="310"/>
      <c r="F19" s="310"/>
      <c r="G19" s="310"/>
      <c r="H19" s="310"/>
      <c r="I19" s="310"/>
      <c r="J19" s="311"/>
    </row>
    <row r="20" spans="2:10" ht="15.75" thickBot="1">
      <c r="B20" s="312"/>
      <c r="C20" s="313"/>
      <c r="D20" s="313"/>
      <c r="E20" s="313"/>
      <c r="F20" s="313"/>
      <c r="G20" s="313"/>
      <c r="H20" s="313"/>
      <c r="I20" s="313"/>
      <c r="J20" s="314"/>
    </row>
    <row r="21" spans="2:10" ht="15.75" thickBot="1"/>
    <row r="22" spans="2:10">
      <c r="B22" s="306" t="s">
        <v>24</v>
      </c>
      <c r="C22" s="307"/>
      <c r="D22" s="307"/>
      <c r="E22" s="307"/>
      <c r="F22" s="307"/>
      <c r="G22" s="307"/>
      <c r="H22" s="307"/>
      <c r="I22" s="307"/>
      <c r="J22" s="308"/>
    </row>
    <row r="23" spans="2:10">
      <c r="B23" s="309"/>
      <c r="C23" s="310"/>
      <c r="D23" s="310"/>
      <c r="E23" s="310"/>
      <c r="F23" s="310"/>
      <c r="G23" s="310"/>
      <c r="H23" s="310"/>
      <c r="I23" s="310"/>
      <c r="J23" s="311"/>
    </row>
    <row r="24" spans="2:10">
      <c r="B24" s="309"/>
      <c r="C24" s="310"/>
      <c r="D24" s="310"/>
      <c r="E24" s="310"/>
      <c r="F24" s="310"/>
      <c r="G24" s="310"/>
      <c r="H24" s="310"/>
      <c r="I24" s="310"/>
      <c r="J24" s="311"/>
    </row>
    <row r="25" spans="2:10">
      <c r="B25" s="309"/>
      <c r="C25" s="310"/>
      <c r="D25" s="310"/>
      <c r="E25" s="310"/>
      <c r="F25" s="310"/>
      <c r="G25" s="310"/>
      <c r="H25" s="310"/>
      <c r="I25" s="310"/>
      <c r="J25" s="311"/>
    </row>
    <row r="26" spans="2:10">
      <c r="B26" s="309"/>
      <c r="C26" s="310"/>
      <c r="D26" s="310"/>
      <c r="E26" s="310"/>
      <c r="F26" s="310"/>
      <c r="G26" s="310"/>
      <c r="H26" s="310"/>
      <c r="I26" s="310"/>
      <c r="J26" s="311"/>
    </row>
    <row r="27" spans="2:10">
      <c r="B27" s="309"/>
      <c r="C27" s="310"/>
      <c r="D27" s="310"/>
      <c r="E27" s="310"/>
      <c r="F27" s="310"/>
      <c r="G27" s="310"/>
      <c r="H27" s="310"/>
      <c r="I27" s="310"/>
      <c r="J27" s="311"/>
    </row>
    <row r="28" spans="2:10">
      <c r="B28" s="309"/>
      <c r="C28" s="310"/>
      <c r="D28" s="310"/>
      <c r="E28" s="310"/>
      <c r="F28" s="310"/>
      <c r="G28" s="310"/>
      <c r="H28" s="310"/>
      <c r="I28" s="310"/>
      <c r="J28" s="311"/>
    </row>
    <row r="29" spans="2:10">
      <c r="B29" s="309"/>
      <c r="C29" s="310"/>
      <c r="D29" s="310"/>
      <c r="E29" s="310"/>
      <c r="F29" s="310"/>
      <c r="G29" s="310"/>
      <c r="H29" s="310"/>
      <c r="I29" s="310"/>
      <c r="J29" s="311"/>
    </row>
    <row r="30" spans="2:10" ht="15.75" thickBot="1">
      <c r="B30" s="312"/>
      <c r="C30" s="313"/>
      <c r="D30" s="313"/>
      <c r="E30" s="313"/>
      <c r="F30" s="313"/>
      <c r="G30" s="313"/>
      <c r="H30" s="313"/>
      <c r="I30" s="313"/>
      <c r="J30" s="314"/>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view="pageBreakPreview" zoomScale="96" zoomScaleNormal="96" zoomScaleSheetLayoutView="96" workbookViewId="0">
      <selection activeCell="E11" sqref="E11"/>
    </sheetView>
  </sheetViews>
  <sheetFormatPr baseColWidth="10" defaultColWidth="10.42578125" defaultRowHeight="14.25"/>
  <cols>
    <col min="1" max="1" width="53.28515625" style="214" customWidth="1"/>
    <col min="2" max="2" width="15.42578125" style="215" customWidth="1"/>
    <col min="3" max="3" width="59" style="186" customWidth="1"/>
    <col min="4" max="4" width="35.42578125" style="215" customWidth="1"/>
    <col min="5" max="5" width="55.85546875" style="186" customWidth="1"/>
    <col min="6" max="6" width="4.7109375" style="186" customWidth="1"/>
    <col min="7" max="16384" width="10.42578125" style="186"/>
  </cols>
  <sheetData>
    <row r="1" spans="1:8" ht="80.25" customHeight="1">
      <c r="A1" s="184"/>
      <c r="B1" s="315" t="s">
        <v>25</v>
      </c>
      <c r="C1" s="315"/>
      <c r="D1" s="315"/>
      <c r="E1" s="184"/>
      <c r="F1" s="185"/>
      <c r="G1" s="185"/>
      <c r="H1" s="185"/>
    </row>
    <row r="2" spans="1:8" ht="69" customHeight="1">
      <c r="A2" s="187" t="s">
        <v>26</v>
      </c>
      <c r="B2" s="316" t="s">
        <v>492</v>
      </c>
      <c r="C2" s="317"/>
      <c r="D2" s="188" t="s">
        <v>27</v>
      </c>
      <c r="E2" s="281" t="s">
        <v>507</v>
      </c>
    </row>
    <row r="3" spans="1:8" ht="16.7" customHeight="1">
      <c r="A3" s="189"/>
      <c r="B3" s="190"/>
      <c r="C3" s="190"/>
      <c r="D3" s="191"/>
      <c r="E3" s="190"/>
    </row>
    <row r="4" spans="1:8" ht="48.75" customHeight="1">
      <c r="A4" s="187" t="s">
        <v>28</v>
      </c>
      <c r="B4" s="318" t="s">
        <v>493</v>
      </c>
      <c r="C4" s="319"/>
      <c r="D4" s="319"/>
      <c r="E4" s="319"/>
    </row>
    <row r="5" spans="1:8" ht="13.5" customHeight="1">
      <c r="A5" s="192"/>
      <c r="B5" s="193"/>
      <c r="D5" s="191"/>
      <c r="E5" s="191"/>
    </row>
    <row r="6" spans="1:8" ht="21" customHeight="1">
      <c r="A6" s="320" t="s">
        <v>29</v>
      </c>
      <c r="B6" s="321" t="s">
        <v>30</v>
      </c>
      <c r="C6" s="321"/>
      <c r="D6" s="321" t="s">
        <v>31</v>
      </c>
      <c r="E6" s="321"/>
    </row>
    <row r="7" spans="1:8" ht="77.25" customHeight="1">
      <c r="A7" s="320"/>
      <c r="B7" s="322" t="s">
        <v>32</v>
      </c>
      <c r="C7" s="323"/>
      <c r="D7" s="324" t="s">
        <v>494</v>
      </c>
      <c r="E7" s="324"/>
    </row>
    <row r="8" spans="1:8" ht="21" customHeight="1">
      <c r="A8" s="192"/>
      <c r="B8" s="193"/>
      <c r="D8" s="191"/>
      <c r="E8" s="191"/>
    </row>
    <row r="9" spans="1:8" ht="20.25" customHeight="1">
      <c r="A9" s="326" t="s">
        <v>34</v>
      </c>
      <c r="B9" s="326"/>
      <c r="C9" s="326"/>
      <c r="D9" s="326"/>
      <c r="E9" s="326"/>
    </row>
    <row r="10" spans="1:8" ht="20.25" customHeight="1">
      <c r="A10" s="194" t="s">
        <v>35</v>
      </c>
      <c r="B10" s="194" t="s">
        <v>36</v>
      </c>
      <c r="C10" s="194" t="s">
        <v>37</v>
      </c>
      <c r="D10" s="194" t="s">
        <v>38</v>
      </c>
      <c r="E10" s="194" t="s">
        <v>39</v>
      </c>
    </row>
    <row r="11" spans="1:8" s="198" customFormat="1" ht="118.5" customHeight="1">
      <c r="A11" s="327" t="s">
        <v>40</v>
      </c>
      <c r="B11" s="195">
        <v>1</v>
      </c>
      <c r="C11" s="196" t="s">
        <v>41</v>
      </c>
      <c r="D11" s="197">
        <v>1</v>
      </c>
      <c r="E11" s="196" t="s">
        <v>495</v>
      </c>
    </row>
    <row r="12" spans="1:8" s="198" customFormat="1" ht="113.25" customHeight="1">
      <c r="A12" s="327"/>
      <c r="B12" s="195">
        <v>2</v>
      </c>
      <c r="C12" s="196" t="s">
        <v>42</v>
      </c>
      <c r="D12" s="197"/>
      <c r="E12" s="196"/>
      <c r="H12" s="198" t="s">
        <v>496</v>
      </c>
    </row>
    <row r="13" spans="1:8" ht="80.25" customHeight="1">
      <c r="A13" s="328" t="s">
        <v>43</v>
      </c>
      <c r="B13" s="199">
        <v>3</v>
      </c>
      <c r="C13" s="200" t="s">
        <v>497</v>
      </c>
      <c r="D13" s="199">
        <v>2</v>
      </c>
      <c r="E13" s="200" t="s">
        <v>44</v>
      </c>
    </row>
    <row r="14" spans="1:8" ht="80.25" customHeight="1">
      <c r="A14" s="328"/>
      <c r="B14" s="199">
        <v>4</v>
      </c>
      <c r="C14" s="200" t="s">
        <v>45</v>
      </c>
      <c r="D14" s="199"/>
      <c r="E14" s="200"/>
    </row>
    <row r="15" spans="1:8" ht="80.25" customHeight="1">
      <c r="A15" s="328"/>
      <c r="B15" s="199">
        <v>5</v>
      </c>
      <c r="C15" s="200" t="s">
        <v>46</v>
      </c>
      <c r="D15" s="199"/>
      <c r="E15" s="200"/>
    </row>
    <row r="16" spans="1:8" ht="80.25" customHeight="1">
      <c r="A16" s="325" t="s">
        <v>47</v>
      </c>
      <c r="B16" s="199">
        <v>6</v>
      </c>
      <c r="C16" s="200" t="s">
        <v>48</v>
      </c>
      <c r="D16" s="199">
        <v>3</v>
      </c>
      <c r="E16" s="196" t="s">
        <v>49</v>
      </c>
    </row>
    <row r="17" spans="1:10" ht="80.25" customHeight="1">
      <c r="A17" s="325"/>
      <c r="B17" s="199">
        <v>7</v>
      </c>
      <c r="C17" s="200" t="s">
        <v>50</v>
      </c>
      <c r="D17" s="199">
        <v>4</v>
      </c>
      <c r="E17" s="196" t="s">
        <v>51</v>
      </c>
    </row>
    <row r="18" spans="1:10" ht="80.25" customHeight="1">
      <c r="A18" s="325"/>
      <c r="B18" s="199">
        <v>8</v>
      </c>
      <c r="C18" s="200" t="s">
        <v>52</v>
      </c>
      <c r="D18" s="199"/>
      <c r="E18" s="201"/>
    </row>
    <row r="19" spans="1:10" ht="80.25" customHeight="1">
      <c r="A19" s="325"/>
      <c r="B19" s="199">
        <v>9</v>
      </c>
      <c r="C19" s="200" t="s">
        <v>53</v>
      </c>
      <c r="D19" s="199"/>
      <c r="E19" s="200"/>
    </row>
    <row r="20" spans="1:10" ht="80.25" customHeight="1">
      <c r="A20" s="325"/>
      <c r="B20" s="199">
        <v>10</v>
      </c>
      <c r="C20" s="200" t="s">
        <v>54</v>
      </c>
      <c r="D20" s="199"/>
      <c r="E20" s="196"/>
      <c r="J20" s="202"/>
    </row>
    <row r="21" spans="1:10" ht="80.25" customHeight="1">
      <c r="A21" s="325"/>
      <c r="B21" s="199">
        <v>11</v>
      </c>
      <c r="C21" s="200" t="s">
        <v>55</v>
      </c>
      <c r="D21" s="199"/>
      <c r="E21" s="200"/>
      <c r="J21" s="202"/>
    </row>
    <row r="22" spans="1:10" ht="80.25" customHeight="1">
      <c r="A22" s="325"/>
      <c r="B22" s="199">
        <v>12</v>
      </c>
      <c r="C22" s="200" t="s">
        <v>56</v>
      </c>
      <c r="D22" s="199"/>
      <c r="E22" s="200"/>
      <c r="J22" s="202"/>
    </row>
    <row r="23" spans="1:10" ht="80.25" customHeight="1">
      <c r="A23" s="325" t="s">
        <v>57</v>
      </c>
      <c r="B23" s="199">
        <v>13</v>
      </c>
      <c r="C23" s="196" t="s">
        <v>58</v>
      </c>
      <c r="D23" s="195">
        <v>5</v>
      </c>
      <c r="E23" s="196" t="s">
        <v>59</v>
      </c>
    </row>
    <row r="24" spans="1:10" ht="80.25" customHeight="1">
      <c r="A24" s="325"/>
      <c r="B24" s="199">
        <v>14</v>
      </c>
      <c r="C24" s="196" t="s">
        <v>60</v>
      </c>
      <c r="D24" s="195">
        <v>6</v>
      </c>
      <c r="E24" s="196" t="s">
        <v>61</v>
      </c>
    </row>
    <row r="25" spans="1:10" ht="80.25" customHeight="1">
      <c r="A25" s="325"/>
      <c r="B25" s="199">
        <v>15</v>
      </c>
      <c r="C25" s="196" t="s">
        <v>62</v>
      </c>
      <c r="D25" s="195">
        <v>7</v>
      </c>
      <c r="E25" s="196" t="s">
        <v>63</v>
      </c>
    </row>
    <row r="26" spans="1:10" ht="80.25" customHeight="1">
      <c r="A26" s="325"/>
      <c r="B26" s="199">
        <v>16</v>
      </c>
      <c r="C26" s="196" t="s">
        <v>64</v>
      </c>
      <c r="D26" s="195"/>
      <c r="E26" s="196"/>
    </row>
    <row r="27" spans="1:10" ht="174.75" customHeight="1">
      <c r="A27" s="203" t="s">
        <v>65</v>
      </c>
      <c r="B27" s="199">
        <v>17</v>
      </c>
      <c r="C27" s="196" t="s">
        <v>66</v>
      </c>
      <c r="D27" s="195">
        <v>8</v>
      </c>
      <c r="E27" s="196" t="s">
        <v>67</v>
      </c>
    </row>
    <row r="28" spans="1:10" ht="48.75" customHeight="1">
      <c r="A28" s="325" t="s">
        <v>68</v>
      </c>
      <c r="B28" s="199">
        <v>18</v>
      </c>
      <c r="C28" s="204" t="s">
        <v>69</v>
      </c>
      <c r="D28" s="199"/>
      <c r="E28" s="200"/>
    </row>
    <row r="29" spans="1:10" ht="87" customHeight="1">
      <c r="A29" s="325"/>
      <c r="B29" s="199">
        <v>19</v>
      </c>
      <c r="C29" s="204" t="s">
        <v>70</v>
      </c>
      <c r="D29" s="199"/>
      <c r="E29" s="200"/>
    </row>
    <row r="30" spans="1:10" ht="20.25" customHeight="1">
      <c r="A30" s="326" t="s">
        <v>71</v>
      </c>
      <c r="B30" s="326"/>
      <c r="C30" s="326"/>
      <c r="D30" s="326"/>
      <c r="E30" s="326"/>
    </row>
    <row r="31" spans="1:10" ht="20.25" customHeight="1">
      <c r="A31" s="194" t="s">
        <v>35</v>
      </c>
      <c r="B31" s="194" t="s">
        <v>36</v>
      </c>
      <c r="C31" s="194" t="s">
        <v>72</v>
      </c>
      <c r="D31" s="194" t="s">
        <v>38</v>
      </c>
      <c r="E31" s="194" t="s">
        <v>73</v>
      </c>
    </row>
    <row r="32" spans="1:10" ht="98.45" customHeight="1">
      <c r="A32" s="325" t="s">
        <v>74</v>
      </c>
      <c r="B32" s="195">
        <v>1</v>
      </c>
      <c r="C32" s="196" t="s">
        <v>75</v>
      </c>
      <c r="D32" s="195">
        <v>1</v>
      </c>
      <c r="E32" s="196" t="s">
        <v>76</v>
      </c>
    </row>
    <row r="33" spans="1:5" ht="81" customHeight="1">
      <c r="A33" s="325"/>
      <c r="B33" s="195">
        <v>2</v>
      </c>
      <c r="C33" s="196" t="s">
        <v>77</v>
      </c>
      <c r="D33" s="195">
        <v>2</v>
      </c>
      <c r="E33" s="196" t="s">
        <v>78</v>
      </c>
    </row>
    <row r="34" spans="1:5" ht="92.25" customHeight="1">
      <c r="A34" s="325"/>
      <c r="B34" s="195"/>
      <c r="C34" s="196"/>
      <c r="D34" s="195">
        <v>3</v>
      </c>
      <c r="E34" s="196" t="s">
        <v>79</v>
      </c>
    </row>
    <row r="35" spans="1:5" ht="68.25" customHeight="1">
      <c r="A35" s="325"/>
      <c r="B35" s="195"/>
      <c r="C35" s="196"/>
      <c r="D35" s="195">
        <v>4</v>
      </c>
      <c r="E35" s="196" t="s">
        <v>80</v>
      </c>
    </row>
    <row r="36" spans="1:5" ht="68.25" customHeight="1">
      <c r="A36" s="325"/>
      <c r="B36" s="195"/>
      <c r="C36" s="198"/>
      <c r="D36" s="195">
        <v>5</v>
      </c>
      <c r="E36" s="196" t="s">
        <v>81</v>
      </c>
    </row>
    <row r="37" spans="1:5" ht="41.45" customHeight="1">
      <c r="A37" s="325"/>
      <c r="B37" s="195"/>
      <c r="C37" s="204"/>
      <c r="D37" s="195">
        <v>6</v>
      </c>
      <c r="E37" s="196" t="s">
        <v>82</v>
      </c>
    </row>
    <row r="38" spans="1:5" ht="49.5" customHeight="1">
      <c r="A38" s="325"/>
      <c r="B38" s="195"/>
      <c r="C38" s="204"/>
      <c r="D38" s="195">
        <v>7</v>
      </c>
      <c r="E38" s="204" t="s">
        <v>83</v>
      </c>
    </row>
    <row r="39" spans="1:5" ht="49.5" customHeight="1">
      <c r="A39" s="325" t="s">
        <v>84</v>
      </c>
      <c r="B39" s="195">
        <v>3</v>
      </c>
      <c r="C39" s="204" t="s">
        <v>85</v>
      </c>
      <c r="D39" s="195">
        <v>8</v>
      </c>
      <c r="E39" s="204" t="s">
        <v>86</v>
      </c>
    </row>
    <row r="40" spans="1:5" ht="49.5" customHeight="1">
      <c r="A40" s="325"/>
      <c r="B40" s="195"/>
      <c r="C40" s="204"/>
      <c r="D40" s="195">
        <v>9</v>
      </c>
      <c r="E40" s="204" t="s">
        <v>87</v>
      </c>
    </row>
    <row r="41" spans="1:5" s="205" customFormat="1" ht="68.25" customHeight="1">
      <c r="A41" s="325"/>
      <c r="B41" s="195"/>
      <c r="C41" s="204"/>
      <c r="D41" s="195">
        <v>10</v>
      </c>
      <c r="E41" s="204" t="s">
        <v>88</v>
      </c>
    </row>
    <row r="42" spans="1:5" s="205" customFormat="1" ht="78.75" customHeight="1">
      <c r="A42" s="325"/>
      <c r="B42" s="195"/>
      <c r="C42" s="206"/>
      <c r="D42" s="195">
        <v>11</v>
      </c>
      <c r="E42" s="204" t="s">
        <v>89</v>
      </c>
    </row>
    <row r="43" spans="1:5" s="205" customFormat="1" ht="42.75">
      <c r="A43" s="325" t="s">
        <v>90</v>
      </c>
      <c r="B43" s="195">
        <v>4</v>
      </c>
      <c r="C43" s="196" t="s">
        <v>91</v>
      </c>
      <c r="D43" s="195">
        <v>12</v>
      </c>
      <c r="E43" s="207" t="s">
        <v>92</v>
      </c>
    </row>
    <row r="44" spans="1:5" s="205" customFormat="1" ht="55.5" customHeight="1">
      <c r="A44" s="325"/>
      <c r="B44" s="195">
        <v>5</v>
      </c>
      <c r="C44" s="196" t="s">
        <v>93</v>
      </c>
      <c r="D44" s="195"/>
      <c r="E44" s="196"/>
    </row>
    <row r="45" spans="1:5" s="205" customFormat="1" ht="42.75">
      <c r="A45" s="325"/>
      <c r="B45" s="195">
        <v>6</v>
      </c>
      <c r="C45" s="196" t="s">
        <v>94</v>
      </c>
      <c r="D45" s="195">
        <v>13</v>
      </c>
      <c r="E45" s="196" t="s">
        <v>95</v>
      </c>
    </row>
    <row r="46" spans="1:5" s="205" customFormat="1" ht="61.5" customHeight="1">
      <c r="A46" s="325"/>
      <c r="B46" s="195">
        <v>7</v>
      </c>
      <c r="C46" s="196" t="s">
        <v>96</v>
      </c>
      <c r="D46" s="195">
        <v>14</v>
      </c>
      <c r="E46" s="196" t="s">
        <v>97</v>
      </c>
    </row>
    <row r="47" spans="1:5" ht="71.25" customHeight="1">
      <c r="A47" s="325"/>
      <c r="B47" s="195">
        <v>8</v>
      </c>
      <c r="C47" s="207" t="s">
        <v>98</v>
      </c>
      <c r="D47" s="195">
        <v>15</v>
      </c>
      <c r="E47" s="196" t="s">
        <v>99</v>
      </c>
    </row>
    <row r="48" spans="1:5" ht="105" customHeight="1">
      <c r="A48" s="325"/>
      <c r="B48" s="195">
        <v>9</v>
      </c>
      <c r="C48" s="196" t="s">
        <v>100</v>
      </c>
      <c r="D48" s="195">
        <v>16</v>
      </c>
      <c r="E48" s="196" t="s">
        <v>101</v>
      </c>
    </row>
    <row r="49" spans="1:5" ht="75.75" customHeight="1">
      <c r="A49" s="325" t="s">
        <v>102</v>
      </c>
      <c r="B49" s="195">
        <v>10</v>
      </c>
      <c r="C49" s="196" t="s">
        <v>103</v>
      </c>
      <c r="D49" s="195">
        <v>17</v>
      </c>
      <c r="E49" s="196" t="s">
        <v>104</v>
      </c>
    </row>
    <row r="50" spans="1:5" ht="62.45" customHeight="1">
      <c r="A50" s="325"/>
      <c r="B50" s="195">
        <v>11</v>
      </c>
      <c r="C50" s="196" t="s">
        <v>105</v>
      </c>
      <c r="D50" s="197">
        <v>18</v>
      </c>
      <c r="E50" s="196" t="s">
        <v>106</v>
      </c>
    </row>
    <row r="51" spans="1:5" ht="42.75">
      <c r="A51" s="325"/>
      <c r="B51" s="195">
        <v>12</v>
      </c>
      <c r="C51" s="196" t="s">
        <v>107</v>
      </c>
      <c r="D51" s="197">
        <v>19</v>
      </c>
      <c r="E51" s="196" t="s">
        <v>108</v>
      </c>
    </row>
    <row r="52" spans="1:5" ht="57">
      <c r="A52" s="325" t="s">
        <v>109</v>
      </c>
      <c r="B52" s="195">
        <v>13</v>
      </c>
      <c r="C52" s="196" t="s">
        <v>110</v>
      </c>
      <c r="D52" s="197">
        <v>20</v>
      </c>
      <c r="E52" s="207" t="s">
        <v>111</v>
      </c>
    </row>
    <row r="53" spans="1:5" ht="28.5">
      <c r="A53" s="325"/>
      <c r="B53" s="195">
        <v>14</v>
      </c>
      <c r="C53" s="196" t="s">
        <v>112</v>
      </c>
      <c r="D53" s="197">
        <v>21</v>
      </c>
      <c r="E53" s="207" t="s">
        <v>113</v>
      </c>
    </row>
    <row r="54" spans="1:5" ht="71.25">
      <c r="A54" s="325"/>
      <c r="B54" s="195">
        <v>15</v>
      </c>
      <c r="C54" s="196" t="s">
        <v>114</v>
      </c>
      <c r="D54" s="197"/>
      <c r="E54" s="207"/>
    </row>
    <row r="55" spans="1:5" ht="28.5">
      <c r="A55" s="325"/>
      <c r="B55" s="195">
        <v>16</v>
      </c>
      <c r="C55" s="196" t="s">
        <v>115</v>
      </c>
      <c r="D55" s="197"/>
      <c r="E55" s="207"/>
    </row>
    <row r="56" spans="1:5">
      <c r="A56" s="325"/>
      <c r="B56" s="195">
        <v>17</v>
      </c>
      <c r="C56" s="196" t="s">
        <v>116</v>
      </c>
      <c r="D56" s="197"/>
      <c r="E56" s="207"/>
    </row>
    <row r="57" spans="1:5" ht="28.5">
      <c r="A57" s="325"/>
      <c r="B57" s="195">
        <v>18</v>
      </c>
      <c r="C57" s="196" t="s">
        <v>117</v>
      </c>
      <c r="D57" s="197"/>
      <c r="E57" s="207"/>
    </row>
    <row r="58" spans="1:5" ht="28.5">
      <c r="A58" s="325"/>
      <c r="B58" s="195">
        <v>19</v>
      </c>
      <c r="C58" s="196" t="s">
        <v>118</v>
      </c>
      <c r="D58" s="197"/>
      <c r="E58" s="207"/>
    </row>
    <row r="59" spans="1:5" ht="28.5">
      <c r="A59" s="325"/>
      <c r="B59" s="195">
        <v>20</v>
      </c>
      <c r="C59" s="196" t="s">
        <v>119</v>
      </c>
      <c r="D59" s="197"/>
      <c r="E59" s="207"/>
    </row>
    <row r="60" spans="1:5" ht="42.75">
      <c r="A60" s="325"/>
      <c r="B60" s="195">
        <v>21</v>
      </c>
      <c r="C60" s="196" t="s">
        <v>120</v>
      </c>
      <c r="D60" s="197"/>
      <c r="E60" s="207"/>
    </row>
    <row r="61" spans="1:5" ht="28.5">
      <c r="A61" s="325"/>
      <c r="B61" s="195">
        <v>22</v>
      </c>
      <c r="C61" s="196" t="s">
        <v>121</v>
      </c>
      <c r="D61" s="197"/>
      <c r="E61" s="208"/>
    </row>
    <row r="62" spans="1:5" ht="42.75">
      <c r="A62" s="325" t="s">
        <v>122</v>
      </c>
      <c r="B62" s="195">
        <v>23</v>
      </c>
      <c r="C62" s="196" t="s">
        <v>123</v>
      </c>
      <c r="D62" s="197">
        <v>22</v>
      </c>
      <c r="E62" s="207" t="s">
        <v>124</v>
      </c>
    </row>
    <row r="63" spans="1:5" ht="42.75">
      <c r="A63" s="325"/>
      <c r="B63" s="195">
        <v>24</v>
      </c>
      <c r="C63" s="196" t="s">
        <v>125</v>
      </c>
      <c r="D63" s="197">
        <v>23</v>
      </c>
      <c r="E63" s="196" t="s">
        <v>126</v>
      </c>
    </row>
    <row r="64" spans="1:5" ht="28.5">
      <c r="A64" s="325"/>
      <c r="B64" s="195">
        <v>25</v>
      </c>
      <c r="C64" s="196" t="s">
        <v>127</v>
      </c>
      <c r="D64" s="197"/>
      <c r="E64" s="207"/>
    </row>
    <row r="65" spans="1:10" ht="57">
      <c r="A65" s="331" t="s">
        <v>128</v>
      </c>
      <c r="B65" s="195">
        <v>26</v>
      </c>
      <c r="C65" s="196" t="s">
        <v>129</v>
      </c>
      <c r="D65" s="197">
        <v>24</v>
      </c>
      <c r="E65" s="207" t="s">
        <v>130</v>
      </c>
    </row>
    <row r="66" spans="1:10" ht="45" customHeight="1">
      <c r="A66" s="332"/>
      <c r="B66" s="195"/>
      <c r="C66" s="196"/>
      <c r="D66" s="197"/>
      <c r="E66" s="197"/>
    </row>
    <row r="67" spans="1:10" ht="77.25" customHeight="1">
      <c r="A67" s="325" t="s">
        <v>131</v>
      </c>
      <c r="B67" s="195">
        <v>27</v>
      </c>
      <c r="C67" s="196" t="s">
        <v>132</v>
      </c>
      <c r="D67" s="197">
        <v>25</v>
      </c>
      <c r="E67" s="196" t="s">
        <v>133</v>
      </c>
    </row>
    <row r="68" spans="1:10" ht="15.95" customHeight="1">
      <c r="A68" s="325"/>
      <c r="B68" s="195"/>
      <c r="C68" s="196"/>
      <c r="D68" s="197">
        <v>26</v>
      </c>
      <c r="E68" s="196" t="s">
        <v>134</v>
      </c>
    </row>
    <row r="69" spans="1:10" ht="50.25" customHeight="1">
      <c r="A69" s="325" t="s">
        <v>135</v>
      </c>
      <c r="B69" s="195">
        <v>28</v>
      </c>
      <c r="C69" s="207" t="s">
        <v>136</v>
      </c>
      <c r="D69" s="197">
        <v>27</v>
      </c>
      <c r="E69" s="207" t="s">
        <v>137</v>
      </c>
    </row>
    <row r="70" spans="1:10" ht="50.25" customHeight="1">
      <c r="A70" s="325"/>
      <c r="B70" s="195">
        <v>29</v>
      </c>
      <c r="C70" s="207" t="s">
        <v>138</v>
      </c>
      <c r="D70" s="197">
        <v>28</v>
      </c>
      <c r="E70" s="207" t="s">
        <v>139</v>
      </c>
    </row>
    <row r="71" spans="1:10" ht="50.25" customHeight="1">
      <c r="A71" s="325"/>
      <c r="B71" s="195"/>
      <c r="C71" s="198"/>
      <c r="D71" s="197">
        <v>29</v>
      </c>
      <c r="E71" s="207" t="s">
        <v>140</v>
      </c>
    </row>
    <row r="72" spans="1:10" ht="50.25" customHeight="1">
      <c r="A72" s="325"/>
      <c r="B72" s="195"/>
      <c r="C72" s="209"/>
      <c r="D72" s="197">
        <v>30</v>
      </c>
      <c r="E72" s="207" t="s">
        <v>141</v>
      </c>
    </row>
    <row r="73" spans="1:10" ht="50.25" customHeight="1">
      <c r="A73" s="325"/>
      <c r="B73" s="195"/>
      <c r="C73" s="207"/>
      <c r="D73" s="197">
        <v>31</v>
      </c>
      <c r="E73" s="207" t="s">
        <v>142</v>
      </c>
    </row>
    <row r="74" spans="1:10" ht="50.25" customHeight="1">
      <c r="A74" s="325"/>
      <c r="B74" s="195"/>
      <c r="C74" s="207"/>
      <c r="D74" s="197">
        <v>32</v>
      </c>
      <c r="E74" s="207" t="s">
        <v>143</v>
      </c>
    </row>
    <row r="75" spans="1:10" ht="50.25" customHeight="1">
      <c r="A75" s="325"/>
      <c r="B75" s="195"/>
      <c r="C75" s="207"/>
      <c r="D75" s="197">
        <v>33</v>
      </c>
      <c r="E75" s="209" t="s">
        <v>144</v>
      </c>
    </row>
    <row r="76" spans="1:10" ht="39.950000000000003" customHeight="1">
      <c r="A76" s="325"/>
      <c r="B76" s="195"/>
      <c r="C76" s="197"/>
      <c r="D76" s="197">
        <v>34</v>
      </c>
      <c r="E76" s="207" t="s">
        <v>145</v>
      </c>
    </row>
    <row r="77" spans="1:10" ht="39.950000000000003" customHeight="1">
      <c r="A77" s="331" t="s">
        <v>146</v>
      </c>
      <c r="B77" s="195">
        <v>30</v>
      </c>
      <c r="C77" s="196" t="s">
        <v>147</v>
      </c>
      <c r="D77" s="197">
        <v>35</v>
      </c>
      <c r="E77" s="196" t="s">
        <v>148</v>
      </c>
    </row>
    <row r="78" spans="1:10" ht="72" customHeight="1">
      <c r="A78" s="333"/>
      <c r="B78" s="195">
        <v>31</v>
      </c>
      <c r="C78" s="196" t="s">
        <v>149</v>
      </c>
      <c r="D78" s="197">
        <v>36</v>
      </c>
      <c r="E78" s="196" t="s">
        <v>150</v>
      </c>
    </row>
    <row r="79" spans="1:10" ht="72" customHeight="1">
      <c r="A79" s="333"/>
      <c r="B79" s="195">
        <v>32</v>
      </c>
      <c r="C79" s="196" t="s">
        <v>151</v>
      </c>
      <c r="D79" s="210">
        <v>37</v>
      </c>
      <c r="E79" s="196" t="s">
        <v>498</v>
      </c>
    </row>
    <row r="80" spans="1:10" ht="72" customHeight="1">
      <c r="A80" s="333"/>
      <c r="B80" s="195">
        <v>33</v>
      </c>
      <c r="C80" s="196" t="s">
        <v>152</v>
      </c>
      <c r="D80" s="210">
        <v>38</v>
      </c>
      <c r="E80" s="196" t="s">
        <v>153</v>
      </c>
      <c r="J80" s="186" t="s">
        <v>33</v>
      </c>
    </row>
    <row r="81" spans="1:6" ht="77.25" customHeight="1">
      <c r="A81" s="333"/>
      <c r="B81" s="211">
        <v>34</v>
      </c>
      <c r="C81" s="212" t="s">
        <v>154</v>
      </c>
      <c r="D81" s="213">
        <v>39</v>
      </c>
      <c r="E81" s="212" t="s">
        <v>155</v>
      </c>
    </row>
    <row r="82" spans="1:6">
      <c r="B82" s="282"/>
      <c r="C82" s="283"/>
      <c r="D82" s="282"/>
    </row>
    <row r="83" spans="1:6" ht="45.75" customHeight="1">
      <c r="A83" s="284" t="s">
        <v>499</v>
      </c>
      <c r="B83" s="334" t="s">
        <v>500</v>
      </c>
      <c r="C83" s="335"/>
      <c r="D83" s="285" t="s">
        <v>501</v>
      </c>
      <c r="E83" s="286" t="s">
        <v>502</v>
      </c>
      <c r="F83" s="287"/>
    </row>
    <row r="84" spans="1:6" ht="36" customHeight="1">
      <c r="A84" s="288" t="s">
        <v>503</v>
      </c>
      <c r="B84" s="329" t="s">
        <v>504</v>
      </c>
      <c r="C84" s="330"/>
      <c r="D84" s="289" t="s">
        <v>505</v>
      </c>
      <c r="E84" s="290" t="s">
        <v>506</v>
      </c>
      <c r="F84" s="287"/>
    </row>
    <row r="85" spans="1:6" ht="18" customHeight="1">
      <c r="E85" s="291"/>
    </row>
    <row r="86" spans="1:6" ht="36" customHeight="1"/>
    <row r="87" spans="1:6" ht="36" customHeight="1"/>
  </sheetData>
  <mergeCells count="27">
    <mergeCell ref="B84:C84"/>
    <mergeCell ref="A62:A64"/>
    <mergeCell ref="A65:A66"/>
    <mergeCell ref="A67:A68"/>
    <mergeCell ref="A69:A76"/>
    <mergeCell ref="A77:A81"/>
    <mergeCell ref="B83:C83"/>
    <mergeCell ref="A52:A61"/>
    <mergeCell ref="A9:E9"/>
    <mergeCell ref="A11:A12"/>
    <mergeCell ref="A13:A15"/>
    <mergeCell ref="A16:A22"/>
    <mergeCell ref="A23:A26"/>
    <mergeCell ref="A28:A29"/>
    <mergeCell ref="A30:E30"/>
    <mergeCell ref="A32:A38"/>
    <mergeCell ref="A39:A42"/>
    <mergeCell ref="A43:A48"/>
    <mergeCell ref="A49:A5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F15"/>
  <sheetViews>
    <sheetView showGridLines="0" zoomScale="90" zoomScaleNormal="90" workbookViewId="0">
      <selection activeCell="A5" sqref="A5"/>
    </sheetView>
  </sheetViews>
  <sheetFormatPr baseColWidth="10" defaultColWidth="10.42578125" defaultRowHeight="114.75" customHeight="1"/>
  <cols>
    <col min="1" max="1" width="60.85546875" style="231" customWidth="1"/>
    <col min="2" max="2" width="15.85546875" style="232" customWidth="1"/>
    <col min="3" max="5" width="15.85546875" style="233" customWidth="1"/>
    <col min="6" max="6" width="40.85546875" style="231" customWidth="1"/>
    <col min="7" max="7" width="2.7109375" style="217" customWidth="1"/>
    <col min="8" max="16384" width="10.42578125" style="217"/>
  </cols>
  <sheetData>
    <row r="1" spans="1:6" ht="114.75" customHeight="1">
      <c r="A1" s="216"/>
      <c r="B1" s="337" t="s">
        <v>156</v>
      </c>
      <c r="C1" s="337"/>
      <c r="D1" s="337"/>
      <c r="E1" s="337"/>
      <c r="F1" s="216"/>
    </row>
    <row r="2" spans="1:6" ht="42.75" customHeight="1">
      <c r="A2" s="336" t="s">
        <v>157</v>
      </c>
      <c r="B2" s="336"/>
      <c r="C2" s="336"/>
      <c r="D2" s="336"/>
      <c r="E2" s="336"/>
      <c r="F2" s="336"/>
    </row>
    <row r="3" spans="1:6" ht="26.25" customHeight="1">
      <c r="A3" s="338" t="s">
        <v>158</v>
      </c>
      <c r="B3" s="339" t="s">
        <v>159</v>
      </c>
      <c r="C3" s="339"/>
      <c r="D3" s="339"/>
      <c r="E3" s="339"/>
      <c r="F3" s="218" t="s">
        <v>160</v>
      </c>
    </row>
    <row r="4" spans="1:6" ht="26.25" customHeight="1">
      <c r="A4" s="338"/>
      <c r="B4" s="219" t="s">
        <v>161</v>
      </c>
      <c r="C4" s="219" t="s">
        <v>162</v>
      </c>
      <c r="D4" s="219" t="s">
        <v>163</v>
      </c>
      <c r="E4" s="219" t="s">
        <v>164</v>
      </c>
      <c r="F4" s="220"/>
    </row>
    <row r="5" spans="1:6" ht="48" customHeight="1">
      <c r="A5" s="221" t="s">
        <v>165</v>
      </c>
      <c r="B5" s="222"/>
      <c r="C5" s="223"/>
      <c r="D5" s="223">
        <v>8.9</v>
      </c>
      <c r="E5" s="223">
        <v>13.16</v>
      </c>
      <c r="F5" s="224" t="s">
        <v>166</v>
      </c>
    </row>
    <row r="6" spans="1:6" ht="48" customHeight="1">
      <c r="A6" s="225" t="s">
        <v>167</v>
      </c>
      <c r="B6" s="222"/>
      <c r="C6" s="223"/>
      <c r="D6" s="223">
        <v>11</v>
      </c>
      <c r="E6" s="223" t="s">
        <v>168</v>
      </c>
      <c r="F6" s="224" t="s">
        <v>166</v>
      </c>
    </row>
    <row r="7" spans="1:6" ht="48" customHeight="1">
      <c r="A7" s="225" t="s">
        <v>169</v>
      </c>
      <c r="B7" s="226"/>
      <c r="C7" s="227"/>
      <c r="D7" s="227">
        <v>1</v>
      </c>
      <c r="E7" s="227" t="s">
        <v>170</v>
      </c>
      <c r="F7" s="224" t="s">
        <v>166</v>
      </c>
    </row>
    <row r="8" spans="1:6" ht="48" customHeight="1">
      <c r="A8" s="228" t="s">
        <v>171</v>
      </c>
      <c r="B8" s="226">
        <v>16</v>
      </c>
      <c r="C8" s="227">
        <v>3.4</v>
      </c>
      <c r="D8" s="227" t="s">
        <v>172</v>
      </c>
      <c r="E8" s="227" t="s">
        <v>173</v>
      </c>
      <c r="F8" s="224" t="s">
        <v>166</v>
      </c>
    </row>
    <row r="9" spans="1:6" ht="48" customHeight="1">
      <c r="A9" s="228" t="s">
        <v>174</v>
      </c>
      <c r="B9" s="226" t="s">
        <v>175</v>
      </c>
      <c r="C9" s="226">
        <v>7</v>
      </c>
      <c r="D9" s="223" t="s">
        <v>176</v>
      </c>
      <c r="E9" s="223" t="s">
        <v>177</v>
      </c>
      <c r="F9" s="224" t="s">
        <v>166</v>
      </c>
    </row>
    <row r="10" spans="1:6" ht="48" customHeight="1">
      <c r="A10" s="225" t="s">
        <v>178</v>
      </c>
      <c r="B10" s="222"/>
      <c r="C10" s="223"/>
      <c r="D10" s="223" t="s">
        <v>179</v>
      </c>
      <c r="E10" s="223">
        <v>28</v>
      </c>
      <c r="F10" s="224" t="s">
        <v>166</v>
      </c>
    </row>
    <row r="11" spans="1:6" ht="48" customHeight="1">
      <c r="A11" s="229" t="s">
        <v>180</v>
      </c>
      <c r="B11" s="226"/>
      <c r="C11" s="227"/>
      <c r="D11" s="227" t="s">
        <v>181</v>
      </c>
      <c r="E11" s="227">
        <v>20.21</v>
      </c>
      <c r="F11" s="230" t="s">
        <v>166</v>
      </c>
    </row>
    <row r="12" spans="1:6" ht="48" customHeight="1">
      <c r="A12" s="229" t="s">
        <v>182</v>
      </c>
      <c r="B12" s="226"/>
      <c r="C12" s="227"/>
      <c r="D12" s="223" t="s">
        <v>183</v>
      </c>
      <c r="E12" s="227" t="s">
        <v>184</v>
      </c>
      <c r="F12" s="230" t="s">
        <v>166</v>
      </c>
    </row>
    <row r="13" spans="1:6" ht="48" customHeight="1">
      <c r="A13" s="229" t="s">
        <v>185</v>
      </c>
      <c r="B13" s="226">
        <v>2.17</v>
      </c>
      <c r="C13" s="227">
        <v>8</v>
      </c>
      <c r="D13" s="227">
        <v>1</v>
      </c>
      <c r="E13" s="227" t="s">
        <v>186</v>
      </c>
      <c r="F13" s="230" t="s">
        <v>187</v>
      </c>
    </row>
    <row r="14" spans="1:6" ht="48" customHeight="1"/>
    <row r="15" spans="1:6" ht="48" customHeight="1"/>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zoomScale="112" zoomScaleNormal="112" workbookViewId="0">
      <selection activeCell="B6" sqref="B6:G7"/>
    </sheetView>
  </sheetViews>
  <sheetFormatPr baseColWidth="10" defaultColWidth="11.42578125" defaultRowHeight="14.25"/>
  <cols>
    <col min="1" max="1" width="2.7109375" style="16" customWidth="1"/>
    <col min="2" max="2" width="24.7109375" style="16" customWidth="1"/>
    <col min="3" max="3" width="11.28515625" style="47" customWidth="1"/>
    <col min="4" max="4" width="19.28515625" style="47"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80" t="s">
        <v>188</v>
      </c>
      <c r="C2" s="381"/>
      <c r="D2" s="381"/>
      <c r="E2" s="381"/>
      <c r="F2" s="381"/>
      <c r="G2" s="382"/>
    </row>
    <row r="3" spans="2:9" ht="15">
      <c r="B3" s="383" t="s">
        <v>189</v>
      </c>
      <c r="C3" s="384"/>
      <c r="D3" s="385"/>
      <c r="E3" s="385"/>
      <c r="F3" s="385"/>
      <c r="G3" s="386"/>
    </row>
    <row r="4" spans="2:9" ht="88.5" customHeight="1">
      <c r="B4" s="387" t="s">
        <v>190</v>
      </c>
      <c r="C4" s="388"/>
      <c r="D4" s="388"/>
      <c r="E4" s="388"/>
      <c r="F4" s="388"/>
      <c r="G4" s="389"/>
    </row>
    <row r="5" spans="2:9" ht="15">
      <c r="B5" s="117"/>
      <c r="C5" s="131"/>
      <c r="D5" s="132"/>
      <c r="E5" s="133"/>
      <c r="F5" s="133"/>
      <c r="G5" s="133"/>
    </row>
    <row r="6" spans="2:9" ht="16.5" customHeight="1">
      <c r="B6" s="390" t="s">
        <v>191</v>
      </c>
      <c r="C6" s="391"/>
      <c r="D6" s="391"/>
      <c r="E6" s="391"/>
      <c r="F6" s="391"/>
      <c r="G6" s="392"/>
    </row>
    <row r="7" spans="2:9" ht="76.5" customHeight="1">
      <c r="B7" s="390"/>
      <c r="C7" s="391"/>
      <c r="D7" s="391"/>
      <c r="E7" s="391"/>
      <c r="F7" s="391"/>
      <c r="G7" s="392"/>
    </row>
    <row r="8" spans="2:9" ht="15" thickBot="1">
      <c r="B8" s="134"/>
      <c r="C8" s="135"/>
      <c r="D8" s="135"/>
      <c r="E8" s="136"/>
      <c r="F8" s="137"/>
      <c r="G8" s="137"/>
    </row>
    <row r="9" spans="2:9">
      <c r="B9" s="138"/>
      <c r="C9" s="139" t="s">
        <v>192</v>
      </c>
      <c r="D9" s="393" t="s">
        <v>193</v>
      </c>
      <c r="E9" s="394"/>
      <c r="F9" s="395" t="s">
        <v>194</v>
      </c>
      <c r="G9" s="396"/>
    </row>
    <row r="10" spans="2:9" ht="15" customHeight="1">
      <c r="B10" s="140"/>
      <c r="C10" s="119">
        <v>5</v>
      </c>
      <c r="D10" s="378" t="s">
        <v>195</v>
      </c>
      <c r="E10" s="379"/>
      <c r="F10" s="372" t="s">
        <v>196</v>
      </c>
      <c r="G10" s="369"/>
      <c r="H10" s="341"/>
      <c r="I10" s="341"/>
    </row>
    <row r="11" spans="2:9">
      <c r="B11" s="140"/>
      <c r="C11" s="119">
        <v>5</v>
      </c>
      <c r="D11" s="378" t="s">
        <v>197</v>
      </c>
      <c r="E11" s="379"/>
      <c r="F11" s="372" t="s">
        <v>198</v>
      </c>
      <c r="G11" s="369"/>
      <c r="H11" s="341"/>
      <c r="I11" s="341"/>
    </row>
    <row r="12" spans="2:9">
      <c r="B12" s="140"/>
      <c r="C12" s="119">
        <v>5</v>
      </c>
      <c r="D12" s="378" t="s">
        <v>199</v>
      </c>
      <c r="E12" s="379"/>
      <c r="F12" s="372" t="s">
        <v>200</v>
      </c>
      <c r="G12" s="369"/>
      <c r="H12" s="341"/>
      <c r="I12" s="341"/>
    </row>
    <row r="13" spans="2:9" ht="27.75" customHeight="1">
      <c r="B13" s="140"/>
      <c r="C13" s="119">
        <v>5</v>
      </c>
      <c r="D13" s="378" t="s">
        <v>201</v>
      </c>
      <c r="E13" s="379"/>
      <c r="F13" s="372" t="s">
        <v>202</v>
      </c>
      <c r="G13" s="369"/>
      <c r="H13" s="341"/>
      <c r="I13" s="341"/>
    </row>
    <row r="14" spans="2:9">
      <c r="B14" s="140"/>
      <c r="C14" s="119">
        <v>5</v>
      </c>
      <c r="D14" s="378" t="s">
        <v>203</v>
      </c>
      <c r="E14" s="379"/>
      <c r="F14" s="372" t="s">
        <v>204</v>
      </c>
      <c r="G14" s="369"/>
      <c r="H14" s="341"/>
      <c r="I14" s="341"/>
    </row>
    <row r="15" spans="2:9" ht="41.25" customHeight="1">
      <c r="B15" s="140"/>
      <c r="C15" s="119">
        <v>5</v>
      </c>
      <c r="D15" s="378" t="s">
        <v>205</v>
      </c>
      <c r="E15" s="379"/>
      <c r="F15" s="372" t="s">
        <v>206</v>
      </c>
      <c r="G15" s="369"/>
      <c r="H15" s="341"/>
      <c r="I15" s="341"/>
    </row>
    <row r="16" spans="2:9" ht="41.25" customHeight="1">
      <c r="B16" s="140"/>
      <c r="C16" s="119">
        <v>5</v>
      </c>
      <c r="D16" s="373" t="s">
        <v>207</v>
      </c>
      <c r="E16" s="374"/>
      <c r="F16" s="372" t="s">
        <v>208</v>
      </c>
      <c r="G16" s="369"/>
      <c r="H16" s="341"/>
      <c r="I16" s="341"/>
    </row>
    <row r="17" spans="2:9" ht="51.75" customHeight="1">
      <c r="B17" s="140"/>
      <c r="C17" s="119">
        <v>5</v>
      </c>
      <c r="D17" s="374" t="s">
        <v>209</v>
      </c>
      <c r="E17" s="377"/>
      <c r="F17" s="372" t="s">
        <v>210</v>
      </c>
      <c r="G17" s="369"/>
      <c r="H17" s="341"/>
      <c r="I17" s="341"/>
    </row>
    <row r="18" spans="2:9" ht="51.75" customHeight="1">
      <c r="B18" s="140"/>
      <c r="C18" s="119">
        <v>5</v>
      </c>
      <c r="D18" s="373" t="s">
        <v>211</v>
      </c>
      <c r="E18" s="374"/>
      <c r="F18" s="372" t="s">
        <v>212</v>
      </c>
      <c r="G18" s="369"/>
      <c r="H18" s="341"/>
      <c r="I18" s="341"/>
    </row>
    <row r="19" spans="2:9" ht="51.75" customHeight="1">
      <c r="B19" s="140"/>
      <c r="C19" s="119">
        <v>5</v>
      </c>
      <c r="D19" s="123" t="s">
        <v>213</v>
      </c>
      <c r="E19" s="124"/>
      <c r="F19" s="372" t="s">
        <v>214</v>
      </c>
      <c r="G19" s="369"/>
      <c r="H19" s="341"/>
      <c r="I19" s="341"/>
    </row>
    <row r="20" spans="2:9" ht="51.75" customHeight="1">
      <c r="B20" s="140"/>
      <c r="C20" s="119">
        <v>5</v>
      </c>
      <c r="D20" s="123" t="s">
        <v>215</v>
      </c>
      <c r="E20" s="124"/>
      <c r="F20" s="372" t="s">
        <v>216</v>
      </c>
      <c r="G20" s="369"/>
      <c r="H20" s="341"/>
      <c r="I20" s="341"/>
    </row>
    <row r="21" spans="2:9" ht="66.75" customHeight="1">
      <c r="B21" s="140"/>
      <c r="C21" s="119">
        <v>5</v>
      </c>
      <c r="D21" s="373" t="s">
        <v>217</v>
      </c>
      <c r="E21" s="374"/>
      <c r="F21" s="372" t="s">
        <v>218</v>
      </c>
      <c r="G21" s="369"/>
      <c r="H21" s="341"/>
      <c r="I21" s="341"/>
    </row>
    <row r="22" spans="2:9" ht="36" customHeight="1">
      <c r="B22" s="140"/>
      <c r="C22" s="119">
        <v>5</v>
      </c>
      <c r="D22" s="375" t="s">
        <v>219</v>
      </c>
      <c r="E22" s="376"/>
      <c r="F22" s="372" t="s">
        <v>220</v>
      </c>
      <c r="G22" s="369"/>
      <c r="H22" s="342"/>
      <c r="I22" s="342"/>
    </row>
    <row r="23" spans="2:9" ht="26.25" customHeight="1">
      <c r="B23" s="140"/>
      <c r="C23" s="119">
        <v>5</v>
      </c>
      <c r="D23" s="367" t="s">
        <v>221</v>
      </c>
      <c r="E23" s="367"/>
      <c r="F23" s="368" t="s">
        <v>222</v>
      </c>
      <c r="G23" s="369"/>
      <c r="H23" s="341"/>
      <c r="I23" s="341"/>
    </row>
    <row r="24" spans="2:9" ht="26.25" customHeight="1">
      <c r="B24" s="140"/>
      <c r="C24" s="119">
        <v>5</v>
      </c>
      <c r="D24" s="367" t="s">
        <v>223</v>
      </c>
      <c r="E24" s="367"/>
      <c r="F24" s="368" t="s">
        <v>224</v>
      </c>
      <c r="G24" s="369"/>
      <c r="H24" s="341"/>
      <c r="I24" s="341"/>
    </row>
    <row r="25" spans="2:9" ht="26.25" customHeight="1">
      <c r="B25" s="140"/>
      <c r="C25" s="119">
        <v>5</v>
      </c>
      <c r="D25" s="370" t="s">
        <v>225</v>
      </c>
      <c r="E25" s="371"/>
      <c r="F25" s="368" t="s">
        <v>226</v>
      </c>
      <c r="G25" s="369"/>
      <c r="H25" s="341"/>
      <c r="I25" s="341"/>
    </row>
    <row r="26" spans="2:9" ht="27" customHeight="1">
      <c r="B26" s="141"/>
      <c r="C26" s="358" t="s">
        <v>227</v>
      </c>
      <c r="D26" s="359"/>
      <c r="E26" s="359"/>
      <c r="F26" s="359"/>
      <c r="G26" s="360"/>
    </row>
    <row r="27" spans="2:9" ht="27" customHeight="1">
      <c r="B27" s="361" t="s">
        <v>228</v>
      </c>
      <c r="C27" s="362"/>
      <c r="D27" s="362"/>
      <c r="E27" s="362"/>
      <c r="F27" s="362"/>
      <c r="G27" s="363"/>
    </row>
    <row r="28" spans="2:9" ht="10.5" customHeight="1">
      <c r="B28" s="142"/>
      <c r="D28" s="143"/>
      <c r="E28" s="144"/>
      <c r="F28" s="145"/>
      <c r="G28" s="145"/>
    </row>
    <row r="29" spans="2:9">
      <c r="B29" s="142"/>
      <c r="C29" s="146"/>
      <c r="D29" s="364" t="s">
        <v>193</v>
      </c>
      <c r="E29" s="364"/>
      <c r="F29" s="365" t="s">
        <v>194</v>
      </c>
      <c r="G29" s="366"/>
    </row>
    <row r="30" spans="2:9">
      <c r="B30" s="142"/>
      <c r="D30" s="349" t="s">
        <v>195</v>
      </c>
      <c r="E30" s="349"/>
      <c r="F30" s="350" t="s">
        <v>229</v>
      </c>
      <c r="G30" s="351"/>
      <c r="H30" s="341"/>
      <c r="I30" s="341"/>
    </row>
    <row r="31" spans="2:9">
      <c r="B31" s="142"/>
      <c r="D31" s="349" t="s">
        <v>197</v>
      </c>
      <c r="E31" s="349"/>
      <c r="F31" s="350" t="s">
        <v>230</v>
      </c>
      <c r="G31" s="351"/>
      <c r="H31" s="341"/>
      <c r="I31" s="341"/>
    </row>
    <row r="32" spans="2:9">
      <c r="B32" s="142"/>
      <c r="D32" s="349" t="s">
        <v>199</v>
      </c>
      <c r="E32" s="349"/>
      <c r="F32" s="350" t="s">
        <v>231</v>
      </c>
      <c r="G32" s="351"/>
      <c r="H32" s="341"/>
      <c r="I32" s="341"/>
    </row>
    <row r="33" spans="2:9">
      <c r="B33" s="142"/>
      <c r="D33" s="349" t="s">
        <v>201</v>
      </c>
      <c r="E33" s="349"/>
      <c r="F33" s="350" t="s">
        <v>232</v>
      </c>
      <c r="G33" s="351"/>
      <c r="H33" s="341"/>
      <c r="I33" s="341"/>
    </row>
    <row r="34" spans="2:9">
      <c r="B34" s="142"/>
      <c r="D34" s="349" t="s">
        <v>203</v>
      </c>
      <c r="E34" s="349"/>
      <c r="F34" s="350" t="s">
        <v>233</v>
      </c>
      <c r="G34" s="351"/>
      <c r="H34" s="341"/>
      <c r="I34" s="341"/>
    </row>
    <row r="35" spans="2:9" ht="40.9" customHeight="1">
      <c r="B35" s="142"/>
      <c r="D35" s="349" t="s">
        <v>234</v>
      </c>
      <c r="E35" s="349"/>
      <c r="F35" s="350" t="s">
        <v>235</v>
      </c>
      <c r="G35" s="351"/>
      <c r="H35" s="341"/>
      <c r="I35" s="341"/>
    </row>
    <row r="36" spans="2:9" ht="42" customHeight="1">
      <c r="B36" s="118"/>
      <c r="C36" s="147"/>
      <c r="D36" s="349" t="s">
        <v>236</v>
      </c>
      <c r="E36" s="349"/>
      <c r="F36" s="350" t="s">
        <v>237</v>
      </c>
      <c r="G36" s="351"/>
      <c r="H36" s="340"/>
      <c r="I36" s="340"/>
    </row>
    <row r="37" spans="2:9" ht="30.75" customHeight="1">
      <c r="B37" s="118"/>
      <c r="C37" s="147"/>
      <c r="D37" s="349" t="s">
        <v>238</v>
      </c>
      <c r="E37" s="349"/>
      <c r="F37" s="352" t="s">
        <v>239</v>
      </c>
      <c r="G37" s="353"/>
      <c r="H37" s="340"/>
      <c r="I37" s="340"/>
    </row>
    <row r="38" spans="2:9" ht="33" customHeight="1">
      <c r="B38" s="118"/>
      <c r="C38" s="147"/>
      <c r="D38" s="349" t="s">
        <v>240</v>
      </c>
      <c r="E38" s="349"/>
      <c r="F38" s="352" t="s">
        <v>239</v>
      </c>
      <c r="G38" s="353"/>
      <c r="H38" s="340"/>
      <c r="I38" s="340"/>
    </row>
    <row r="39" spans="2:9" ht="30" customHeight="1">
      <c r="B39" s="118"/>
      <c r="C39" s="147"/>
      <c r="D39" s="349" t="s">
        <v>241</v>
      </c>
      <c r="E39" s="349"/>
      <c r="F39" s="352" t="s">
        <v>239</v>
      </c>
      <c r="G39" s="353"/>
      <c r="H39" s="340"/>
      <c r="I39" s="340"/>
    </row>
    <row r="40" spans="2:9" ht="30" customHeight="1">
      <c r="B40" s="118"/>
      <c r="C40" s="147"/>
      <c r="D40" s="349" t="s">
        <v>242</v>
      </c>
      <c r="E40" s="349"/>
      <c r="F40" s="352" t="s">
        <v>239</v>
      </c>
      <c r="G40" s="353"/>
      <c r="H40" s="340"/>
      <c r="I40" s="340"/>
    </row>
    <row r="41" spans="2:9" ht="30" customHeight="1">
      <c r="B41" s="118"/>
      <c r="C41" s="147"/>
      <c r="D41" s="354" t="s">
        <v>243</v>
      </c>
      <c r="E41" s="355"/>
      <c r="F41" s="350" t="s">
        <v>244</v>
      </c>
      <c r="G41" s="351"/>
      <c r="H41" s="340"/>
      <c r="I41" s="340"/>
    </row>
    <row r="42" spans="2:9" ht="35.25" customHeight="1">
      <c r="B42" s="118"/>
      <c r="C42" s="147"/>
      <c r="D42" s="349" t="s">
        <v>245</v>
      </c>
      <c r="E42" s="349"/>
      <c r="F42" s="350" t="s">
        <v>246</v>
      </c>
      <c r="G42" s="351"/>
      <c r="H42" s="340"/>
      <c r="I42" s="340"/>
    </row>
    <row r="43" spans="2:9" ht="31.5" customHeight="1">
      <c r="B43" s="118"/>
      <c r="C43" s="147"/>
      <c r="D43" s="349" t="s">
        <v>238</v>
      </c>
      <c r="E43" s="349"/>
      <c r="F43" s="352" t="s">
        <v>239</v>
      </c>
      <c r="G43" s="353"/>
      <c r="H43" s="340"/>
      <c r="I43" s="340"/>
    </row>
    <row r="44" spans="2:9" ht="35.25" customHeight="1">
      <c r="B44" s="118"/>
      <c r="C44" s="147"/>
      <c r="D44" s="349" t="s">
        <v>247</v>
      </c>
      <c r="E44" s="349"/>
      <c r="F44" s="352" t="s">
        <v>239</v>
      </c>
      <c r="G44" s="353"/>
      <c r="H44" s="340"/>
      <c r="I44" s="340"/>
    </row>
    <row r="45" spans="2:9" ht="57" customHeight="1">
      <c r="B45" s="118"/>
      <c r="C45" s="147"/>
      <c r="D45" s="349" t="s">
        <v>242</v>
      </c>
      <c r="E45" s="349"/>
      <c r="F45" s="352" t="s">
        <v>239</v>
      </c>
      <c r="G45" s="353"/>
      <c r="H45" s="340"/>
      <c r="I45" s="340"/>
    </row>
    <row r="46" spans="2:9" ht="32.25" customHeight="1">
      <c r="B46" s="118"/>
      <c r="C46" s="147"/>
      <c r="D46" s="349" t="s">
        <v>240</v>
      </c>
      <c r="E46" s="349"/>
      <c r="F46" s="352" t="s">
        <v>239</v>
      </c>
      <c r="G46" s="353"/>
      <c r="H46" s="340"/>
      <c r="I46" s="340"/>
    </row>
    <row r="47" spans="2:9" ht="32.25" customHeight="1">
      <c r="B47" s="118"/>
      <c r="C47" s="147"/>
      <c r="D47" s="354" t="s">
        <v>248</v>
      </c>
      <c r="E47" s="355"/>
      <c r="F47" s="356" t="s">
        <v>249</v>
      </c>
      <c r="G47" s="357"/>
      <c r="H47" s="340"/>
      <c r="I47" s="340"/>
    </row>
    <row r="48" spans="2:9" ht="32.25" customHeight="1">
      <c r="B48" s="118"/>
      <c r="C48" s="147"/>
      <c r="D48" s="349" t="s">
        <v>250</v>
      </c>
      <c r="E48" s="349"/>
      <c r="F48" s="350" t="s">
        <v>251</v>
      </c>
      <c r="G48" s="351"/>
      <c r="H48" s="340"/>
      <c r="I48" s="340"/>
    </row>
    <row r="49" spans="2:9" ht="32.25" customHeight="1">
      <c r="B49" s="118"/>
      <c r="C49" s="147"/>
      <c r="D49" s="349" t="s">
        <v>252</v>
      </c>
      <c r="E49" s="349"/>
      <c r="F49" s="350" t="s">
        <v>253</v>
      </c>
      <c r="G49" s="351"/>
      <c r="H49" s="340"/>
      <c r="I49" s="340"/>
    </row>
    <row r="50" spans="2:9" ht="32.25" customHeight="1">
      <c r="B50" s="118"/>
      <c r="C50" s="147"/>
      <c r="D50" s="349" t="s">
        <v>254</v>
      </c>
      <c r="E50" s="349"/>
      <c r="F50" s="350" t="s">
        <v>255</v>
      </c>
      <c r="G50" s="351"/>
      <c r="H50" s="340"/>
      <c r="I50" s="340"/>
    </row>
    <row r="51" spans="2:9" ht="32.25" customHeight="1">
      <c r="B51" s="118"/>
      <c r="C51" s="147"/>
      <c r="D51" s="143"/>
      <c r="E51" s="143"/>
      <c r="F51" s="145"/>
      <c r="G51" s="145"/>
      <c r="H51" s="340"/>
      <c r="I51" s="340"/>
    </row>
    <row r="52" spans="2:9" ht="32.25" customHeight="1">
      <c r="B52" s="118"/>
      <c r="C52" s="147"/>
      <c r="D52" s="143"/>
      <c r="E52" s="143"/>
      <c r="F52" s="145"/>
      <c r="G52" s="145"/>
    </row>
    <row r="53" spans="2:9" ht="32.25" customHeight="1">
      <c r="B53" s="118"/>
      <c r="C53" s="147"/>
      <c r="D53" s="143"/>
      <c r="E53" s="143"/>
      <c r="F53" s="145"/>
      <c r="G53" s="145"/>
    </row>
    <row r="54" spans="2:9" ht="21.75" customHeight="1">
      <c r="B54" s="343" t="s">
        <v>256</v>
      </c>
      <c r="C54" s="344"/>
      <c r="D54" s="344"/>
      <c r="E54" s="344"/>
      <c r="F54" s="344"/>
      <c r="G54" s="345"/>
    </row>
    <row r="55" spans="2:9" ht="21.75" customHeight="1">
      <c r="B55" s="343" t="s">
        <v>257</v>
      </c>
      <c r="C55" s="344"/>
      <c r="D55" s="344"/>
      <c r="E55" s="344"/>
      <c r="F55" s="344"/>
      <c r="G55" s="345"/>
    </row>
    <row r="56" spans="2:9" ht="20.25" customHeight="1">
      <c r="B56" s="343" t="s">
        <v>258</v>
      </c>
      <c r="C56" s="344"/>
      <c r="D56" s="344"/>
      <c r="E56" s="344"/>
      <c r="F56" s="344"/>
      <c r="G56" s="345"/>
    </row>
    <row r="57" spans="2:9" ht="20.25" customHeight="1">
      <c r="B57" s="343" t="s">
        <v>259</v>
      </c>
      <c r="C57" s="344"/>
      <c r="D57" s="344"/>
      <c r="E57" s="344"/>
      <c r="F57" s="344"/>
      <c r="G57" s="345"/>
    </row>
    <row r="58" spans="2:9" ht="18" customHeight="1" thickBot="1">
      <c r="B58" s="346" t="s">
        <v>260</v>
      </c>
      <c r="C58" s="347"/>
      <c r="D58" s="347"/>
      <c r="E58" s="347"/>
      <c r="F58" s="347"/>
      <c r="G58" s="348"/>
    </row>
    <row r="59" spans="2:9">
      <c r="B59" s="148"/>
      <c r="C59" s="149"/>
      <c r="D59" s="148"/>
      <c r="E59" s="148"/>
      <c r="F59" s="148"/>
      <c r="G59" s="148"/>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IW89"/>
  <sheetViews>
    <sheetView showGridLines="0" zoomScale="90" zoomScaleNormal="90" zoomScalePageLayoutView="50" workbookViewId="0">
      <pane xSplit="3" ySplit="9" topLeftCell="D23" activePane="bottomRight" state="frozen"/>
      <selection pane="topRight" activeCell="D1" sqref="D1"/>
      <selection pane="bottomLeft" activeCell="A10" sqref="A10"/>
      <selection pane="bottomRight" activeCell="D10" sqref="D10"/>
    </sheetView>
  </sheetViews>
  <sheetFormatPr baseColWidth="10" defaultColWidth="11.42578125" defaultRowHeight="15"/>
  <cols>
    <col min="1" max="1" width="5" bestFit="1" customWidth="1"/>
    <col min="2" max="2" width="36.7109375" customWidth="1"/>
    <col min="3" max="3" width="35.7109375" customWidth="1"/>
    <col min="4" max="4" width="52.5703125" style="130" customWidth="1"/>
    <col min="5" max="5" width="27.42578125" customWidth="1"/>
    <col min="6" max="6" width="31" customWidth="1"/>
    <col min="7" max="7" width="17.28515625" bestFit="1" customWidth="1"/>
    <col min="8" max="8" width="26.28515625" customWidth="1"/>
    <col min="9" max="9" width="47.140625" customWidth="1"/>
    <col min="10" max="10" width="33.28515625" customWidth="1"/>
    <col min="11" max="11" width="25.5703125" customWidth="1"/>
    <col min="12" max="12" width="19.140625" hidden="1" customWidth="1"/>
    <col min="13" max="13" width="25.5703125" customWidth="1"/>
    <col min="14" max="14" width="26.28515625" customWidth="1"/>
    <col min="15" max="15" width="18" hidden="1" customWidth="1"/>
    <col min="16" max="257" width="11.42578125" style="17"/>
    <col min="258" max="16384" width="11.42578125" style="22"/>
  </cols>
  <sheetData>
    <row r="1" spans="1:257" s="19" customFormat="1" ht="27">
      <c r="A1" s="438"/>
      <c r="B1" s="439"/>
      <c r="C1" s="439"/>
      <c r="D1" s="128"/>
      <c r="E1" s="41"/>
      <c r="F1" s="41"/>
      <c r="G1" s="41"/>
      <c r="H1" s="41"/>
      <c r="I1" s="41"/>
      <c r="J1" s="41"/>
      <c r="K1" s="41"/>
      <c r="L1" s="41"/>
      <c r="M1" s="41"/>
      <c r="N1" s="42"/>
      <c r="O1" s="41"/>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27">
      <c r="A2" s="440"/>
      <c r="B2" s="441"/>
      <c r="C2" s="441"/>
      <c r="D2" s="129"/>
      <c r="E2" s="36"/>
      <c r="F2" s="36"/>
      <c r="G2" s="36"/>
      <c r="H2" s="36"/>
      <c r="I2" s="36"/>
      <c r="J2" s="36"/>
      <c r="K2" s="36"/>
      <c r="L2" s="36"/>
      <c r="M2" s="36"/>
      <c r="N2" s="43"/>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9" customFormat="1" ht="27">
      <c r="A3" s="44"/>
      <c r="B3" s="1"/>
      <c r="C3" s="1"/>
      <c r="D3" s="129"/>
      <c r="E3" s="36"/>
      <c r="F3" s="36"/>
      <c r="G3" s="36"/>
      <c r="H3" s="36"/>
      <c r="I3" s="36"/>
      <c r="J3" s="36"/>
      <c r="K3" s="36"/>
      <c r="L3" s="36"/>
      <c r="M3" s="36"/>
      <c r="N3" s="43"/>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9" customFormat="1" ht="18">
      <c r="A4" s="442" t="s">
        <v>261</v>
      </c>
      <c r="B4" s="442"/>
      <c r="C4" s="442"/>
      <c r="D4" s="447" t="s">
        <v>4</v>
      </c>
      <c r="E4" s="447"/>
      <c r="F4" s="447"/>
      <c r="G4" s="447"/>
      <c r="H4" s="447"/>
      <c r="I4" s="447"/>
      <c r="J4" s="447"/>
      <c r="K4" s="447"/>
      <c r="L4" s="447"/>
      <c r="M4" s="447"/>
      <c r="N4" s="447"/>
      <c r="O4" s="447"/>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s="19" customFormat="1" ht="22.5" customHeight="1">
      <c r="A5" s="442" t="s">
        <v>262</v>
      </c>
      <c r="B5" s="442"/>
      <c r="C5" s="442"/>
      <c r="D5" s="448" t="s">
        <v>32</v>
      </c>
      <c r="E5" s="448"/>
      <c r="F5" s="448"/>
      <c r="G5" s="448"/>
      <c r="H5" s="448"/>
      <c r="I5" s="448"/>
      <c r="J5" s="448"/>
      <c r="K5" s="448"/>
      <c r="L5" s="448"/>
      <c r="M5" s="448"/>
      <c r="N5" s="448"/>
      <c r="O5" s="44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row>
    <row r="6" spans="1:257" s="19" customFormat="1" ht="18">
      <c r="A6" s="442" t="s">
        <v>263</v>
      </c>
      <c r="B6" s="442"/>
      <c r="C6" s="442"/>
      <c r="D6" s="448" t="s">
        <v>264</v>
      </c>
      <c r="E6" s="448"/>
      <c r="F6" s="448"/>
      <c r="G6" s="448"/>
      <c r="H6" s="448"/>
      <c r="I6" s="448"/>
      <c r="J6" s="448"/>
      <c r="K6" s="448"/>
      <c r="L6" s="448"/>
      <c r="M6" s="448"/>
      <c r="N6" s="448"/>
      <c r="O6" s="153"/>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row>
    <row r="7" spans="1:257" s="19" customFormat="1" ht="15.6" customHeight="1" thickBot="1">
      <c r="A7" s="151" t="s">
        <v>265</v>
      </c>
      <c r="B7" s="152"/>
      <c r="C7" s="152"/>
      <c r="D7" s="446" t="s">
        <v>266</v>
      </c>
      <c r="E7" s="457" t="s">
        <v>267</v>
      </c>
      <c r="F7" s="458"/>
      <c r="G7" s="458"/>
      <c r="H7" s="459"/>
      <c r="I7" s="454" t="s">
        <v>268</v>
      </c>
      <c r="J7" s="455"/>
      <c r="K7" s="455"/>
      <c r="L7" s="455"/>
      <c r="M7" s="456"/>
      <c r="N7" s="452" t="s">
        <v>269</v>
      </c>
      <c r="O7" s="453"/>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row>
    <row r="8" spans="1:257" s="19" customFormat="1" ht="17.25" customHeight="1" thickTop="1">
      <c r="A8" s="443" t="s">
        <v>270</v>
      </c>
      <c r="B8" s="445" t="s">
        <v>271</v>
      </c>
      <c r="C8" s="127" t="s">
        <v>272</v>
      </c>
      <c r="D8" s="446"/>
      <c r="E8" s="437" t="s">
        <v>209</v>
      </c>
      <c r="F8" s="437" t="s">
        <v>273</v>
      </c>
      <c r="G8" s="437" t="s">
        <v>274</v>
      </c>
      <c r="H8" s="437" t="s">
        <v>215</v>
      </c>
      <c r="I8" s="426" t="s">
        <v>275</v>
      </c>
      <c r="J8" s="120" t="s">
        <v>276</v>
      </c>
      <c r="K8" s="426" t="s">
        <v>268</v>
      </c>
      <c r="L8" s="426" t="s">
        <v>277</v>
      </c>
      <c r="M8" s="426" t="s">
        <v>278</v>
      </c>
      <c r="N8" s="449" t="s">
        <v>279</v>
      </c>
      <c r="O8" s="449" t="s">
        <v>280</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row>
    <row r="9" spans="1:257" s="21" customFormat="1" ht="51" customHeight="1" thickBot="1">
      <c r="A9" s="444"/>
      <c r="B9" s="446"/>
      <c r="C9" s="248" t="s">
        <v>281</v>
      </c>
      <c r="D9" s="446"/>
      <c r="E9" s="427"/>
      <c r="F9" s="427"/>
      <c r="G9" s="427"/>
      <c r="H9" s="427"/>
      <c r="I9" s="427"/>
      <c r="J9" s="125" t="s">
        <v>282</v>
      </c>
      <c r="K9" s="427" t="s">
        <v>283</v>
      </c>
      <c r="L9" s="427"/>
      <c r="M9" s="427" t="s">
        <v>283</v>
      </c>
      <c r="N9" s="451"/>
      <c r="O9" s="450"/>
      <c r="P9" s="18"/>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42" customHeight="1">
      <c r="A10" s="464">
        <v>1</v>
      </c>
      <c r="B10" s="403" t="s">
        <v>284</v>
      </c>
      <c r="C10" s="403" t="s">
        <v>285</v>
      </c>
      <c r="D10" s="249" t="s">
        <v>491</v>
      </c>
      <c r="E10" s="467">
        <v>4</v>
      </c>
      <c r="F10" s="467">
        <v>1</v>
      </c>
      <c r="G10" s="470">
        <f>+F10/E10</f>
        <v>0.25</v>
      </c>
      <c r="H10" s="40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250" t="s">
        <v>286</v>
      </c>
      <c r="J10" s="159" t="s">
        <v>287</v>
      </c>
      <c r="K10" s="250" t="str">
        <f>IFERROR(CONCATENATE(INDEX('8- Políticas de Administración '!$B$16:$F$53,MATCH('5- Identificación de Riesgos'!J10,'8- Políticas de Administración '!$C$16:$C$54,0),1)," - ",L10),"")</f>
        <v>Menor - 2</v>
      </c>
      <c r="L10" s="172">
        <f>IFERROR(VLOOKUP(INDEX('8- Políticas de Administración '!$B$16:$F$63,MATCH('5- Identificación de Riesgos'!J10,'8- Políticas de Administración '!$C$16:$C$64,0),1),'8- Políticas de Administración '!$B$16:$F$64,5,FALSE),"")</f>
        <v>2</v>
      </c>
      <c r="M10" s="403" t="str">
        <f>IFERROR(CONCATENATE(INDEX('8- Políticas de Administración '!$B$16:$F$53,MATCH(ROUND(AVERAGE(L10:L19),0),'8- Políticas de Administración '!$F$16:$F$53,0),1)," - ",ROUND(AVERAGE(L10:L19),0)),"")</f>
        <v>Menor - 2</v>
      </c>
      <c r="N10" s="406" t="str">
        <f>IFERROR(CONCATENATE(VLOOKUP((LEFT(H10,LEN(H10)-4)&amp;LEFT(M10,LEN(M10)-4)),'9- Matriz de Calor '!$D$18:$E$42,2,0)," - ",RIGHT(H10,1)*RIGHT(M10,1)),"")</f>
        <v>Moderado - 6</v>
      </c>
      <c r="O10" s="428">
        <f>RIGHT(H10,1)*RIGHT(M10,1)</f>
        <v>6</v>
      </c>
      <c r="P10" s="18"/>
    </row>
    <row r="11" spans="1:257" ht="16.5">
      <c r="A11" s="465"/>
      <c r="B11" s="404"/>
      <c r="C11" s="404"/>
      <c r="D11" s="251" t="s">
        <v>288</v>
      </c>
      <c r="E11" s="468"/>
      <c r="F11" s="468"/>
      <c r="G11" s="471"/>
      <c r="H11" s="401"/>
      <c r="I11" s="252"/>
      <c r="J11" s="234"/>
      <c r="K11" s="252" t="str">
        <f>IFERROR(CONCATENATE(INDEX('8- Políticas de Administración '!$B$16:$F$53,MATCH('5- Identificación de Riesgos'!J11,'8- Políticas de Administración '!$C$16:$C$54,0),1)," - ",L11),"")</f>
        <v/>
      </c>
      <c r="L11" s="173" t="str">
        <f>IFERROR(VLOOKUP(INDEX('8- Políticas de Administración '!$B$16:$F$63,MATCH('5- Identificación de Riesgos'!J11,'8- Políticas de Administración '!$C$16:$C$64,0),1),'8- Políticas de Administración '!$B$16:$F$64,5,FALSE),"")</f>
        <v/>
      </c>
      <c r="M11" s="404"/>
      <c r="N11" s="407"/>
      <c r="O11" s="425"/>
      <c r="P11" s="18"/>
    </row>
    <row r="12" spans="1:257" ht="45">
      <c r="A12" s="465"/>
      <c r="B12" s="404"/>
      <c r="C12" s="404"/>
      <c r="D12" s="251" t="s">
        <v>489</v>
      </c>
      <c r="E12" s="468"/>
      <c r="F12" s="468"/>
      <c r="G12" s="471"/>
      <c r="H12" s="401"/>
      <c r="I12" s="252"/>
      <c r="J12" s="234"/>
      <c r="K12" s="252" t="str">
        <f>IFERROR(CONCATENATE(INDEX('8- Políticas de Administración '!$B$16:$F$53,MATCH('5- Identificación de Riesgos'!J12,'8- Políticas de Administración '!$C$16:$C$54,0),1)," - ",L12),"")</f>
        <v/>
      </c>
      <c r="L12" s="173" t="str">
        <f>IFERROR(VLOOKUP(INDEX('8- Políticas de Administración '!$B$16:$F$63,MATCH('5- Identificación de Riesgos'!J12,'8- Políticas de Administración '!$C$16:$C$64,0),1),'8- Políticas de Administración '!$B$16:$F$64,5,FALSE),"")</f>
        <v/>
      </c>
      <c r="M12" s="404"/>
      <c r="N12" s="407"/>
      <c r="O12" s="425"/>
      <c r="P12" s="18"/>
    </row>
    <row r="13" spans="1:257" ht="16.5">
      <c r="A13" s="465"/>
      <c r="B13" s="404"/>
      <c r="C13" s="404"/>
      <c r="D13" s="155" t="s">
        <v>291</v>
      </c>
      <c r="E13" s="468"/>
      <c r="F13" s="468"/>
      <c r="G13" s="471"/>
      <c r="H13" s="401"/>
      <c r="I13" s="252"/>
      <c r="J13" s="234"/>
      <c r="K13" s="252" t="str">
        <f>IFERROR(CONCATENATE(INDEX('8- Políticas de Administración '!$B$16:$F$53,MATCH('5- Identificación de Riesgos'!J13,'8- Políticas de Administración '!$C$16:$C$54,0),1)," - ",L13),"")</f>
        <v/>
      </c>
      <c r="L13" s="173" t="str">
        <f>IFERROR(VLOOKUP(INDEX('8- Políticas de Administración '!$B$16:$F$63,MATCH('5- Identificación de Riesgos'!J13,'8- Políticas de Administración '!$C$16:$C$64,0),1),'8- Políticas de Administración '!$B$16:$F$64,5,FALSE),"")</f>
        <v/>
      </c>
      <c r="M13" s="404"/>
      <c r="N13" s="407"/>
      <c r="O13" s="425"/>
      <c r="P13" s="18"/>
    </row>
    <row r="14" spans="1:257" ht="17.25" thickBot="1">
      <c r="A14" s="465"/>
      <c r="B14" s="404"/>
      <c r="C14" s="404"/>
      <c r="D14" s="251" t="s">
        <v>292</v>
      </c>
      <c r="E14" s="468"/>
      <c r="F14" s="468"/>
      <c r="G14" s="471"/>
      <c r="H14" s="401"/>
      <c r="I14" s="252"/>
      <c r="J14" s="234"/>
      <c r="K14" s="252" t="str">
        <f>IFERROR(CONCATENATE(INDEX('8- Políticas de Administración '!$B$16:$F$53,MATCH('5- Identificación de Riesgos'!J14,'8- Políticas de Administración '!$C$16:$C$54,0),1)," - ",L14),"")</f>
        <v/>
      </c>
      <c r="L14" s="173" t="str">
        <f>IFERROR(VLOOKUP(INDEX('8- Políticas de Administración '!$B$16:$F$63,MATCH('5- Identificación de Riesgos'!J14,'8- Políticas de Administración '!$C$16:$C$64,0),1),'8- Políticas de Administración '!$B$16:$F$64,5,FALSE),"")</f>
        <v/>
      </c>
      <c r="M14" s="404"/>
      <c r="N14" s="407"/>
      <c r="O14" s="425"/>
      <c r="P14" s="18"/>
    </row>
    <row r="15" spans="1:257" ht="16.5" hidden="1">
      <c r="A15" s="465"/>
      <c r="B15" s="404"/>
      <c r="C15" s="404"/>
      <c r="D15" s="251"/>
      <c r="E15" s="468"/>
      <c r="F15" s="468"/>
      <c r="G15" s="471"/>
      <c r="H15" s="401"/>
      <c r="I15" s="252"/>
      <c r="J15" s="234"/>
      <c r="K15" s="252" t="str">
        <f>IFERROR(CONCATENATE(INDEX('8- Políticas de Administración '!$B$16:$F$53,MATCH('5- Identificación de Riesgos'!J15,'8- Políticas de Administración '!$C$16:$C$54,0),1)," - ",L15),"")</f>
        <v/>
      </c>
      <c r="L15" s="173" t="str">
        <f>IFERROR(VLOOKUP(INDEX('8- Políticas de Administración '!$B$16:$F$63,MATCH('5- Identificación de Riesgos'!J15,'8- Políticas de Administración '!$C$16:$C$64,0),1),'8- Políticas de Administración '!$B$16:$F$64,5,FALSE),"")</f>
        <v/>
      </c>
      <c r="M15" s="404"/>
      <c r="N15" s="407"/>
      <c r="O15" s="425"/>
      <c r="P15" s="18"/>
    </row>
    <row r="16" spans="1:257" ht="16.5" hidden="1">
      <c r="A16" s="465"/>
      <c r="B16" s="404"/>
      <c r="C16" s="404"/>
      <c r="D16" s="251"/>
      <c r="E16" s="468"/>
      <c r="F16" s="468"/>
      <c r="G16" s="471"/>
      <c r="H16" s="401"/>
      <c r="I16" s="252"/>
      <c r="J16" s="234"/>
      <c r="K16" s="252" t="str">
        <f>IFERROR(CONCATENATE(INDEX('8- Políticas de Administración '!$B$16:$F$53,MATCH('5- Identificación de Riesgos'!J16,'8- Políticas de Administración '!$C$16:$C$54,0),1)," - ",L16),"")</f>
        <v/>
      </c>
      <c r="L16" s="173" t="str">
        <f>IFERROR(VLOOKUP(INDEX('8- Políticas de Administración '!$B$16:$F$63,MATCH('5- Identificación de Riesgos'!J16,'8- Políticas de Administración '!$C$16:$C$64,0),1),'8- Políticas de Administración '!$B$16:$F$64,5,FALSE),"")</f>
        <v/>
      </c>
      <c r="M16" s="404"/>
      <c r="N16" s="407"/>
      <c r="O16" s="425"/>
      <c r="P16" s="18"/>
    </row>
    <row r="17" spans="1:16" ht="16.5" hidden="1">
      <c r="A17" s="465"/>
      <c r="B17" s="404"/>
      <c r="C17" s="404"/>
      <c r="D17" s="251"/>
      <c r="E17" s="468"/>
      <c r="F17" s="468"/>
      <c r="G17" s="471"/>
      <c r="H17" s="401"/>
      <c r="I17" s="252"/>
      <c r="J17" s="234"/>
      <c r="K17" s="252" t="str">
        <f>IFERROR(CONCATENATE(INDEX('8- Políticas de Administración '!$B$16:$F$53,MATCH('5- Identificación de Riesgos'!J17,'8- Políticas de Administración '!$C$16:$C$54,0),1)," - ",L17),"")</f>
        <v/>
      </c>
      <c r="L17" s="173" t="str">
        <f>IFERROR(VLOOKUP(INDEX('8- Políticas de Administración '!$B$16:$F$63,MATCH('5- Identificación de Riesgos'!J17,'8- Políticas de Administración '!$C$16:$C$64,0),1),'8- Políticas de Administración '!$B$16:$F$64,5,FALSE),"")</f>
        <v/>
      </c>
      <c r="M17" s="404"/>
      <c r="N17" s="407"/>
      <c r="O17" s="425"/>
      <c r="P17" s="18"/>
    </row>
    <row r="18" spans="1:16" ht="16.5" hidden="1">
      <c r="A18" s="465"/>
      <c r="B18" s="404"/>
      <c r="C18" s="404"/>
      <c r="D18" s="251"/>
      <c r="E18" s="468"/>
      <c r="F18" s="468"/>
      <c r="G18" s="471"/>
      <c r="H18" s="401"/>
      <c r="I18" s="404"/>
      <c r="J18" s="435"/>
      <c r="K18" s="252" t="str">
        <f>IFERROR(CONCATENATE(INDEX('8- Políticas de Administración '!$B$16:$F$53,MATCH('5- Identificación de Riesgos'!J18,'8- Políticas de Administración '!$C$16:$C$54,0),1)," - ",L18),"")</f>
        <v/>
      </c>
      <c r="L18" s="173" t="str">
        <f>IFERROR(VLOOKUP(INDEX('8- Políticas de Administración '!$B$16:$F$63,MATCH('5- Identificación de Riesgos'!J18,'8- Políticas de Administración '!$C$16:$C$64,0),1),'8- Políticas de Administración '!$B$16:$F$64,5,FALSE),"")</f>
        <v/>
      </c>
      <c r="M18" s="404"/>
      <c r="N18" s="407"/>
      <c r="O18" s="425"/>
      <c r="P18" s="18"/>
    </row>
    <row r="19" spans="1:16" ht="17.25" hidden="1" thickBot="1">
      <c r="A19" s="466"/>
      <c r="B19" s="405"/>
      <c r="C19" s="405"/>
      <c r="D19" s="253"/>
      <c r="E19" s="469"/>
      <c r="F19" s="469"/>
      <c r="G19" s="472"/>
      <c r="H19" s="402"/>
      <c r="I19" s="405"/>
      <c r="J19" s="436"/>
      <c r="K19" s="254" t="str">
        <f>IFERROR(CONCATENATE(INDEX('8- Políticas de Administración '!$B$16:$F$53,MATCH('5- Identificación de Riesgos'!J19,'8- Políticas de Administración '!$C$16:$C$54,0),1)," - ",L19),"")</f>
        <v/>
      </c>
      <c r="L19" s="174" t="str">
        <f>IFERROR(VLOOKUP(INDEX('8- Políticas de Administración '!$B$16:$F$63,MATCH('5- Identificación de Riesgos'!J19,'8- Políticas de Administración '!$C$16:$C$64,0),1),'8- Políticas de Administración '!$B$16:$F$64,5,FALSE),"")</f>
        <v/>
      </c>
      <c r="M19" s="405"/>
      <c r="N19" s="408"/>
      <c r="O19" s="429"/>
      <c r="P19" s="18"/>
    </row>
    <row r="20" spans="1:16" ht="45">
      <c r="A20" s="464">
        <v>2</v>
      </c>
      <c r="B20" s="403" t="s">
        <v>293</v>
      </c>
      <c r="C20" s="403" t="s">
        <v>294</v>
      </c>
      <c r="D20" s="249" t="s">
        <v>295</v>
      </c>
      <c r="E20" s="467">
        <v>12</v>
      </c>
      <c r="F20" s="467">
        <v>1</v>
      </c>
      <c r="G20" s="470">
        <f t="shared" ref="G20" si="0">+F20/E20</f>
        <v>8.3333333333333329E-2</v>
      </c>
      <c r="H20" s="40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250" t="s">
        <v>286</v>
      </c>
      <c r="J20" s="159" t="s">
        <v>296</v>
      </c>
      <c r="K20" s="250" t="str">
        <f>IFERROR(CONCATENATE(INDEX('8- Políticas de Administración '!$B$16:$F$53,MATCH('5- Identificación de Riesgos'!J20,'8- Políticas de Administración '!$C$16:$C$54,0),1)," - ",L20),"")</f>
        <v>Leve - 1</v>
      </c>
      <c r="L20" s="172">
        <f>IFERROR(VLOOKUP(INDEX('8- Políticas de Administración '!$B$16:$F$63,MATCH('5- Identificación de Riesgos'!J20,'8- Políticas de Administración '!$C$16:$C$64,0),1),'8- Políticas de Administración '!$B$16:$F$64,5,FALSE),"")</f>
        <v>1</v>
      </c>
      <c r="M20" s="403" t="str">
        <f>IFERROR(CONCATENATE(INDEX('8- Políticas de Administración '!$B$16:$F$53,MATCH(ROUND(AVERAGE(L20:L29),0),'8- Políticas de Administración '!$F$16:$F$53,0),1)," - ",ROUND(AVERAGE(L20:L29),0)),"")</f>
        <v>Leve - 1</v>
      </c>
      <c r="N20" s="406" t="str">
        <f>IFERROR(CONCATENATE(VLOOKUP((LEFT(H20,LEN(H20)-4)&amp;LEFT(M20,LEN(M20)-4)),'9- Matriz de Calor '!$D$18:$E$42,2,0)," - ",RIGHT(H20,1)*RIGHT(M20,1)),"")</f>
        <v>Bajo - 2</v>
      </c>
      <c r="O20" s="425">
        <f>RIGHT(H20,1)*RIGHT(M20,1)</f>
        <v>2</v>
      </c>
    </row>
    <row r="21" spans="1:16" ht="45">
      <c r="A21" s="465"/>
      <c r="B21" s="404"/>
      <c r="C21" s="404"/>
      <c r="D21" s="251" t="s">
        <v>297</v>
      </c>
      <c r="E21" s="468"/>
      <c r="F21" s="468"/>
      <c r="G21" s="471"/>
      <c r="H21" s="401"/>
      <c r="I21" s="252"/>
      <c r="J21" s="234"/>
      <c r="K21" s="252" t="str">
        <f>IFERROR(CONCATENATE(INDEX('8- Políticas de Administración '!$B$16:$F$53,MATCH('5- Identificación de Riesgos'!J21,'8- Políticas de Administración '!$C$16:$C$54,0),1)," - ",L21),"")</f>
        <v/>
      </c>
      <c r="L21" s="173" t="str">
        <f>IFERROR(VLOOKUP(INDEX('8- Políticas de Administración '!$B$16:$F$63,MATCH('5- Identificación de Riesgos'!J21,'8- Políticas de Administración '!$C$16:$C$64,0),1),'8- Políticas de Administración '!$B$16:$F$64,5,FALSE),"")</f>
        <v/>
      </c>
      <c r="M21" s="404"/>
      <c r="N21" s="407"/>
      <c r="O21" s="425"/>
    </row>
    <row r="22" spans="1:16" ht="25.5" customHeight="1">
      <c r="A22" s="465"/>
      <c r="B22" s="404"/>
      <c r="C22" s="404"/>
      <c r="D22" s="251" t="s">
        <v>298</v>
      </c>
      <c r="E22" s="468"/>
      <c r="F22" s="468"/>
      <c r="G22" s="471"/>
      <c r="H22" s="401"/>
      <c r="I22" s="252"/>
      <c r="J22" s="234"/>
      <c r="K22" s="252" t="str">
        <f>IFERROR(CONCATENATE(INDEX('8- Políticas de Administración '!$B$16:$F$53,MATCH('5- Identificación de Riesgos'!J22,'8- Políticas de Administración '!$C$16:$C$54,0),1)," - ",L22),"")</f>
        <v/>
      </c>
      <c r="L22" s="173" t="str">
        <f>IFERROR(VLOOKUP(INDEX('8- Políticas de Administración '!$B$16:$F$63,MATCH('5- Identificación de Riesgos'!J22,'8- Políticas de Administración '!$C$16:$C$64,0),1),'8- Políticas de Administración '!$B$16:$F$64,5,FALSE),"")</f>
        <v/>
      </c>
      <c r="M22" s="404"/>
      <c r="N22" s="407"/>
      <c r="O22" s="425"/>
    </row>
    <row r="23" spans="1:16" ht="30">
      <c r="A23" s="465"/>
      <c r="B23" s="404"/>
      <c r="C23" s="404"/>
      <c r="D23" s="251" t="s">
        <v>299</v>
      </c>
      <c r="E23" s="468"/>
      <c r="F23" s="468"/>
      <c r="G23" s="471"/>
      <c r="H23" s="401"/>
      <c r="I23" s="252"/>
      <c r="J23" s="234"/>
      <c r="K23" s="252" t="str">
        <f>IFERROR(CONCATENATE(INDEX('8- Políticas de Administración '!$B$16:$F$53,MATCH('5- Identificación de Riesgos'!J23,'8- Políticas de Administración '!$C$16:$C$54,0),1)," - ",L23),"")</f>
        <v/>
      </c>
      <c r="L23" s="173" t="str">
        <f>IFERROR(VLOOKUP(INDEX('8- Políticas de Administración '!$B$16:$F$63,MATCH('5- Identificación de Riesgos'!J23,'8- Políticas de Administración '!$C$16:$C$64,0),1),'8- Políticas de Administración '!$B$16:$F$64,5,FALSE),"")</f>
        <v/>
      </c>
      <c r="M23" s="404"/>
      <c r="N23" s="407"/>
      <c r="O23" s="425"/>
    </row>
    <row r="24" spans="1:16" ht="45">
      <c r="A24" s="465"/>
      <c r="B24" s="404"/>
      <c r="C24" s="404"/>
      <c r="D24" s="156" t="s">
        <v>300</v>
      </c>
      <c r="E24" s="468"/>
      <c r="F24" s="468"/>
      <c r="G24" s="471"/>
      <c r="H24" s="401"/>
      <c r="I24" s="252"/>
      <c r="J24" s="234"/>
      <c r="K24" s="252" t="str">
        <f>IFERROR(CONCATENATE(INDEX('8- Políticas de Administración '!$B$16:$F$53,MATCH('5- Identificación de Riesgos'!J24,'8- Políticas de Administración '!$C$16:$C$54,0),1)," - ",L24),"")</f>
        <v/>
      </c>
      <c r="L24" s="173" t="str">
        <f>IFERROR(VLOOKUP(INDEX('8- Políticas de Administración '!$B$16:$F$63,MATCH('5- Identificación de Riesgos'!J24,'8- Políticas de Administración '!$C$16:$C$64,0),1),'8- Políticas de Administración '!$B$16:$F$64,5,FALSE),"")</f>
        <v/>
      </c>
      <c r="M24" s="404"/>
      <c r="N24" s="407"/>
      <c r="O24" s="425"/>
    </row>
    <row r="25" spans="1:16">
      <c r="A25" s="465"/>
      <c r="B25" s="404"/>
      <c r="C25" s="404"/>
      <c r="D25" s="156"/>
      <c r="E25" s="468"/>
      <c r="F25" s="468"/>
      <c r="G25" s="471"/>
      <c r="H25" s="401"/>
      <c r="I25" s="252"/>
      <c r="J25" s="234"/>
      <c r="K25" s="252" t="str">
        <f>IFERROR(CONCATENATE(INDEX('8- Políticas de Administración '!$B$16:$F$53,MATCH('5- Identificación de Riesgos'!J25,'8- Políticas de Administración '!$C$16:$C$54,0),1)," - ",L25),"")</f>
        <v/>
      </c>
      <c r="L25" s="173" t="str">
        <f>IFERROR(VLOOKUP(INDEX('8- Políticas de Administración '!$B$16:$F$63,MATCH('5- Identificación de Riesgos'!J25,'8- Políticas de Administración '!$C$16:$C$64,0),1),'8- Políticas de Administración '!$B$16:$F$64,5,FALSE),"")</f>
        <v/>
      </c>
      <c r="M25" s="404"/>
      <c r="N25" s="407"/>
      <c r="O25" s="425"/>
    </row>
    <row r="26" spans="1:16">
      <c r="A26" s="465"/>
      <c r="B26" s="404"/>
      <c r="C26" s="404"/>
      <c r="D26" s="251"/>
      <c r="E26" s="468"/>
      <c r="F26" s="468"/>
      <c r="G26" s="471"/>
      <c r="H26" s="401"/>
      <c r="I26" s="252"/>
      <c r="J26" s="234"/>
      <c r="K26" s="252" t="str">
        <f>IFERROR(CONCATENATE(INDEX('8- Políticas de Administración '!$B$16:$F$53,MATCH('5- Identificación de Riesgos'!J26,'8- Políticas de Administración '!$C$16:$C$54,0),1)," - ",L26),"")</f>
        <v/>
      </c>
      <c r="L26" s="173" t="str">
        <f>IFERROR(VLOOKUP(INDEX('8- Políticas de Administración '!$B$16:$F$63,MATCH('5- Identificación de Riesgos'!J26,'8- Políticas de Administración '!$C$16:$C$64,0),1),'8- Políticas de Administración '!$B$16:$F$64,5,FALSE),"")</f>
        <v/>
      </c>
      <c r="M26" s="404"/>
      <c r="N26" s="407"/>
      <c r="O26" s="425"/>
    </row>
    <row r="27" spans="1:16">
      <c r="A27" s="465"/>
      <c r="B27" s="404"/>
      <c r="C27" s="404"/>
      <c r="D27" s="251"/>
      <c r="E27" s="468"/>
      <c r="F27" s="468"/>
      <c r="G27" s="471"/>
      <c r="H27" s="401"/>
      <c r="I27" s="252"/>
      <c r="J27" s="234"/>
      <c r="K27" s="252" t="str">
        <f>IFERROR(CONCATENATE(INDEX('8- Políticas de Administración '!$B$16:$F$53,MATCH('5- Identificación de Riesgos'!J27,'8- Políticas de Administración '!$C$16:$C$54,0),1)," - ",L27),"")</f>
        <v/>
      </c>
      <c r="L27" s="173" t="str">
        <f>IFERROR(VLOOKUP(INDEX('8- Políticas de Administración '!$B$16:$F$63,MATCH('5- Identificación de Riesgos'!J27,'8- Políticas de Administración '!$C$16:$C$64,0),1),'8- Políticas de Administración '!$B$16:$F$64,5,FALSE),"")</f>
        <v/>
      </c>
      <c r="M27" s="404"/>
      <c r="N27" s="407"/>
      <c r="O27" s="425"/>
    </row>
    <row r="28" spans="1:16">
      <c r="A28" s="465"/>
      <c r="B28" s="404"/>
      <c r="C28" s="404"/>
      <c r="D28" s="251"/>
      <c r="E28" s="468"/>
      <c r="F28" s="468"/>
      <c r="G28" s="471"/>
      <c r="H28" s="401"/>
      <c r="I28" s="252"/>
      <c r="J28" s="234"/>
      <c r="K28" s="252" t="str">
        <f>IFERROR(CONCATENATE(INDEX('8- Políticas de Administración '!$B$16:$F$53,MATCH('5- Identificación de Riesgos'!J28,'8- Políticas de Administración '!$C$16:$C$54,0),1)," - ",L28),"")</f>
        <v/>
      </c>
      <c r="L28" s="173" t="str">
        <f>IFERROR(VLOOKUP(INDEX('8- Políticas de Administración '!$B$16:$F$63,MATCH('5- Identificación de Riesgos'!J28,'8- Políticas de Administración '!$C$16:$C$64,0),1),'8- Políticas de Administración '!$B$16:$F$64,5,FALSE),"")</f>
        <v/>
      </c>
      <c r="M28" s="404"/>
      <c r="N28" s="407"/>
      <c r="O28" s="425"/>
    </row>
    <row r="29" spans="1:16" ht="15.75" thickBot="1">
      <c r="A29" s="466"/>
      <c r="B29" s="405"/>
      <c r="C29" s="405"/>
      <c r="D29" s="253"/>
      <c r="E29" s="469"/>
      <c r="F29" s="469"/>
      <c r="G29" s="472"/>
      <c r="H29" s="402"/>
      <c r="I29" s="254"/>
      <c r="J29" s="235"/>
      <c r="K29" s="254" t="str">
        <f>IFERROR(CONCATENATE(INDEX('8- Políticas de Administración '!$B$16:$F$53,MATCH('5- Identificación de Riesgos'!J29,'8- Políticas de Administración '!$C$16:$C$54,0),1)," - ",L29),"")</f>
        <v/>
      </c>
      <c r="L29" s="174" t="str">
        <f>IFERROR(VLOOKUP(INDEX('8- Políticas de Administración '!$B$16:$F$63,MATCH('5- Identificación de Riesgos'!J29,'8- Políticas de Administración '!$C$16:$C$64,0),1),'8- Políticas de Administración '!$B$16:$F$64,5,FALSE),"")</f>
        <v/>
      </c>
      <c r="M29" s="405"/>
      <c r="N29" s="408"/>
      <c r="O29" s="425"/>
    </row>
    <row r="30" spans="1:16" ht="45.75" hidden="1" thickBot="1">
      <c r="A30" s="476">
        <v>3</v>
      </c>
      <c r="B30" s="473" t="s">
        <v>301</v>
      </c>
      <c r="C30" s="473" t="s">
        <v>302</v>
      </c>
      <c r="D30" s="278" t="s">
        <v>303</v>
      </c>
      <c r="E30" s="403"/>
      <c r="F30" s="403"/>
      <c r="G30" s="397" t="e">
        <f t="shared" ref="G30" si="1">F30/E30</f>
        <v>#DIV/0!</v>
      </c>
      <c r="H30" s="400" t="e">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#DIV/0!</v>
      </c>
      <c r="I30" s="250"/>
      <c r="J30" s="159"/>
      <c r="K30" s="250" t="str">
        <f>IFERROR(CONCATENATE(INDEX('8- Políticas de Administración '!$B$16:$F$53,MATCH('5- Identificación de Riesgos'!J30,'8- Políticas de Administración '!$C$16:$C$54,0),1)," - ",L30),"")</f>
        <v/>
      </c>
      <c r="L30" s="172" t="str">
        <f>IFERROR(VLOOKUP(INDEX('8- Políticas de Administración '!$B$16:$F$63,MATCH('5- Identificación de Riesgos'!J30,'8- Políticas de Administración '!$C$16:$C$64,0),1),'8- Políticas de Administración '!$B$16:$F$64,5,FALSE),"")</f>
        <v/>
      </c>
      <c r="M30" s="403" t="str">
        <f>IFERROR(CONCATENATE(INDEX('8- Políticas de Administración '!$B$16:$F$53,MATCH(ROUND(AVERAGE(L30:L39),0),'8- Políticas de Administración '!$F$16:$F$53,0),1)," - ",ROUND(AVERAGE(L30:L39),0)),"")</f>
        <v/>
      </c>
      <c r="N30" s="406" t="str">
        <f>IFERROR(CONCATENATE(VLOOKUP((LEFT(H30,LEN(H30)-4)&amp;LEFT(M30,LEN(M30)-4)),'9- Matriz de Calor '!$D$18:$E$42,2,0)," - ",RIGHT(H30,1)*RIGHT(M30,1)),"")</f>
        <v/>
      </c>
      <c r="O30" s="425" t="e">
        <f>RIGHT(H30,1)*RIGHT(M30,1)</f>
        <v>#DIV/0!</v>
      </c>
    </row>
    <row r="31" spans="1:16" ht="44.25" hidden="1" customHeight="1">
      <c r="A31" s="477"/>
      <c r="B31" s="474"/>
      <c r="C31" s="474"/>
      <c r="D31" s="279" t="s">
        <v>304</v>
      </c>
      <c r="E31" s="404"/>
      <c r="F31" s="404"/>
      <c r="G31" s="398"/>
      <c r="H31" s="401"/>
      <c r="I31" s="252"/>
      <c r="J31" s="234"/>
      <c r="K31" s="252" t="str">
        <f>IFERROR(CONCATENATE(INDEX('8- Políticas de Administración '!$B$16:$F$53,MATCH('5- Identificación de Riesgos'!J31,'8- Políticas de Administración '!$C$16:$C$54,0),1)," - ",L31),"")</f>
        <v/>
      </c>
      <c r="L31" s="172" t="str">
        <f>IFERROR(VLOOKUP(INDEX('8- Políticas de Administración '!$B$16:$F$63,MATCH('5- Identificación de Riesgos'!J31,'8- Políticas de Administración '!$C$16:$C$64,0),1),'8- Políticas de Administración '!$B$16:$F$64,5,FALSE),"")</f>
        <v/>
      </c>
      <c r="M31" s="404"/>
      <c r="N31" s="407"/>
      <c r="O31" s="425"/>
    </row>
    <row r="32" spans="1:16" ht="59.25" hidden="1" customHeight="1">
      <c r="A32" s="477"/>
      <c r="B32" s="474"/>
      <c r="C32" s="474"/>
      <c r="D32" s="279" t="s">
        <v>305</v>
      </c>
      <c r="E32" s="404"/>
      <c r="F32" s="404"/>
      <c r="G32" s="398"/>
      <c r="H32" s="401"/>
      <c r="I32" s="252"/>
      <c r="J32" s="234"/>
      <c r="K32" s="252" t="str">
        <f>IFERROR(CONCATENATE(INDEX('8- Políticas de Administración '!$B$16:$F$53,MATCH('5- Identificación de Riesgos'!J32,'8- Políticas de Administración '!$C$16:$C$54,0),1)," - ",L32),"")</f>
        <v/>
      </c>
      <c r="L32" s="173" t="str">
        <f>IFERROR(VLOOKUP(INDEX('8- Políticas de Administración '!$B$16:$F$63,MATCH('5- Identificación de Riesgos'!J32,'8- Políticas de Administración '!$C$16:$C$64,0),1),'8- Políticas de Administración '!$B$16:$F$64,5,FALSE),"")</f>
        <v/>
      </c>
      <c r="M32" s="404"/>
      <c r="N32" s="407"/>
      <c r="O32" s="425"/>
    </row>
    <row r="33" spans="1:15" ht="44.25" hidden="1" customHeight="1">
      <c r="A33" s="477"/>
      <c r="B33" s="474"/>
      <c r="C33" s="474"/>
      <c r="D33" s="279" t="s">
        <v>307</v>
      </c>
      <c r="E33" s="404"/>
      <c r="F33" s="404"/>
      <c r="G33" s="398"/>
      <c r="H33" s="401"/>
      <c r="I33" s="252"/>
      <c r="J33" s="234"/>
      <c r="K33" s="252" t="str">
        <f>IFERROR(CONCATENATE(INDEX('8- Políticas de Administración '!$B$16:$F$53,MATCH('5- Identificación de Riesgos'!J33,'8- Políticas de Administración '!$C$16:$C$54,0),1)," - ",L33),"")</f>
        <v/>
      </c>
      <c r="L33" s="173" t="str">
        <f>IFERROR(VLOOKUP(INDEX('8- Políticas de Administración '!$B$16:$F$63,MATCH('5- Identificación de Riesgos'!J33,'8- Políticas de Administración '!$C$16:$C$64,0),1),'8- Políticas de Administración '!$B$16:$F$64,5,FALSE),"")</f>
        <v/>
      </c>
      <c r="M33" s="404"/>
      <c r="N33" s="407"/>
      <c r="O33" s="425"/>
    </row>
    <row r="34" spans="1:15" hidden="1">
      <c r="A34" s="477"/>
      <c r="B34" s="474"/>
      <c r="C34" s="474"/>
      <c r="D34" s="279"/>
      <c r="E34" s="404"/>
      <c r="F34" s="404"/>
      <c r="G34" s="398"/>
      <c r="H34" s="401"/>
      <c r="I34" s="252"/>
      <c r="J34" s="234"/>
      <c r="K34" s="252" t="str">
        <f>IFERROR(CONCATENATE(INDEX('8- Políticas de Administración '!$B$16:$F$53,MATCH('5- Identificación de Riesgos'!J34,'8- Políticas de Administración '!$C$16:$C$54,0),1)," - ",L34),"")</f>
        <v/>
      </c>
      <c r="L34" s="173" t="str">
        <f>IFERROR(VLOOKUP(INDEX('8- Políticas de Administración '!$B$16:$F$63,MATCH('5- Identificación de Riesgos'!J34,'8- Políticas de Administración '!$C$16:$C$64,0),1),'8- Políticas de Administración '!$B$16:$F$64,5,FALSE),"")</f>
        <v/>
      </c>
      <c r="M34" s="404"/>
      <c r="N34" s="407"/>
      <c r="O34" s="425"/>
    </row>
    <row r="35" spans="1:15" hidden="1">
      <c r="A35" s="477"/>
      <c r="B35" s="474"/>
      <c r="C35" s="474"/>
      <c r="D35" s="279"/>
      <c r="E35" s="404"/>
      <c r="F35" s="404"/>
      <c r="G35" s="398"/>
      <c r="H35" s="401"/>
      <c r="I35" s="252"/>
      <c r="J35" s="234"/>
      <c r="K35" s="252" t="str">
        <f>IFERROR(CONCATENATE(INDEX('8- Políticas de Administración '!$B$16:$F$53,MATCH('5- Identificación de Riesgos'!J35,'8- Políticas de Administración '!$C$16:$C$54,0),1)," - ",L35),"")</f>
        <v/>
      </c>
      <c r="L35" s="173" t="str">
        <f>IFERROR(VLOOKUP(INDEX('8- Políticas de Administración '!$B$16:$F$63,MATCH('5- Identificación de Riesgos'!J35,'8- Políticas de Administración '!$C$16:$C$64,0),1),'8- Políticas de Administración '!$B$16:$F$64,5,FALSE),"")</f>
        <v/>
      </c>
      <c r="M35" s="404"/>
      <c r="N35" s="407"/>
      <c r="O35" s="425"/>
    </row>
    <row r="36" spans="1:15" hidden="1">
      <c r="A36" s="477"/>
      <c r="B36" s="474"/>
      <c r="C36" s="474"/>
      <c r="D36" s="279"/>
      <c r="E36" s="404"/>
      <c r="F36" s="404"/>
      <c r="G36" s="398"/>
      <c r="H36" s="401"/>
      <c r="I36" s="252"/>
      <c r="J36" s="234"/>
      <c r="K36" s="252" t="str">
        <f>IFERROR(CONCATENATE(INDEX('8- Políticas de Administración '!$B$16:$F$53,MATCH('5- Identificación de Riesgos'!J36,'8- Políticas de Administración '!$C$16:$C$54,0),1)," - ",L36),"")</f>
        <v/>
      </c>
      <c r="L36" s="173" t="str">
        <f>IFERROR(VLOOKUP(INDEX('8- Políticas de Administración '!$B$16:$F$63,MATCH('5- Identificación de Riesgos'!J36,'8- Políticas de Administración '!$C$16:$C$64,0),1),'8- Políticas de Administración '!$B$16:$F$64,5,FALSE),"")</f>
        <v/>
      </c>
      <c r="M36" s="404"/>
      <c r="N36" s="407"/>
      <c r="O36" s="425"/>
    </row>
    <row r="37" spans="1:15" hidden="1">
      <c r="A37" s="477"/>
      <c r="B37" s="474"/>
      <c r="C37" s="474"/>
      <c r="D37" s="279"/>
      <c r="E37" s="404"/>
      <c r="F37" s="404"/>
      <c r="G37" s="398"/>
      <c r="H37" s="401"/>
      <c r="I37" s="252"/>
      <c r="J37" s="234"/>
      <c r="K37" s="252" t="str">
        <f>IFERROR(CONCATENATE(INDEX('8- Políticas de Administración '!$B$16:$F$53,MATCH('5- Identificación de Riesgos'!J37,'8- Políticas de Administración '!$C$16:$C$54,0),1)," - ",L37),"")</f>
        <v/>
      </c>
      <c r="L37" s="173" t="str">
        <f>IFERROR(VLOOKUP(INDEX('8- Políticas de Administración '!$B$16:$F$63,MATCH('5- Identificación de Riesgos'!J37,'8- Políticas de Administración '!$C$16:$C$64,0),1),'8- Políticas de Administración '!$B$16:$F$64,5,FALSE),"")</f>
        <v/>
      </c>
      <c r="M37" s="404"/>
      <c r="N37" s="407"/>
      <c r="O37" s="425"/>
    </row>
    <row r="38" spans="1:15" hidden="1">
      <c r="A38" s="477"/>
      <c r="B38" s="474"/>
      <c r="C38" s="474"/>
      <c r="D38" s="279"/>
      <c r="E38" s="404"/>
      <c r="F38" s="404"/>
      <c r="G38" s="398"/>
      <c r="H38" s="401"/>
      <c r="I38" s="252"/>
      <c r="J38" s="234"/>
      <c r="K38" s="252" t="str">
        <f>IFERROR(CONCATENATE(INDEX('8- Políticas de Administración '!$B$16:$F$53,MATCH('5- Identificación de Riesgos'!J38,'8- Políticas de Administración '!$C$16:$C$54,0),1)," - ",L38),"")</f>
        <v/>
      </c>
      <c r="L38" s="173" t="str">
        <f>IFERROR(VLOOKUP(INDEX('8- Políticas de Administración '!$B$16:$F$63,MATCH('5- Identificación de Riesgos'!J38,'8- Políticas de Administración '!$C$16:$C$64,0),1),'8- Políticas de Administración '!$B$16:$F$64,5,FALSE),"")</f>
        <v/>
      </c>
      <c r="M38" s="404"/>
      <c r="N38" s="407"/>
      <c r="O38" s="425"/>
    </row>
    <row r="39" spans="1:15" ht="15.75" hidden="1" thickBot="1">
      <c r="A39" s="478"/>
      <c r="B39" s="475"/>
      <c r="C39" s="475"/>
      <c r="D39" s="280"/>
      <c r="E39" s="405"/>
      <c r="F39" s="405"/>
      <c r="G39" s="399"/>
      <c r="H39" s="402"/>
      <c r="I39" s="254"/>
      <c r="J39" s="235"/>
      <c r="K39" s="254" t="str">
        <f>IFERROR(CONCATENATE(INDEX('8- Políticas de Administración '!$B$16:$F$53,MATCH('5- Identificación de Riesgos'!J39,'8- Políticas de Administración '!$C$16:$C$54,0),1)," - ",L39),"")</f>
        <v/>
      </c>
      <c r="L39" s="174" t="str">
        <f>IFERROR(VLOOKUP(INDEX('8- Políticas de Administración '!$B$16:$F$63,MATCH('5- Identificación de Riesgos'!J39,'8- Políticas de Administración '!$C$16:$C$64,0),1),'8- Políticas de Administración '!$B$16:$F$64,5,FALSE),"")</f>
        <v/>
      </c>
      <c r="M39" s="405"/>
      <c r="N39" s="408"/>
      <c r="O39" s="425"/>
    </row>
    <row r="40" spans="1:15" ht="30">
      <c r="A40" s="476">
        <v>4</v>
      </c>
      <c r="B40" s="467" t="s">
        <v>308</v>
      </c>
      <c r="C40" s="403" t="s">
        <v>309</v>
      </c>
      <c r="D40" s="249" t="s">
        <v>310</v>
      </c>
      <c r="E40" s="403">
        <v>12</v>
      </c>
      <c r="F40" s="403">
        <v>1</v>
      </c>
      <c r="G40" s="397">
        <f t="shared" ref="G40" si="2">F40/E40</f>
        <v>8.3333333333333329E-2</v>
      </c>
      <c r="H40" s="400"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Baja - 2</v>
      </c>
      <c r="I40" s="250" t="s">
        <v>286</v>
      </c>
      <c r="J40" s="159" t="s">
        <v>287</v>
      </c>
      <c r="K40" s="250" t="str">
        <f>IFERROR(CONCATENATE(INDEX('8- Políticas de Administración '!$B$16:$F$53,MATCH('5- Identificación de Riesgos'!J40,'8- Políticas de Administración '!$C$16:$C$54,0),1)," - ",L40),"")</f>
        <v>Menor - 2</v>
      </c>
      <c r="L40" s="172">
        <f>IFERROR(VLOOKUP(INDEX('8- Políticas de Administración '!$B$16:$F$63,MATCH('5- Identificación de Riesgos'!J40,'8- Políticas de Administración '!$C$16:$C$64,0),1),'8- Políticas de Administración '!$B$16:$F$64,5,FALSE),"")</f>
        <v>2</v>
      </c>
      <c r="M40" s="403" t="str">
        <f>IFERROR(CONCATENATE(INDEX('8- Políticas de Administración '!$B$16:$F$53,MATCH(ROUND(AVERAGE(L40:L49),0),'8- Políticas de Administración '!$F$16:$F$53,0),1)," - ",ROUND(AVERAGE(L40:L49),0)),"")</f>
        <v>Menor - 2</v>
      </c>
      <c r="N40" s="406" t="str">
        <f>IFERROR(CONCATENATE(VLOOKUP((LEFT(H40,LEN(H40)-4)&amp;LEFT(M40,LEN(M40)-4)),'9- Matriz de Calor '!$D$18:$E$42,2,0)," - ",RIGHT(H40,1)*RIGHT(M40,1)),"")</f>
        <v>Moderado - 4</v>
      </c>
      <c r="O40" s="425">
        <f>RIGHT(H40,1)*RIGHT(M40,1)</f>
        <v>4</v>
      </c>
    </row>
    <row r="41" spans="1:15">
      <c r="A41" s="477"/>
      <c r="B41" s="468"/>
      <c r="C41" s="404"/>
      <c r="D41" s="251" t="s">
        <v>311</v>
      </c>
      <c r="E41" s="404"/>
      <c r="F41" s="404"/>
      <c r="G41" s="398"/>
      <c r="H41" s="401"/>
      <c r="I41" s="252"/>
      <c r="J41" s="234"/>
      <c r="K41" s="252" t="str">
        <f>IFERROR(CONCATENATE(INDEX('8- Políticas de Administración '!$B$16:$F$53,MATCH('5- Identificación de Riesgos'!J41,'8- Políticas de Administración '!$C$16:$C$54,0),1)," - ",L41),"")</f>
        <v/>
      </c>
      <c r="L41" s="173" t="str">
        <f>IFERROR(VLOOKUP(INDEX('8- Políticas de Administración '!$B$16:$F$63,MATCH('5- Identificación de Riesgos'!J41,'8- Políticas de Administración '!$C$16:$C$64,0),1),'8- Políticas de Administración '!$B$16:$F$64,5,FALSE),"")</f>
        <v/>
      </c>
      <c r="M41" s="404"/>
      <c r="N41" s="407"/>
      <c r="O41" s="425"/>
    </row>
    <row r="42" spans="1:15">
      <c r="A42" s="477"/>
      <c r="B42" s="468"/>
      <c r="C42" s="404"/>
      <c r="D42" s="251" t="s">
        <v>312</v>
      </c>
      <c r="E42" s="404"/>
      <c r="F42" s="404"/>
      <c r="G42" s="398"/>
      <c r="H42" s="401"/>
      <c r="I42" s="252"/>
      <c r="J42" s="234"/>
      <c r="K42" s="252" t="str">
        <f>IFERROR(CONCATENATE(INDEX('8- Políticas de Administración '!$B$16:$F$53,MATCH('5- Identificación de Riesgos'!J42,'8- Políticas de Administración '!$C$16:$C$54,0),1)," - ",L42),"")</f>
        <v/>
      </c>
      <c r="L42" s="173" t="str">
        <f>IFERROR(VLOOKUP(INDEX('8- Políticas de Administración '!$B$16:$F$63,MATCH('5- Identificación de Riesgos'!J42,'8- Políticas de Administración '!$C$16:$C$64,0),1),'8- Políticas de Administración '!$B$16:$F$64,5,FALSE),"")</f>
        <v/>
      </c>
      <c r="M42" s="404"/>
      <c r="N42" s="407"/>
      <c r="O42" s="425"/>
    </row>
    <row r="43" spans="1:15">
      <c r="A43" s="477"/>
      <c r="B43" s="468"/>
      <c r="C43" s="404"/>
      <c r="D43" s="155" t="s">
        <v>314</v>
      </c>
      <c r="E43" s="404"/>
      <c r="F43" s="404"/>
      <c r="G43" s="398"/>
      <c r="H43" s="401"/>
      <c r="I43" s="252"/>
      <c r="J43" s="234"/>
      <c r="K43" s="252" t="str">
        <f>IFERROR(CONCATENATE(INDEX('8- Políticas de Administración '!$B$16:$F$53,MATCH('5- Identificación de Riesgos'!J43,'8- Políticas de Administración '!$C$16:$C$54,0),1)," - ",L43),"")</f>
        <v/>
      </c>
      <c r="L43" s="173" t="str">
        <f>IFERROR(VLOOKUP(INDEX('8- Políticas de Administración '!$B$16:$F$63,MATCH('5- Identificación de Riesgos'!J43,'8- Políticas de Administración '!$C$16:$C$64,0),1),'8- Políticas de Administración '!$B$16:$F$64,5,FALSE),"")</f>
        <v/>
      </c>
      <c r="M43" s="404"/>
      <c r="N43" s="407"/>
      <c r="O43" s="425"/>
    </row>
    <row r="44" spans="1:15" ht="30">
      <c r="A44" s="477"/>
      <c r="B44" s="468"/>
      <c r="C44" s="404"/>
      <c r="D44" s="251" t="s">
        <v>315</v>
      </c>
      <c r="E44" s="404"/>
      <c r="F44" s="404"/>
      <c r="G44" s="398"/>
      <c r="H44" s="401"/>
      <c r="I44" s="252"/>
      <c r="J44" s="234"/>
      <c r="K44" s="252" t="str">
        <f>IFERROR(CONCATENATE(INDEX('8- Políticas de Administración '!$B$16:$F$53,MATCH('5- Identificación de Riesgos'!J44,'8- Políticas de Administración '!$C$16:$C$54,0),1)," - ",L44),"")</f>
        <v/>
      </c>
      <c r="L44" s="173" t="str">
        <f>IFERROR(VLOOKUP(INDEX('8- Políticas de Administración '!$B$16:$F$63,MATCH('5- Identificación de Riesgos'!J44,'8- Políticas de Administración '!$C$16:$C$64,0),1),'8- Políticas de Administración '!$B$16:$F$64,5,FALSE),"")</f>
        <v/>
      </c>
      <c r="M44" s="404"/>
      <c r="N44" s="407"/>
      <c r="O44" s="425"/>
    </row>
    <row r="45" spans="1:15" ht="33" customHeight="1">
      <c r="A45" s="477"/>
      <c r="B45" s="468"/>
      <c r="C45" s="404"/>
      <c r="D45" s="251" t="s">
        <v>508</v>
      </c>
      <c r="E45" s="404"/>
      <c r="F45" s="404"/>
      <c r="G45" s="398"/>
      <c r="H45" s="401"/>
      <c r="I45" s="252"/>
      <c r="J45" s="234"/>
      <c r="K45" s="252" t="str">
        <f>IFERROR(CONCATENATE(INDEX('8- Políticas de Administración '!$B$16:$F$53,MATCH('5- Identificación de Riesgos'!J45,'8- Políticas de Administración '!$C$16:$C$54,0),1)," - ",L45),"")</f>
        <v/>
      </c>
      <c r="L45" s="173" t="str">
        <f>IFERROR(VLOOKUP(INDEX('8- Políticas de Administración '!$B$16:$F$63,MATCH('5- Identificación de Riesgos'!J45,'8- Políticas de Administración '!$C$16:$C$64,0),1),'8- Políticas de Administración '!$B$16:$F$64,5,FALSE),"")</f>
        <v/>
      </c>
      <c r="M45" s="404"/>
      <c r="N45" s="407"/>
      <c r="O45" s="425"/>
    </row>
    <row r="46" spans="1:15" hidden="1">
      <c r="A46" s="477"/>
      <c r="B46" s="468"/>
      <c r="C46" s="404"/>
      <c r="D46" s="251"/>
      <c r="E46" s="404"/>
      <c r="F46" s="404"/>
      <c r="G46" s="398"/>
      <c r="H46" s="401"/>
      <c r="I46" s="252"/>
      <c r="J46" s="234"/>
      <c r="K46" s="252" t="str">
        <f>IFERROR(CONCATENATE(INDEX('8- Políticas de Administración '!$B$16:$F$53,MATCH('5- Identificación de Riesgos'!J46,'8- Políticas de Administración '!$C$16:$C$54,0),1)," - ",L46),"")</f>
        <v/>
      </c>
      <c r="L46" s="173" t="str">
        <f>IFERROR(VLOOKUP(INDEX('8- Políticas de Administración '!$B$16:$F$63,MATCH('5- Identificación de Riesgos'!J46,'8- Políticas de Administración '!$C$16:$C$64,0),1),'8- Políticas de Administración '!$B$16:$F$64,5,FALSE),"")</f>
        <v/>
      </c>
      <c r="M46" s="404"/>
      <c r="N46" s="407"/>
      <c r="O46" s="425"/>
    </row>
    <row r="47" spans="1:15" hidden="1">
      <c r="A47" s="477"/>
      <c r="B47" s="468"/>
      <c r="C47" s="404"/>
      <c r="D47" s="251"/>
      <c r="E47" s="404"/>
      <c r="F47" s="404"/>
      <c r="G47" s="398"/>
      <c r="H47" s="401"/>
      <c r="I47" s="252"/>
      <c r="J47" s="234"/>
      <c r="K47" s="252" t="str">
        <f>IFERROR(CONCATENATE(INDEX('8- Políticas de Administración '!$B$16:$F$53,MATCH('5- Identificación de Riesgos'!J47,'8- Políticas de Administración '!$C$16:$C$54,0),1)," - ",L47),"")</f>
        <v/>
      </c>
      <c r="L47" s="173" t="str">
        <f>IFERROR(VLOOKUP(INDEX('8- Políticas de Administración '!$B$16:$F$63,MATCH('5- Identificación de Riesgos'!J47,'8- Políticas de Administración '!$C$16:$C$64,0),1),'8- Políticas de Administración '!$B$16:$F$64,5,FALSE),"")</f>
        <v/>
      </c>
      <c r="M47" s="404"/>
      <c r="N47" s="407"/>
      <c r="O47" s="425"/>
    </row>
    <row r="48" spans="1:15" hidden="1">
      <c r="A48" s="477"/>
      <c r="B48" s="468"/>
      <c r="C48" s="404"/>
      <c r="D48" s="251"/>
      <c r="E48" s="404"/>
      <c r="F48" s="404"/>
      <c r="G48" s="398"/>
      <c r="H48" s="401"/>
      <c r="I48" s="252"/>
      <c r="J48" s="234"/>
      <c r="K48" s="252" t="str">
        <f>IFERROR(CONCATENATE(INDEX('8- Políticas de Administración '!$B$16:$F$53,MATCH('5- Identificación de Riesgos'!J48,'8- Políticas de Administración '!$C$16:$C$54,0),1)," - ",L48),"")</f>
        <v/>
      </c>
      <c r="L48" s="173" t="str">
        <f>IFERROR(VLOOKUP(INDEX('8- Políticas de Administración '!$B$16:$F$63,MATCH('5- Identificación de Riesgos'!J48,'8- Políticas de Administración '!$C$16:$C$64,0),1),'8- Políticas de Administración '!$B$16:$F$64,5,FALSE),"")</f>
        <v/>
      </c>
      <c r="M48" s="404"/>
      <c r="N48" s="407"/>
      <c r="O48" s="425"/>
    </row>
    <row r="49" spans="1:257" ht="15.75" hidden="1" thickBot="1">
      <c r="A49" s="478"/>
      <c r="B49" s="469"/>
      <c r="C49" s="405"/>
      <c r="D49" s="253"/>
      <c r="E49" s="405"/>
      <c r="F49" s="405"/>
      <c r="G49" s="399"/>
      <c r="H49" s="402"/>
      <c r="I49" s="254"/>
      <c r="J49" s="235"/>
      <c r="K49" s="254" t="str">
        <f>IFERROR(CONCATENATE(INDEX('8- Políticas de Administración '!$B$16:$F$53,MATCH('5- Identificación de Riesgos'!J49,'8- Políticas de Administración '!$C$16:$C$54,0),1)," - ",L49),"")</f>
        <v/>
      </c>
      <c r="L49" s="174" t="str">
        <f>IFERROR(VLOOKUP(INDEX('8- Políticas de Administración '!$B$16:$F$63,MATCH('5- Identificación de Riesgos'!J49,'8- Políticas de Administración '!$C$16:$C$64,0),1),'8- Políticas de Administración '!$B$16:$F$64,5,FALSE),"")</f>
        <v/>
      </c>
      <c r="M49" s="405"/>
      <c r="N49" s="408"/>
      <c r="O49" s="425"/>
    </row>
    <row r="50" spans="1:257" s="122" customFormat="1" ht="60" hidden="1">
      <c r="A50" s="409">
        <v>5</v>
      </c>
      <c r="B50" s="412" t="s">
        <v>316</v>
      </c>
      <c r="C50" s="403" t="s">
        <v>317</v>
      </c>
      <c r="D50" s="260" t="s">
        <v>318</v>
      </c>
      <c r="E50" s="403"/>
      <c r="F50" s="403"/>
      <c r="G50" s="397" t="e">
        <f t="shared" ref="G50" si="3">F50/E50</f>
        <v>#DIV/0!</v>
      </c>
      <c r="H50" s="400" t="e">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#DIV/0!</v>
      </c>
      <c r="I50" s="250"/>
      <c r="J50" s="159"/>
      <c r="K50" s="250" t="str">
        <f>IFERROR(CONCATENATE(INDEX('8- Políticas de Administración '!$B$16:$F$53,MATCH('5- Identificación de Riesgos'!J50,'8- Políticas de Administración '!$C$16:$C$54,0),1)," - ",L50),"")</f>
        <v/>
      </c>
      <c r="L50" s="172" t="str">
        <f>IFERROR(VLOOKUP(INDEX('8- Políticas de Administración '!$B$16:$F$63,MATCH('5- Identificación de Riesgos'!J50,'8- Políticas de Administración '!$C$16:$C$64,0),1),'8- Políticas de Administración '!$B$16:$F$64,5,FALSE),"")</f>
        <v/>
      </c>
      <c r="M50" s="403" t="str">
        <f>IFERROR(CONCATENATE(INDEX('8- Políticas de Administración '!$B$16:$F$53,MATCH(ROUND(AVERAGE(L50:L59),0),'8- Políticas de Administración '!$F$16:$F$53,0),1)," - ",ROUND(AVERAGE(L50:L59),0)),"")</f>
        <v/>
      </c>
      <c r="N50" s="406" t="str">
        <f>IFERROR(CONCATENATE(VLOOKUP((LEFT(H50,LEN(H50)-4)&amp;LEFT(M50,LEN(M50)-4)),'9- Matriz de Calor '!$D$18:$E$42,2,0)," - ",RIGHT(H50,1)*RIGHT(M50,1)),"")</f>
        <v/>
      </c>
      <c r="O50" s="432" t="e">
        <f>RIGHT(H50,1)*RIGHT(M50,1)</f>
        <v>#DIV/0!</v>
      </c>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1"/>
      <c r="IP50" s="121"/>
      <c r="IQ50" s="121"/>
      <c r="IR50" s="121"/>
      <c r="IS50" s="121"/>
      <c r="IT50" s="121"/>
      <c r="IU50" s="121"/>
      <c r="IV50" s="121"/>
      <c r="IW50" s="121"/>
    </row>
    <row r="51" spans="1:257" s="122" customFormat="1" ht="30" hidden="1">
      <c r="A51" s="410"/>
      <c r="B51" s="413"/>
      <c r="C51" s="404"/>
      <c r="D51" s="255" t="s">
        <v>320</v>
      </c>
      <c r="E51" s="404"/>
      <c r="F51" s="404"/>
      <c r="G51" s="398"/>
      <c r="H51" s="401"/>
      <c r="I51" s="252"/>
      <c r="J51" s="234"/>
      <c r="K51" s="252" t="str">
        <f>IFERROR(CONCATENATE(INDEX('8- Políticas de Administración '!$B$16:$F$53,MATCH('5- Identificación de Riesgos'!J51,'8- Políticas de Administración '!$C$16:$C$54,0),1)," - ",L51),"")</f>
        <v/>
      </c>
      <c r="L51" s="173" t="str">
        <f>IFERROR(VLOOKUP(INDEX('8- Políticas de Administración '!$B$16:$F$63,MATCH('5- Identificación de Riesgos'!J51,'8- Políticas de Administración '!$C$16:$C$64,0),1),'8- Políticas de Administración '!$B$16:$F$64,5,FALSE),"")</f>
        <v/>
      </c>
      <c r="M51" s="404"/>
      <c r="N51" s="407"/>
      <c r="O51" s="432"/>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1"/>
      <c r="IP51" s="121"/>
      <c r="IQ51" s="121"/>
      <c r="IR51" s="121"/>
      <c r="IS51" s="121"/>
      <c r="IT51" s="121"/>
      <c r="IU51" s="121"/>
      <c r="IV51" s="121"/>
      <c r="IW51" s="121"/>
    </row>
    <row r="52" spans="1:257" s="122" customFormat="1" ht="30" hidden="1">
      <c r="A52" s="410"/>
      <c r="B52" s="413"/>
      <c r="C52" s="404"/>
      <c r="D52" s="256" t="s">
        <v>321</v>
      </c>
      <c r="E52" s="404"/>
      <c r="F52" s="404"/>
      <c r="G52" s="398"/>
      <c r="H52" s="401"/>
      <c r="I52" s="252"/>
      <c r="J52" s="234"/>
      <c r="K52" s="252" t="str">
        <f>IFERROR(CONCATENATE(INDEX('8- Políticas de Administración '!$B$16:$F$53,MATCH('5- Identificación de Riesgos'!J52,'8- Políticas de Administración '!$C$16:$C$54,0),1)," - ",L52),"")</f>
        <v/>
      </c>
      <c r="L52" s="173" t="str">
        <f>IFERROR(VLOOKUP(INDEX('8- Políticas de Administración '!$B$16:$F$63,MATCH('5- Identificación de Riesgos'!J52,'8- Políticas de Administración '!$C$16:$C$64,0),1),'8- Políticas de Administración '!$B$16:$F$64,5,FALSE),"")</f>
        <v/>
      </c>
      <c r="M52" s="404"/>
      <c r="N52" s="407"/>
      <c r="O52" s="432"/>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c r="ID52" s="121"/>
      <c r="IE52" s="121"/>
      <c r="IF52" s="121"/>
      <c r="IG52" s="121"/>
      <c r="IH52" s="121"/>
      <c r="II52" s="121"/>
      <c r="IJ52" s="121"/>
      <c r="IK52" s="121"/>
      <c r="IL52" s="121"/>
      <c r="IM52" s="121"/>
      <c r="IN52" s="121"/>
      <c r="IO52" s="121"/>
      <c r="IP52" s="121"/>
      <c r="IQ52" s="121"/>
      <c r="IR52" s="121"/>
      <c r="IS52" s="121"/>
      <c r="IT52" s="121"/>
      <c r="IU52" s="121"/>
      <c r="IV52" s="121"/>
      <c r="IW52" s="121"/>
    </row>
    <row r="53" spans="1:257" s="122" customFormat="1" ht="28.5" hidden="1">
      <c r="A53" s="410"/>
      <c r="B53" s="413"/>
      <c r="C53" s="404"/>
      <c r="D53" s="157" t="s">
        <v>322</v>
      </c>
      <c r="E53" s="404"/>
      <c r="F53" s="404"/>
      <c r="G53" s="398"/>
      <c r="H53" s="401"/>
      <c r="I53" s="252"/>
      <c r="J53" s="234"/>
      <c r="K53" s="252" t="str">
        <f>IFERROR(CONCATENATE(INDEX('8- Políticas de Administración '!$B$16:$F$53,MATCH('5- Identificación de Riesgos'!J53,'8- Políticas de Administración '!$C$16:$C$54,0),1)," - ",L53),"")</f>
        <v/>
      </c>
      <c r="L53" s="173" t="str">
        <f>IFERROR(VLOOKUP(INDEX('8- Políticas de Administración '!$B$16:$F$63,MATCH('5- Identificación de Riesgos'!J53,'8- Políticas de Administración '!$C$16:$C$64,0),1),'8- Políticas de Administración '!$B$16:$F$64,5,FALSE),"")</f>
        <v/>
      </c>
      <c r="M53" s="404"/>
      <c r="N53" s="407"/>
      <c r="O53" s="432"/>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c r="ID53" s="121"/>
      <c r="IE53" s="121"/>
      <c r="IF53" s="121"/>
      <c r="IG53" s="121"/>
      <c r="IH53" s="121"/>
      <c r="II53" s="121"/>
      <c r="IJ53" s="121"/>
      <c r="IK53" s="121"/>
      <c r="IL53" s="121"/>
      <c r="IM53" s="121"/>
      <c r="IN53" s="121"/>
      <c r="IO53" s="121"/>
      <c r="IP53" s="121"/>
      <c r="IQ53" s="121"/>
      <c r="IR53" s="121"/>
      <c r="IS53" s="121"/>
      <c r="IT53" s="121"/>
      <c r="IU53" s="121"/>
      <c r="IV53" s="121"/>
      <c r="IW53" s="121"/>
    </row>
    <row r="54" spans="1:257" s="122" customFormat="1" ht="28.5" hidden="1">
      <c r="A54" s="410"/>
      <c r="B54" s="413"/>
      <c r="C54" s="404"/>
      <c r="D54" s="158" t="s">
        <v>323</v>
      </c>
      <c r="E54" s="404"/>
      <c r="F54" s="404"/>
      <c r="G54" s="398"/>
      <c r="H54" s="401"/>
      <c r="I54" s="252"/>
      <c r="J54" s="234"/>
      <c r="K54" s="252" t="str">
        <f>IFERROR(CONCATENATE(INDEX('8- Políticas de Administración '!$B$16:$F$53,MATCH('5- Identificación de Riesgos'!J54,'8- Políticas de Administración '!$C$16:$C$54,0),1)," - ",L54),"")</f>
        <v/>
      </c>
      <c r="L54" s="173" t="str">
        <f>IFERROR(VLOOKUP(INDEX('8- Políticas de Administración '!$B$16:$F$63,MATCH('5- Identificación de Riesgos'!J54,'8- Políticas de Administración '!$C$16:$C$64,0),1),'8- Políticas de Administración '!$B$16:$F$64,5,FALSE),"")</f>
        <v/>
      </c>
      <c r="M54" s="404"/>
      <c r="N54" s="407"/>
      <c r="O54" s="432"/>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c r="ID54" s="121"/>
      <c r="IE54" s="121"/>
      <c r="IF54" s="121"/>
      <c r="IG54" s="121"/>
      <c r="IH54" s="121"/>
      <c r="II54" s="121"/>
      <c r="IJ54" s="121"/>
      <c r="IK54" s="121"/>
      <c r="IL54" s="121"/>
      <c r="IM54" s="121"/>
      <c r="IN54" s="121"/>
      <c r="IO54" s="121"/>
      <c r="IP54" s="121"/>
      <c r="IQ54" s="121"/>
      <c r="IR54" s="121"/>
      <c r="IS54" s="121"/>
      <c r="IT54" s="121"/>
      <c r="IU54" s="121"/>
      <c r="IV54" s="121"/>
      <c r="IW54" s="121"/>
    </row>
    <row r="55" spans="1:257" s="122" customFormat="1" hidden="1">
      <c r="A55" s="410"/>
      <c r="B55" s="413"/>
      <c r="C55" s="404"/>
      <c r="D55" s="251"/>
      <c r="E55" s="404"/>
      <c r="F55" s="404"/>
      <c r="G55" s="398"/>
      <c r="H55" s="401"/>
      <c r="I55" s="252"/>
      <c r="J55" s="234"/>
      <c r="K55" s="252" t="str">
        <f>IFERROR(CONCATENATE(INDEX('8- Políticas de Administración '!$B$16:$F$53,MATCH('5- Identificación de Riesgos'!J55,'8- Políticas de Administración '!$C$16:$C$54,0),1)," - ",L55),"")</f>
        <v/>
      </c>
      <c r="L55" s="173" t="str">
        <f>IFERROR(VLOOKUP(INDEX('8- Políticas de Administración '!$B$16:$F$63,MATCH('5- Identificación de Riesgos'!J55,'8- Políticas de Administración '!$C$16:$C$64,0),1),'8- Políticas de Administración '!$B$16:$F$64,5,FALSE),"")</f>
        <v/>
      </c>
      <c r="M55" s="404"/>
      <c r="N55" s="407"/>
      <c r="O55" s="432"/>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121"/>
      <c r="IH55" s="121"/>
      <c r="II55" s="121"/>
      <c r="IJ55" s="121"/>
      <c r="IK55" s="121"/>
      <c r="IL55" s="121"/>
      <c r="IM55" s="121"/>
      <c r="IN55" s="121"/>
      <c r="IO55" s="121"/>
      <c r="IP55" s="121"/>
      <c r="IQ55" s="121"/>
      <c r="IR55" s="121"/>
      <c r="IS55" s="121"/>
      <c r="IT55" s="121"/>
      <c r="IU55" s="121"/>
      <c r="IV55" s="121"/>
      <c r="IW55" s="121"/>
    </row>
    <row r="56" spans="1:257" s="122" customFormat="1" hidden="1">
      <c r="A56" s="410"/>
      <c r="B56" s="413"/>
      <c r="C56" s="404"/>
      <c r="D56" s="251"/>
      <c r="E56" s="404"/>
      <c r="F56" s="404"/>
      <c r="G56" s="398"/>
      <c r="H56" s="401"/>
      <c r="I56" s="252"/>
      <c r="J56" s="234"/>
      <c r="K56" s="252" t="str">
        <f>IFERROR(CONCATENATE(INDEX('8- Políticas de Administración '!$B$16:$F$53,MATCH('5- Identificación de Riesgos'!J56,'8- Políticas de Administración '!$C$16:$C$54,0),1)," - ",L56),"")</f>
        <v/>
      </c>
      <c r="L56" s="173" t="str">
        <f>IFERROR(VLOOKUP(INDEX('8- Políticas de Administración '!$B$16:$F$63,MATCH('5- Identificación de Riesgos'!J56,'8- Políticas de Administración '!$C$16:$C$64,0),1),'8- Políticas de Administración '!$B$16:$F$64,5,FALSE),"")</f>
        <v/>
      </c>
      <c r="M56" s="404"/>
      <c r="N56" s="407"/>
      <c r="O56" s="432"/>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121"/>
      <c r="IH56" s="121"/>
      <c r="II56" s="121"/>
      <c r="IJ56" s="121"/>
      <c r="IK56" s="121"/>
      <c r="IL56" s="121"/>
      <c r="IM56" s="121"/>
      <c r="IN56" s="121"/>
      <c r="IO56" s="121"/>
      <c r="IP56" s="121"/>
      <c r="IQ56" s="121"/>
      <c r="IR56" s="121"/>
      <c r="IS56" s="121"/>
      <c r="IT56" s="121"/>
      <c r="IU56" s="121"/>
      <c r="IV56" s="121"/>
      <c r="IW56" s="121"/>
    </row>
    <row r="57" spans="1:257" s="122" customFormat="1" hidden="1">
      <c r="A57" s="410"/>
      <c r="B57" s="413"/>
      <c r="C57" s="404"/>
      <c r="D57" s="251"/>
      <c r="E57" s="404"/>
      <c r="F57" s="404"/>
      <c r="G57" s="398"/>
      <c r="H57" s="401"/>
      <c r="I57" s="252"/>
      <c r="J57" s="234"/>
      <c r="K57" s="252" t="str">
        <f>IFERROR(CONCATENATE(INDEX('8- Políticas de Administración '!$B$16:$F$53,MATCH('5- Identificación de Riesgos'!J57,'8- Políticas de Administración '!$C$16:$C$54,0),1)," - ",L57),"")</f>
        <v/>
      </c>
      <c r="L57" s="173" t="str">
        <f>IFERROR(VLOOKUP(INDEX('8- Políticas de Administración '!$B$16:$F$63,MATCH('5- Identificación de Riesgos'!J57,'8- Políticas de Administración '!$C$16:$C$64,0),1),'8- Políticas de Administración '!$B$16:$F$64,5,FALSE),"")</f>
        <v/>
      </c>
      <c r="M57" s="404"/>
      <c r="N57" s="407"/>
      <c r="O57" s="432"/>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21"/>
      <c r="GK57" s="121"/>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21"/>
      <c r="HL57" s="121"/>
      <c r="HM57" s="121"/>
      <c r="HN57" s="121"/>
      <c r="HO57" s="121"/>
      <c r="HP57" s="121"/>
      <c r="HQ57" s="121"/>
      <c r="HR57" s="121"/>
      <c r="HS57" s="121"/>
      <c r="HT57" s="121"/>
      <c r="HU57" s="121"/>
      <c r="HV57" s="121"/>
      <c r="HW57" s="121"/>
      <c r="HX57" s="121"/>
      <c r="HY57" s="121"/>
      <c r="HZ57" s="121"/>
      <c r="IA57" s="121"/>
      <c r="IB57" s="121"/>
      <c r="IC57" s="121"/>
      <c r="ID57" s="121"/>
      <c r="IE57" s="121"/>
      <c r="IF57" s="121"/>
      <c r="IG57" s="121"/>
      <c r="IH57" s="121"/>
      <c r="II57" s="121"/>
      <c r="IJ57" s="121"/>
      <c r="IK57" s="121"/>
      <c r="IL57" s="121"/>
      <c r="IM57" s="121"/>
      <c r="IN57" s="121"/>
      <c r="IO57" s="121"/>
      <c r="IP57" s="121"/>
      <c r="IQ57" s="121"/>
      <c r="IR57" s="121"/>
      <c r="IS57" s="121"/>
      <c r="IT57" s="121"/>
      <c r="IU57" s="121"/>
      <c r="IV57" s="121"/>
      <c r="IW57" s="121"/>
    </row>
    <row r="58" spans="1:257" s="122" customFormat="1" hidden="1">
      <c r="A58" s="410"/>
      <c r="B58" s="413"/>
      <c r="C58" s="404"/>
      <c r="D58" s="251"/>
      <c r="E58" s="404"/>
      <c r="F58" s="404"/>
      <c r="G58" s="398"/>
      <c r="H58" s="401"/>
      <c r="I58" s="252"/>
      <c r="J58" s="234"/>
      <c r="K58" s="252" t="str">
        <f>IFERROR(CONCATENATE(INDEX('8- Políticas de Administración '!$B$16:$F$53,MATCH('5- Identificación de Riesgos'!J58,'8- Políticas de Administración '!$C$16:$C$54,0),1)," - ",L58),"")</f>
        <v/>
      </c>
      <c r="L58" s="173" t="str">
        <f>IFERROR(VLOOKUP(INDEX('8- Políticas de Administración '!$B$16:$F$63,MATCH('5- Identificación de Riesgos'!J58,'8- Políticas de Administración '!$C$16:$C$64,0),1),'8- Políticas de Administración '!$B$16:$F$64,5,FALSE),"")</f>
        <v/>
      </c>
      <c r="M58" s="404"/>
      <c r="N58" s="407"/>
      <c r="O58" s="432"/>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1"/>
      <c r="GQ58" s="121"/>
      <c r="GR58" s="121"/>
      <c r="GS58" s="121"/>
      <c r="GT58" s="121"/>
      <c r="GU58" s="121"/>
      <c r="GV58" s="121"/>
      <c r="GW58" s="121"/>
      <c r="GX58" s="121"/>
      <c r="GY58" s="121"/>
      <c r="GZ58" s="121"/>
      <c r="HA58" s="121"/>
      <c r="HB58" s="121"/>
      <c r="HC58" s="121"/>
      <c r="HD58" s="121"/>
      <c r="HE58" s="121"/>
      <c r="HF58" s="121"/>
      <c r="HG58" s="121"/>
      <c r="HH58" s="121"/>
      <c r="HI58" s="121"/>
      <c r="HJ58" s="121"/>
      <c r="HK58" s="121"/>
      <c r="HL58" s="121"/>
      <c r="HM58" s="121"/>
      <c r="HN58" s="121"/>
      <c r="HO58" s="121"/>
      <c r="HP58" s="121"/>
      <c r="HQ58" s="121"/>
      <c r="HR58" s="121"/>
      <c r="HS58" s="121"/>
      <c r="HT58" s="121"/>
      <c r="HU58" s="121"/>
      <c r="HV58" s="121"/>
      <c r="HW58" s="121"/>
      <c r="HX58" s="121"/>
      <c r="HY58" s="121"/>
      <c r="HZ58" s="121"/>
      <c r="IA58" s="121"/>
      <c r="IB58" s="121"/>
      <c r="IC58" s="121"/>
      <c r="ID58" s="121"/>
      <c r="IE58" s="121"/>
      <c r="IF58" s="121"/>
      <c r="IG58" s="121"/>
      <c r="IH58" s="121"/>
      <c r="II58" s="121"/>
      <c r="IJ58" s="121"/>
      <c r="IK58" s="121"/>
      <c r="IL58" s="121"/>
      <c r="IM58" s="121"/>
      <c r="IN58" s="121"/>
      <c r="IO58" s="121"/>
      <c r="IP58" s="121"/>
      <c r="IQ58" s="121"/>
      <c r="IR58" s="121"/>
      <c r="IS58" s="121"/>
      <c r="IT58" s="121"/>
      <c r="IU58" s="121"/>
      <c r="IV58" s="121"/>
      <c r="IW58" s="121"/>
    </row>
    <row r="59" spans="1:257" s="122" customFormat="1" ht="15.75" hidden="1" thickBot="1">
      <c r="A59" s="411"/>
      <c r="B59" s="414"/>
      <c r="C59" s="405"/>
      <c r="D59" s="253"/>
      <c r="E59" s="405"/>
      <c r="F59" s="405"/>
      <c r="G59" s="399"/>
      <c r="H59" s="402"/>
      <c r="I59" s="254"/>
      <c r="J59" s="235"/>
      <c r="K59" s="254" t="str">
        <f>IFERROR(CONCATENATE(INDEX('8- Políticas de Administración '!$B$16:$F$53,MATCH('5- Identificación de Riesgos'!J59,'8- Políticas de Administración '!$C$16:$C$54,0),1)," - ",L59),"")</f>
        <v/>
      </c>
      <c r="L59" s="174" t="str">
        <f>IFERROR(VLOOKUP(INDEX('8- Políticas de Administración '!$B$16:$F$63,MATCH('5- Identificación de Riesgos'!J59,'8- Políticas de Administración '!$C$16:$C$64,0),1),'8- Políticas de Administración '!$B$16:$F$64,5,FALSE),"")</f>
        <v/>
      </c>
      <c r="M59" s="405"/>
      <c r="N59" s="408"/>
      <c r="O59" s="432"/>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21"/>
      <c r="HL59" s="121"/>
      <c r="HM59" s="121"/>
      <c r="HN59" s="121"/>
      <c r="HO59" s="121"/>
      <c r="HP59" s="121"/>
      <c r="HQ59" s="121"/>
      <c r="HR59" s="121"/>
      <c r="HS59" s="121"/>
      <c r="HT59" s="121"/>
      <c r="HU59" s="121"/>
      <c r="HV59" s="121"/>
      <c r="HW59" s="121"/>
      <c r="HX59" s="121"/>
      <c r="HY59" s="121"/>
      <c r="HZ59" s="121"/>
      <c r="IA59" s="121"/>
      <c r="IB59" s="121"/>
      <c r="IC59" s="121"/>
      <c r="ID59" s="121"/>
      <c r="IE59" s="121"/>
      <c r="IF59" s="121"/>
      <c r="IG59" s="121"/>
      <c r="IH59" s="121"/>
      <c r="II59" s="121"/>
      <c r="IJ59" s="121"/>
      <c r="IK59" s="121"/>
      <c r="IL59" s="121"/>
      <c r="IM59" s="121"/>
      <c r="IN59" s="121"/>
      <c r="IO59" s="121"/>
      <c r="IP59" s="121"/>
      <c r="IQ59" s="121"/>
      <c r="IR59" s="121"/>
      <c r="IS59" s="121"/>
      <c r="IT59" s="121"/>
      <c r="IU59" s="121"/>
      <c r="IV59" s="121"/>
      <c r="IW59" s="121"/>
    </row>
    <row r="60" spans="1:257" s="122" customFormat="1" ht="30" hidden="1">
      <c r="A60" s="409">
        <v>6</v>
      </c>
      <c r="B60" s="412" t="s">
        <v>324</v>
      </c>
      <c r="C60" s="403" t="s">
        <v>325</v>
      </c>
      <c r="D60" s="260" t="s">
        <v>326</v>
      </c>
      <c r="E60" s="403"/>
      <c r="F60" s="403"/>
      <c r="G60" s="397" t="e">
        <f t="shared" ref="G60" si="4">F60/E60</f>
        <v>#DIV/0!</v>
      </c>
      <c r="H60" s="400" t="e">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#DIV/0!</v>
      </c>
      <c r="I60" s="250"/>
      <c r="J60" s="159"/>
      <c r="K60" s="250" t="str">
        <f>IFERROR(CONCATENATE(INDEX('8- Políticas de Administración '!$B$16:$F$53,MATCH('5- Identificación de Riesgos'!J60,'8- Políticas de Administración '!$C$16:$C$54,0),1)," - ",L60),"")</f>
        <v/>
      </c>
      <c r="L60" s="172" t="str">
        <f>IFERROR(VLOOKUP(INDEX('8- Políticas de Administración '!$B$16:$F$63,MATCH('5- Identificación de Riesgos'!J60,'8- Políticas de Administración '!$C$16:$C$64,0),1),'8- Políticas de Administración '!$B$16:$F$64,5,FALSE),"")</f>
        <v/>
      </c>
      <c r="M60" s="403" t="str">
        <f>IFERROR(CONCATENATE(INDEX('8- Políticas de Administración '!$B$16:$F$53,MATCH(ROUND(AVERAGE(L60:L69),0),'8- Políticas de Administración '!$F$16:$F$53,0),1)," - ",ROUND(AVERAGE(L60:L69),0)),"")</f>
        <v/>
      </c>
      <c r="N60" s="406" t="str">
        <f>IFERROR(CONCATENATE(VLOOKUP((LEFT(H60,LEN(H60)-4)&amp;LEFT(M60,LEN(M60)-4)),'9- Matriz de Calor '!$D$18:$E$42,2,0)," - ",RIGHT(H60,1)*RIGHT(M60,1)),"")</f>
        <v/>
      </c>
      <c r="O60" s="432" t="e">
        <f>RIGHT(H60,1)*RIGHT(M60,1)</f>
        <v>#DIV/0!</v>
      </c>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c r="ID60" s="121"/>
      <c r="IE60" s="121"/>
      <c r="IF60" s="121"/>
      <c r="IG60" s="121"/>
      <c r="IH60" s="121"/>
      <c r="II60" s="121"/>
      <c r="IJ60" s="121"/>
      <c r="IK60" s="121"/>
      <c r="IL60" s="121"/>
      <c r="IM60" s="121"/>
      <c r="IN60" s="121"/>
      <c r="IO60" s="121"/>
      <c r="IP60" s="121"/>
      <c r="IQ60" s="121"/>
      <c r="IR60" s="121"/>
      <c r="IS60" s="121"/>
      <c r="IT60" s="121"/>
      <c r="IU60" s="121"/>
      <c r="IV60" s="121"/>
      <c r="IW60" s="121"/>
    </row>
    <row r="61" spans="1:257" s="122" customFormat="1" ht="30" hidden="1">
      <c r="A61" s="410"/>
      <c r="B61" s="413"/>
      <c r="C61" s="404"/>
      <c r="D61" s="255" t="s">
        <v>327</v>
      </c>
      <c r="E61" s="404"/>
      <c r="F61" s="404"/>
      <c r="G61" s="398"/>
      <c r="H61" s="401"/>
      <c r="I61" s="252"/>
      <c r="J61" s="234"/>
      <c r="K61" s="252" t="str">
        <f>IFERROR(CONCATENATE(INDEX('8- Políticas de Administración '!$B$16:$F$53,MATCH('5- Identificación de Riesgos'!J61,'8- Políticas de Administración '!$C$16:$C$54,0),1)," - ",L61),"")</f>
        <v/>
      </c>
      <c r="L61" s="173" t="str">
        <f>IFERROR(VLOOKUP(INDEX('8- Políticas de Administración '!$B$16:$F$63,MATCH('5- Identificación de Riesgos'!J61,'8- Políticas de Administración '!$C$16:$C$64,0),1),'8- Políticas de Administración '!$B$16:$F$64,5,FALSE),"")</f>
        <v/>
      </c>
      <c r="M61" s="404"/>
      <c r="N61" s="407"/>
      <c r="O61" s="432"/>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c r="ID61" s="121"/>
      <c r="IE61" s="121"/>
      <c r="IF61" s="121"/>
      <c r="IG61" s="121"/>
      <c r="IH61" s="121"/>
      <c r="II61" s="121"/>
      <c r="IJ61" s="121"/>
      <c r="IK61" s="121"/>
      <c r="IL61" s="121"/>
      <c r="IM61" s="121"/>
      <c r="IN61" s="121"/>
      <c r="IO61" s="121"/>
      <c r="IP61" s="121"/>
      <c r="IQ61" s="121"/>
      <c r="IR61" s="121"/>
      <c r="IS61" s="121"/>
      <c r="IT61" s="121"/>
      <c r="IU61" s="121"/>
      <c r="IV61" s="121"/>
      <c r="IW61" s="121"/>
    </row>
    <row r="62" spans="1:257" s="122" customFormat="1" ht="30" hidden="1">
      <c r="A62" s="410"/>
      <c r="B62" s="413"/>
      <c r="C62" s="404"/>
      <c r="D62" s="256" t="s">
        <v>328</v>
      </c>
      <c r="E62" s="404"/>
      <c r="F62" s="404"/>
      <c r="G62" s="398"/>
      <c r="H62" s="401"/>
      <c r="I62" s="252"/>
      <c r="J62" s="234"/>
      <c r="K62" s="252" t="str">
        <f>IFERROR(CONCATENATE(INDEX('8- Políticas de Administración '!$B$16:$F$53,MATCH('5- Identificación de Riesgos'!J62,'8- Políticas de Administración '!$C$16:$C$54,0),1)," - ",L62),"")</f>
        <v/>
      </c>
      <c r="L62" s="173" t="str">
        <f>IFERROR(VLOOKUP(INDEX('8- Políticas de Administración '!$B$16:$F$63,MATCH('5- Identificación de Riesgos'!J62,'8- Políticas de Administración '!$C$16:$C$64,0),1),'8- Políticas de Administración '!$B$16:$F$64,5,FALSE),"")</f>
        <v/>
      </c>
      <c r="M62" s="404"/>
      <c r="N62" s="407"/>
      <c r="O62" s="43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21"/>
      <c r="HL62" s="121"/>
      <c r="HM62" s="121"/>
      <c r="HN62" s="121"/>
      <c r="HO62" s="121"/>
      <c r="HP62" s="121"/>
      <c r="HQ62" s="121"/>
      <c r="HR62" s="121"/>
      <c r="HS62" s="121"/>
      <c r="HT62" s="121"/>
      <c r="HU62" s="121"/>
      <c r="HV62" s="121"/>
      <c r="HW62" s="121"/>
      <c r="HX62" s="121"/>
      <c r="HY62" s="121"/>
      <c r="HZ62" s="121"/>
      <c r="IA62" s="121"/>
      <c r="IB62" s="121"/>
      <c r="IC62" s="121"/>
      <c r="ID62" s="121"/>
      <c r="IE62" s="121"/>
      <c r="IF62" s="121"/>
      <c r="IG62" s="121"/>
      <c r="IH62" s="121"/>
      <c r="II62" s="121"/>
      <c r="IJ62" s="121"/>
      <c r="IK62" s="121"/>
      <c r="IL62" s="121"/>
      <c r="IM62" s="121"/>
      <c r="IN62" s="121"/>
      <c r="IO62" s="121"/>
      <c r="IP62" s="121"/>
      <c r="IQ62" s="121"/>
      <c r="IR62" s="121"/>
      <c r="IS62" s="121"/>
      <c r="IT62" s="121"/>
      <c r="IU62" s="121"/>
      <c r="IV62" s="121"/>
      <c r="IW62" s="121"/>
    </row>
    <row r="63" spans="1:257" s="122" customFormat="1" hidden="1">
      <c r="A63" s="410"/>
      <c r="B63" s="413"/>
      <c r="C63" s="404"/>
      <c r="D63" s="157"/>
      <c r="E63" s="404"/>
      <c r="F63" s="404"/>
      <c r="G63" s="398"/>
      <c r="H63" s="401"/>
      <c r="I63" s="252"/>
      <c r="J63" s="234"/>
      <c r="K63" s="252" t="str">
        <f>IFERROR(CONCATENATE(INDEX('8- Políticas de Administración '!$B$16:$F$53,MATCH('5- Identificación de Riesgos'!J63,'8- Políticas de Administración '!$C$16:$C$54,0),1)," - ",L63),"")</f>
        <v/>
      </c>
      <c r="L63" s="173" t="str">
        <f>IFERROR(VLOOKUP(INDEX('8- Políticas de Administración '!$B$16:$F$63,MATCH('5- Identificación de Riesgos'!J63,'8- Políticas de Administración '!$C$16:$C$64,0),1),'8- Políticas de Administración '!$B$16:$F$64,5,FALSE),"")</f>
        <v/>
      </c>
      <c r="M63" s="404"/>
      <c r="N63" s="407"/>
      <c r="O63" s="432"/>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21"/>
      <c r="HL63" s="121"/>
      <c r="HM63" s="121"/>
      <c r="HN63" s="121"/>
      <c r="HO63" s="121"/>
      <c r="HP63" s="121"/>
      <c r="HQ63" s="121"/>
      <c r="HR63" s="121"/>
      <c r="HS63" s="121"/>
      <c r="HT63" s="121"/>
      <c r="HU63" s="121"/>
      <c r="HV63" s="121"/>
      <c r="HW63" s="121"/>
      <c r="HX63" s="121"/>
      <c r="HY63" s="121"/>
      <c r="HZ63" s="121"/>
      <c r="IA63" s="121"/>
      <c r="IB63" s="121"/>
      <c r="IC63" s="121"/>
      <c r="ID63" s="121"/>
      <c r="IE63" s="121"/>
      <c r="IF63" s="121"/>
      <c r="IG63" s="121"/>
      <c r="IH63" s="121"/>
      <c r="II63" s="121"/>
      <c r="IJ63" s="121"/>
      <c r="IK63" s="121"/>
      <c r="IL63" s="121"/>
      <c r="IM63" s="121"/>
      <c r="IN63" s="121"/>
      <c r="IO63" s="121"/>
      <c r="IP63" s="121"/>
      <c r="IQ63" s="121"/>
      <c r="IR63" s="121"/>
      <c r="IS63" s="121"/>
      <c r="IT63" s="121"/>
      <c r="IU63" s="121"/>
      <c r="IV63" s="121"/>
      <c r="IW63" s="121"/>
    </row>
    <row r="64" spans="1:257" s="122" customFormat="1" hidden="1">
      <c r="A64" s="410"/>
      <c r="B64" s="413"/>
      <c r="C64" s="404"/>
      <c r="D64" s="158"/>
      <c r="E64" s="404"/>
      <c r="F64" s="404"/>
      <c r="G64" s="398"/>
      <c r="H64" s="401"/>
      <c r="I64" s="252"/>
      <c r="J64" s="234"/>
      <c r="K64" s="252" t="str">
        <f>IFERROR(CONCATENATE(INDEX('8- Políticas de Administración '!$B$16:$F$53,MATCH('5- Identificación de Riesgos'!J64,'8- Políticas de Administración '!$C$16:$C$54,0),1)," - ",L64),"")</f>
        <v/>
      </c>
      <c r="L64" s="173" t="str">
        <f>IFERROR(VLOOKUP(INDEX('8- Políticas de Administración '!$B$16:$F$63,MATCH('5- Identificación de Riesgos'!J64,'8- Políticas de Administración '!$C$16:$C$64,0),1),'8- Políticas de Administración '!$B$16:$F$64,5,FALSE),"")</f>
        <v/>
      </c>
      <c r="M64" s="404"/>
      <c r="N64" s="407"/>
      <c r="O64" s="432"/>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c r="GI64" s="121"/>
      <c r="GJ64" s="121"/>
      <c r="GK64" s="121"/>
      <c r="GL64" s="121"/>
      <c r="GM64" s="121"/>
      <c r="GN64" s="121"/>
      <c r="GO64" s="121"/>
      <c r="GP64" s="121"/>
      <c r="GQ64" s="121"/>
      <c r="GR64" s="121"/>
      <c r="GS64" s="121"/>
      <c r="GT64" s="121"/>
      <c r="GU64" s="121"/>
      <c r="GV64" s="121"/>
      <c r="GW64" s="121"/>
      <c r="GX64" s="121"/>
      <c r="GY64" s="121"/>
      <c r="GZ64" s="121"/>
      <c r="HA64" s="121"/>
      <c r="HB64" s="121"/>
      <c r="HC64" s="121"/>
      <c r="HD64" s="121"/>
      <c r="HE64" s="121"/>
      <c r="HF64" s="121"/>
      <c r="HG64" s="121"/>
      <c r="HH64" s="121"/>
      <c r="HI64" s="121"/>
      <c r="HJ64" s="121"/>
      <c r="HK64" s="121"/>
      <c r="HL64" s="121"/>
      <c r="HM64" s="121"/>
      <c r="HN64" s="121"/>
      <c r="HO64" s="121"/>
      <c r="HP64" s="121"/>
      <c r="HQ64" s="121"/>
      <c r="HR64" s="121"/>
      <c r="HS64" s="121"/>
      <c r="HT64" s="121"/>
      <c r="HU64" s="121"/>
      <c r="HV64" s="121"/>
      <c r="HW64" s="121"/>
      <c r="HX64" s="121"/>
      <c r="HY64" s="121"/>
      <c r="HZ64" s="121"/>
      <c r="IA64" s="121"/>
      <c r="IB64" s="121"/>
      <c r="IC64" s="121"/>
      <c r="ID64" s="121"/>
      <c r="IE64" s="121"/>
      <c r="IF64" s="121"/>
      <c r="IG64" s="121"/>
      <c r="IH64" s="121"/>
      <c r="II64" s="121"/>
      <c r="IJ64" s="121"/>
      <c r="IK64" s="121"/>
      <c r="IL64" s="121"/>
      <c r="IM64" s="121"/>
      <c r="IN64" s="121"/>
      <c r="IO64" s="121"/>
      <c r="IP64" s="121"/>
      <c r="IQ64" s="121"/>
      <c r="IR64" s="121"/>
      <c r="IS64" s="121"/>
      <c r="IT64" s="121"/>
      <c r="IU64" s="121"/>
      <c r="IV64" s="121"/>
      <c r="IW64" s="121"/>
    </row>
    <row r="65" spans="1:257" s="122" customFormat="1" hidden="1">
      <c r="A65" s="410"/>
      <c r="B65" s="413"/>
      <c r="C65" s="404"/>
      <c r="D65" s="251"/>
      <c r="E65" s="404"/>
      <c r="F65" s="404"/>
      <c r="G65" s="398"/>
      <c r="H65" s="401"/>
      <c r="I65" s="252"/>
      <c r="J65" s="234"/>
      <c r="K65" s="252" t="str">
        <f>IFERROR(CONCATENATE(INDEX('8- Políticas de Administración '!$B$16:$F$53,MATCH('5- Identificación de Riesgos'!J65,'8- Políticas de Administración '!$C$16:$C$54,0),1)," - ",L65),"")</f>
        <v/>
      </c>
      <c r="L65" s="173" t="str">
        <f>IFERROR(VLOOKUP(INDEX('8- Políticas de Administración '!$B$16:$F$63,MATCH('5- Identificación de Riesgos'!J65,'8- Políticas de Administración '!$C$16:$C$64,0),1),'8- Políticas de Administración '!$B$16:$F$64,5,FALSE),"")</f>
        <v/>
      </c>
      <c r="M65" s="404"/>
      <c r="N65" s="407"/>
      <c r="O65" s="432"/>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c r="ID65" s="121"/>
      <c r="IE65" s="121"/>
      <c r="IF65" s="121"/>
      <c r="IG65" s="121"/>
      <c r="IH65" s="121"/>
      <c r="II65" s="121"/>
      <c r="IJ65" s="121"/>
      <c r="IK65" s="121"/>
      <c r="IL65" s="121"/>
      <c r="IM65" s="121"/>
      <c r="IN65" s="121"/>
      <c r="IO65" s="121"/>
      <c r="IP65" s="121"/>
      <c r="IQ65" s="121"/>
      <c r="IR65" s="121"/>
      <c r="IS65" s="121"/>
      <c r="IT65" s="121"/>
      <c r="IU65" s="121"/>
      <c r="IV65" s="121"/>
      <c r="IW65" s="121"/>
    </row>
    <row r="66" spans="1:257" s="122" customFormat="1" hidden="1">
      <c r="A66" s="410"/>
      <c r="B66" s="413"/>
      <c r="C66" s="404"/>
      <c r="D66" s="251"/>
      <c r="E66" s="404"/>
      <c r="F66" s="404"/>
      <c r="G66" s="398"/>
      <c r="H66" s="401"/>
      <c r="I66" s="252"/>
      <c r="J66" s="234"/>
      <c r="K66" s="252" t="str">
        <f>IFERROR(CONCATENATE(INDEX('8- Políticas de Administración '!$B$16:$F$53,MATCH('5- Identificación de Riesgos'!J66,'8- Políticas de Administración '!$C$16:$C$54,0),1)," - ",L66),"")</f>
        <v/>
      </c>
      <c r="L66" s="173" t="str">
        <f>IFERROR(VLOOKUP(INDEX('8- Políticas de Administración '!$B$16:$F$63,MATCH('5- Identificación de Riesgos'!J66,'8- Políticas de Administración '!$C$16:$C$64,0),1),'8- Políticas de Administración '!$B$16:$F$64,5,FALSE),"")</f>
        <v/>
      </c>
      <c r="M66" s="404"/>
      <c r="N66" s="407"/>
      <c r="O66" s="432"/>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X66" s="121"/>
      <c r="FY66" s="121"/>
      <c r="FZ66" s="121"/>
      <c r="GA66" s="121"/>
      <c r="GB66" s="121"/>
      <c r="GC66" s="121"/>
      <c r="GD66" s="121"/>
      <c r="GE66" s="121"/>
      <c r="GF66" s="121"/>
      <c r="GG66" s="121"/>
      <c r="GH66" s="121"/>
      <c r="GI66" s="121"/>
      <c r="GJ66" s="121"/>
      <c r="GK66" s="121"/>
      <c r="GL66" s="121"/>
      <c r="GM66" s="121"/>
      <c r="GN66" s="121"/>
      <c r="GO66" s="121"/>
      <c r="GP66" s="121"/>
      <c r="GQ66" s="121"/>
      <c r="GR66" s="121"/>
      <c r="GS66" s="121"/>
      <c r="GT66" s="121"/>
      <c r="GU66" s="121"/>
      <c r="GV66" s="121"/>
      <c r="GW66" s="121"/>
      <c r="GX66" s="121"/>
      <c r="GY66" s="121"/>
      <c r="GZ66" s="121"/>
      <c r="HA66" s="121"/>
      <c r="HB66" s="121"/>
      <c r="HC66" s="121"/>
      <c r="HD66" s="121"/>
      <c r="HE66" s="121"/>
      <c r="HF66" s="121"/>
      <c r="HG66" s="121"/>
      <c r="HH66" s="121"/>
      <c r="HI66" s="121"/>
      <c r="HJ66" s="121"/>
      <c r="HK66" s="121"/>
      <c r="HL66" s="121"/>
      <c r="HM66" s="121"/>
      <c r="HN66" s="121"/>
      <c r="HO66" s="121"/>
      <c r="HP66" s="121"/>
      <c r="HQ66" s="121"/>
      <c r="HR66" s="121"/>
      <c r="HS66" s="121"/>
      <c r="HT66" s="121"/>
      <c r="HU66" s="121"/>
      <c r="HV66" s="121"/>
      <c r="HW66" s="121"/>
      <c r="HX66" s="121"/>
      <c r="HY66" s="121"/>
      <c r="HZ66" s="121"/>
      <c r="IA66" s="121"/>
      <c r="IB66" s="121"/>
      <c r="IC66" s="121"/>
      <c r="ID66" s="121"/>
      <c r="IE66" s="121"/>
      <c r="IF66" s="121"/>
      <c r="IG66" s="121"/>
      <c r="IH66" s="121"/>
      <c r="II66" s="121"/>
      <c r="IJ66" s="121"/>
      <c r="IK66" s="121"/>
      <c r="IL66" s="121"/>
      <c r="IM66" s="121"/>
      <c r="IN66" s="121"/>
      <c r="IO66" s="121"/>
      <c r="IP66" s="121"/>
      <c r="IQ66" s="121"/>
      <c r="IR66" s="121"/>
      <c r="IS66" s="121"/>
      <c r="IT66" s="121"/>
      <c r="IU66" s="121"/>
      <c r="IV66" s="121"/>
      <c r="IW66" s="121"/>
    </row>
    <row r="67" spans="1:257" s="122" customFormat="1" hidden="1">
      <c r="A67" s="410"/>
      <c r="B67" s="413"/>
      <c r="C67" s="404"/>
      <c r="D67" s="251"/>
      <c r="E67" s="404"/>
      <c r="F67" s="404"/>
      <c r="G67" s="398"/>
      <c r="H67" s="401"/>
      <c r="I67" s="252"/>
      <c r="J67" s="234"/>
      <c r="K67" s="252" t="str">
        <f>IFERROR(CONCATENATE(INDEX('8- Políticas de Administración '!$B$16:$F$53,MATCH('5- Identificación de Riesgos'!J67,'8- Políticas de Administración '!$C$16:$C$54,0),1)," - ",L67),"")</f>
        <v/>
      </c>
      <c r="L67" s="173" t="str">
        <f>IFERROR(VLOOKUP(INDEX('8- Políticas de Administración '!$B$16:$F$63,MATCH('5- Identificación de Riesgos'!J67,'8- Políticas de Administración '!$C$16:$C$64,0),1),'8- Políticas de Administración '!$B$16:$F$64,5,FALSE),"")</f>
        <v/>
      </c>
      <c r="M67" s="404"/>
      <c r="N67" s="407"/>
      <c r="O67" s="432"/>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row>
    <row r="68" spans="1:257" s="122" customFormat="1" hidden="1">
      <c r="A68" s="410"/>
      <c r="B68" s="413"/>
      <c r="C68" s="404"/>
      <c r="D68" s="251"/>
      <c r="E68" s="404"/>
      <c r="F68" s="404"/>
      <c r="G68" s="398"/>
      <c r="H68" s="401"/>
      <c r="I68" s="252"/>
      <c r="J68" s="234"/>
      <c r="K68" s="252" t="str">
        <f>IFERROR(CONCATENATE(INDEX('8- Políticas de Administración '!$B$16:$F$53,MATCH('5- Identificación de Riesgos'!J68,'8- Políticas de Administración '!$C$16:$C$54,0),1)," - ",L68),"")</f>
        <v/>
      </c>
      <c r="L68" s="173" t="str">
        <f>IFERROR(VLOOKUP(INDEX('8- Políticas de Administración '!$B$16:$F$63,MATCH('5- Identificación de Riesgos'!J68,'8- Políticas de Administración '!$C$16:$C$64,0),1),'8- Políticas de Administración '!$B$16:$F$64,5,FALSE),"")</f>
        <v/>
      </c>
      <c r="M68" s="404"/>
      <c r="N68" s="407"/>
      <c r="O68" s="432"/>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21"/>
      <c r="DH68" s="121"/>
      <c r="DI68" s="121"/>
      <c r="DJ68" s="121"/>
      <c r="DK68" s="121"/>
      <c r="DL68" s="121"/>
      <c r="DM68" s="121"/>
      <c r="DN68" s="121"/>
      <c r="DO68" s="121"/>
      <c r="DP68" s="121"/>
      <c r="DQ68" s="121"/>
      <c r="DR68" s="121"/>
      <c r="DS68" s="121"/>
      <c r="DT68" s="121"/>
      <c r="DU68" s="121"/>
      <c r="DV68" s="121"/>
      <c r="DW68" s="121"/>
      <c r="DX68" s="121"/>
      <c r="DY68" s="121"/>
      <c r="DZ68" s="121"/>
      <c r="EA68" s="121"/>
      <c r="EB68" s="121"/>
      <c r="EC68" s="121"/>
      <c r="ED68" s="121"/>
      <c r="EE68" s="121"/>
      <c r="EF68" s="121"/>
      <c r="EG68" s="121"/>
      <c r="EH68" s="121"/>
      <c r="EI68" s="121"/>
      <c r="EJ68" s="121"/>
      <c r="EK68" s="121"/>
      <c r="EL68" s="121"/>
      <c r="EM68" s="121"/>
      <c r="EN68" s="121"/>
      <c r="EO68" s="121"/>
      <c r="EP68" s="121"/>
      <c r="EQ68" s="121"/>
      <c r="ER68" s="121"/>
      <c r="ES68" s="121"/>
      <c r="ET68" s="121"/>
      <c r="EU68" s="121"/>
      <c r="EV68" s="121"/>
      <c r="EW68" s="121"/>
      <c r="EX68" s="121"/>
      <c r="EY68" s="121"/>
      <c r="EZ68" s="121"/>
      <c r="FA68" s="121"/>
      <c r="FB68" s="121"/>
      <c r="FC68" s="121"/>
      <c r="FD68" s="121"/>
      <c r="FE68" s="121"/>
      <c r="FF68" s="121"/>
      <c r="FG68" s="121"/>
      <c r="FH68" s="121"/>
      <c r="FI68" s="121"/>
      <c r="FJ68" s="121"/>
      <c r="FK68" s="121"/>
      <c r="FL68" s="121"/>
      <c r="FM68" s="121"/>
      <c r="FN68" s="121"/>
      <c r="FO68" s="121"/>
      <c r="FP68" s="121"/>
      <c r="FQ68" s="121"/>
      <c r="FR68" s="121"/>
      <c r="FS68" s="121"/>
      <c r="FT68" s="121"/>
      <c r="FU68" s="121"/>
      <c r="FV68" s="121"/>
      <c r="FW68" s="121"/>
      <c r="FX68" s="121"/>
      <c r="FY68" s="121"/>
      <c r="FZ68" s="121"/>
      <c r="GA68" s="121"/>
      <c r="GB68" s="121"/>
      <c r="GC68" s="121"/>
      <c r="GD68" s="121"/>
      <c r="GE68" s="121"/>
      <c r="GF68" s="121"/>
      <c r="GG68" s="121"/>
      <c r="GH68" s="121"/>
      <c r="GI68" s="121"/>
      <c r="GJ68" s="121"/>
      <c r="GK68" s="121"/>
      <c r="GL68" s="121"/>
      <c r="GM68" s="121"/>
      <c r="GN68" s="121"/>
      <c r="GO68" s="121"/>
      <c r="GP68" s="121"/>
      <c r="GQ68" s="121"/>
      <c r="GR68" s="121"/>
      <c r="GS68" s="121"/>
      <c r="GT68" s="121"/>
      <c r="GU68" s="121"/>
      <c r="GV68" s="121"/>
      <c r="GW68" s="121"/>
      <c r="GX68" s="121"/>
      <c r="GY68" s="121"/>
      <c r="GZ68" s="121"/>
      <c r="HA68" s="121"/>
      <c r="HB68" s="121"/>
      <c r="HC68" s="121"/>
      <c r="HD68" s="121"/>
      <c r="HE68" s="121"/>
      <c r="HF68" s="121"/>
      <c r="HG68" s="121"/>
      <c r="HH68" s="121"/>
      <c r="HI68" s="121"/>
      <c r="HJ68" s="121"/>
      <c r="HK68" s="121"/>
      <c r="HL68" s="121"/>
      <c r="HM68" s="121"/>
      <c r="HN68" s="121"/>
      <c r="HO68" s="121"/>
      <c r="HP68" s="121"/>
      <c r="HQ68" s="121"/>
      <c r="HR68" s="121"/>
      <c r="HS68" s="121"/>
      <c r="HT68" s="121"/>
      <c r="HU68" s="121"/>
      <c r="HV68" s="121"/>
      <c r="HW68" s="121"/>
      <c r="HX68" s="121"/>
      <c r="HY68" s="121"/>
      <c r="HZ68" s="121"/>
      <c r="IA68" s="121"/>
      <c r="IB68" s="121"/>
      <c r="IC68" s="121"/>
      <c r="ID68" s="121"/>
      <c r="IE68" s="121"/>
      <c r="IF68" s="121"/>
      <c r="IG68" s="121"/>
      <c r="IH68" s="121"/>
      <c r="II68" s="121"/>
      <c r="IJ68" s="121"/>
      <c r="IK68" s="121"/>
      <c r="IL68" s="121"/>
      <c r="IM68" s="121"/>
      <c r="IN68" s="121"/>
      <c r="IO68" s="121"/>
      <c r="IP68" s="121"/>
      <c r="IQ68" s="121"/>
      <c r="IR68" s="121"/>
      <c r="IS68" s="121"/>
      <c r="IT68" s="121"/>
      <c r="IU68" s="121"/>
      <c r="IV68" s="121"/>
      <c r="IW68" s="121"/>
    </row>
    <row r="69" spans="1:257" s="122" customFormat="1" ht="15.75" hidden="1" thickBot="1">
      <c r="A69" s="411"/>
      <c r="B69" s="414"/>
      <c r="C69" s="405"/>
      <c r="D69" s="253"/>
      <c r="E69" s="405"/>
      <c r="F69" s="405"/>
      <c r="G69" s="399"/>
      <c r="H69" s="402"/>
      <c r="I69" s="254"/>
      <c r="J69" s="235"/>
      <c r="K69" s="254" t="str">
        <f>IFERROR(CONCATENATE(INDEX('8- Políticas de Administración '!$B$16:$F$53,MATCH('5- Identificación de Riesgos'!J69,'8- Políticas de Administración '!$C$16:$C$54,0),1)," - ",L69),"")</f>
        <v/>
      </c>
      <c r="L69" s="174" t="str">
        <f>IFERROR(VLOOKUP(INDEX('8- Políticas de Administración '!$B$16:$F$63,MATCH('5- Identificación de Riesgos'!J69,'8- Políticas de Administración '!$C$16:$C$64,0),1),'8- Políticas de Administración '!$B$16:$F$64,5,FALSE),"")</f>
        <v/>
      </c>
      <c r="M69" s="405"/>
      <c r="N69" s="408"/>
      <c r="O69" s="432"/>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c r="FG69" s="121"/>
      <c r="FH69" s="121"/>
      <c r="FI69" s="121"/>
      <c r="FJ69" s="121"/>
      <c r="FK69" s="121"/>
      <c r="FL69" s="121"/>
      <c r="FM69" s="121"/>
      <c r="FN69" s="121"/>
      <c r="FO69" s="121"/>
      <c r="FP69" s="121"/>
      <c r="FQ69" s="121"/>
      <c r="FR69" s="121"/>
      <c r="FS69" s="121"/>
      <c r="FT69" s="121"/>
      <c r="FU69" s="121"/>
      <c r="FV69" s="121"/>
      <c r="FW69" s="121"/>
      <c r="FX69" s="121"/>
      <c r="FY69" s="121"/>
      <c r="FZ69" s="121"/>
      <c r="GA69" s="121"/>
      <c r="GB69" s="121"/>
      <c r="GC69" s="121"/>
      <c r="GD69" s="121"/>
      <c r="GE69" s="121"/>
      <c r="GF69" s="121"/>
      <c r="GG69" s="121"/>
      <c r="GH69" s="121"/>
      <c r="GI69" s="121"/>
      <c r="GJ69" s="121"/>
      <c r="GK69" s="121"/>
      <c r="GL69" s="121"/>
      <c r="GM69" s="121"/>
      <c r="GN69" s="121"/>
      <c r="GO69" s="121"/>
      <c r="GP69" s="121"/>
      <c r="GQ69" s="121"/>
      <c r="GR69" s="121"/>
      <c r="GS69" s="121"/>
      <c r="GT69" s="121"/>
      <c r="GU69" s="121"/>
      <c r="GV69" s="121"/>
      <c r="GW69" s="121"/>
      <c r="GX69" s="121"/>
      <c r="GY69" s="121"/>
      <c r="GZ69" s="121"/>
      <c r="HA69" s="121"/>
      <c r="HB69" s="121"/>
      <c r="HC69" s="121"/>
      <c r="HD69" s="121"/>
      <c r="HE69" s="121"/>
      <c r="HF69" s="121"/>
      <c r="HG69" s="121"/>
      <c r="HH69" s="121"/>
      <c r="HI69" s="121"/>
      <c r="HJ69" s="121"/>
      <c r="HK69" s="121"/>
      <c r="HL69" s="121"/>
      <c r="HM69" s="121"/>
      <c r="HN69" s="121"/>
      <c r="HO69" s="121"/>
      <c r="HP69" s="121"/>
      <c r="HQ69" s="121"/>
      <c r="HR69" s="121"/>
      <c r="HS69" s="121"/>
      <c r="HT69" s="121"/>
      <c r="HU69" s="121"/>
      <c r="HV69" s="121"/>
      <c r="HW69" s="121"/>
      <c r="HX69" s="121"/>
      <c r="HY69" s="121"/>
      <c r="HZ69" s="121"/>
      <c r="IA69" s="121"/>
      <c r="IB69" s="121"/>
      <c r="IC69" s="121"/>
      <c r="ID69" s="121"/>
      <c r="IE69" s="121"/>
      <c r="IF69" s="121"/>
      <c r="IG69" s="121"/>
      <c r="IH69" s="121"/>
      <c r="II69" s="121"/>
      <c r="IJ69" s="121"/>
      <c r="IK69" s="121"/>
      <c r="IL69" s="121"/>
      <c r="IM69" s="121"/>
      <c r="IN69" s="121"/>
      <c r="IO69" s="121"/>
      <c r="IP69" s="121"/>
      <c r="IQ69" s="121"/>
      <c r="IR69" s="121"/>
      <c r="IS69" s="121"/>
      <c r="IT69" s="121"/>
      <c r="IU69" s="121"/>
      <c r="IV69" s="121"/>
      <c r="IW69" s="121"/>
    </row>
    <row r="70" spans="1:257" ht="41.25" hidden="1" customHeight="1">
      <c r="A70" s="415">
        <v>7</v>
      </c>
      <c r="B70" s="413" t="s">
        <v>329</v>
      </c>
      <c r="C70" s="417" t="s">
        <v>330</v>
      </c>
      <c r="D70" s="255" t="s">
        <v>326</v>
      </c>
      <c r="E70" s="417"/>
      <c r="F70" s="417"/>
      <c r="G70" s="462" t="e">
        <f t="shared" ref="G70" si="5">F70/E70</f>
        <v>#DIV/0!</v>
      </c>
      <c r="H70" s="460" t="e">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#DIV/0!</v>
      </c>
      <c r="I70" s="257"/>
      <c r="J70" s="160"/>
      <c r="K70" s="257" t="str">
        <f>IFERROR(CONCATENATE(INDEX('8- Políticas de Administración '!$B$16:$F$53,MATCH('5- Identificación de Riesgos'!J70,'8- Políticas de Administración '!$C$16:$C$54,0),1)," - ",L70),"")</f>
        <v/>
      </c>
      <c r="L70" s="259" t="str">
        <f>IFERROR(VLOOKUP(INDEX('8- Políticas de Administración '!$B$16:$F$63,MATCH('5- Identificación de Riesgos'!J70,'8- Políticas de Administración '!$C$16:$C$64,0),1),'8- Políticas de Administración '!$B$16:$F$64,5,FALSE),"")</f>
        <v/>
      </c>
      <c r="M70" s="417" t="str">
        <f>IFERROR(CONCATENATE(INDEX('8- Políticas de Administración '!$B$16:$F$53,MATCH(ROUND(AVERAGE(L70:L79),0),'8- Políticas de Administración '!$F$16:$F$53,0),1)," - ",ROUND(AVERAGE(L70:L79),0)),"")</f>
        <v/>
      </c>
      <c r="N70" s="430" t="str">
        <f>IFERROR(CONCATENATE(VLOOKUP((LEFT(H70,LEN(H70)-4)&amp;LEFT(M70,LEN(M70)-4)),'9- Matriz de Calor '!$D$18:$E$42,2,0)," - ",RIGHT(H70,1)*RIGHT(M70,1)),"")</f>
        <v/>
      </c>
      <c r="O70" s="433" t="e">
        <f>RIGHT(H70,1)*RIGHT(M70,1)</f>
        <v>#DIV/0!</v>
      </c>
      <c r="P70" s="175" t="s">
        <v>331</v>
      </c>
      <c r="Q70" s="419" t="s">
        <v>332</v>
      </c>
      <c r="R70" s="420"/>
      <c r="S70" s="420"/>
      <c r="T70" s="420"/>
      <c r="U70" s="420"/>
      <c r="V70" s="420"/>
      <c r="W70" s="420"/>
      <c r="X70" s="420"/>
      <c r="Y70" s="421"/>
    </row>
    <row r="71" spans="1:257" ht="30" hidden="1" customHeight="1">
      <c r="A71" s="410"/>
      <c r="B71" s="413"/>
      <c r="C71" s="404"/>
      <c r="D71" s="255" t="s">
        <v>327</v>
      </c>
      <c r="E71" s="404"/>
      <c r="F71" s="404"/>
      <c r="G71" s="398"/>
      <c r="H71" s="401"/>
      <c r="I71" s="252"/>
      <c r="J71" s="234"/>
      <c r="K71" s="252" t="str">
        <f>IFERROR(CONCATENATE(INDEX('8- Políticas de Administración '!$B$16:$F$53,MATCH('5- Identificación de Riesgos'!J71,'8- Políticas de Administración '!$C$16:$C$54,0),1)," - ",L71),"")</f>
        <v/>
      </c>
      <c r="L71" s="173" t="str">
        <f>IFERROR(VLOOKUP(INDEX('8- Políticas de Administración '!$B$16:$F$63,MATCH('5- Identificación de Riesgos'!J71,'8- Políticas de Administración '!$C$16:$C$64,0),1),'8- Políticas de Administración '!$B$16:$F$64,5,FALSE),"")</f>
        <v/>
      </c>
      <c r="M71" s="404"/>
      <c r="N71" s="407"/>
      <c r="O71" s="434"/>
      <c r="Q71" s="422"/>
      <c r="R71" s="423"/>
      <c r="S71" s="423"/>
      <c r="T71" s="423"/>
      <c r="U71" s="423"/>
      <c r="V71" s="423"/>
      <c r="W71" s="423"/>
      <c r="X71" s="423"/>
      <c r="Y71" s="424"/>
    </row>
    <row r="72" spans="1:257" ht="30" hidden="1" customHeight="1">
      <c r="A72" s="410"/>
      <c r="B72" s="413"/>
      <c r="C72" s="404"/>
      <c r="D72" s="256" t="s">
        <v>333</v>
      </c>
      <c r="E72" s="404"/>
      <c r="F72" s="404"/>
      <c r="G72" s="398"/>
      <c r="H72" s="401"/>
      <c r="I72" s="252"/>
      <c r="J72" s="234"/>
      <c r="K72" s="252" t="str">
        <f>IFERROR(CONCATENATE(INDEX('8- Políticas de Administración '!$B$16:$F$53,MATCH('5- Identificación de Riesgos'!J72,'8- Políticas de Administración '!$C$16:$C$54,0),1)," - ",L72),"")</f>
        <v/>
      </c>
      <c r="L72" s="173" t="str">
        <f>IFERROR(VLOOKUP(INDEX('8- Políticas de Administración '!$B$16:$F$63,MATCH('5- Identificación de Riesgos'!J72,'8- Políticas de Administración '!$C$16:$C$64,0),1),'8- Políticas de Administración '!$B$16:$F$64,5,FALSE),"")</f>
        <v/>
      </c>
      <c r="M72" s="404"/>
      <c r="N72" s="407"/>
      <c r="O72" s="434"/>
      <c r="Q72" s="422"/>
      <c r="R72" s="423"/>
      <c r="S72" s="423"/>
      <c r="T72" s="423"/>
      <c r="U72" s="423"/>
      <c r="V72" s="423"/>
      <c r="W72" s="423"/>
      <c r="X72" s="423"/>
      <c r="Y72" s="424"/>
    </row>
    <row r="73" spans="1:257" ht="30" hidden="1" customHeight="1">
      <c r="A73" s="410"/>
      <c r="B73" s="413"/>
      <c r="C73" s="404"/>
      <c r="D73" s="251"/>
      <c r="E73" s="404"/>
      <c r="F73" s="404"/>
      <c r="G73" s="398"/>
      <c r="H73" s="401"/>
      <c r="I73" s="252"/>
      <c r="J73" s="234"/>
      <c r="K73" s="252" t="str">
        <f>IFERROR(CONCATENATE(INDEX('8- Políticas de Administración '!$B$16:$F$53,MATCH('5- Identificación de Riesgos'!J73,'8- Políticas de Administración '!$C$16:$C$54,0),1)," - ",L73),"")</f>
        <v/>
      </c>
      <c r="L73" s="173" t="str">
        <f>IFERROR(VLOOKUP(INDEX('8- Políticas de Administración '!$B$16:$F$63,MATCH('5- Identificación de Riesgos'!J73,'8- Políticas de Administración '!$C$16:$C$64,0),1),'8- Políticas de Administración '!$B$16:$F$64,5,FALSE),"")</f>
        <v/>
      </c>
      <c r="M73" s="404"/>
      <c r="N73" s="407"/>
      <c r="O73" s="434"/>
      <c r="Q73" s="422"/>
      <c r="R73" s="423"/>
      <c r="S73" s="423"/>
      <c r="T73" s="423"/>
      <c r="U73" s="423"/>
      <c r="V73" s="423"/>
      <c r="W73" s="423"/>
      <c r="X73" s="423"/>
      <c r="Y73" s="424"/>
    </row>
    <row r="74" spans="1:257" ht="30" hidden="1" customHeight="1">
      <c r="A74" s="410"/>
      <c r="B74" s="413"/>
      <c r="C74" s="404"/>
      <c r="D74" s="251"/>
      <c r="E74" s="404"/>
      <c r="F74" s="404"/>
      <c r="G74" s="398"/>
      <c r="H74" s="401"/>
      <c r="I74" s="252"/>
      <c r="J74" s="234"/>
      <c r="K74" s="252" t="str">
        <f>IFERROR(CONCATENATE(INDEX('8- Políticas de Administración '!$B$16:$F$53,MATCH('5- Identificación de Riesgos'!J74,'8- Políticas de Administración '!$C$16:$C$54,0),1)," - ",L74),"")</f>
        <v/>
      </c>
      <c r="L74" s="173" t="str">
        <f>IFERROR(VLOOKUP(INDEX('8- Políticas de Administración '!$B$16:$F$63,MATCH('5- Identificación de Riesgos'!J74,'8- Políticas de Administración '!$C$16:$C$64,0),1),'8- Políticas de Administración '!$B$16:$F$64,5,FALSE),"")</f>
        <v/>
      </c>
      <c r="M74" s="404"/>
      <c r="N74" s="407"/>
      <c r="O74" s="434"/>
      <c r="Q74" s="422"/>
      <c r="R74" s="423"/>
      <c r="S74" s="423"/>
      <c r="T74" s="423"/>
      <c r="U74" s="423"/>
      <c r="V74" s="423"/>
      <c r="W74" s="423"/>
      <c r="X74" s="423"/>
      <c r="Y74" s="424"/>
    </row>
    <row r="75" spans="1:257" ht="15" hidden="1" customHeight="1">
      <c r="A75" s="410"/>
      <c r="B75" s="413"/>
      <c r="C75" s="404"/>
      <c r="D75" s="251"/>
      <c r="E75" s="404"/>
      <c r="F75" s="404"/>
      <c r="G75" s="398"/>
      <c r="H75" s="401"/>
      <c r="I75" s="252"/>
      <c r="J75" s="234"/>
      <c r="K75" s="252" t="str">
        <f>IFERROR(CONCATENATE(INDEX('8- Políticas de Administración '!$B$16:$F$53,MATCH('5- Identificación de Riesgos'!J75,'8- Políticas de Administración '!$C$16:$C$54,0),1)," - ",L75),"")</f>
        <v/>
      </c>
      <c r="L75" s="173" t="str">
        <f>IFERROR(VLOOKUP(INDEX('8- Políticas de Administración '!$B$16:$F$63,MATCH('5- Identificación de Riesgos'!J75,'8- Políticas de Administración '!$C$16:$C$64,0),1),'8- Políticas de Administración '!$B$16:$F$64,5,FALSE),"")</f>
        <v/>
      </c>
      <c r="M75" s="404"/>
      <c r="N75" s="407"/>
      <c r="O75" s="434"/>
      <c r="Q75" s="422"/>
      <c r="R75" s="423"/>
      <c r="S75" s="423"/>
      <c r="T75" s="423"/>
      <c r="U75" s="423"/>
      <c r="V75" s="423"/>
      <c r="W75" s="423"/>
      <c r="X75" s="423"/>
      <c r="Y75" s="424"/>
    </row>
    <row r="76" spans="1:257" ht="15" hidden="1" customHeight="1">
      <c r="A76" s="410"/>
      <c r="B76" s="413"/>
      <c r="C76" s="404"/>
      <c r="D76" s="251"/>
      <c r="E76" s="404"/>
      <c r="F76" s="404"/>
      <c r="G76" s="398"/>
      <c r="H76" s="401"/>
      <c r="I76" s="252"/>
      <c r="J76" s="234"/>
      <c r="K76" s="252" t="str">
        <f>IFERROR(CONCATENATE(INDEX('8- Políticas de Administración '!$B$16:$F$53,MATCH('5- Identificación de Riesgos'!J76,'8- Políticas de Administración '!$C$16:$C$54,0),1)," - ",L76),"")</f>
        <v/>
      </c>
      <c r="L76" s="173" t="str">
        <f>IFERROR(VLOOKUP(INDEX('8- Políticas de Administración '!$B$16:$F$63,MATCH('5- Identificación de Riesgos'!J76,'8- Políticas de Administración '!$C$16:$C$64,0),1),'8- Políticas de Administración '!$B$16:$F$64,5,FALSE),"")</f>
        <v/>
      </c>
      <c r="M76" s="404"/>
      <c r="N76" s="407"/>
      <c r="O76" s="434"/>
      <c r="Q76" s="422"/>
      <c r="R76" s="423"/>
      <c r="S76" s="423"/>
      <c r="T76" s="423"/>
      <c r="U76" s="423"/>
      <c r="V76" s="423"/>
      <c r="W76" s="423"/>
      <c r="X76" s="423"/>
      <c r="Y76" s="424"/>
    </row>
    <row r="77" spans="1:257" ht="15" hidden="1" customHeight="1">
      <c r="A77" s="410"/>
      <c r="B77" s="413"/>
      <c r="C77" s="404"/>
      <c r="D77" s="251"/>
      <c r="E77" s="404"/>
      <c r="F77" s="404"/>
      <c r="G77" s="398"/>
      <c r="H77" s="401"/>
      <c r="I77" s="252"/>
      <c r="J77" s="234"/>
      <c r="K77" s="252" t="str">
        <f>IFERROR(CONCATENATE(INDEX('8- Políticas de Administración '!$B$16:$F$53,MATCH('5- Identificación de Riesgos'!J77,'8- Políticas de Administración '!$C$16:$C$54,0),1)," - ",L77),"")</f>
        <v/>
      </c>
      <c r="L77" s="173" t="str">
        <f>IFERROR(VLOOKUP(INDEX('8- Políticas de Administración '!$B$16:$F$63,MATCH('5- Identificación de Riesgos'!J77,'8- Políticas de Administración '!$C$16:$C$64,0),1),'8- Políticas de Administración '!$B$16:$F$64,5,FALSE),"")</f>
        <v/>
      </c>
      <c r="M77" s="404"/>
      <c r="N77" s="407"/>
      <c r="O77" s="434"/>
      <c r="Q77" s="422"/>
      <c r="R77" s="423"/>
      <c r="S77" s="423"/>
      <c r="T77" s="423"/>
      <c r="U77" s="423"/>
      <c r="V77" s="423"/>
      <c r="W77" s="423"/>
      <c r="X77" s="423"/>
      <c r="Y77" s="424"/>
    </row>
    <row r="78" spans="1:257" ht="15" hidden="1" customHeight="1">
      <c r="A78" s="410"/>
      <c r="B78" s="413"/>
      <c r="C78" s="404"/>
      <c r="D78" s="251"/>
      <c r="E78" s="404"/>
      <c r="F78" s="404"/>
      <c r="G78" s="398"/>
      <c r="H78" s="401"/>
      <c r="I78" s="252"/>
      <c r="J78" s="234"/>
      <c r="K78" s="252" t="str">
        <f>IFERROR(CONCATENATE(INDEX('8- Políticas de Administración '!$B$16:$F$53,MATCH('5- Identificación de Riesgos'!J78,'8- Políticas de Administración '!$C$16:$C$54,0),1)," - ",L78),"")</f>
        <v/>
      </c>
      <c r="L78" s="173" t="str">
        <f>IFERROR(VLOOKUP(INDEX('8- Políticas de Administración '!$B$16:$F$63,MATCH('5- Identificación de Riesgos'!J78,'8- Políticas de Administración '!$C$16:$C$64,0),1),'8- Políticas de Administración '!$B$16:$F$64,5,FALSE),"")</f>
        <v/>
      </c>
      <c r="M78" s="404"/>
      <c r="N78" s="407"/>
      <c r="O78" s="434"/>
      <c r="Q78" s="422"/>
      <c r="R78" s="423"/>
      <c r="S78" s="423"/>
      <c r="T78" s="423"/>
      <c r="U78" s="423"/>
      <c r="V78" s="423"/>
      <c r="W78" s="423"/>
      <c r="X78" s="423"/>
      <c r="Y78" s="424"/>
    </row>
    <row r="79" spans="1:257" ht="15.75" hidden="1" customHeight="1" thickBot="1">
      <c r="A79" s="416"/>
      <c r="B79" s="413"/>
      <c r="C79" s="418"/>
      <c r="D79" s="261"/>
      <c r="E79" s="418"/>
      <c r="F79" s="418"/>
      <c r="G79" s="463"/>
      <c r="H79" s="461"/>
      <c r="I79" s="262"/>
      <c r="J79" s="263"/>
      <c r="K79" s="262" t="str">
        <f>IFERROR(CONCATENATE(INDEX('8- Políticas de Administración '!$B$16:$F$53,MATCH('5- Identificación de Riesgos'!J79,'8- Políticas de Administración '!$C$16:$C$54,0),1)," - ",L79),"")</f>
        <v/>
      </c>
      <c r="L79" s="264" t="str">
        <f>IFERROR(VLOOKUP(INDEX('8- Políticas de Administración '!$B$16:$F$63,MATCH('5- Identificación de Riesgos'!J79,'8- Políticas de Administración '!$C$16:$C$64,0),1),'8- Políticas de Administración '!$B$16:$F$64,5,FALSE),"")</f>
        <v/>
      </c>
      <c r="M79" s="418"/>
      <c r="N79" s="431"/>
      <c r="O79" s="434"/>
      <c r="Q79" s="422"/>
      <c r="R79" s="423"/>
      <c r="S79" s="423"/>
      <c r="T79" s="423"/>
      <c r="U79" s="423"/>
      <c r="V79" s="423"/>
      <c r="W79" s="423"/>
      <c r="X79" s="423"/>
      <c r="Y79" s="424"/>
    </row>
    <row r="80" spans="1:257" ht="30" hidden="1">
      <c r="A80" s="409">
        <v>8</v>
      </c>
      <c r="B80" s="412" t="s">
        <v>334</v>
      </c>
      <c r="C80" s="403" t="s">
        <v>335</v>
      </c>
      <c r="D80" s="260" t="s">
        <v>326</v>
      </c>
      <c r="E80" s="403"/>
      <c r="F80" s="403"/>
      <c r="G80" s="397" t="e">
        <f t="shared" ref="G80" si="6">F80/E80</f>
        <v>#DIV/0!</v>
      </c>
      <c r="H80" s="400" t="e">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#DIV/0!</v>
      </c>
      <c r="I80" s="250"/>
      <c r="J80" s="159"/>
      <c r="K80" s="250" t="str">
        <f>IFERROR(CONCATENATE(INDEX('8- Políticas de Administración '!$B$16:$F$53,MATCH('5- Identificación de Riesgos'!J80,'8- Políticas de Administración '!$C$16:$C$54,0),1)," - ",L80),"")</f>
        <v/>
      </c>
      <c r="L80" s="172" t="str">
        <f>IFERROR(VLOOKUP(INDEX('8- Políticas de Administración '!$B$16:$F$63,MATCH('5- Identificación de Riesgos'!J80,'8- Políticas de Administración '!$C$16:$C$64,0),1),'8- Políticas de Administración '!$B$16:$F$64,5,FALSE),"")</f>
        <v/>
      </c>
      <c r="M80" s="403" t="str">
        <f>IFERROR(CONCATENATE(INDEX('8- Políticas de Administración '!$B$16:$F$53,MATCH(ROUND(AVERAGE(L80:L89),0),'8- Políticas de Administración '!$F$16:$F$53,0),1)," - ",ROUND(AVERAGE(L80:L89),0)),"")</f>
        <v/>
      </c>
      <c r="N80" s="406" t="str">
        <f>IFERROR(CONCATENATE(VLOOKUP((LEFT(H80,LEN(H80)-4)&amp;LEFT(M80,LEN(M80)-4)),'9- Matriz de Calor '!$D$18:$E$42,2,0)," - ",RIGHT(H80,1)*RIGHT(M80,1)),"")</f>
        <v/>
      </c>
      <c r="O80" s="258"/>
    </row>
    <row r="81" spans="1:15" ht="30" hidden="1">
      <c r="A81" s="410"/>
      <c r="B81" s="413"/>
      <c r="C81" s="404"/>
      <c r="D81" s="255" t="s">
        <v>327</v>
      </c>
      <c r="E81" s="404"/>
      <c r="F81" s="404"/>
      <c r="G81" s="398"/>
      <c r="H81" s="401"/>
      <c r="I81" s="252"/>
      <c r="J81" s="234"/>
      <c r="K81" s="252" t="str">
        <f>IFERROR(CONCATENATE(INDEX('8- Políticas de Administración '!$B$16:$F$53,MATCH('5- Identificación de Riesgos'!J81,'8- Políticas de Administración '!$C$16:$C$54,0),1)," - ",L81),"")</f>
        <v/>
      </c>
      <c r="L81" s="173" t="str">
        <f>IFERROR(VLOOKUP(INDEX('8- Políticas de Administración '!$B$16:$F$63,MATCH('5- Identificación de Riesgos'!J81,'8- Políticas de Administración '!$C$16:$C$64,0),1),'8- Políticas de Administración '!$B$16:$F$64,5,FALSE),"")</f>
        <v/>
      </c>
      <c r="M81" s="404"/>
      <c r="N81" s="407"/>
      <c r="O81" s="258"/>
    </row>
    <row r="82" spans="1:15" ht="30" hidden="1">
      <c r="A82" s="410"/>
      <c r="B82" s="413"/>
      <c r="C82" s="404"/>
      <c r="D82" s="256" t="s">
        <v>328</v>
      </c>
      <c r="E82" s="404"/>
      <c r="F82" s="404"/>
      <c r="G82" s="398"/>
      <c r="H82" s="401"/>
      <c r="I82" s="252"/>
      <c r="J82" s="234"/>
      <c r="K82" s="252" t="str">
        <f>IFERROR(CONCATENATE(INDEX('8- Políticas de Administración '!$B$16:$F$53,MATCH('5- Identificación de Riesgos'!J82,'8- Políticas de Administración '!$C$16:$C$54,0),1)," - ",L82),"")</f>
        <v/>
      </c>
      <c r="L82" s="173" t="str">
        <f>IFERROR(VLOOKUP(INDEX('8- Políticas de Administración '!$B$16:$F$63,MATCH('5- Identificación de Riesgos'!J82,'8- Políticas de Administración '!$C$16:$C$64,0),1),'8- Políticas de Administración '!$B$16:$F$64,5,FALSE),"")</f>
        <v/>
      </c>
      <c r="M82" s="404"/>
      <c r="N82" s="407"/>
      <c r="O82" s="258"/>
    </row>
    <row r="83" spans="1:15" hidden="1">
      <c r="A83" s="410"/>
      <c r="B83" s="413"/>
      <c r="C83" s="404"/>
      <c r="D83" s="251"/>
      <c r="E83" s="404"/>
      <c r="F83" s="404"/>
      <c r="G83" s="398"/>
      <c r="H83" s="401"/>
      <c r="I83" s="252"/>
      <c r="J83" s="234"/>
      <c r="K83" s="252" t="str">
        <f>IFERROR(CONCATENATE(INDEX('8- Políticas de Administración '!$B$16:$F$53,MATCH('5- Identificación de Riesgos'!J83,'8- Políticas de Administración '!$C$16:$C$54,0),1)," - ",L83),"")</f>
        <v/>
      </c>
      <c r="L83" s="173" t="str">
        <f>IFERROR(VLOOKUP(INDEX('8- Políticas de Administración '!$B$16:$F$63,MATCH('5- Identificación de Riesgos'!J83,'8- Políticas de Administración '!$C$16:$C$64,0),1),'8- Políticas de Administración '!$B$16:$F$64,5,FALSE),"")</f>
        <v/>
      </c>
      <c r="M83" s="404"/>
      <c r="N83" s="407"/>
      <c r="O83" s="258"/>
    </row>
    <row r="84" spans="1:15" hidden="1">
      <c r="A84" s="410"/>
      <c r="B84" s="413"/>
      <c r="C84" s="404"/>
      <c r="D84" s="251"/>
      <c r="E84" s="404"/>
      <c r="F84" s="404"/>
      <c r="G84" s="398"/>
      <c r="H84" s="401"/>
      <c r="I84" s="252"/>
      <c r="J84" s="234"/>
      <c r="K84" s="252" t="str">
        <f>IFERROR(CONCATENATE(INDEX('8- Políticas de Administración '!$B$16:$F$53,MATCH('5- Identificación de Riesgos'!J84,'8- Políticas de Administración '!$C$16:$C$54,0),1)," - ",L84),"")</f>
        <v/>
      </c>
      <c r="L84" s="173" t="str">
        <f>IFERROR(VLOOKUP(INDEX('8- Políticas de Administración '!$B$16:$F$63,MATCH('5- Identificación de Riesgos'!J84,'8- Políticas de Administración '!$C$16:$C$64,0),1),'8- Políticas de Administración '!$B$16:$F$64,5,FALSE),"")</f>
        <v/>
      </c>
      <c r="M84" s="404"/>
      <c r="N84" s="407"/>
      <c r="O84" s="258"/>
    </row>
    <row r="85" spans="1:15" hidden="1">
      <c r="A85" s="410"/>
      <c r="B85" s="413"/>
      <c r="C85" s="404"/>
      <c r="D85" s="251"/>
      <c r="E85" s="404"/>
      <c r="F85" s="404"/>
      <c r="G85" s="398"/>
      <c r="H85" s="401"/>
      <c r="I85" s="252"/>
      <c r="J85" s="234"/>
      <c r="K85" s="252" t="str">
        <f>IFERROR(CONCATENATE(INDEX('8- Políticas de Administración '!$B$16:$F$53,MATCH('5- Identificación de Riesgos'!J85,'8- Políticas de Administración '!$C$16:$C$54,0),1)," - ",L85),"")</f>
        <v/>
      </c>
      <c r="L85" s="173" t="str">
        <f>IFERROR(VLOOKUP(INDEX('8- Políticas de Administración '!$B$16:$F$63,MATCH('5- Identificación de Riesgos'!J85,'8- Políticas de Administración '!$C$16:$C$64,0),1),'8- Políticas de Administración '!$B$16:$F$64,5,FALSE),"")</f>
        <v/>
      </c>
      <c r="M85" s="404"/>
      <c r="N85" s="407"/>
      <c r="O85" s="258"/>
    </row>
    <row r="86" spans="1:15" hidden="1">
      <c r="A86" s="410"/>
      <c r="B86" s="413"/>
      <c r="C86" s="404"/>
      <c r="D86" s="251"/>
      <c r="E86" s="404"/>
      <c r="F86" s="404"/>
      <c r="G86" s="398"/>
      <c r="H86" s="401"/>
      <c r="I86" s="252"/>
      <c r="J86" s="234"/>
      <c r="K86" s="252" t="str">
        <f>IFERROR(CONCATENATE(INDEX('8- Políticas de Administración '!$B$16:$F$53,MATCH('5- Identificación de Riesgos'!J86,'8- Políticas de Administración '!$C$16:$C$54,0),1)," - ",L86),"")</f>
        <v/>
      </c>
      <c r="L86" s="173" t="str">
        <f>IFERROR(VLOOKUP(INDEX('8- Políticas de Administración '!$B$16:$F$63,MATCH('5- Identificación de Riesgos'!J86,'8- Políticas de Administración '!$C$16:$C$64,0),1),'8- Políticas de Administración '!$B$16:$F$64,5,FALSE),"")</f>
        <v/>
      </c>
      <c r="M86" s="404"/>
      <c r="N86" s="407"/>
      <c r="O86" s="258"/>
    </row>
    <row r="87" spans="1:15" hidden="1">
      <c r="A87" s="410"/>
      <c r="B87" s="413"/>
      <c r="C87" s="404"/>
      <c r="D87" s="251"/>
      <c r="E87" s="404"/>
      <c r="F87" s="404"/>
      <c r="G87" s="398"/>
      <c r="H87" s="401"/>
      <c r="I87" s="252"/>
      <c r="J87" s="234"/>
      <c r="K87" s="252" t="str">
        <f>IFERROR(CONCATENATE(INDEX('8- Políticas de Administración '!$B$16:$F$53,MATCH('5- Identificación de Riesgos'!J87,'8- Políticas de Administración '!$C$16:$C$54,0),1)," - ",L87),"")</f>
        <v/>
      </c>
      <c r="L87" s="173" t="str">
        <f>IFERROR(VLOOKUP(INDEX('8- Políticas de Administración '!$B$16:$F$63,MATCH('5- Identificación de Riesgos'!J87,'8- Políticas de Administración '!$C$16:$C$64,0),1),'8- Políticas de Administración '!$B$16:$F$64,5,FALSE),"")</f>
        <v/>
      </c>
      <c r="M87" s="404"/>
      <c r="N87" s="407"/>
      <c r="O87" s="258"/>
    </row>
    <row r="88" spans="1:15" hidden="1">
      <c r="A88" s="410"/>
      <c r="B88" s="413"/>
      <c r="C88" s="404"/>
      <c r="D88" s="251"/>
      <c r="E88" s="404"/>
      <c r="F88" s="404"/>
      <c r="G88" s="398"/>
      <c r="H88" s="401"/>
      <c r="I88" s="252"/>
      <c r="J88" s="234"/>
      <c r="K88" s="252" t="str">
        <f>IFERROR(CONCATENATE(INDEX('8- Políticas de Administración '!$B$16:$F$53,MATCH('5- Identificación de Riesgos'!J88,'8- Políticas de Administración '!$C$16:$C$54,0),1)," - ",L88),"")</f>
        <v/>
      </c>
      <c r="L88" s="173" t="str">
        <f>IFERROR(VLOOKUP(INDEX('8- Políticas de Administración '!$B$16:$F$63,MATCH('5- Identificación de Riesgos'!J88,'8- Políticas de Administración '!$C$16:$C$64,0),1),'8- Políticas de Administración '!$B$16:$F$64,5,FALSE),"")</f>
        <v/>
      </c>
      <c r="M88" s="404"/>
      <c r="N88" s="407"/>
      <c r="O88" s="258"/>
    </row>
    <row r="89" spans="1:15" ht="15.75" hidden="1" thickBot="1">
      <c r="A89" s="411"/>
      <c r="B89" s="414"/>
      <c r="C89" s="405"/>
      <c r="D89" s="253"/>
      <c r="E89" s="405"/>
      <c r="F89" s="405"/>
      <c r="G89" s="399"/>
      <c r="H89" s="402"/>
      <c r="I89" s="254"/>
      <c r="J89" s="235"/>
      <c r="K89" s="254" t="str">
        <f>IFERROR(CONCATENATE(INDEX('8- Políticas de Administración '!$B$16:$F$53,MATCH('5- Identificación de Riesgos'!J89,'8- Políticas de Administración '!$C$16:$C$54,0),1)," - ",L89),"")</f>
        <v/>
      </c>
      <c r="L89" s="174" t="str">
        <f>IFERROR(VLOOKUP(INDEX('8- Políticas de Administración '!$B$16:$F$63,MATCH('5- Identificación de Riesgos'!J89,'8- Políticas de Administración '!$C$16:$C$64,0),1),'8- Políticas de Administración '!$B$16:$F$64,5,FALSE),"")</f>
        <v/>
      </c>
      <c r="M89" s="405"/>
      <c r="N89" s="408"/>
      <c r="O89" s="258"/>
    </row>
  </sheetData>
  <mergeCells count="105">
    <mergeCell ref="F40:F49"/>
    <mergeCell ref="B30:B39"/>
    <mergeCell ref="B60:B69"/>
    <mergeCell ref="C60:C69"/>
    <mergeCell ref="E60:E69"/>
    <mergeCell ref="A50:A59"/>
    <mergeCell ref="B50:B59"/>
    <mergeCell ref="C50:C59"/>
    <mergeCell ref="E50:E59"/>
    <mergeCell ref="F50:F59"/>
    <mergeCell ref="A30:A39"/>
    <mergeCell ref="C30:C39"/>
    <mergeCell ref="E30:E39"/>
    <mergeCell ref="A40:A49"/>
    <mergeCell ref="B40:B49"/>
    <mergeCell ref="C40:C49"/>
    <mergeCell ref="E40:E49"/>
    <mergeCell ref="G30:G39"/>
    <mergeCell ref="H30:H39"/>
    <mergeCell ref="G40:G49"/>
    <mergeCell ref="H70:H79"/>
    <mergeCell ref="H40:H49"/>
    <mergeCell ref="G70:G79"/>
    <mergeCell ref="F70:F79"/>
    <mergeCell ref="H10:H19"/>
    <mergeCell ref="A20:A29"/>
    <mergeCell ref="E20:E29"/>
    <mergeCell ref="G20:G29"/>
    <mergeCell ref="H20:H29"/>
    <mergeCell ref="E10:E19"/>
    <mergeCell ref="F10:F19"/>
    <mergeCell ref="G10:G19"/>
    <mergeCell ref="B20:B29"/>
    <mergeCell ref="C20:C29"/>
    <mergeCell ref="A10:A19"/>
    <mergeCell ref="C10:C19"/>
    <mergeCell ref="B10:B19"/>
    <mergeCell ref="F20:F29"/>
    <mergeCell ref="F30:F39"/>
    <mergeCell ref="A60:A69"/>
    <mergeCell ref="F60:F69"/>
    <mergeCell ref="M10:M19"/>
    <mergeCell ref="I8:I9"/>
    <mergeCell ref="G8:G9"/>
    <mergeCell ref="H8:H9"/>
    <mergeCell ref="A1:C2"/>
    <mergeCell ref="A4:C4"/>
    <mergeCell ref="A8:A9"/>
    <mergeCell ref="B8:B9"/>
    <mergeCell ref="E8:E9"/>
    <mergeCell ref="D4:O4"/>
    <mergeCell ref="D5:O5"/>
    <mergeCell ref="O8:O9"/>
    <mergeCell ref="N8:N9"/>
    <mergeCell ref="N7:O7"/>
    <mergeCell ref="K8:K9"/>
    <mergeCell ref="M8:M9"/>
    <mergeCell ref="I7:M7"/>
    <mergeCell ref="F8:F9"/>
    <mergeCell ref="A5:C5"/>
    <mergeCell ref="A6:C6"/>
    <mergeCell ref="D6:N6"/>
    <mergeCell ref="E7:H7"/>
    <mergeCell ref="D7:D9"/>
    <mergeCell ref="Q70:Y79"/>
    <mergeCell ref="O30:O39"/>
    <mergeCell ref="L8:L9"/>
    <mergeCell ref="O10:O19"/>
    <mergeCell ref="O20:O29"/>
    <mergeCell ref="N70:N79"/>
    <mergeCell ref="N30:N39"/>
    <mergeCell ref="O50:O59"/>
    <mergeCell ref="G60:G69"/>
    <mergeCell ref="H60:H69"/>
    <mergeCell ref="O70:O79"/>
    <mergeCell ref="M70:M79"/>
    <mergeCell ref="M30:M39"/>
    <mergeCell ref="M60:M69"/>
    <mergeCell ref="N60:N69"/>
    <mergeCell ref="O60:O69"/>
    <mergeCell ref="N40:N49"/>
    <mergeCell ref="O40:O49"/>
    <mergeCell ref="M40:M49"/>
    <mergeCell ref="I18:I19"/>
    <mergeCell ref="J18:J19"/>
    <mergeCell ref="N10:N19"/>
    <mergeCell ref="M20:M29"/>
    <mergeCell ref="N20:N29"/>
    <mergeCell ref="G50:G59"/>
    <mergeCell ref="H50:H59"/>
    <mergeCell ref="M50:M59"/>
    <mergeCell ref="N50:N59"/>
    <mergeCell ref="G80:G89"/>
    <mergeCell ref="H80:H89"/>
    <mergeCell ref="M80:M89"/>
    <mergeCell ref="N80:N89"/>
    <mergeCell ref="A80:A89"/>
    <mergeCell ref="B80:B89"/>
    <mergeCell ref="C80:C89"/>
    <mergeCell ref="E80:E89"/>
    <mergeCell ref="F80:F89"/>
    <mergeCell ref="A70:A79"/>
    <mergeCell ref="B70:B79"/>
    <mergeCell ref="C70:C79"/>
    <mergeCell ref="E70:E79"/>
  </mergeCells>
  <conditionalFormatting sqref="H10 H20">
    <cfRule type="containsText" dxfId="662" priority="730" operator="containsText" text="Muy Baja">
      <formula>NOT(ISERROR(SEARCH("Muy Baja",H10)))</formula>
    </cfRule>
    <cfRule type="containsText" dxfId="661" priority="731" operator="containsText" text="Baja">
      <formula>NOT(ISERROR(SEARCH("Baja",H10)))</formula>
    </cfRule>
    <cfRule type="containsText" dxfId="660" priority="732" operator="containsText" text="Muy Alta">
      <formula>NOT(ISERROR(SEARCH("Muy Alta",H10)))</formula>
    </cfRule>
    <cfRule type="containsText" dxfId="659" priority="734" operator="containsText" text="Alta">
      <formula>NOT(ISERROR(SEARCH("Alta",H10)))</formula>
    </cfRule>
    <cfRule type="containsText" dxfId="658" priority="735" operator="containsText" text="Media">
      <formula>NOT(ISERROR(SEARCH("Media",H10)))</formula>
    </cfRule>
    <cfRule type="containsText" dxfId="657" priority="736" operator="containsText" text="Media">
      <formula>NOT(ISERROR(SEARCH("Media",H10)))</formula>
    </cfRule>
    <cfRule type="containsText" dxfId="656" priority="737" operator="containsText" text="Media">
      <formula>NOT(ISERROR(SEARCH("Media",H10)))</formula>
    </cfRule>
    <cfRule type="containsText" dxfId="655" priority="738" operator="containsText" text="Muy Baja">
      <formula>NOT(ISERROR(SEARCH("Muy Baja",H10)))</formula>
    </cfRule>
    <cfRule type="containsText" dxfId="654" priority="739" operator="containsText" text="Baja">
      <formula>NOT(ISERROR(SEARCH("Baja",H10)))</formula>
    </cfRule>
    <cfRule type="containsText" dxfId="653" priority="740" operator="containsText" text="Muy Baja">
      <formula>NOT(ISERROR(SEARCH("Muy Baja",H10)))</formula>
    </cfRule>
    <cfRule type="containsText" dxfId="652" priority="741" operator="containsText" text="Muy Baja">
      <formula>NOT(ISERROR(SEARCH("Muy Baja",H10)))</formula>
    </cfRule>
    <cfRule type="containsText" dxfId="651" priority="742" operator="containsText" text="Muy Baja">
      <formula>NOT(ISERROR(SEARCH("Muy Baja",H10)))</formula>
    </cfRule>
    <cfRule type="containsText" dxfId="650" priority="743" operator="containsText" text="Muy Baja'Tabla probabilidad'!">
      <formula>NOT(ISERROR(SEARCH("Muy Baja'Tabla probabilidad'!",H10)))</formula>
    </cfRule>
    <cfRule type="containsText" dxfId="649" priority="744" operator="containsText" text="Muy bajo">
      <formula>NOT(ISERROR(SEARCH("Muy bajo",H10)))</formula>
    </cfRule>
    <cfRule type="containsText" dxfId="648" priority="745" operator="containsText" text="Alta">
      <formula>NOT(ISERROR(SEARCH("Alta",H10)))</formula>
    </cfRule>
    <cfRule type="containsText" dxfId="647" priority="746" operator="containsText" text="Media">
      <formula>NOT(ISERROR(SEARCH("Media",H10)))</formula>
    </cfRule>
    <cfRule type="containsText" dxfId="646" priority="747" operator="containsText" text="Baja">
      <formula>NOT(ISERROR(SEARCH("Baja",H10)))</formula>
    </cfRule>
    <cfRule type="containsText" dxfId="645" priority="748" operator="containsText" text="Muy baja">
      <formula>NOT(ISERROR(SEARCH("Muy baja",H10)))</formula>
    </cfRule>
    <cfRule type="cellIs" dxfId="644" priority="751" operator="between">
      <formula>1</formula>
      <formula>2</formula>
    </cfRule>
    <cfRule type="cellIs" dxfId="643" priority="752" operator="between">
      <formula>0</formula>
      <formula>2</formula>
    </cfRule>
  </conditionalFormatting>
  <conditionalFormatting sqref="H30">
    <cfRule type="containsText" dxfId="642" priority="444" operator="containsText" text="Muy Baja">
      <formula>NOT(ISERROR(SEARCH("Muy Baja",H30)))</formula>
    </cfRule>
    <cfRule type="containsText" dxfId="641" priority="445" operator="containsText" text="Baja">
      <formula>NOT(ISERROR(SEARCH("Baja",H30)))</formula>
    </cfRule>
    <cfRule type="containsText" dxfId="640" priority="446" operator="containsText" text="Muy Alta">
      <formula>NOT(ISERROR(SEARCH("Muy Alta",H30)))</formula>
    </cfRule>
    <cfRule type="containsText" dxfId="639" priority="448" operator="containsText" text="Alta">
      <formula>NOT(ISERROR(SEARCH("Alta",H30)))</formula>
    </cfRule>
    <cfRule type="containsText" dxfId="638" priority="449" operator="containsText" text="Media">
      <formula>NOT(ISERROR(SEARCH("Media",H30)))</formula>
    </cfRule>
    <cfRule type="containsText" dxfId="637" priority="450" operator="containsText" text="Media">
      <formula>NOT(ISERROR(SEARCH("Media",H30)))</formula>
    </cfRule>
    <cfRule type="containsText" dxfId="636" priority="451" operator="containsText" text="Media">
      <formula>NOT(ISERROR(SEARCH("Media",H30)))</formula>
    </cfRule>
    <cfRule type="containsText" dxfId="635" priority="452" operator="containsText" text="Muy Baja">
      <formula>NOT(ISERROR(SEARCH("Muy Baja",H30)))</formula>
    </cfRule>
    <cfRule type="containsText" dxfId="634" priority="453" operator="containsText" text="Baja">
      <formula>NOT(ISERROR(SEARCH("Baja",H30)))</formula>
    </cfRule>
    <cfRule type="containsText" dxfId="633" priority="454" operator="containsText" text="Muy Baja">
      <formula>NOT(ISERROR(SEARCH("Muy Baja",H30)))</formula>
    </cfRule>
    <cfRule type="containsText" dxfId="632" priority="455" operator="containsText" text="Muy Baja">
      <formula>NOT(ISERROR(SEARCH("Muy Baja",H30)))</formula>
    </cfRule>
    <cfRule type="containsText" dxfId="631" priority="456" operator="containsText" text="Muy Baja">
      <formula>NOT(ISERROR(SEARCH("Muy Baja",H30)))</formula>
    </cfRule>
    <cfRule type="containsText" dxfId="630" priority="457" operator="containsText" text="Muy Baja'Tabla probabilidad'!">
      <formula>NOT(ISERROR(SEARCH("Muy Baja'Tabla probabilidad'!",H30)))</formula>
    </cfRule>
    <cfRule type="containsText" dxfId="629" priority="458" operator="containsText" text="Muy bajo">
      <formula>NOT(ISERROR(SEARCH("Muy bajo",H30)))</formula>
    </cfRule>
    <cfRule type="containsText" dxfId="628" priority="459" operator="containsText" text="Alta">
      <formula>NOT(ISERROR(SEARCH("Alta",H30)))</formula>
    </cfRule>
    <cfRule type="containsText" dxfId="627" priority="460" operator="containsText" text="Media">
      <formula>NOT(ISERROR(SEARCH("Media",H30)))</formula>
    </cfRule>
    <cfRule type="containsText" dxfId="626" priority="461" operator="containsText" text="Baja">
      <formula>NOT(ISERROR(SEARCH("Baja",H30)))</formula>
    </cfRule>
    <cfRule type="containsText" dxfId="625" priority="462" operator="containsText" text="Muy baja">
      <formula>NOT(ISERROR(SEARCH("Muy baja",H30)))</formula>
    </cfRule>
    <cfRule type="cellIs" dxfId="624" priority="465" operator="between">
      <formula>1</formula>
      <formula>2</formula>
    </cfRule>
    <cfRule type="cellIs" dxfId="623" priority="466" operator="between">
      <formula>0</formula>
      <formula>2</formula>
    </cfRule>
  </conditionalFormatting>
  <conditionalFormatting sqref="H40">
    <cfRule type="containsText" dxfId="622" priority="123" operator="containsText" text="Muy Baja">
      <formula>NOT(ISERROR(SEARCH("Muy Baja",H40)))</formula>
    </cfRule>
    <cfRule type="containsText" dxfId="621" priority="124" operator="containsText" text="Baja">
      <formula>NOT(ISERROR(SEARCH("Baja",H40)))</formula>
    </cfRule>
    <cfRule type="containsText" dxfId="620" priority="125" operator="containsText" text="Muy Alta">
      <formula>NOT(ISERROR(SEARCH("Muy Alta",H40)))</formula>
    </cfRule>
    <cfRule type="containsText" dxfId="619" priority="127" operator="containsText" text="Alta">
      <formula>NOT(ISERROR(SEARCH("Alta",H40)))</formula>
    </cfRule>
    <cfRule type="containsText" dxfId="618" priority="128" operator="containsText" text="Media">
      <formula>NOT(ISERROR(SEARCH("Media",H40)))</formula>
    </cfRule>
    <cfRule type="containsText" dxfId="617" priority="129" operator="containsText" text="Media">
      <formula>NOT(ISERROR(SEARCH("Media",H40)))</formula>
    </cfRule>
    <cfRule type="containsText" dxfId="616" priority="130" operator="containsText" text="Media">
      <formula>NOT(ISERROR(SEARCH("Media",H40)))</formula>
    </cfRule>
    <cfRule type="containsText" dxfId="615" priority="131" operator="containsText" text="Muy Baja">
      <formula>NOT(ISERROR(SEARCH("Muy Baja",H40)))</formula>
    </cfRule>
    <cfRule type="containsText" dxfId="614" priority="132" operator="containsText" text="Baja">
      <formula>NOT(ISERROR(SEARCH("Baja",H40)))</formula>
    </cfRule>
    <cfRule type="containsText" dxfId="613" priority="133" operator="containsText" text="Muy Baja">
      <formula>NOT(ISERROR(SEARCH("Muy Baja",H40)))</formula>
    </cfRule>
    <cfRule type="containsText" dxfId="612" priority="134" operator="containsText" text="Muy Baja">
      <formula>NOT(ISERROR(SEARCH("Muy Baja",H40)))</formula>
    </cfRule>
    <cfRule type="containsText" dxfId="611" priority="135" operator="containsText" text="Muy Baja">
      <formula>NOT(ISERROR(SEARCH("Muy Baja",H40)))</formula>
    </cfRule>
    <cfRule type="containsText" dxfId="610" priority="136" operator="containsText" text="Muy Baja'Tabla probabilidad'!">
      <formula>NOT(ISERROR(SEARCH("Muy Baja'Tabla probabilidad'!",H40)))</formula>
    </cfRule>
    <cfRule type="containsText" dxfId="609" priority="137" operator="containsText" text="Muy bajo">
      <formula>NOT(ISERROR(SEARCH("Muy bajo",H40)))</formula>
    </cfRule>
    <cfRule type="containsText" dxfId="608" priority="138" operator="containsText" text="Alta">
      <formula>NOT(ISERROR(SEARCH("Alta",H40)))</formula>
    </cfRule>
    <cfRule type="containsText" dxfId="607" priority="139" operator="containsText" text="Media">
      <formula>NOT(ISERROR(SEARCH("Media",H40)))</formula>
    </cfRule>
    <cfRule type="containsText" dxfId="606" priority="140" operator="containsText" text="Baja">
      <formula>NOT(ISERROR(SEARCH("Baja",H40)))</formula>
    </cfRule>
    <cfRule type="containsText" dxfId="605" priority="141" operator="containsText" text="Muy baja">
      <formula>NOT(ISERROR(SEARCH("Muy baja",H40)))</formula>
    </cfRule>
    <cfRule type="cellIs" dxfId="604" priority="144" operator="between">
      <formula>1</formula>
      <formula>2</formula>
    </cfRule>
    <cfRule type="cellIs" dxfId="603" priority="145" operator="between">
      <formula>0</formula>
      <formula>2</formula>
    </cfRule>
  </conditionalFormatting>
  <conditionalFormatting sqref="H50">
    <cfRule type="containsText" dxfId="602" priority="7" operator="containsText" text="Muy Baja">
      <formula>NOT(ISERROR(SEARCH("Muy Baja",H50)))</formula>
    </cfRule>
    <cfRule type="containsText" dxfId="601" priority="8" operator="containsText" text="Baja">
      <formula>NOT(ISERROR(SEARCH("Baja",H50)))</formula>
    </cfRule>
    <cfRule type="containsText" dxfId="600" priority="9" operator="containsText" text="Muy Alta">
      <formula>NOT(ISERROR(SEARCH("Muy Alta",H50)))</formula>
    </cfRule>
    <cfRule type="containsText" dxfId="599" priority="10" operator="containsText" text="Alta">
      <formula>NOT(ISERROR(SEARCH("Alta",H50)))</formula>
    </cfRule>
    <cfRule type="containsText" dxfId="598" priority="11" operator="containsText" text="Media">
      <formula>NOT(ISERROR(SEARCH("Media",H50)))</formula>
    </cfRule>
    <cfRule type="containsText" dxfId="597" priority="12" operator="containsText" text="Media">
      <formula>NOT(ISERROR(SEARCH("Media",H50)))</formula>
    </cfRule>
    <cfRule type="containsText" dxfId="596" priority="13" operator="containsText" text="Media">
      <formula>NOT(ISERROR(SEARCH("Media",H50)))</formula>
    </cfRule>
    <cfRule type="containsText" dxfId="595" priority="14" operator="containsText" text="Muy Baja">
      <formula>NOT(ISERROR(SEARCH("Muy Baja",H50)))</formula>
    </cfRule>
    <cfRule type="containsText" dxfId="594" priority="15" operator="containsText" text="Baja">
      <formula>NOT(ISERROR(SEARCH("Baja",H50)))</formula>
    </cfRule>
    <cfRule type="containsText" dxfId="593" priority="16" operator="containsText" text="Muy Baja">
      <formula>NOT(ISERROR(SEARCH("Muy Baja",H50)))</formula>
    </cfRule>
    <cfRule type="containsText" dxfId="592" priority="17" operator="containsText" text="Muy Baja">
      <formula>NOT(ISERROR(SEARCH("Muy Baja",H50)))</formula>
    </cfRule>
    <cfRule type="containsText" dxfId="591" priority="18" operator="containsText" text="Muy Baja">
      <formula>NOT(ISERROR(SEARCH("Muy Baja",H50)))</formula>
    </cfRule>
    <cfRule type="containsText" dxfId="590" priority="19" operator="containsText" text="Muy Baja'Tabla probabilidad'!">
      <formula>NOT(ISERROR(SEARCH("Muy Baja'Tabla probabilidad'!",H50)))</formula>
    </cfRule>
    <cfRule type="containsText" dxfId="589" priority="20" operator="containsText" text="Muy bajo">
      <formula>NOT(ISERROR(SEARCH("Muy bajo",H50)))</formula>
    </cfRule>
    <cfRule type="containsText" dxfId="588" priority="21" operator="containsText" text="Alta">
      <formula>NOT(ISERROR(SEARCH("Alta",H50)))</formula>
    </cfRule>
    <cfRule type="containsText" dxfId="587" priority="22" operator="containsText" text="Media">
      <formula>NOT(ISERROR(SEARCH("Media",H50)))</formula>
    </cfRule>
    <cfRule type="containsText" dxfId="586" priority="23" operator="containsText" text="Baja">
      <formula>NOT(ISERROR(SEARCH("Baja",H50)))</formula>
    </cfRule>
    <cfRule type="containsText" dxfId="585" priority="24" operator="containsText" text="Muy baja">
      <formula>NOT(ISERROR(SEARCH("Muy baja",H50)))</formula>
    </cfRule>
    <cfRule type="cellIs" dxfId="584" priority="27" operator="between">
      <formula>1</formula>
      <formula>2</formula>
    </cfRule>
    <cfRule type="cellIs" dxfId="583" priority="28" operator="between">
      <formula>0</formula>
      <formula>2</formula>
    </cfRule>
  </conditionalFormatting>
  <conditionalFormatting sqref="H60">
    <cfRule type="containsText" dxfId="582" priority="189" operator="containsText" text="Muy Baja">
      <formula>NOT(ISERROR(SEARCH("Muy Baja",H60)))</formula>
    </cfRule>
    <cfRule type="containsText" dxfId="581" priority="190" operator="containsText" text="Baja">
      <formula>NOT(ISERROR(SEARCH("Baja",H60)))</formula>
    </cfRule>
    <cfRule type="containsText" dxfId="580" priority="191" operator="containsText" text="Muy Alta">
      <formula>NOT(ISERROR(SEARCH("Muy Alta",H60)))</formula>
    </cfRule>
    <cfRule type="containsText" dxfId="579" priority="193" operator="containsText" text="Alta">
      <formula>NOT(ISERROR(SEARCH("Alta",H60)))</formula>
    </cfRule>
    <cfRule type="containsText" dxfId="578" priority="194" operator="containsText" text="Media">
      <formula>NOT(ISERROR(SEARCH("Media",H60)))</formula>
    </cfRule>
    <cfRule type="containsText" dxfId="577" priority="195" operator="containsText" text="Media">
      <formula>NOT(ISERROR(SEARCH("Media",H60)))</formula>
    </cfRule>
    <cfRule type="containsText" dxfId="576" priority="196" operator="containsText" text="Media">
      <formula>NOT(ISERROR(SEARCH("Media",H60)))</formula>
    </cfRule>
    <cfRule type="containsText" dxfId="575" priority="197" operator="containsText" text="Muy Baja">
      <formula>NOT(ISERROR(SEARCH("Muy Baja",H60)))</formula>
    </cfRule>
    <cfRule type="containsText" dxfId="574" priority="198" operator="containsText" text="Baja">
      <formula>NOT(ISERROR(SEARCH("Baja",H60)))</formula>
    </cfRule>
    <cfRule type="containsText" dxfId="573" priority="199" operator="containsText" text="Muy Baja">
      <formula>NOT(ISERROR(SEARCH("Muy Baja",H60)))</formula>
    </cfRule>
    <cfRule type="containsText" dxfId="572" priority="200" operator="containsText" text="Muy Baja">
      <formula>NOT(ISERROR(SEARCH("Muy Baja",H60)))</formula>
    </cfRule>
    <cfRule type="containsText" dxfId="571" priority="201" operator="containsText" text="Muy Baja">
      <formula>NOT(ISERROR(SEARCH("Muy Baja",H60)))</formula>
    </cfRule>
    <cfRule type="containsText" dxfId="570" priority="202" operator="containsText" text="Muy Baja'Tabla probabilidad'!">
      <formula>NOT(ISERROR(SEARCH("Muy Baja'Tabla probabilidad'!",H60)))</formula>
    </cfRule>
    <cfRule type="containsText" dxfId="569" priority="203" operator="containsText" text="Muy bajo">
      <formula>NOT(ISERROR(SEARCH("Muy bajo",H60)))</formula>
    </cfRule>
    <cfRule type="containsText" dxfId="568" priority="204" operator="containsText" text="Alta">
      <formula>NOT(ISERROR(SEARCH("Alta",H60)))</formula>
    </cfRule>
    <cfRule type="containsText" dxfId="567" priority="205" operator="containsText" text="Media">
      <formula>NOT(ISERROR(SEARCH("Media",H60)))</formula>
    </cfRule>
    <cfRule type="containsText" dxfId="566" priority="206" operator="containsText" text="Baja">
      <formula>NOT(ISERROR(SEARCH("Baja",H60)))</formula>
    </cfRule>
    <cfRule type="containsText" dxfId="565" priority="207" operator="containsText" text="Muy baja">
      <formula>NOT(ISERROR(SEARCH("Muy baja",H60)))</formula>
    </cfRule>
    <cfRule type="cellIs" dxfId="564" priority="210" operator="between">
      <formula>1</formula>
      <formula>2</formula>
    </cfRule>
    <cfRule type="cellIs" dxfId="563" priority="211" operator="between">
      <formula>0</formula>
      <formula>2</formula>
    </cfRule>
  </conditionalFormatting>
  <conditionalFormatting sqref="H70">
    <cfRule type="containsText" dxfId="562" priority="259" operator="containsText" text="Muy Baja">
      <formula>NOT(ISERROR(SEARCH("Muy Baja",H70)))</formula>
    </cfRule>
    <cfRule type="containsText" dxfId="561" priority="260" operator="containsText" text="Baja">
      <formula>NOT(ISERROR(SEARCH("Baja",H70)))</formula>
    </cfRule>
    <cfRule type="containsText" dxfId="560" priority="261" operator="containsText" text="Muy Alta">
      <formula>NOT(ISERROR(SEARCH("Muy Alta",H70)))</formula>
    </cfRule>
    <cfRule type="containsText" dxfId="559" priority="263" operator="containsText" text="Alta">
      <formula>NOT(ISERROR(SEARCH("Alta",H70)))</formula>
    </cfRule>
    <cfRule type="containsText" dxfId="558" priority="264" operator="containsText" text="Media">
      <formula>NOT(ISERROR(SEARCH("Media",H70)))</formula>
    </cfRule>
    <cfRule type="containsText" dxfId="557" priority="265" operator="containsText" text="Media">
      <formula>NOT(ISERROR(SEARCH("Media",H70)))</formula>
    </cfRule>
    <cfRule type="containsText" dxfId="556" priority="266" operator="containsText" text="Media">
      <formula>NOT(ISERROR(SEARCH("Media",H70)))</formula>
    </cfRule>
    <cfRule type="containsText" dxfId="555" priority="267" operator="containsText" text="Muy Baja">
      <formula>NOT(ISERROR(SEARCH("Muy Baja",H70)))</formula>
    </cfRule>
    <cfRule type="containsText" dxfId="554" priority="268" operator="containsText" text="Baja">
      <formula>NOT(ISERROR(SEARCH("Baja",H70)))</formula>
    </cfRule>
    <cfRule type="containsText" dxfId="553" priority="269" operator="containsText" text="Muy Baja">
      <formula>NOT(ISERROR(SEARCH("Muy Baja",H70)))</formula>
    </cfRule>
    <cfRule type="containsText" dxfId="552" priority="270" operator="containsText" text="Muy Baja">
      <formula>NOT(ISERROR(SEARCH("Muy Baja",H70)))</formula>
    </cfRule>
    <cfRule type="containsText" dxfId="551" priority="271" operator="containsText" text="Muy Baja">
      <formula>NOT(ISERROR(SEARCH("Muy Baja",H70)))</formula>
    </cfRule>
    <cfRule type="containsText" dxfId="550" priority="272" operator="containsText" text="Muy Baja'Tabla probabilidad'!">
      <formula>NOT(ISERROR(SEARCH("Muy Baja'Tabla probabilidad'!",H70)))</formula>
    </cfRule>
    <cfRule type="containsText" dxfId="549" priority="273" operator="containsText" text="Muy bajo">
      <formula>NOT(ISERROR(SEARCH("Muy bajo",H70)))</formula>
    </cfRule>
    <cfRule type="containsText" dxfId="548" priority="274" operator="containsText" text="Alta">
      <formula>NOT(ISERROR(SEARCH("Alta",H70)))</formula>
    </cfRule>
    <cfRule type="containsText" dxfId="547" priority="275" operator="containsText" text="Media">
      <formula>NOT(ISERROR(SEARCH("Media",H70)))</formula>
    </cfRule>
    <cfRule type="containsText" dxfId="546" priority="276" operator="containsText" text="Baja">
      <formula>NOT(ISERROR(SEARCH("Baja",H70)))</formula>
    </cfRule>
    <cfRule type="containsText" dxfId="545" priority="277" operator="containsText" text="Muy baja">
      <formula>NOT(ISERROR(SEARCH("Muy baja",H70)))</formula>
    </cfRule>
    <cfRule type="cellIs" dxfId="544" priority="278" operator="between">
      <formula>1</formula>
      <formula>2</formula>
    </cfRule>
    <cfRule type="cellIs" dxfId="543" priority="279" operator="between">
      <formula>0</formula>
      <formula>2</formula>
    </cfRule>
  </conditionalFormatting>
  <conditionalFormatting sqref="H80">
    <cfRule type="containsText" dxfId="542" priority="49" operator="containsText" text="Muy Baja">
      <formula>NOT(ISERROR(SEARCH("Muy Baja",H80)))</formula>
    </cfRule>
    <cfRule type="containsText" dxfId="541" priority="50" operator="containsText" text="Baja">
      <formula>NOT(ISERROR(SEARCH("Baja",H80)))</formula>
    </cfRule>
    <cfRule type="containsText" dxfId="540" priority="51" operator="containsText" text="Muy Alta">
      <formula>NOT(ISERROR(SEARCH("Muy Alta",H80)))</formula>
    </cfRule>
    <cfRule type="containsText" dxfId="539" priority="52" operator="containsText" text="Alta">
      <formula>NOT(ISERROR(SEARCH("Alta",H80)))</formula>
    </cfRule>
    <cfRule type="containsText" dxfId="538" priority="53" operator="containsText" text="Media">
      <formula>NOT(ISERROR(SEARCH("Media",H80)))</formula>
    </cfRule>
    <cfRule type="containsText" dxfId="537" priority="54" operator="containsText" text="Media">
      <formula>NOT(ISERROR(SEARCH("Media",H80)))</formula>
    </cfRule>
    <cfRule type="containsText" dxfId="536" priority="55" operator="containsText" text="Media">
      <formula>NOT(ISERROR(SEARCH("Media",H80)))</formula>
    </cfRule>
    <cfRule type="containsText" dxfId="535" priority="56" operator="containsText" text="Muy Baja">
      <formula>NOT(ISERROR(SEARCH("Muy Baja",H80)))</formula>
    </cfRule>
    <cfRule type="containsText" dxfId="534" priority="57" operator="containsText" text="Baja">
      <formula>NOT(ISERROR(SEARCH("Baja",H80)))</formula>
    </cfRule>
    <cfRule type="containsText" dxfId="533" priority="58" operator="containsText" text="Muy Baja">
      <formula>NOT(ISERROR(SEARCH("Muy Baja",H80)))</formula>
    </cfRule>
    <cfRule type="containsText" dxfId="532" priority="59" operator="containsText" text="Muy Baja">
      <formula>NOT(ISERROR(SEARCH("Muy Baja",H80)))</formula>
    </cfRule>
    <cfRule type="containsText" dxfId="531" priority="60" operator="containsText" text="Muy Baja">
      <formula>NOT(ISERROR(SEARCH("Muy Baja",H80)))</formula>
    </cfRule>
    <cfRule type="containsText" dxfId="530" priority="61" operator="containsText" text="Muy Baja'Tabla probabilidad'!">
      <formula>NOT(ISERROR(SEARCH("Muy Baja'Tabla probabilidad'!",H80)))</formula>
    </cfRule>
    <cfRule type="containsText" dxfId="529" priority="62" operator="containsText" text="Muy bajo">
      <formula>NOT(ISERROR(SEARCH("Muy bajo",H80)))</formula>
    </cfRule>
    <cfRule type="containsText" dxfId="528" priority="63" operator="containsText" text="Alta">
      <formula>NOT(ISERROR(SEARCH("Alta",H80)))</formula>
    </cfRule>
    <cfRule type="containsText" dxfId="527" priority="64" operator="containsText" text="Media">
      <formula>NOT(ISERROR(SEARCH("Media",H80)))</formula>
    </cfRule>
    <cfRule type="containsText" dxfId="526" priority="65" operator="containsText" text="Baja">
      <formula>NOT(ISERROR(SEARCH("Baja",H80)))</formula>
    </cfRule>
    <cfRule type="containsText" dxfId="525" priority="66" operator="containsText" text="Muy baja">
      <formula>NOT(ISERROR(SEARCH("Muy baja",H80)))</formula>
    </cfRule>
    <cfRule type="cellIs" dxfId="524" priority="67" operator="between">
      <formula>1</formula>
      <formula>2</formula>
    </cfRule>
    <cfRule type="cellIs" dxfId="523" priority="68" operator="between">
      <formula>0</formula>
      <formula>2</formula>
    </cfRule>
  </conditionalFormatting>
  <conditionalFormatting sqref="K10:K89">
    <cfRule type="containsText" dxfId="522" priority="33" operator="containsText" text="Catastrófico">
      <formula>NOT(ISERROR(SEARCH("Catastrófico",K10)))</formula>
    </cfRule>
    <cfRule type="containsText" dxfId="521" priority="34" operator="containsText" text="Mayor">
      <formula>NOT(ISERROR(SEARCH("Mayor",K10)))</formula>
    </cfRule>
    <cfRule type="containsText" dxfId="520" priority="35" operator="containsText" text="Alta">
      <formula>NOT(ISERROR(SEARCH("Alta",K10)))</formula>
    </cfRule>
    <cfRule type="containsText" dxfId="519" priority="36" operator="containsText" text="Moderado">
      <formula>NOT(ISERROR(SEARCH("Moderado",K10)))</formula>
    </cfRule>
    <cfRule type="containsText" dxfId="518" priority="37" operator="containsText" text="Menor">
      <formula>NOT(ISERROR(SEARCH("Menor",K10)))</formula>
    </cfRule>
    <cfRule type="containsText" dxfId="517" priority="38" operator="containsText" text="Leve">
      <formula>NOT(ISERROR(SEARCH("Leve",K10)))</formula>
    </cfRule>
  </conditionalFormatting>
  <conditionalFormatting sqref="M10 M20">
    <cfRule type="containsText" dxfId="516" priority="724" operator="containsText" text="Catastrófico">
      <formula>NOT(ISERROR(SEARCH("Catastrófico",M10)))</formula>
    </cfRule>
    <cfRule type="containsText" dxfId="515" priority="725" operator="containsText" text="Mayor">
      <formula>NOT(ISERROR(SEARCH("Mayor",M10)))</formula>
    </cfRule>
    <cfRule type="containsText" dxfId="514" priority="726" operator="containsText" text="Alta">
      <formula>NOT(ISERROR(SEARCH("Alta",M10)))</formula>
    </cfRule>
    <cfRule type="containsText" dxfId="513" priority="727" operator="containsText" text="Moderado">
      <formula>NOT(ISERROR(SEARCH("Moderado",M10)))</formula>
    </cfRule>
    <cfRule type="containsText" dxfId="512" priority="728" operator="containsText" text="Menor">
      <formula>NOT(ISERROR(SEARCH("Menor",M10)))</formula>
    </cfRule>
    <cfRule type="containsText" dxfId="511" priority="729" operator="containsText" text="Leve">
      <formula>NOT(ISERROR(SEARCH("Leve",M10)))</formula>
    </cfRule>
  </conditionalFormatting>
  <conditionalFormatting sqref="M30">
    <cfRule type="containsText" dxfId="510" priority="438" operator="containsText" text="Catastrófico">
      <formula>NOT(ISERROR(SEARCH("Catastrófico",M30)))</formula>
    </cfRule>
    <cfRule type="containsText" dxfId="509" priority="439" operator="containsText" text="Mayor">
      <formula>NOT(ISERROR(SEARCH("Mayor",M30)))</formula>
    </cfRule>
    <cfRule type="containsText" dxfId="508" priority="440" operator="containsText" text="Alta">
      <formula>NOT(ISERROR(SEARCH("Alta",M30)))</formula>
    </cfRule>
    <cfRule type="containsText" dxfId="507" priority="441" operator="containsText" text="Moderado">
      <formula>NOT(ISERROR(SEARCH("Moderado",M30)))</formula>
    </cfRule>
    <cfRule type="containsText" dxfId="506" priority="442" operator="containsText" text="Menor">
      <formula>NOT(ISERROR(SEARCH("Menor",M30)))</formula>
    </cfRule>
    <cfRule type="containsText" dxfId="505" priority="443" operator="containsText" text="Leve">
      <formula>NOT(ISERROR(SEARCH("Leve",M30)))</formula>
    </cfRule>
  </conditionalFormatting>
  <conditionalFormatting sqref="M40">
    <cfRule type="containsText" dxfId="504" priority="117" operator="containsText" text="Catastrófico">
      <formula>NOT(ISERROR(SEARCH("Catastrófico",M40)))</formula>
    </cfRule>
    <cfRule type="containsText" dxfId="503" priority="118" operator="containsText" text="Mayor">
      <formula>NOT(ISERROR(SEARCH("Mayor",M40)))</formula>
    </cfRule>
    <cfRule type="containsText" dxfId="502" priority="119" operator="containsText" text="Alta">
      <formula>NOT(ISERROR(SEARCH("Alta",M40)))</formula>
    </cfRule>
    <cfRule type="containsText" dxfId="501" priority="120" operator="containsText" text="Moderado">
      <formula>NOT(ISERROR(SEARCH("Moderado",M40)))</formula>
    </cfRule>
    <cfRule type="containsText" dxfId="500" priority="121" operator="containsText" text="Menor">
      <formula>NOT(ISERROR(SEARCH("Menor",M40)))</formula>
    </cfRule>
    <cfRule type="containsText" dxfId="499" priority="122" operator="containsText" text="Leve">
      <formula>NOT(ISERROR(SEARCH("Leve",M40)))</formula>
    </cfRule>
  </conditionalFormatting>
  <conditionalFormatting sqref="M50">
    <cfRule type="containsText" dxfId="498" priority="1" operator="containsText" text="Catastrófico">
      <formula>NOT(ISERROR(SEARCH("Catastrófico",M50)))</formula>
    </cfRule>
    <cfRule type="containsText" dxfId="497" priority="2" operator="containsText" text="Mayor">
      <formula>NOT(ISERROR(SEARCH("Mayor",M50)))</formula>
    </cfRule>
    <cfRule type="containsText" dxfId="496" priority="3" operator="containsText" text="Alta">
      <formula>NOT(ISERROR(SEARCH("Alta",M50)))</formula>
    </cfRule>
    <cfRule type="containsText" dxfId="495" priority="4" operator="containsText" text="Moderado">
      <formula>NOT(ISERROR(SEARCH("Moderado",M50)))</formula>
    </cfRule>
    <cfRule type="containsText" dxfId="494" priority="5" operator="containsText" text="Menor">
      <formula>NOT(ISERROR(SEARCH("Menor",M50)))</formula>
    </cfRule>
    <cfRule type="containsText" dxfId="493" priority="6" operator="containsText" text="Leve">
      <formula>NOT(ISERROR(SEARCH("Leve",M50)))</formula>
    </cfRule>
  </conditionalFormatting>
  <conditionalFormatting sqref="M60">
    <cfRule type="containsText" dxfId="492" priority="183" operator="containsText" text="Catastrófico">
      <formula>NOT(ISERROR(SEARCH("Catastrófico",M60)))</formula>
    </cfRule>
    <cfRule type="containsText" dxfId="491" priority="184" operator="containsText" text="Mayor">
      <formula>NOT(ISERROR(SEARCH("Mayor",M60)))</formula>
    </cfRule>
    <cfRule type="containsText" dxfId="490" priority="185" operator="containsText" text="Alta">
      <formula>NOT(ISERROR(SEARCH("Alta",M60)))</formula>
    </cfRule>
    <cfRule type="containsText" dxfId="489" priority="186" operator="containsText" text="Moderado">
      <formula>NOT(ISERROR(SEARCH("Moderado",M60)))</formula>
    </cfRule>
    <cfRule type="containsText" dxfId="488" priority="187" operator="containsText" text="Menor">
      <formula>NOT(ISERROR(SEARCH("Menor",M60)))</formula>
    </cfRule>
    <cfRule type="containsText" dxfId="487" priority="188" operator="containsText" text="Leve">
      <formula>NOT(ISERROR(SEARCH("Leve",M60)))</formula>
    </cfRule>
  </conditionalFormatting>
  <conditionalFormatting sqref="M70">
    <cfRule type="containsText" dxfId="486" priority="75" operator="containsText" text="Catastrófico">
      <formula>NOT(ISERROR(SEARCH("Catastrófico",M70)))</formula>
    </cfRule>
    <cfRule type="containsText" dxfId="485" priority="76" operator="containsText" text="Mayor">
      <formula>NOT(ISERROR(SEARCH("Mayor",M70)))</formula>
    </cfRule>
    <cfRule type="containsText" dxfId="484" priority="77" operator="containsText" text="Alta">
      <formula>NOT(ISERROR(SEARCH("Alta",M70)))</formula>
    </cfRule>
    <cfRule type="containsText" dxfId="483" priority="78" operator="containsText" text="Moderado">
      <formula>NOT(ISERROR(SEARCH("Moderado",M70)))</formula>
    </cfRule>
    <cfRule type="containsText" dxfId="482" priority="79" operator="containsText" text="Menor">
      <formula>NOT(ISERROR(SEARCH("Menor",M70)))</formula>
    </cfRule>
    <cfRule type="containsText" dxfId="481" priority="80" operator="containsText" text="Leve">
      <formula>NOT(ISERROR(SEARCH("Leve",M70)))</formula>
    </cfRule>
  </conditionalFormatting>
  <conditionalFormatting sqref="M80">
    <cfRule type="containsText" dxfId="480" priority="39" operator="containsText" text="Catastrófico">
      <formula>NOT(ISERROR(SEARCH("Catastrófico",M80)))</formula>
    </cfRule>
    <cfRule type="containsText" dxfId="479" priority="40" operator="containsText" text="Mayor">
      <formula>NOT(ISERROR(SEARCH("Mayor",M80)))</formula>
    </cfRule>
    <cfRule type="containsText" dxfId="478" priority="41" operator="containsText" text="Alta">
      <formula>NOT(ISERROR(SEARCH("Alta",M80)))</formula>
    </cfRule>
    <cfRule type="containsText" dxfId="477" priority="42" operator="containsText" text="Moderado">
      <formula>NOT(ISERROR(SEARCH("Moderado",M80)))</formula>
    </cfRule>
    <cfRule type="containsText" dxfId="476" priority="43" operator="containsText" text="Menor">
      <formula>NOT(ISERROR(SEARCH("Menor",M80)))</formula>
    </cfRule>
    <cfRule type="containsText" dxfId="475" priority="44" operator="containsText" text="Leve">
      <formula>NOT(ISERROR(SEARCH("Leve",M80)))</formula>
    </cfRule>
  </conditionalFormatting>
  <conditionalFormatting sqref="N30">
    <cfRule type="containsText" dxfId="474" priority="467" operator="containsText" text="Extremo">
      <formula>NOT(ISERROR(SEARCH("Extremo",N30)))</formula>
    </cfRule>
    <cfRule type="containsText" dxfId="473" priority="468" operator="containsText" text="Alto">
      <formula>NOT(ISERROR(SEARCH("Alto",N30)))</formula>
    </cfRule>
    <cfRule type="containsText" dxfId="472" priority="469" operator="containsText" text="Bajo">
      <formula>NOT(ISERROR(SEARCH("Bajo",N30)))</formula>
    </cfRule>
    <cfRule type="containsText" dxfId="471" priority="470" operator="containsText" text="Moderado">
      <formula>NOT(ISERROR(SEARCH("Moderado",N30)))</formula>
    </cfRule>
  </conditionalFormatting>
  <conditionalFormatting sqref="N40">
    <cfRule type="containsText" dxfId="470" priority="146" operator="containsText" text="Extremo">
      <formula>NOT(ISERROR(SEARCH("Extremo",N40)))</formula>
    </cfRule>
    <cfRule type="containsText" dxfId="469" priority="147" operator="containsText" text="Alto">
      <formula>NOT(ISERROR(SEARCH("Alto",N40)))</formula>
    </cfRule>
    <cfRule type="containsText" dxfId="468" priority="148" operator="containsText" text="Bajo">
      <formula>NOT(ISERROR(SEARCH("Bajo",N40)))</formula>
    </cfRule>
    <cfRule type="containsText" dxfId="467" priority="149" operator="containsText" text="Moderado">
      <formula>NOT(ISERROR(SEARCH("Moderado",N40)))</formula>
    </cfRule>
  </conditionalFormatting>
  <conditionalFormatting sqref="N50">
    <cfRule type="containsText" dxfId="466" priority="29" operator="containsText" text="Extremo">
      <formula>NOT(ISERROR(SEARCH("Extremo",N50)))</formula>
    </cfRule>
    <cfRule type="containsText" dxfId="465" priority="30" operator="containsText" text="Alto">
      <formula>NOT(ISERROR(SEARCH("Alto",N50)))</formula>
    </cfRule>
    <cfRule type="containsText" dxfId="464" priority="31" operator="containsText" text="Bajo">
      <formula>NOT(ISERROR(SEARCH("Bajo",N50)))</formula>
    </cfRule>
    <cfRule type="containsText" dxfId="463" priority="32" operator="containsText" text="Moderado">
      <formula>NOT(ISERROR(SEARCH("Moderado",N50)))</formula>
    </cfRule>
  </conditionalFormatting>
  <conditionalFormatting sqref="N60">
    <cfRule type="containsText" dxfId="462" priority="212" operator="containsText" text="Extremo">
      <formula>NOT(ISERROR(SEARCH("Extremo",N60)))</formula>
    </cfRule>
    <cfRule type="containsText" dxfId="461" priority="213" operator="containsText" text="Alto">
      <formula>NOT(ISERROR(SEARCH("Alto",N60)))</formula>
    </cfRule>
    <cfRule type="containsText" dxfId="460" priority="214" operator="containsText" text="Bajo">
      <formula>NOT(ISERROR(SEARCH("Bajo",N60)))</formula>
    </cfRule>
    <cfRule type="containsText" dxfId="459" priority="215" operator="containsText" text="Moderado">
      <formula>NOT(ISERROR(SEARCH("Moderado",N60)))</formula>
    </cfRule>
  </conditionalFormatting>
  <conditionalFormatting sqref="N80">
    <cfRule type="containsText" dxfId="458" priority="45" operator="containsText" text="Extremo">
      <formula>NOT(ISERROR(SEARCH("Extremo",N80)))</formula>
    </cfRule>
    <cfRule type="containsText" dxfId="457" priority="46" operator="containsText" text="Alto">
      <formula>NOT(ISERROR(SEARCH("Alto",N80)))</formula>
    </cfRule>
    <cfRule type="containsText" dxfId="456" priority="47" operator="containsText" text="Bajo">
      <formula>NOT(ISERROR(SEARCH("Bajo",N80)))</formula>
    </cfRule>
    <cfRule type="containsText" dxfId="455" priority="48" operator="containsText" text="Moderado">
      <formula>NOT(ISERROR(SEARCH("Moderado",N80)))</formula>
    </cfRule>
  </conditionalFormatting>
  <conditionalFormatting sqref="N8:O8">
    <cfRule type="containsText" dxfId="454" priority="105" operator="containsText" text="3- Moderado">
      <formula>NOT(ISERROR(SEARCH("3- Moderado",N8)))</formula>
    </cfRule>
    <cfRule type="containsText" dxfId="453" priority="106" operator="containsText" text="6- Moderado">
      <formula>NOT(ISERROR(SEARCH("6- Moderado",N8)))</formula>
    </cfRule>
    <cfRule type="containsText" dxfId="452" priority="107" operator="containsText" text="4- Moderado">
      <formula>NOT(ISERROR(SEARCH("4- Moderado",N8)))</formula>
    </cfRule>
    <cfRule type="containsText" dxfId="451" priority="108" operator="containsText" text="3- Bajo">
      <formula>NOT(ISERROR(SEARCH("3- Bajo",N8)))</formula>
    </cfRule>
    <cfRule type="containsText" dxfId="450" priority="109" operator="containsText" text="4- Bajo">
      <formula>NOT(ISERROR(SEARCH("4- Bajo",N8)))</formula>
    </cfRule>
    <cfRule type="containsText" dxfId="449" priority="110" operator="containsText" text="1- Bajo">
      <formula>NOT(ISERROR(SEARCH("1- Bajo",N8)))</formula>
    </cfRule>
  </conditionalFormatting>
  <conditionalFormatting sqref="N10:O10 N20:O20">
    <cfRule type="containsText" dxfId="448" priority="1311" operator="containsText" text="Extremo">
      <formula>NOT(ISERROR(SEARCH("Extremo",N10)))</formula>
    </cfRule>
    <cfRule type="containsText" dxfId="447" priority="1312" operator="containsText" text="Alto">
      <formula>NOT(ISERROR(SEARCH("Alto",N10)))</formula>
    </cfRule>
    <cfRule type="containsText" dxfId="446" priority="1313" operator="containsText" text="Bajo">
      <formula>NOT(ISERROR(SEARCH("Bajo",N10)))</formula>
    </cfRule>
    <cfRule type="containsText" dxfId="445" priority="1314" operator="containsText" text="Moderado">
      <formula>NOT(ISERROR(SEARCH("Moderado",N10)))</formula>
    </cfRule>
  </conditionalFormatting>
  <conditionalFormatting sqref="N70:O70">
    <cfRule type="containsText" dxfId="444" priority="81" operator="containsText" text="Extremo">
      <formula>NOT(ISERROR(SEARCH("Extremo",N70)))</formula>
    </cfRule>
    <cfRule type="containsText" dxfId="443" priority="82" operator="containsText" text="Alto">
      <formula>NOT(ISERROR(SEARCH("Alto",N70)))</formula>
    </cfRule>
    <cfRule type="containsText" dxfId="442" priority="83" operator="containsText" text="Bajo">
      <formula>NOT(ISERROR(SEARCH("Bajo",N70)))</formula>
    </cfRule>
    <cfRule type="containsText" dxfId="441" priority="84" operator="containsText" text="Moderado">
      <formula>NOT(ISERROR(SEARCH("Moderado",N70)))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9"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50"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63"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464" operator="containsText" id="{EF2F67A8-8347-4F31-93F7-2BB1AF3C13A8}">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142" operator="containsText" id="{2B3FEDF4-D0B4-441F-8A40-7E1D3463898B}">
            <xm:f>NOT(ISERROR(SEARCH('8- Políticas de Administración '!$B$5,H40)))</xm:f>
            <xm:f>'8- Políticas de Administración '!$B$5</xm:f>
            <x14:dxf>
              <font>
                <color rgb="FF006100"/>
              </font>
              <fill>
                <patternFill>
                  <bgColor rgb="FFC6EFCE"/>
                </patternFill>
              </fill>
            </x14:dxf>
          </x14:cfRule>
          <x14:cfRule type="containsText" priority="143" operator="containsText" id="{F7F81A75-B421-4FA0-993A-B0036E3C271B}">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25" operator="containsText" id="{A6AF76C8-57E2-42DB-BFEF-A0554B01F14C}">
            <xm:f>NOT(ISERROR(SEARCH('8- Políticas de Administración '!$B$5,H50)))</xm:f>
            <xm:f>'8- Políticas de Administración '!$B$5</xm:f>
            <x14:dxf>
              <font>
                <color rgb="FF006100"/>
              </font>
              <fill>
                <patternFill>
                  <bgColor rgb="FFC6EFCE"/>
                </patternFill>
              </fill>
            </x14:dxf>
          </x14:cfRule>
          <x14:cfRule type="containsText" priority="26" operator="containsText" id="{3CFC4926-2926-42CF-AABE-D3A4F81A9B4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8" operator="containsText" id="{D436F923-F977-49E8-A9BC-35019D59248C}">
            <xm:f>NOT(ISERROR(SEARCH('8- Políticas de Administración '!$B$5,H60)))</xm:f>
            <xm:f>'8- Políticas de Administración '!$B$5</xm:f>
            <x14:dxf>
              <font>
                <color rgb="FF006100"/>
              </font>
              <fill>
                <patternFill>
                  <bgColor rgb="FFC6EFCE"/>
                </patternFill>
              </fill>
            </x14:dxf>
          </x14:cfRule>
          <x14:cfRule type="containsText" priority="209" operator="containsText" id="{C05DEBD8-5F62-4C3A-932D-505A9ABAE6DF}">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Políticas de Administración '!$I$17:$I$22</xm:f>
          </x14:formula1>
          <xm:sqref>I10:I89</xm:sqref>
        </x14:dataValidation>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88"/>
  <sheetViews>
    <sheetView showGridLines="0" zoomScale="80" zoomScaleNormal="80" zoomScalePageLayoutView="70" workbookViewId="0">
      <pane xSplit="5" ySplit="9" topLeftCell="F10" activePane="bottomRight" state="frozen"/>
      <selection pane="topRight" activeCell="F1" sqref="F1"/>
      <selection pane="bottomLeft" activeCell="A10" sqref="A10"/>
      <selection pane="bottomRight" activeCell="C4" sqref="C4:V4"/>
    </sheetView>
  </sheetViews>
  <sheetFormatPr baseColWidth="10" defaultColWidth="11.42578125" defaultRowHeight="15"/>
  <cols>
    <col min="1" max="1" width="7" customWidth="1"/>
    <col min="2" max="2" width="38.140625" customWidth="1"/>
    <col min="3" max="3" width="52.5703125" style="52" customWidth="1"/>
    <col min="4" max="4" width="5" hidden="1" customWidth="1"/>
    <col min="5" max="5" width="45.5703125" customWidth="1"/>
    <col min="7" max="7" width="14.28515625" customWidth="1"/>
    <col min="8" max="8" width="14.7109375" bestFit="1" customWidth="1"/>
    <col min="9" max="9" width="19.140625" customWidth="1"/>
    <col min="10" max="10" width="7.7109375" customWidth="1"/>
    <col min="11" max="11" width="11.7109375" customWidth="1"/>
    <col min="12" max="12" width="25" customWidth="1"/>
    <col min="13" max="13" width="42.7109375" customWidth="1"/>
    <col min="14" max="14" width="11.5703125" customWidth="1"/>
    <col min="15" max="15" width="15.7109375" customWidth="1"/>
    <col min="16" max="17" width="10" customWidth="1"/>
    <col min="18" max="18" width="16.42578125" customWidth="1"/>
    <col min="19" max="19" width="11.42578125" customWidth="1"/>
    <col min="20" max="20" width="26.28515625" style="38" customWidth="1"/>
    <col min="21" max="21" width="18.5703125" style="37" customWidth="1"/>
    <col min="22" max="22" width="22.5703125" style="39" customWidth="1"/>
    <col min="23" max="278" width="11.42578125" style="17"/>
    <col min="279" max="16384" width="11.42578125" style="22"/>
  </cols>
  <sheetData>
    <row r="1" spans="1:278" s="19" customFormat="1" ht="27.75" thickTop="1">
      <c r="A1" s="495"/>
      <c r="B1" s="496"/>
      <c r="C1" s="497"/>
      <c r="D1" s="45"/>
      <c r="E1" s="491" t="s">
        <v>336</v>
      </c>
      <c r="F1" s="492"/>
      <c r="G1" s="492"/>
      <c r="H1" s="492"/>
      <c r="I1" s="492"/>
      <c r="J1" s="492"/>
      <c r="K1" s="492"/>
      <c r="L1" s="492"/>
      <c r="M1" s="492"/>
      <c r="N1" s="492"/>
      <c r="O1" s="492"/>
      <c r="P1" s="492"/>
      <c r="Q1" s="492"/>
      <c r="R1" s="492"/>
      <c r="S1" s="492"/>
      <c r="T1" s="492"/>
      <c r="U1" s="492"/>
      <c r="V1" s="492"/>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498"/>
      <c r="B2" s="441"/>
      <c r="C2" s="499"/>
      <c r="D2" s="45"/>
      <c r="E2" s="493"/>
      <c r="F2" s="494"/>
      <c r="G2" s="494"/>
      <c r="H2" s="494"/>
      <c r="I2" s="494"/>
      <c r="J2" s="494"/>
      <c r="K2" s="494"/>
      <c r="L2" s="494"/>
      <c r="M2" s="494"/>
      <c r="N2" s="494"/>
      <c r="O2" s="494"/>
      <c r="P2" s="494"/>
      <c r="Q2" s="494"/>
      <c r="R2" s="494"/>
      <c r="S2" s="494"/>
      <c r="T2" s="494"/>
      <c r="U2" s="494"/>
      <c r="V2" s="494"/>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498"/>
      <c r="B3" s="441"/>
      <c r="C3" s="499"/>
      <c r="D3" s="150"/>
      <c r="E3" s="493"/>
      <c r="F3" s="494"/>
      <c r="G3" s="494"/>
      <c r="H3" s="494"/>
      <c r="I3" s="494"/>
      <c r="J3" s="494"/>
      <c r="K3" s="494"/>
      <c r="L3" s="494"/>
      <c r="M3" s="494"/>
      <c r="N3" s="494"/>
      <c r="O3" s="494"/>
      <c r="P3" s="494"/>
      <c r="Q3" s="494"/>
      <c r="R3" s="494"/>
      <c r="S3" s="494"/>
      <c r="T3" s="494"/>
      <c r="U3" s="494"/>
      <c r="V3" s="494"/>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442" t="s">
        <v>261</v>
      </c>
      <c r="B4" s="442"/>
      <c r="C4" s="447" t="s">
        <v>4</v>
      </c>
      <c r="D4" s="447"/>
      <c r="E4" s="447"/>
      <c r="F4" s="447"/>
      <c r="G4" s="447"/>
      <c r="H4" s="447"/>
      <c r="I4" s="447"/>
      <c r="J4" s="447"/>
      <c r="K4" s="447"/>
      <c r="L4" s="447"/>
      <c r="M4" s="447"/>
      <c r="N4" s="447"/>
      <c r="O4" s="447"/>
      <c r="P4" s="447"/>
      <c r="Q4" s="447"/>
      <c r="R4" s="447"/>
      <c r="S4" s="447"/>
      <c r="T4" s="447"/>
      <c r="U4" s="447"/>
      <c r="V4" s="447"/>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442" t="s">
        <v>262</v>
      </c>
      <c r="B5" s="442"/>
      <c r="C5" s="488" t="s">
        <v>32</v>
      </c>
      <c r="D5" s="488"/>
      <c r="E5" s="488"/>
      <c r="F5" s="488"/>
      <c r="G5" s="488"/>
      <c r="H5" s="488"/>
      <c r="I5" s="488"/>
      <c r="J5" s="488"/>
      <c r="K5" s="488"/>
      <c r="L5" s="488"/>
      <c r="M5" s="488"/>
      <c r="N5" s="488"/>
      <c r="O5" s="488"/>
      <c r="P5" s="488"/>
      <c r="Q5" s="488"/>
      <c r="R5" s="488"/>
      <c r="S5" s="488"/>
      <c r="T5" s="488"/>
      <c r="U5" s="488"/>
      <c r="V5" s="48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442" t="s">
        <v>263</v>
      </c>
      <c r="B6" s="442"/>
      <c r="C6" s="489" t="s">
        <v>264</v>
      </c>
      <c r="D6" s="489"/>
      <c r="E6" s="489"/>
      <c r="F6" s="489"/>
      <c r="G6" s="489"/>
      <c r="H6" s="489"/>
      <c r="I6" s="489"/>
      <c r="J6" s="489"/>
      <c r="K6" s="489"/>
      <c r="L6" s="489"/>
      <c r="M6" s="489"/>
      <c r="N6" s="489"/>
      <c r="O6" s="489"/>
      <c r="P6" s="489"/>
      <c r="Q6" s="489"/>
      <c r="R6" s="489"/>
      <c r="S6" s="489"/>
      <c r="T6" s="489"/>
      <c r="U6" s="489"/>
      <c r="V6" s="489"/>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500" t="s">
        <v>265</v>
      </c>
      <c r="B7" s="500"/>
      <c r="C7" s="500"/>
      <c r="D7" s="501" t="s">
        <v>337</v>
      </c>
      <c r="E7" s="455"/>
      <c r="F7" s="455"/>
      <c r="G7" s="455"/>
      <c r="H7" s="455"/>
      <c r="I7" s="455"/>
      <c r="J7" s="455"/>
      <c r="K7" s="455"/>
      <c r="L7" s="455"/>
      <c r="M7" s="455"/>
      <c r="N7" s="455"/>
      <c r="O7" s="455"/>
      <c r="P7" s="455"/>
      <c r="Q7" s="455"/>
      <c r="R7" s="456"/>
      <c r="S7" s="126"/>
      <c r="T7" s="500" t="s">
        <v>338</v>
      </c>
      <c r="U7" s="500"/>
      <c r="V7" s="500"/>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502" t="s">
        <v>270</v>
      </c>
      <c r="B8" s="503" t="s">
        <v>339</v>
      </c>
      <c r="C8" s="505" t="s">
        <v>266</v>
      </c>
      <c r="D8" s="507" t="s">
        <v>340</v>
      </c>
      <c r="E8" s="509" t="s">
        <v>236</v>
      </c>
      <c r="F8" s="510" t="s">
        <v>341</v>
      </c>
      <c r="G8" s="511"/>
      <c r="H8" s="511"/>
      <c r="I8" s="511"/>
      <c r="J8" s="511"/>
      <c r="K8" s="512"/>
      <c r="L8" s="510" t="s">
        <v>342</v>
      </c>
      <c r="M8" s="511"/>
      <c r="N8" s="511"/>
      <c r="O8" s="511"/>
      <c r="P8" s="511"/>
      <c r="Q8" s="511"/>
      <c r="R8" s="511"/>
      <c r="S8" s="512"/>
      <c r="T8" s="59"/>
      <c r="U8" s="60"/>
      <c r="V8" s="88" t="s">
        <v>343</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443"/>
      <c r="B9" s="504"/>
      <c r="C9" s="506"/>
      <c r="D9" s="508"/>
      <c r="E9" s="426"/>
      <c r="F9" s="50" t="s">
        <v>238</v>
      </c>
      <c r="G9" s="50" t="s">
        <v>240</v>
      </c>
      <c r="H9" s="50" t="s">
        <v>344</v>
      </c>
      <c r="I9" s="50" t="s">
        <v>242</v>
      </c>
      <c r="J9" s="240" t="s">
        <v>345</v>
      </c>
      <c r="K9" s="50" t="s">
        <v>248</v>
      </c>
      <c r="L9" s="50" t="s">
        <v>346</v>
      </c>
      <c r="M9" s="120" t="s">
        <v>245</v>
      </c>
      <c r="N9" s="50" t="s">
        <v>347</v>
      </c>
      <c r="O9" s="50" t="s">
        <v>348</v>
      </c>
      <c r="P9" s="50" t="s">
        <v>349</v>
      </c>
      <c r="Q9" s="50" t="s">
        <v>350</v>
      </c>
      <c r="R9" s="240" t="s">
        <v>345</v>
      </c>
      <c r="S9" s="50" t="s">
        <v>351</v>
      </c>
      <c r="T9" s="53" t="s">
        <v>250</v>
      </c>
      <c r="U9" s="53" t="s">
        <v>252</v>
      </c>
      <c r="V9" s="54" t="s">
        <v>352</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95" customHeight="1">
      <c r="A10" s="464">
        <f>'5- Identificación de Riesgos'!A10</f>
        <v>1</v>
      </c>
      <c r="B10" s="403" t="str">
        <f>'5- Identificación de Riesgos'!B10</f>
        <v xml:space="preserve">Ejecutar procesos de selección en los cuales los resultados  no estén acordes con los  requisitos y principios  establecidos </v>
      </c>
      <c r="C10" s="265" t="str">
        <f>'5- Identificación de Riesgos'!D10</f>
        <v>1. Inadecuada revisión, validación y diligenciamiento de de la información en cada una de las etapas</v>
      </c>
      <c r="D10" s="249"/>
      <c r="E10" s="266" t="s">
        <v>509</v>
      </c>
      <c r="F10" s="250" t="s">
        <v>354</v>
      </c>
      <c r="G10" s="250" t="s">
        <v>354</v>
      </c>
      <c r="H10" s="250" t="s">
        <v>354</v>
      </c>
      <c r="I10" s="250" t="s">
        <v>354</v>
      </c>
      <c r="J10" s="239">
        <f>COUNTIF(F10:I10,"SI")/4</f>
        <v>1</v>
      </c>
      <c r="K10" s="490">
        <f>AVERAGE(J10:J14)</f>
        <v>0.85</v>
      </c>
      <c r="L10" s="250" t="str">
        <f>'5- Identificación de Riesgos'!I10</f>
        <v>Afectación de reputacion,imagén,  credibilidad, satisfacción de usuarios y PI</v>
      </c>
      <c r="M10" s="267"/>
      <c r="N10" s="250"/>
      <c r="O10" s="250"/>
      <c r="P10" s="250"/>
      <c r="Q10" s="250"/>
      <c r="R10" s="239">
        <f>SUM(COUNTIF(N10,"SI")*25%,COUNTIF(O10,"SI")*40%,COUNTIF(P10,"SI")*25%,COUNTIF(Q10,"SI")*10%)</f>
        <v>0</v>
      </c>
      <c r="S10" s="490">
        <f>AVERAGE(R10:R19)</f>
        <v>0</v>
      </c>
      <c r="T10" s="400"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0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06" t="str">
        <f>CONCATENATE(VLOOKUP((LEFT(T10,LEN(T10)-4)&amp;LEFT(U10,LEN(U10)-4)),'9- Matriz de Calor '!$D$18:$E$42,2,0)," - ",RIGHT(T10,1)*RIGHT(U10,1))</f>
        <v>Moderado - 4</v>
      </c>
    </row>
    <row r="11" spans="1:278" ht="43.5" customHeight="1">
      <c r="A11" s="465"/>
      <c r="B11" s="404"/>
      <c r="C11" s="268" t="str">
        <f>'5- Identificación de Riesgos'!D11</f>
        <v xml:space="preserve">2. Falta de oportunidad en el suministro de información </v>
      </c>
      <c r="D11" s="251"/>
      <c r="E11" s="269"/>
      <c r="F11" s="252" t="s">
        <v>353</v>
      </c>
      <c r="G11" s="252" t="s">
        <v>354</v>
      </c>
      <c r="H11" s="252" t="s">
        <v>353</v>
      </c>
      <c r="I11" s="252" t="s">
        <v>354</v>
      </c>
      <c r="J11" s="237">
        <f t="shared" ref="J11:J28" si="0">COUNTIF(F11:I11,"SI")/4</f>
        <v>0.5</v>
      </c>
      <c r="K11" s="486"/>
      <c r="L11" s="252">
        <f>'5- Identificación de Riesgos'!I11</f>
        <v>0</v>
      </c>
      <c r="M11" s="270"/>
      <c r="N11" s="252"/>
      <c r="O11" s="252"/>
      <c r="P11" s="252"/>
      <c r="Q11" s="252"/>
      <c r="R11" s="237">
        <f t="shared" ref="R11:R29" si="1">SUM(COUNTIF(N11,"SI")*25%,COUNTIF(O11,"SI")*40%,COUNTIF(P11,"SI")*25%,COUNTIF(Q11,"SI")*10%)</f>
        <v>0</v>
      </c>
      <c r="S11" s="486"/>
      <c r="T11" s="401"/>
      <c r="U11" s="404"/>
      <c r="V11" s="407"/>
    </row>
    <row r="12" spans="1:278" ht="61.5" customHeight="1">
      <c r="A12" s="465"/>
      <c r="B12" s="404"/>
      <c r="C12" s="268" t="str">
        <f>'5- Identificación de Riesgos'!D12</f>
        <v>3. Insuficiente planta de personal para adelantar los procesos y actividades relacionadas con los procesos de administración de la carrera judicial</v>
      </c>
      <c r="D12" s="251"/>
      <c r="E12" s="269"/>
      <c r="F12" s="252" t="s">
        <v>354</v>
      </c>
      <c r="G12" s="252" t="s">
        <v>354</v>
      </c>
      <c r="H12" s="252" t="s">
        <v>354</v>
      </c>
      <c r="I12" s="252" t="s">
        <v>354</v>
      </c>
      <c r="J12" s="237">
        <f t="shared" si="0"/>
        <v>1</v>
      </c>
      <c r="K12" s="486"/>
      <c r="L12" s="252">
        <f>'5- Identificación de Riesgos'!I12</f>
        <v>0</v>
      </c>
      <c r="M12" s="270"/>
      <c r="N12" s="252"/>
      <c r="O12" s="252"/>
      <c r="P12" s="252"/>
      <c r="Q12" s="252"/>
      <c r="R12" s="237">
        <f t="shared" si="1"/>
        <v>0</v>
      </c>
      <c r="S12" s="486"/>
      <c r="T12" s="401"/>
      <c r="U12" s="404"/>
      <c r="V12" s="407"/>
    </row>
    <row r="13" spans="1:278" ht="29.25" customHeight="1">
      <c r="A13" s="465"/>
      <c r="B13" s="404"/>
      <c r="C13" s="268" t="str">
        <f>'5- Identificación de Riesgos'!D13</f>
        <v>4. Alto volumen de carga labor</v>
      </c>
      <c r="D13" s="251"/>
      <c r="E13" s="269"/>
      <c r="F13" s="252" t="s">
        <v>354</v>
      </c>
      <c r="G13" s="252" t="s">
        <v>354</v>
      </c>
      <c r="H13" s="252" t="s">
        <v>354</v>
      </c>
      <c r="I13" s="252" t="s">
        <v>354</v>
      </c>
      <c r="J13" s="237">
        <f t="shared" si="0"/>
        <v>1</v>
      </c>
      <c r="K13" s="486"/>
      <c r="L13" s="252">
        <f>'5- Identificación de Riesgos'!I13</f>
        <v>0</v>
      </c>
      <c r="M13" s="270"/>
      <c r="N13" s="252"/>
      <c r="O13" s="252"/>
      <c r="P13" s="252"/>
      <c r="Q13" s="252"/>
      <c r="R13" s="237">
        <f t="shared" si="1"/>
        <v>0</v>
      </c>
      <c r="S13" s="486"/>
      <c r="T13" s="401"/>
      <c r="U13" s="404"/>
      <c r="V13" s="407"/>
    </row>
    <row r="14" spans="1:278" ht="34.5" customHeight="1" thickBot="1">
      <c r="A14" s="465"/>
      <c r="B14" s="404"/>
      <c r="C14" s="268" t="str">
        <f>'5- Identificación de Riesgos'!D14</f>
        <v xml:space="preserve">5. Fallas en los sistemas de información </v>
      </c>
      <c r="D14" s="251"/>
      <c r="E14" s="269"/>
      <c r="F14" s="252" t="s">
        <v>354</v>
      </c>
      <c r="G14" s="252" t="s">
        <v>354</v>
      </c>
      <c r="H14" s="252" t="s">
        <v>353</v>
      </c>
      <c r="I14" s="252" t="s">
        <v>354</v>
      </c>
      <c r="J14" s="237">
        <f t="shared" si="0"/>
        <v>0.75</v>
      </c>
      <c r="K14" s="486"/>
      <c r="L14" s="252">
        <f>'5- Identificación de Riesgos'!I14</f>
        <v>0</v>
      </c>
      <c r="M14" s="270"/>
      <c r="N14" s="252"/>
      <c r="O14" s="252"/>
      <c r="P14" s="252"/>
      <c r="Q14" s="252"/>
      <c r="R14" s="237">
        <f t="shared" si="1"/>
        <v>0</v>
      </c>
      <c r="S14" s="486"/>
      <c r="T14" s="401"/>
      <c r="U14" s="404"/>
      <c r="V14" s="407"/>
    </row>
    <row r="15" spans="1:278" hidden="1">
      <c r="A15" s="465"/>
      <c r="B15" s="404"/>
      <c r="C15" s="268">
        <f>'5- Identificación de Riesgos'!D15</f>
        <v>0</v>
      </c>
      <c r="D15" s="251"/>
      <c r="E15" s="270"/>
      <c r="F15" s="252"/>
      <c r="G15" s="252"/>
      <c r="H15" s="252"/>
      <c r="I15" s="252"/>
      <c r="J15" s="237"/>
      <c r="K15" s="486"/>
      <c r="L15" s="252">
        <f>'5- Identificación de Riesgos'!I15</f>
        <v>0</v>
      </c>
      <c r="M15" s="162"/>
      <c r="N15" s="252"/>
      <c r="O15" s="252"/>
      <c r="P15" s="252"/>
      <c r="Q15" s="252"/>
      <c r="R15" s="237">
        <f t="shared" si="1"/>
        <v>0</v>
      </c>
      <c r="S15" s="486"/>
      <c r="T15" s="401"/>
      <c r="U15" s="404"/>
      <c r="V15" s="407"/>
    </row>
    <row r="16" spans="1:278" hidden="1">
      <c r="A16" s="465"/>
      <c r="B16" s="404"/>
      <c r="C16" s="268">
        <f>'5- Identificación de Riesgos'!D16</f>
        <v>0</v>
      </c>
      <c r="D16" s="251"/>
      <c r="E16" s="270"/>
      <c r="F16" s="252"/>
      <c r="G16" s="252"/>
      <c r="H16" s="252"/>
      <c r="I16" s="252"/>
      <c r="J16" s="237"/>
      <c r="K16" s="486"/>
      <c r="L16" s="252">
        <f>'5- Identificación de Riesgos'!I16</f>
        <v>0</v>
      </c>
      <c r="M16" s="162"/>
      <c r="N16" s="252"/>
      <c r="O16" s="252"/>
      <c r="P16" s="252"/>
      <c r="Q16" s="252"/>
      <c r="R16" s="237">
        <f t="shared" si="1"/>
        <v>0</v>
      </c>
      <c r="S16" s="486"/>
      <c r="T16" s="401"/>
      <c r="U16" s="404"/>
      <c r="V16" s="407"/>
    </row>
    <row r="17" spans="1:22" hidden="1">
      <c r="A17" s="465"/>
      <c r="B17" s="404"/>
      <c r="C17" s="268">
        <f>'5- Identificación de Riesgos'!D19</f>
        <v>0</v>
      </c>
      <c r="D17" s="251"/>
      <c r="E17" s="270"/>
      <c r="F17" s="252"/>
      <c r="G17" s="252"/>
      <c r="H17" s="252"/>
      <c r="I17" s="252"/>
      <c r="J17" s="237"/>
      <c r="K17" s="486"/>
      <c r="L17" s="252">
        <f>'5- Identificación de Riesgos'!I17</f>
        <v>0</v>
      </c>
      <c r="M17" s="162"/>
      <c r="N17" s="252"/>
      <c r="O17" s="252"/>
      <c r="P17" s="252"/>
      <c r="Q17" s="252"/>
      <c r="R17" s="237">
        <f t="shared" si="1"/>
        <v>0</v>
      </c>
      <c r="S17" s="486"/>
      <c r="T17" s="401"/>
      <c r="U17" s="404"/>
      <c r="V17" s="407"/>
    </row>
    <row r="18" spans="1:22" hidden="1">
      <c r="A18" s="465"/>
      <c r="B18" s="404"/>
      <c r="C18" s="268"/>
      <c r="D18" s="251"/>
      <c r="E18" s="270"/>
      <c r="F18" s="252"/>
      <c r="G18" s="252"/>
      <c r="H18" s="252"/>
      <c r="I18" s="252"/>
      <c r="J18" s="237"/>
      <c r="K18" s="486"/>
      <c r="L18" s="252">
        <f>'5- Identificación de Riesgos'!I18</f>
        <v>0</v>
      </c>
      <c r="M18" s="162"/>
      <c r="N18" s="252"/>
      <c r="O18" s="252"/>
      <c r="P18" s="252"/>
      <c r="Q18" s="252"/>
      <c r="R18" s="237">
        <f t="shared" si="1"/>
        <v>0</v>
      </c>
      <c r="S18" s="486"/>
      <c r="T18" s="401"/>
      <c r="U18" s="404"/>
      <c r="V18" s="407"/>
    </row>
    <row r="19" spans="1:22" ht="15.75" hidden="1" thickBot="1">
      <c r="A19" s="466"/>
      <c r="B19" s="405"/>
      <c r="C19" s="271"/>
      <c r="D19" s="253"/>
      <c r="E19" s="161"/>
      <c r="F19" s="254"/>
      <c r="G19" s="254"/>
      <c r="H19" s="254"/>
      <c r="I19" s="254"/>
      <c r="J19" s="238"/>
      <c r="K19" s="487"/>
      <c r="L19" s="254">
        <f>'5- Identificación de Riesgos'!I19</f>
        <v>0</v>
      </c>
      <c r="M19" s="163"/>
      <c r="N19" s="254"/>
      <c r="O19" s="254"/>
      <c r="P19" s="254"/>
      <c r="Q19" s="254"/>
      <c r="R19" s="238">
        <f t="shared" si="1"/>
        <v>0</v>
      </c>
      <c r="S19" s="487"/>
      <c r="T19" s="402"/>
      <c r="U19" s="405"/>
      <c r="V19" s="408"/>
    </row>
    <row r="20" spans="1:22" ht="168" customHeight="1">
      <c r="A20" s="464">
        <f>'5- Identificación de Riesgos'!A20</f>
        <v>2</v>
      </c>
      <c r="B20" s="403" t="s">
        <v>355</v>
      </c>
      <c r="C20" s="265" t="str">
        <f>'5- Identificación de Riesgos'!D20</f>
        <v>1. Información imprecisa presentada por los nominadores, Consejos Seccionales de la Judicatura y Direcciones Seccionales</v>
      </c>
      <c r="D20" s="249"/>
      <c r="E20" s="266" t="s">
        <v>510</v>
      </c>
      <c r="F20" s="250" t="s">
        <v>354</v>
      </c>
      <c r="G20" s="250" t="s">
        <v>354</v>
      </c>
      <c r="H20" s="250" t="s">
        <v>354</v>
      </c>
      <c r="I20" s="250" t="s">
        <v>354</v>
      </c>
      <c r="J20" s="239">
        <f t="shared" si="0"/>
        <v>1</v>
      </c>
      <c r="K20" s="490">
        <f>AVERAGE(J20:J24)</f>
        <v>1</v>
      </c>
      <c r="L20" s="250" t="str">
        <f>'5- Identificación de Riesgos'!I20</f>
        <v>Afectación de reputacion,imagén,  credibilidad, satisfacción de usuarios y PI</v>
      </c>
      <c r="M20" s="164"/>
      <c r="N20" s="250"/>
      <c r="O20" s="250"/>
      <c r="P20" s="250"/>
      <c r="Q20" s="250"/>
      <c r="R20" s="239">
        <f t="shared" si="1"/>
        <v>0</v>
      </c>
      <c r="S20" s="490">
        <f t="shared" ref="S20" si="2">AVERAGE(R20:R29)</f>
        <v>0</v>
      </c>
      <c r="T20" s="40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03"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06" t="str">
        <f>CONCATENATE(VLOOKUP((LEFT(T20,LEN(T20)-4)&amp;LEFT(U20,LEN(U20)-4)),'9- Matriz de Calor '!$D$18:$E$42,2,0)," - ",RIGHT(T20,1)*RIGHT(U20,1))</f>
        <v>Bajo - 1</v>
      </c>
    </row>
    <row r="21" spans="1:22" ht="57" customHeight="1">
      <c r="A21" s="465"/>
      <c r="B21" s="404"/>
      <c r="C21" s="268" t="str">
        <f>'5- Identificación de Riesgos'!D21</f>
        <v>2. Insuficiente planta de personal para adelantar los procesos y actividades relacionadas con los procesos de administración de la carrera judicial.</v>
      </c>
      <c r="D21" s="251"/>
      <c r="E21" s="269"/>
      <c r="F21" s="252" t="s">
        <v>354</v>
      </c>
      <c r="G21" s="252" t="s">
        <v>354</v>
      </c>
      <c r="H21" s="252" t="s">
        <v>354</v>
      </c>
      <c r="I21" s="252" t="s">
        <v>354</v>
      </c>
      <c r="J21" s="237">
        <f t="shared" si="0"/>
        <v>1</v>
      </c>
      <c r="K21" s="486"/>
      <c r="L21" s="252">
        <f>'5- Identificación de Riesgos'!I21</f>
        <v>0</v>
      </c>
      <c r="M21" s="162"/>
      <c r="N21" s="252"/>
      <c r="O21" s="252"/>
      <c r="P21" s="252"/>
      <c r="Q21" s="252"/>
      <c r="R21" s="237">
        <f t="shared" si="1"/>
        <v>0</v>
      </c>
      <c r="S21" s="486"/>
      <c r="T21" s="401"/>
      <c r="U21" s="404"/>
      <c r="V21" s="407"/>
    </row>
    <row r="22" spans="1:22" ht="29.25" customHeight="1">
      <c r="A22" s="465"/>
      <c r="B22" s="404"/>
      <c r="C22" s="268" t="str">
        <f>'5- Identificación de Riesgos'!D22</f>
        <v>3. Desconocimiento del procedimiento de traslados</v>
      </c>
      <c r="D22" s="251"/>
      <c r="E22" s="269"/>
      <c r="F22" s="252" t="s">
        <v>354</v>
      </c>
      <c r="G22" s="252" t="s">
        <v>354</v>
      </c>
      <c r="H22" s="252" t="s">
        <v>354</v>
      </c>
      <c r="I22" s="252" t="s">
        <v>354</v>
      </c>
      <c r="J22" s="237">
        <f t="shared" si="0"/>
        <v>1</v>
      </c>
      <c r="K22" s="486"/>
      <c r="L22" s="252">
        <f>'5- Identificación de Riesgos'!I22</f>
        <v>0</v>
      </c>
      <c r="M22" s="162"/>
      <c r="N22" s="252"/>
      <c r="O22" s="252"/>
      <c r="P22" s="252"/>
      <c r="Q22" s="252"/>
      <c r="R22" s="237">
        <f t="shared" si="1"/>
        <v>0</v>
      </c>
      <c r="S22" s="486"/>
      <c r="T22" s="401"/>
      <c r="U22" s="404"/>
      <c r="V22" s="407"/>
    </row>
    <row r="23" spans="1:22" ht="53.25" customHeight="1">
      <c r="A23" s="465"/>
      <c r="B23" s="404"/>
      <c r="C23" s="268" t="str">
        <f>'5- Identificación de Riesgos'!D23</f>
        <v>4. Carencia de una herramienta o mecanismo de seguimiento y control adecuado para minimizar el error</v>
      </c>
      <c r="D23" s="251"/>
      <c r="E23" s="269"/>
      <c r="F23" s="252" t="s">
        <v>354</v>
      </c>
      <c r="G23" s="252" t="s">
        <v>354</v>
      </c>
      <c r="H23" s="252" t="s">
        <v>354</v>
      </c>
      <c r="I23" s="252" t="s">
        <v>354</v>
      </c>
      <c r="J23" s="237">
        <f t="shared" si="0"/>
        <v>1</v>
      </c>
      <c r="K23" s="486"/>
      <c r="L23" s="252">
        <f>'5- Identificación de Riesgos'!I23</f>
        <v>0</v>
      </c>
      <c r="M23" s="162"/>
      <c r="N23" s="252"/>
      <c r="O23" s="252"/>
      <c r="P23" s="252"/>
      <c r="Q23" s="252"/>
      <c r="R23" s="237">
        <f t="shared" si="1"/>
        <v>0</v>
      </c>
      <c r="S23" s="486"/>
      <c r="T23" s="401"/>
      <c r="U23" s="404"/>
      <c r="V23" s="407"/>
    </row>
    <row r="24" spans="1:22" ht="60.75" customHeight="1" thickBot="1">
      <c r="A24" s="465"/>
      <c r="B24" s="404"/>
      <c r="C24" s="268" t="str">
        <f>'5- Identificación de Riesgos'!D24</f>
        <v>5. Incremento de solicitudes vía correo electrónico como principal canal de comunicación conocido por los usuarios.</v>
      </c>
      <c r="D24" s="251"/>
      <c r="E24" s="269"/>
      <c r="F24" s="252" t="s">
        <v>354</v>
      </c>
      <c r="G24" s="252" t="s">
        <v>354</v>
      </c>
      <c r="H24" s="252" t="s">
        <v>354</v>
      </c>
      <c r="I24" s="252" t="s">
        <v>354</v>
      </c>
      <c r="J24" s="237">
        <f t="shared" si="0"/>
        <v>1</v>
      </c>
      <c r="K24" s="486"/>
      <c r="L24" s="252">
        <f>'5- Identificación de Riesgos'!I24</f>
        <v>0</v>
      </c>
      <c r="M24" s="162"/>
      <c r="N24" s="252"/>
      <c r="O24" s="252"/>
      <c r="P24" s="252"/>
      <c r="Q24" s="252"/>
      <c r="R24" s="237">
        <f t="shared" si="1"/>
        <v>0</v>
      </c>
      <c r="S24" s="486"/>
      <c r="T24" s="401"/>
      <c r="U24" s="404"/>
      <c r="V24" s="407"/>
    </row>
    <row r="25" spans="1:22" hidden="1">
      <c r="A25" s="465"/>
      <c r="B25" s="404"/>
      <c r="C25" s="268">
        <f>'5- Identificación de Riesgos'!D25</f>
        <v>0</v>
      </c>
      <c r="D25" s="251"/>
      <c r="E25" s="270"/>
      <c r="F25" s="252"/>
      <c r="G25" s="252"/>
      <c r="H25" s="252"/>
      <c r="I25" s="252"/>
      <c r="J25" s="237">
        <f t="shared" si="0"/>
        <v>0</v>
      </c>
      <c r="K25" s="486"/>
      <c r="L25" s="252">
        <f>'5- Identificación de Riesgos'!I25</f>
        <v>0</v>
      </c>
      <c r="M25" s="162"/>
      <c r="N25" s="252"/>
      <c r="O25" s="252"/>
      <c r="P25" s="252"/>
      <c r="Q25" s="252"/>
      <c r="R25" s="237">
        <f t="shared" si="1"/>
        <v>0</v>
      </c>
      <c r="S25" s="486"/>
      <c r="T25" s="401"/>
      <c r="U25" s="404"/>
      <c r="V25" s="407"/>
    </row>
    <row r="26" spans="1:22" hidden="1">
      <c r="A26" s="465"/>
      <c r="B26" s="404"/>
      <c r="C26" s="268">
        <f>'5- Identificación de Riesgos'!D26</f>
        <v>0</v>
      </c>
      <c r="D26" s="251"/>
      <c r="E26" s="270"/>
      <c r="F26" s="252"/>
      <c r="G26" s="252"/>
      <c r="H26" s="252"/>
      <c r="I26" s="252"/>
      <c r="J26" s="237">
        <f t="shared" si="0"/>
        <v>0</v>
      </c>
      <c r="K26" s="486"/>
      <c r="L26" s="252">
        <f>'5- Identificación de Riesgos'!I26</f>
        <v>0</v>
      </c>
      <c r="M26" s="162"/>
      <c r="N26" s="252"/>
      <c r="O26" s="252"/>
      <c r="P26" s="252"/>
      <c r="Q26" s="252"/>
      <c r="R26" s="237">
        <f t="shared" si="1"/>
        <v>0</v>
      </c>
      <c r="S26" s="486"/>
      <c r="T26" s="401"/>
      <c r="U26" s="404"/>
      <c r="V26" s="407"/>
    </row>
    <row r="27" spans="1:22" hidden="1">
      <c r="A27" s="465"/>
      <c r="B27" s="404"/>
      <c r="C27" s="268">
        <f>'5- Identificación de Riesgos'!D27</f>
        <v>0</v>
      </c>
      <c r="D27" s="251"/>
      <c r="E27" s="270"/>
      <c r="F27" s="252"/>
      <c r="G27" s="252"/>
      <c r="H27" s="252"/>
      <c r="I27" s="252"/>
      <c r="J27" s="237">
        <f t="shared" si="0"/>
        <v>0</v>
      </c>
      <c r="K27" s="486"/>
      <c r="L27" s="252">
        <f>'5- Identificación de Riesgos'!I27</f>
        <v>0</v>
      </c>
      <c r="M27" s="162"/>
      <c r="N27" s="252"/>
      <c r="O27" s="252"/>
      <c r="P27" s="252"/>
      <c r="Q27" s="252"/>
      <c r="R27" s="237">
        <f t="shared" si="1"/>
        <v>0</v>
      </c>
      <c r="S27" s="486"/>
      <c r="T27" s="401"/>
      <c r="U27" s="404"/>
      <c r="V27" s="407"/>
    </row>
    <row r="28" spans="1:22" hidden="1">
      <c r="A28" s="465"/>
      <c r="B28" s="404"/>
      <c r="C28" s="268">
        <f>'5- Identificación de Riesgos'!D28</f>
        <v>0</v>
      </c>
      <c r="D28" s="251"/>
      <c r="E28" s="270"/>
      <c r="F28" s="252"/>
      <c r="G28" s="252"/>
      <c r="H28" s="252"/>
      <c r="I28" s="252"/>
      <c r="J28" s="237">
        <f t="shared" si="0"/>
        <v>0</v>
      </c>
      <c r="K28" s="486"/>
      <c r="L28" s="252">
        <f>'5- Identificación de Riesgos'!I28</f>
        <v>0</v>
      </c>
      <c r="M28" s="162"/>
      <c r="N28" s="252"/>
      <c r="O28" s="252"/>
      <c r="P28" s="252"/>
      <c r="Q28" s="252"/>
      <c r="R28" s="237">
        <f t="shared" si="1"/>
        <v>0</v>
      </c>
      <c r="S28" s="486"/>
      <c r="T28" s="401"/>
      <c r="U28" s="404"/>
      <c r="V28" s="407"/>
    </row>
    <row r="29" spans="1:22" ht="15.75" hidden="1" thickBot="1">
      <c r="A29" s="466"/>
      <c r="B29" s="405"/>
      <c r="C29" s="271">
        <f>'5- Identificación de Riesgos'!D29</f>
        <v>0</v>
      </c>
      <c r="D29" s="253"/>
      <c r="E29" s="161"/>
      <c r="F29" s="254"/>
      <c r="G29" s="254"/>
      <c r="H29" s="254"/>
      <c r="I29" s="254"/>
      <c r="J29" s="238"/>
      <c r="K29" s="487"/>
      <c r="L29" s="254">
        <f>'5- Identificación de Riesgos'!I29</f>
        <v>0</v>
      </c>
      <c r="M29" s="163"/>
      <c r="N29" s="254"/>
      <c r="O29" s="254"/>
      <c r="P29" s="254"/>
      <c r="Q29" s="254"/>
      <c r="R29" s="238">
        <f t="shared" si="1"/>
        <v>0</v>
      </c>
      <c r="S29" s="487"/>
      <c r="T29" s="402"/>
      <c r="U29" s="405"/>
      <c r="V29" s="408"/>
    </row>
    <row r="30" spans="1:22" ht="51.75" hidden="1" customHeight="1">
      <c r="A30" s="464">
        <f>'5- Identificación de Riesgos'!A30</f>
        <v>3</v>
      </c>
      <c r="B30" s="403" t="s">
        <v>355</v>
      </c>
      <c r="C30" s="265" t="str">
        <f>'5- Identificación de Riesgos'!D30</f>
        <v xml:space="preserve">1. Falta de oportunidad u omisión por parte de los nominadores de reportar las vacantes dentro de los términos establecidos en la Ley. </v>
      </c>
      <c r="D30" s="249"/>
      <c r="E30" s="269"/>
      <c r="F30" s="250"/>
      <c r="G30" s="250"/>
      <c r="H30" s="250"/>
      <c r="I30" s="250"/>
      <c r="J30" s="239">
        <f t="shared" ref="J30:J68" si="3">COUNTIF(F30:I30,"SI")/4</f>
        <v>0</v>
      </c>
      <c r="K30" s="490">
        <f>AVERAGE(J30:J33)</f>
        <v>0</v>
      </c>
      <c r="L30" s="250">
        <f>'5- Identificación de Riesgos'!I30</f>
        <v>0</v>
      </c>
      <c r="M30" s="164"/>
      <c r="N30" s="250"/>
      <c r="O30" s="250"/>
      <c r="P30" s="250"/>
      <c r="Q30" s="250"/>
      <c r="R30" s="239">
        <f t="shared" ref="R30:R68" si="4">SUM(COUNTIF(N30,"SI")*25%,COUNTIF(O30,"SI")*40%,COUNTIF(P30,"SI")*25%,COUNTIF(Q30,"SI")*10%)</f>
        <v>0</v>
      </c>
      <c r="S30" s="490">
        <f t="shared" ref="S30" si="5">AVERAGE(R30:R39)</f>
        <v>0</v>
      </c>
      <c r="T30" s="400" t="e">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#DIV/0!</v>
      </c>
      <c r="U30" s="403" t="e">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#VALUE!</v>
      </c>
      <c r="V30" s="406" t="e">
        <f>CONCATENATE(VLOOKUP((LEFT(T30,LEN(T30)-4)&amp;LEFT(U30,LEN(U30)-4)),'9- Matriz de Calor '!$D$18:$E$42,2,0)," - ",RIGHT(T30,1)*RIGHT(U30,1))</f>
        <v>#DIV/0!</v>
      </c>
    </row>
    <row r="31" spans="1:22" ht="51.75" hidden="1" customHeight="1">
      <c r="A31" s="465"/>
      <c r="B31" s="404"/>
      <c r="C31" s="268" t="str">
        <f>'5- Identificación de Riesgos'!D31</f>
        <v>2. No agotamiento de las listas de elegibles formuladas para proveer las vacantes de los empleados.</v>
      </c>
      <c r="D31" s="251"/>
      <c r="E31" s="269"/>
      <c r="F31" s="257"/>
      <c r="G31" s="257"/>
      <c r="H31" s="257"/>
      <c r="I31" s="257"/>
      <c r="J31" s="237">
        <f t="shared" si="3"/>
        <v>0</v>
      </c>
      <c r="K31" s="486"/>
      <c r="L31" s="252">
        <f>'5- Identificación de Riesgos'!I31</f>
        <v>0</v>
      </c>
      <c r="M31" s="162"/>
      <c r="N31" s="252"/>
      <c r="O31" s="252"/>
      <c r="P31" s="252"/>
      <c r="Q31" s="252"/>
      <c r="R31" s="237">
        <f t="shared" si="4"/>
        <v>0</v>
      </c>
      <c r="S31" s="486"/>
      <c r="T31" s="401"/>
      <c r="U31" s="404"/>
      <c r="V31" s="407"/>
    </row>
    <row r="32" spans="1:22" ht="51.75" hidden="1" customHeight="1">
      <c r="A32" s="465"/>
      <c r="B32" s="404"/>
      <c r="C32" s="268" t="str">
        <f>'5- Identificación de Riesgos'!D32</f>
        <v>3. Abstención de integrantes de registros de elegibles para optar por sedes vacantes en cargos de carrera que presentan problemas de seguridad y de orden público.</v>
      </c>
      <c r="D32" s="251"/>
      <c r="E32" s="269"/>
      <c r="F32" s="257"/>
      <c r="G32" s="257"/>
      <c r="H32" s="257"/>
      <c r="I32" s="257"/>
      <c r="J32" s="237">
        <f t="shared" si="3"/>
        <v>0</v>
      </c>
      <c r="K32" s="486"/>
      <c r="L32" s="252">
        <f>'5- Identificación de Riesgos'!I32</f>
        <v>0</v>
      </c>
      <c r="M32" s="162"/>
      <c r="N32" s="252"/>
      <c r="O32" s="252"/>
      <c r="P32" s="252"/>
      <c r="Q32" s="252"/>
      <c r="R32" s="237">
        <f t="shared" si="4"/>
        <v>0</v>
      </c>
      <c r="S32" s="486"/>
      <c r="T32" s="401"/>
      <c r="U32" s="404"/>
      <c r="V32" s="407"/>
    </row>
    <row r="33" spans="1:22" ht="51.75" hidden="1" customHeight="1" thickBot="1">
      <c r="A33" s="465"/>
      <c r="B33" s="404"/>
      <c r="C33" s="268" t="str">
        <f>'5- Identificación de Riesgos'!D33</f>
        <v xml:space="preserve">4. Declinación de nombramientos de los integrantes de las listas de candidatos o de elegibles. </v>
      </c>
      <c r="D33" s="251"/>
      <c r="E33" s="269"/>
      <c r="F33" s="257"/>
      <c r="G33" s="257"/>
      <c r="H33" s="257"/>
      <c r="I33" s="257"/>
      <c r="J33" s="277">
        <f t="shared" si="3"/>
        <v>0</v>
      </c>
      <c r="K33" s="486"/>
      <c r="L33" s="252">
        <f>'5- Identificación de Riesgos'!I33</f>
        <v>0</v>
      </c>
      <c r="M33" s="162"/>
      <c r="N33" s="252"/>
      <c r="O33" s="252"/>
      <c r="P33" s="252"/>
      <c r="Q33" s="252"/>
      <c r="R33" s="237">
        <f t="shared" si="4"/>
        <v>0</v>
      </c>
      <c r="S33" s="486"/>
      <c r="T33" s="401"/>
      <c r="U33" s="404"/>
      <c r="V33" s="407"/>
    </row>
    <row r="34" spans="1:22" ht="51.75" hidden="1" customHeight="1">
      <c r="A34" s="465"/>
      <c r="B34" s="404"/>
      <c r="C34" s="268">
        <f>'5- Identificación de Riesgos'!D34</f>
        <v>0</v>
      </c>
      <c r="D34" s="251"/>
      <c r="E34" s="251"/>
      <c r="F34" s="252"/>
      <c r="G34" s="252"/>
      <c r="H34" s="252"/>
      <c r="I34" s="252"/>
      <c r="J34" s="237"/>
      <c r="K34" s="486"/>
      <c r="L34" s="252">
        <f>'5- Identificación de Riesgos'!I34</f>
        <v>0</v>
      </c>
      <c r="M34" s="162"/>
      <c r="N34" s="252"/>
      <c r="O34" s="252"/>
      <c r="P34" s="252"/>
      <c r="Q34" s="252"/>
      <c r="R34" s="237">
        <f t="shared" si="4"/>
        <v>0</v>
      </c>
      <c r="S34" s="486"/>
      <c r="T34" s="401"/>
      <c r="U34" s="404"/>
      <c r="V34" s="407"/>
    </row>
    <row r="35" spans="1:22" ht="51.75" hidden="1" customHeight="1">
      <c r="A35" s="465"/>
      <c r="B35" s="404"/>
      <c r="C35" s="268">
        <f>'5- Identificación de Riesgos'!D35</f>
        <v>0</v>
      </c>
      <c r="D35" s="251"/>
      <c r="E35" s="270"/>
      <c r="F35" s="252"/>
      <c r="G35" s="252"/>
      <c r="H35" s="252"/>
      <c r="I35" s="252"/>
      <c r="J35" s="237"/>
      <c r="K35" s="486"/>
      <c r="L35" s="252">
        <f>'5- Identificación de Riesgos'!I35</f>
        <v>0</v>
      </c>
      <c r="M35" s="162"/>
      <c r="N35" s="252"/>
      <c r="O35" s="252"/>
      <c r="P35" s="252"/>
      <c r="Q35" s="252"/>
      <c r="R35" s="237">
        <f t="shared" si="4"/>
        <v>0</v>
      </c>
      <c r="S35" s="486"/>
      <c r="T35" s="401"/>
      <c r="U35" s="404"/>
      <c r="V35" s="407"/>
    </row>
    <row r="36" spans="1:22" ht="51.75" hidden="1" customHeight="1">
      <c r="A36" s="465"/>
      <c r="B36" s="404"/>
      <c r="C36" s="268">
        <f>'5- Identificación de Riesgos'!D36</f>
        <v>0</v>
      </c>
      <c r="D36" s="251"/>
      <c r="E36" s="270"/>
      <c r="F36" s="252"/>
      <c r="G36" s="252"/>
      <c r="H36" s="252"/>
      <c r="I36" s="252"/>
      <c r="J36" s="237"/>
      <c r="K36" s="486"/>
      <c r="L36" s="252">
        <f>'5- Identificación de Riesgos'!I36</f>
        <v>0</v>
      </c>
      <c r="M36" s="162"/>
      <c r="N36" s="252"/>
      <c r="O36" s="252"/>
      <c r="P36" s="252"/>
      <c r="Q36" s="252"/>
      <c r="R36" s="237">
        <f t="shared" si="4"/>
        <v>0</v>
      </c>
      <c r="S36" s="486"/>
      <c r="T36" s="401"/>
      <c r="U36" s="404"/>
      <c r="V36" s="407"/>
    </row>
    <row r="37" spans="1:22" ht="51.75" hidden="1" customHeight="1">
      <c r="A37" s="465"/>
      <c r="B37" s="404"/>
      <c r="C37" s="268">
        <f>'5- Identificación de Riesgos'!D37</f>
        <v>0</v>
      </c>
      <c r="D37" s="251"/>
      <c r="E37" s="270"/>
      <c r="F37" s="252"/>
      <c r="G37" s="252"/>
      <c r="H37" s="252"/>
      <c r="I37" s="252"/>
      <c r="J37" s="237"/>
      <c r="K37" s="486"/>
      <c r="L37" s="252">
        <f>'5- Identificación de Riesgos'!I37</f>
        <v>0</v>
      </c>
      <c r="M37" s="162"/>
      <c r="N37" s="252"/>
      <c r="O37" s="252"/>
      <c r="P37" s="252"/>
      <c r="Q37" s="252"/>
      <c r="R37" s="237">
        <f t="shared" si="4"/>
        <v>0</v>
      </c>
      <c r="S37" s="486"/>
      <c r="T37" s="401"/>
      <c r="U37" s="404"/>
      <c r="V37" s="407"/>
    </row>
    <row r="38" spans="1:22" ht="51.75" hidden="1" customHeight="1">
      <c r="A38" s="465"/>
      <c r="B38" s="404"/>
      <c r="C38" s="268">
        <f>'5- Identificación de Riesgos'!D38</f>
        <v>0</v>
      </c>
      <c r="D38" s="251"/>
      <c r="E38" s="270"/>
      <c r="F38" s="252"/>
      <c r="G38" s="252"/>
      <c r="H38" s="252"/>
      <c r="I38" s="252"/>
      <c r="J38" s="237"/>
      <c r="K38" s="486"/>
      <c r="L38" s="252">
        <f>'5- Identificación de Riesgos'!I38</f>
        <v>0</v>
      </c>
      <c r="M38" s="162"/>
      <c r="N38" s="252"/>
      <c r="O38" s="252"/>
      <c r="P38" s="252"/>
      <c r="Q38" s="252"/>
      <c r="R38" s="237">
        <f t="shared" si="4"/>
        <v>0</v>
      </c>
      <c r="S38" s="486"/>
      <c r="T38" s="401"/>
      <c r="U38" s="404"/>
      <c r="V38" s="407"/>
    </row>
    <row r="39" spans="1:22" ht="51.75" hidden="1" customHeight="1" thickBot="1">
      <c r="A39" s="466"/>
      <c r="B39" s="405"/>
      <c r="C39" s="271">
        <f>'5- Identificación de Riesgos'!D39</f>
        <v>0</v>
      </c>
      <c r="D39" s="253"/>
      <c r="E39" s="161"/>
      <c r="F39" s="254"/>
      <c r="G39" s="254"/>
      <c r="H39" s="254"/>
      <c r="I39" s="254"/>
      <c r="J39" s="238"/>
      <c r="K39" s="487"/>
      <c r="L39" s="254">
        <f>'5- Identificación de Riesgos'!I39</f>
        <v>0</v>
      </c>
      <c r="M39" s="163"/>
      <c r="N39" s="254"/>
      <c r="O39" s="254"/>
      <c r="P39" s="254"/>
      <c r="Q39" s="254"/>
      <c r="R39" s="238">
        <f t="shared" si="4"/>
        <v>0</v>
      </c>
      <c r="S39" s="487"/>
      <c r="T39" s="402"/>
      <c r="U39" s="405"/>
      <c r="V39" s="408"/>
    </row>
    <row r="40" spans="1:22" ht="156" customHeight="1" thickBot="1">
      <c r="A40" s="464">
        <v>4</v>
      </c>
      <c r="B40" s="403" t="str">
        <f>'5- Identificación de Riesgos'!B30</f>
        <v xml:space="preserve">Imposibilidad de consolidar la cobertura de la carrera Judicial </v>
      </c>
      <c r="C40" s="265" t="str">
        <f>'5- Identificación de Riesgos'!D30</f>
        <v xml:space="preserve">1. Falta de oportunidad u omisión por parte de los nominadores de reportar las vacantes dentro de los términos establecidos en la Ley. </v>
      </c>
      <c r="D40" s="249"/>
      <c r="E40" s="266" t="s">
        <v>511</v>
      </c>
      <c r="F40" s="250" t="s">
        <v>354</v>
      </c>
      <c r="G40" s="250" t="s">
        <v>354</v>
      </c>
      <c r="H40" s="250" t="s">
        <v>354</v>
      </c>
      <c r="I40" s="250" t="s">
        <v>354</v>
      </c>
      <c r="J40" s="239">
        <f t="shared" si="3"/>
        <v>1</v>
      </c>
      <c r="K40" s="490">
        <f>AVERAGE(J40:J43)</f>
        <v>1</v>
      </c>
      <c r="L40" s="250">
        <f>'5- Identificación de Riesgos'!I30</f>
        <v>0</v>
      </c>
      <c r="M40" s="164"/>
      <c r="N40" s="250"/>
      <c r="O40" s="250"/>
      <c r="P40" s="250"/>
      <c r="Q40" s="250"/>
      <c r="R40" s="239">
        <f t="shared" si="4"/>
        <v>0</v>
      </c>
      <c r="S40" s="490">
        <f>AVERAGE(R40:R48)</f>
        <v>0</v>
      </c>
      <c r="T40" s="40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03"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06" t="str">
        <f>CONCATENATE(VLOOKUP((LEFT(T40,LEN(T40)-4)&amp;LEFT(U40,LEN(U40)-4)),'9- Matriz de Calor '!$D$18:$E$42,2,0)," - ",RIGHT(T40,1)*RIGHT(U40,1))</f>
        <v>Bajo - 2</v>
      </c>
    </row>
    <row r="41" spans="1:22" ht="51.75" customHeight="1">
      <c r="A41" s="465"/>
      <c r="B41" s="404"/>
      <c r="C41" s="268" t="str">
        <f>'5- Identificación de Riesgos'!D31</f>
        <v>2. No agotamiento de las listas de elegibles formuladas para proveer las vacantes de los empleados.</v>
      </c>
      <c r="D41" s="251"/>
      <c r="E41" s="269"/>
      <c r="F41" s="250" t="s">
        <v>354</v>
      </c>
      <c r="G41" s="250" t="s">
        <v>354</v>
      </c>
      <c r="H41" s="250" t="s">
        <v>354</v>
      </c>
      <c r="I41" s="250" t="s">
        <v>354</v>
      </c>
      <c r="J41" s="237">
        <f t="shared" si="3"/>
        <v>1</v>
      </c>
      <c r="K41" s="486"/>
      <c r="L41" s="252">
        <f>'5- Identificación de Riesgos'!I31</f>
        <v>0</v>
      </c>
      <c r="M41" s="162"/>
      <c r="N41" s="252"/>
      <c r="O41" s="252"/>
      <c r="P41" s="252"/>
      <c r="Q41" s="252"/>
      <c r="R41" s="237">
        <f t="shared" si="4"/>
        <v>0</v>
      </c>
      <c r="S41" s="486"/>
      <c r="T41" s="401"/>
      <c r="U41" s="404"/>
      <c r="V41" s="407"/>
    </row>
    <row r="42" spans="1:22" ht="62.25" customHeight="1">
      <c r="A42" s="465"/>
      <c r="B42" s="404"/>
      <c r="C42" s="268" t="str">
        <f>'5- Identificación de Riesgos'!D32</f>
        <v>3. Abstención de integrantes de registros de elegibles para optar por sedes vacantes en cargos de carrera que presentan problemas de seguridad y de orden público.</v>
      </c>
      <c r="D42" s="251"/>
      <c r="E42" s="269"/>
      <c r="F42" s="252" t="s">
        <v>354</v>
      </c>
      <c r="G42" s="252" t="s">
        <v>354</v>
      </c>
      <c r="H42" s="252" t="s">
        <v>354</v>
      </c>
      <c r="I42" s="252" t="s">
        <v>354</v>
      </c>
      <c r="J42" s="237">
        <f t="shared" si="3"/>
        <v>1</v>
      </c>
      <c r="K42" s="486"/>
      <c r="L42" s="252">
        <f>'5- Identificación de Riesgos'!I32</f>
        <v>0</v>
      </c>
      <c r="M42" s="162"/>
      <c r="N42" s="252"/>
      <c r="O42" s="252"/>
      <c r="P42" s="252"/>
      <c r="Q42" s="252"/>
      <c r="R42" s="237">
        <f t="shared" si="4"/>
        <v>0</v>
      </c>
      <c r="S42" s="486"/>
      <c r="T42" s="401"/>
      <c r="U42" s="404"/>
      <c r="V42" s="407"/>
    </row>
    <row r="43" spans="1:22" ht="51.75" customHeight="1">
      <c r="A43" s="465"/>
      <c r="B43" s="404"/>
      <c r="C43" s="268" t="str">
        <f>'5- Identificación de Riesgos'!D33</f>
        <v xml:space="preserve">4. Declinación de nombramientos de los integrantes de las listas de candidatos o de elegibles. </v>
      </c>
      <c r="D43" s="251"/>
      <c r="E43" s="269"/>
      <c r="F43" s="252" t="s">
        <v>354</v>
      </c>
      <c r="G43" s="252" t="s">
        <v>354</v>
      </c>
      <c r="H43" s="252" t="s">
        <v>354</v>
      </c>
      <c r="I43" s="252" t="s">
        <v>354</v>
      </c>
      <c r="J43" s="237">
        <f t="shared" si="3"/>
        <v>1</v>
      </c>
      <c r="K43" s="486"/>
      <c r="L43" s="252">
        <f>'5- Identificación de Riesgos'!I33</f>
        <v>0</v>
      </c>
      <c r="M43" s="162"/>
      <c r="N43" s="252"/>
      <c r="O43" s="252"/>
      <c r="P43" s="252"/>
      <c r="Q43" s="252"/>
      <c r="R43" s="237">
        <f t="shared" si="4"/>
        <v>0</v>
      </c>
      <c r="S43" s="486"/>
      <c r="T43" s="401"/>
      <c r="U43" s="404"/>
      <c r="V43" s="407"/>
    </row>
    <row r="44" spans="1:22" hidden="1">
      <c r="A44" s="465"/>
      <c r="B44" s="404"/>
      <c r="C44" s="268">
        <f>'5- Identificación de Riesgos'!D34</f>
        <v>0</v>
      </c>
      <c r="D44" s="251"/>
      <c r="E44" s="270"/>
      <c r="F44" s="252"/>
      <c r="G44" s="252"/>
      <c r="H44" s="252"/>
      <c r="I44" s="252"/>
      <c r="J44" s="237">
        <f t="shared" si="3"/>
        <v>0</v>
      </c>
      <c r="K44" s="486"/>
      <c r="L44" s="252">
        <f>'5- Identificación de Riesgos'!I35</f>
        <v>0</v>
      </c>
      <c r="M44" s="162"/>
      <c r="N44" s="252"/>
      <c r="O44" s="252"/>
      <c r="P44" s="252"/>
      <c r="Q44" s="252"/>
      <c r="R44" s="237">
        <f t="shared" si="4"/>
        <v>0</v>
      </c>
      <c r="S44" s="486"/>
      <c r="T44" s="401"/>
      <c r="U44" s="404"/>
      <c r="V44" s="407"/>
    </row>
    <row r="45" spans="1:22" hidden="1">
      <c r="A45" s="465"/>
      <c r="B45" s="404"/>
      <c r="C45" s="268">
        <f>'5- Identificación de Riesgos'!D35</f>
        <v>0</v>
      </c>
      <c r="D45" s="251"/>
      <c r="E45" s="270"/>
      <c r="F45" s="252"/>
      <c r="G45" s="252"/>
      <c r="H45" s="252"/>
      <c r="I45" s="252"/>
      <c r="J45" s="237">
        <f t="shared" si="3"/>
        <v>0</v>
      </c>
      <c r="K45" s="486"/>
      <c r="L45" s="252">
        <f>'5- Identificación de Riesgos'!I36</f>
        <v>0</v>
      </c>
      <c r="M45" s="162"/>
      <c r="N45" s="252"/>
      <c r="O45" s="252"/>
      <c r="P45" s="252"/>
      <c r="Q45" s="252"/>
      <c r="R45" s="237">
        <f t="shared" si="4"/>
        <v>0</v>
      </c>
      <c r="S45" s="486"/>
      <c r="T45" s="401"/>
      <c r="U45" s="404"/>
      <c r="V45" s="407"/>
    </row>
    <row r="46" spans="1:22" hidden="1">
      <c r="A46" s="465"/>
      <c r="B46" s="404"/>
      <c r="C46" s="268">
        <f>'5- Identificación de Riesgos'!D36</f>
        <v>0</v>
      </c>
      <c r="D46" s="251"/>
      <c r="E46" s="270"/>
      <c r="F46" s="252"/>
      <c r="G46" s="252"/>
      <c r="H46" s="252"/>
      <c r="I46" s="252"/>
      <c r="J46" s="237">
        <f t="shared" si="3"/>
        <v>0</v>
      </c>
      <c r="K46" s="486"/>
      <c r="L46" s="252">
        <f>'5- Identificación de Riesgos'!I37</f>
        <v>0</v>
      </c>
      <c r="M46" s="162"/>
      <c r="N46" s="252"/>
      <c r="O46" s="252"/>
      <c r="P46" s="252"/>
      <c r="Q46" s="252"/>
      <c r="R46" s="237">
        <f t="shared" si="4"/>
        <v>0</v>
      </c>
      <c r="S46" s="486"/>
      <c r="T46" s="401"/>
      <c r="U46" s="404"/>
      <c r="V46" s="407"/>
    </row>
    <row r="47" spans="1:22" hidden="1">
      <c r="A47" s="465"/>
      <c r="B47" s="404"/>
      <c r="C47" s="268">
        <f>'5- Identificación de Riesgos'!D37</f>
        <v>0</v>
      </c>
      <c r="D47" s="251"/>
      <c r="E47" s="270"/>
      <c r="F47" s="252"/>
      <c r="G47" s="252"/>
      <c r="H47" s="252"/>
      <c r="I47" s="252"/>
      <c r="J47" s="237">
        <f t="shared" si="3"/>
        <v>0</v>
      </c>
      <c r="K47" s="486"/>
      <c r="L47" s="252">
        <f>'5- Identificación de Riesgos'!I38</f>
        <v>0</v>
      </c>
      <c r="M47" s="162"/>
      <c r="N47" s="252"/>
      <c r="O47" s="252"/>
      <c r="P47" s="252"/>
      <c r="Q47" s="252"/>
      <c r="R47" s="237">
        <f t="shared" si="4"/>
        <v>0</v>
      </c>
      <c r="S47" s="486"/>
      <c r="T47" s="401"/>
      <c r="U47" s="404"/>
      <c r="V47" s="407"/>
    </row>
    <row r="48" spans="1:22" ht="15.75" hidden="1" thickBot="1">
      <c r="A48" s="466"/>
      <c r="B48" s="405"/>
      <c r="C48" s="271">
        <f>'5- Identificación de Riesgos'!D38</f>
        <v>0</v>
      </c>
      <c r="D48" s="253"/>
      <c r="E48" s="161"/>
      <c r="F48" s="254"/>
      <c r="G48" s="254"/>
      <c r="H48" s="254"/>
      <c r="I48" s="254"/>
      <c r="J48" s="238">
        <f t="shared" si="3"/>
        <v>0</v>
      </c>
      <c r="K48" s="487"/>
      <c r="L48" s="254">
        <f>'5- Identificación de Riesgos'!I39</f>
        <v>0</v>
      </c>
      <c r="M48" s="163"/>
      <c r="N48" s="254"/>
      <c r="O48" s="254"/>
      <c r="P48" s="254"/>
      <c r="Q48" s="254"/>
      <c r="R48" s="238">
        <f t="shared" si="4"/>
        <v>0</v>
      </c>
      <c r="S48" s="487"/>
      <c r="T48" s="402"/>
      <c r="U48" s="405"/>
      <c r="V48" s="408"/>
    </row>
    <row r="49" spans="1:22" ht="60" hidden="1">
      <c r="A49" s="409">
        <v>5</v>
      </c>
      <c r="B49" s="467" t="str">
        <f>'5- Identificación de Riesgos'!B40</f>
        <v xml:space="preserve">Incumplimiento de los  términos y requisitos de ley en la atención  de los requerimientos de la ciudadanía </v>
      </c>
      <c r="C49" s="265" t="str">
        <f>'5- Identificación de Riesgos'!D40</f>
        <v>1. Insuficiente planta de personal</v>
      </c>
      <c r="D49" s="249"/>
      <c r="E49" s="267"/>
      <c r="F49" s="250"/>
      <c r="G49" s="250"/>
      <c r="H49" s="250"/>
      <c r="I49" s="250"/>
      <c r="J49" s="239">
        <f t="shared" si="3"/>
        <v>0</v>
      </c>
      <c r="K49" s="490">
        <f>AVERAGE(J49:J58)</f>
        <v>0</v>
      </c>
      <c r="L49" s="250" t="str">
        <f>'5- Identificación de Riesgos'!I40</f>
        <v>Afectación de reputacion,imagén,  credibilidad, satisfacción de usuarios y PI</v>
      </c>
      <c r="M49" s="164"/>
      <c r="N49" s="250"/>
      <c r="O49" s="250"/>
      <c r="P49" s="250"/>
      <c r="Q49" s="250"/>
      <c r="R49" s="239">
        <f t="shared" si="4"/>
        <v>0</v>
      </c>
      <c r="S49" s="490">
        <f t="shared" ref="S49" si="6">AVERAGE(R49:R58)</f>
        <v>0</v>
      </c>
      <c r="T49" s="400" t="e">
        <f>CONCATENATE(INDEX('8- Políticas de Administración '!$B$6:$F$10,MATCH(ROUND(IF((RIGHT('5- Identificación de Riesgos'!H50,1)-'6- Valoración Controles'!K49)&lt;1,1,(RIGHT('5- Identificación de Riesgos'!H50,1)-'6- Valoración Controles'!K49)),0),'8- Políticas de Administración '!$F$6:$F$10,0),1)," - ",ROUND(IF((RIGHT('5- Identificación de Riesgos'!H50,1)-'6- Valoración Controles'!K49)&lt;1,1,(RIGHT('5- Identificación de Riesgos'!H50,1)-'6- Valoración Controles'!K49)),0))</f>
        <v>#DIV/0!</v>
      </c>
      <c r="U49" s="403" t="e">
        <f>CONCATENATE(INDEX('8- Políticas de Administración '!$B$17:$F$21,MATCH(ROUND(IF((RIGHT('5- Identificación de Riesgos'!M50,1)-'6- Valoración Controles'!S49)&lt;1,1,(RIGHT('5- Identificación de Riesgos'!M50,1)-'6- Valoración Controles'!S49)),0),'8- Políticas de Administración '!$F$17:$F$21,0),1)," - ",ROUND(IF((RIGHT('5- Identificación de Riesgos'!M50,1)-'6- Valoración Controles'!S49)&lt;1,1,(RIGHT('5- Identificación de Riesgos'!M50,1)-'6- Valoración Controles'!S49)),0))</f>
        <v>#VALUE!</v>
      </c>
      <c r="V49" s="406" t="e">
        <f>CONCATENATE(VLOOKUP((LEFT(T49,LEN(T49)-4)&amp;LEFT(U49,LEN(U49)-4)),'9- Matriz de Calor '!$D$18:$E$42,2,0)," - ",RIGHT(T49,1)*RIGHT(U49,1))</f>
        <v>#DIV/0!</v>
      </c>
    </row>
    <row r="50" spans="1:22" hidden="1">
      <c r="A50" s="410"/>
      <c r="B50" s="468"/>
      <c r="C50" s="268" t="str">
        <f>'5- Identificación de Riesgos'!D41</f>
        <v xml:space="preserve">2. Problemas de conectividad. </v>
      </c>
      <c r="D50" s="251"/>
      <c r="E50" s="270"/>
      <c r="F50" s="252"/>
      <c r="G50" s="252"/>
      <c r="H50" s="252"/>
      <c r="I50" s="252"/>
      <c r="J50" s="237">
        <f t="shared" si="3"/>
        <v>0</v>
      </c>
      <c r="K50" s="486"/>
      <c r="L50" s="252">
        <f>'5- Identificación de Riesgos'!I41</f>
        <v>0</v>
      </c>
      <c r="M50" s="162"/>
      <c r="N50" s="252"/>
      <c r="O50" s="252"/>
      <c r="P50" s="252"/>
      <c r="Q50" s="252"/>
      <c r="R50" s="237">
        <f t="shared" si="4"/>
        <v>0</v>
      </c>
      <c r="S50" s="486"/>
      <c r="T50" s="401"/>
      <c r="U50" s="404"/>
      <c r="V50" s="407"/>
    </row>
    <row r="51" spans="1:22" hidden="1">
      <c r="A51" s="410"/>
      <c r="B51" s="468"/>
      <c r="C51" s="268" t="str">
        <f>'5- Identificación de Riesgos'!D42</f>
        <v>3. Alto volumen de requerimientos.</v>
      </c>
      <c r="D51" s="251"/>
      <c r="E51" s="270"/>
      <c r="F51" s="252"/>
      <c r="G51" s="252"/>
      <c r="H51" s="252"/>
      <c r="I51" s="252"/>
      <c r="J51" s="237">
        <f t="shared" si="3"/>
        <v>0</v>
      </c>
      <c r="K51" s="486"/>
      <c r="L51" s="252">
        <f>'5- Identificación de Riesgos'!I42</f>
        <v>0</v>
      </c>
      <c r="M51" s="162"/>
      <c r="N51" s="252"/>
      <c r="O51" s="252"/>
      <c r="P51" s="252"/>
      <c r="Q51" s="252"/>
      <c r="R51" s="237">
        <f t="shared" si="4"/>
        <v>0</v>
      </c>
      <c r="S51" s="486"/>
      <c r="T51" s="401"/>
      <c r="U51" s="404"/>
      <c r="V51" s="407"/>
    </row>
    <row r="52" spans="1:22" hidden="1">
      <c r="A52" s="410"/>
      <c r="B52" s="468"/>
      <c r="C52" s="268" t="str">
        <f>'5- Identificación de Riesgos'!D43</f>
        <v xml:space="preserve">4. Falta divulgación de los procedimientos </v>
      </c>
      <c r="D52" s="251"/>
      <c r="E52" s="270"/>
      <c r="F52" s="252"/>
      <c r="G52" s="252"/>
      <c r="H52" s="252"/>
      <c r="I52" s="252"/>
      <c r="J52" s="237">
        <f t="shared" si="3"/>
        <v>0</v>
      </c>
      <c r="K52" s="486"/>
      <c r="L52" s="252">
        <f>'5- Identificación de Riesgos'!I43</f>
        <v>0</v>
      </c>
      <c r="M52" s="162"/>
      <c r="N52" s="252"/>
      <c r="O52" s="252"/>
      <c r="P52" s="252"/>
      <c r="Q52" s="252"/>
      <c r="R52" s="237">
        <f t="shared" si="4"/>
        <v>0</v>
      </c>
      <c r="S52" s="486"/>
      <c r="T52" s="401"/>
      <c r="U52" s="404"/>
      <c r="V52" s="407"/>
    </row>
    <row r="53" spans="1:22" ht="30" hidden="1">
      <c r="A53" s="410"/>
      <c r="B53" s="468"/>
      <c r="C53" s="268" t="str">
        <f>'5- Identificación de Riesgos'!D44</f>
        <v xml:space="preserve">5. Fallas en el sistema de  radicación  de comunicaciones oficiales </v>
      </c>
      <c r="D53" s="251"/>
      <c r="E53" s="251"/>
      <c r="F53" s="252"/>
      <c r="G53" s="252"/>
      <c r="H53" s="252"/>
      <c r="I53" s="252"/>
      <c r="J53" s="237">
        <f t="shared" si="3"/>
        <v>0</v>
      </c>
      <c r="K53" s="486"/>
      <c r="L53" s="252">
        <f>'5- Identificación de Riesgos'!I44</f>
        <v>0</v>
      </c>
      <c r="M53" s="162"/>
      <c r="N53" s="252"/>
      <c r="O53" s="252"/>
      <c r="P53" s="252"/>
      <c r="Q53" s="252"/>
      <c r="R53" s="237">
        <f t="shared" si="4"/>
        <v>0</v>
      </c>
      <c r="S53" s="486"/>
      <c r="T53" s="401"/>
      <c r="U53" s="404"/>
      <c r="V53" s="407"/>
    </row>
    <row r="54" spans="1:22" ht="30" hidden="1">
      <c r="A54" s="410"/>
      <c r="B54" s="468"/>
      <c r="C54" s="268" t="str">
        <f>'5- Identificación de Riesgos'!D45</f>
        <v xml:space="preserve">6. Demoras en la distribución de las comunicaciones oficiales </v>
      </c>
      <c r="D54" s="251"/>
      <c r="E54" s="270"/>
      <c r="F54" s="252"/>
      <c r="G54" s="252"/>
      <c r="H54" s="252"/>
      <c r="I54" s="252"/>
      <c r="J54" s="237">
        <f t="shared" si="3"/>
        <v>0</v>
      </c>
      <c r="K54" s="486"/>
      <c r="L54" s="252">
        <f>'5- Identificación de Riesgos'!I45</f>
        <v>0</v>
      </c>
      <c r="M54" s="162"/>
      <c r="N54" s="252"/>
      <c r="O54" s="252"/>
      <c r="P54" s="252"/>
      <c r="Q54" s="252"/>
      <c r="R54" s="237">
        <f t="shared" si="4"/>
        <v>0</v>
      </c>
      <c r="S54" s="486"/>
      <c r="T54" s="401"/>
      <c r="U54" s="404"/>
      <c r="V54" s="407"/>
    </row>
    <row r="55" spans="1:22" hidden="1">
      <c r="A55" s="410"/>
      <c r="B55" s="468"/>
      <c r="C55" s="268">
        <f>'5- Identificación de Riesgos'!D46</f>
        <v>0</v>
      </c>
      <c r="D55" s="251"/>
      <c r="E55" s="270"/>
      <c r="F55" s="252"/>
      <c r="G55" s="252"/>
      <c r="H55" s="252"/>
      <c r="I55" s="252"/>
      <c r="J55" s="237">
        <f t="shared" si="3"/>
        <v>0</v>
      </c>
      <c r="K55" s="486"/>
      <c r="L55" s="252">
        <f>'5- Identificación de Riesgos'!I46</f>
        <v>0</v>
      </c>
      <c r="M55" s="162"/>
      <c r="N55" s="252"/>
      <c r="O55" s="252"/>
      <c r="P55" s="252"/>
      <c r="Q55" s="252"/>
      <c r="R55" s="237">
        <f t="shared" si="4"/>
        <v>0</v>
      </c>
      <c r="S55" s="486"/>
      <c r="T55" s="401"/>
      <c r="U55" s="404"/>
      <c r="V55" s="407"/>
    </row>
    <row r="56" spans="1:22" hidden="1">
      <c r="A56" s="410"/>
      <c r="B56" s="468"/>
      <c r="C56" s="268">
        <f>'5- Identificación de Riesgos'!D47</f>
        <v>0</v>
      </c>
      <c r="D56" s="251"/>
      <c r="E56" s="270"/>
      <c r="F56" s="252"/>
      <c r="G56" s="252"/>
      <c r="H56" s="252"/>
      <c r="I56" s="252"/>
      <c r="J56" s="237">
        <f t="shared" si="3"/>
        <v>0</v>
      </c>
      <c r="K56" s="486"/>
      <c r="L56" s="252">
        <f>'5- Identificación de Riesgos'!I47</f>
        <v>0</v>
      </c>
      <c r="M56" s="162"/>
      <c r="N56" s="252"/>
      <c r="O56" s="252"/>
      <c r="P56" s="252"/>
      <c r="Q56" s="252"/>
      <c r="R56" s="237">
        <f t="shared" si="4"/>
        <v>0</v>
      </c>
      <c r="S56" s="486"/>
      <c r="T56" s="401"/>
      <c r="U56" s="404"/>
      <c r="V56" s="407"/>
    </row>
    <row r="57" spans="1:22" hidden="1">
      <c r="A57" s="410"/>
      <c r="B57" s="468"/>
      <c r="C57" s="268">
        <f>'5- Identificación de Riesgos'!D48</f>
        <v>0</v>
      </c>
      <c r="D57" s="251"/>
      <c r="E57" s="270"/>
      <c r="F57" s="252"/>
      <c r="G57" s="252"/>
      <c r="H57" s="252"/>
      <c r="I57" s="252"/>
      <c r="J57" s="237">
        <f t="shared" si="3"/>
        <v>0</v>
      </c>
      <c r="K57" s="486"/>
      <c r="L57" s="252">
        <f>'5- Identificación de Riesgos'!I48</f>
        <v>0</v>
      </c>
      <c r="M57" s="162"/>
      <c r="N57" s="252"/>
      <c r="O57" s="252"/>
      <c r="P57" s="252"/>
      <c r="Q57" s="252"/>
      <c r="R57" s="237">
        <f t="shared" si="4"/>
        <v>0</v>
      </c>
      <c r="S57" s="486"/>
      <c r="T57" s="401"/>
      <c r="U57" s="404"/>
      <c r="V57" s="407"/>
    </row>
    <row r="58" spans="1:22" ht="15.75" hidden="1" thickBot="1">
      <c r="A58" s="411"/>
      <c r="B58" s="469"/>
      <c r="C58" s="271">
        <f>'5- Identificación de Riesgos'!D49</f>
        <v>0</v>
      </c>
      <c r="D58" s="253"/>
      <c r="E58" s="161"/>
      <c r="F58" s="254"/>
      <c r="G58" s="254"/>
      <c r="H58" s="254"/>
      <c r="I58" s="254"/>
      <c r="J58" s="238">
        <f t="shared" si="3"/>
        <v>0</v>
      </c>
      <c r="K58" s="487"/>
      <c r="L58" s="254">
        <f>'5- Identificación de Riesgos'!I49</f>
        <v>0</v>
      </c>
      <c r="M58" s="163"/>
      <c r="N58" s="254"/>
      <c r="O58" s="254"/>
      <c r="P58" s="254"/>
      <c r="Q58" s="254"/>
      <c r="R58" s="238">
        <f t="shared" si="4"/>
        <v>0</v>
      </c>
      <c r="S58" s="487"/>
      <c r="T58" s="402"/>
      <c r="U58" s="405"/>
      <c r="V58" s="408"/>
    </row>
    <row r="59" spans="1:22" ht="30" hidden="1">
      <c r="A59" s="409">
        <v>6</v>
      </c>
      <c r="B59" s="403" t="str">
        <f>'5- Identificación de Riesgos'!B60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59" s="265" t="str">
        <f>'5- Identificación de Riesgos'!D60</f>
        <v>1. Falta de ética de los servidores públicos (Debilidades en principios y valores)</v>
      </c>
      <c r="D59" s="249"/>
      <c r="E59" s="272"/>
      <c r="F59" s="250"/>
      <c r="G59" s="250"/>
      <c r="H59" s="250"/>
      <c r="I59" s="250"/>
      <c r="J59" s="239">
        <f t="shared" si="3"/>
        <v>0</v>
      </c>
      <c r="K59" s="490">
        <f>AVERAGE(J59:J68)</f>
        <v>0</v>
      </c>
      <c r="L59" s="250">
        <f>'5- Identificación de Riesgos'!I60</f>
        <v>0</v>
      </c>
      <c r="M59" s="164"/>
      <c r="N59" s="250"/>
      <c r="O59" s="250"/>
      <c r="P59" s="250"/>
      <c r="Q59" s="250"/>
      <c r="R59" s="239">
        <f t="shared" si="4"/>
        <v>0</v>
      </c>
      <c r="S59" s="490">
        <f t="shared" ref="S59" si="7">AVERAGE(R59:R68)</f>
        <v>0</v>
      </c>
      <c r="T59" s="400" t="e">
        <f>CONCATENATE(INDEX('8- Políticas de Administración '!$B$6:$F$10,MATCH(ROUND(IF((RIGHT('5- Identificación de Riesgos'!H60,1)-'6- Valoración Controles'!K59)&lt;1,1,(RIGHT('5- Identificación de Riesgos'!H60,1)-'6- Valoración Controles'!K59)),0),'8- Políticas de Administración '!$F$6:$F$10,0),1)," - ",ROUND(IF((RIGHT('5- Identificación de Riesgos'!H60,1)-'6- Valoración Controles'!K59)&lt;1,1,(RIGHT('5- Identificación de Riesgos'!H60,1)-'6- Valoración Controles'!K59)),0))</f>
        <v>#DIV/0!</v>
      </c>
      <c r="U59" s="403" t="e">
        <f>CONCATENATE(INDEX('8- Políticas de Administración '!$B$17:$F$21,MATCH(ROUND(IF((RIGHT('5- Identificación de Riesgos'!M60,1)-'6- Valoración Controles'!S59)&lt;1,1,(RIGHT('5- Identificación de Riesgos'!M60,1)-'6- Valoración Controles'!S59)),0),'8- Políticas de Administración '!$F$17:$F$21,0),1)," - ",ROUND(IF((RIGHT('5- Identificación de Riesgos'!M60,1)-'6- Valoración Controles'!S59)&lt;1,1,(RIGHT('5- Identificación de Riesgos'!M60,1)-'6- Valoración Controles'!S59)),0))</f>
        <v>#VALUE!</v>
      </c>
      <c r="V59" s="406" t="e">
        <f>CONCATENATE(VLOOKUP((LEFT(T59,LEN(T59)-4)&amp;LEFT(U59,LEN(U59)-4)),'9- Matriz de Calor '!$D$18:$E$42,2,0)," - ",RIGHT(T59,1)*RIGHT(U59,1))</f>
        <v>#DIV/0!</v>
      </c>
    </row>
    <row r="60" spans="1:22" ht="30" hidden="1">
      <c r="A60" s="410"/>
      <c r="B60" s="404"/>
      <c r="C60" s="268" t="str">
        <f>'5- Identificación de Riesgos'!D61</f>
        <v>2. Falta de ética de terceros interesados  (Debilidades principios y valores)</v>
      </c>
      <c r="D60" s="251"/>
      <c r="E60" s="273"/>
      <c r="F60" s="252"/>
      <c r="G60" s="252"/>
      <c r="H60" s="252"/>
      <c r="I60" s="252"/>
      <c r="J60" s="237">
        <f t="shared" si="3"/>
        <v>0</v>
      </c>
      <c r="K60" s="486"/>
      <c r="L60" s="252">
        <f>'5- Identificación de Riesgos'!I61</f>
        <v>0</v>
      </c>
      <c r="M60" s="162"/>
      <c r="N60" s="252"/>
      <c r="O60" s="252"/>
      <c r="P60" s="252"/>
      <c r="Q60" s="252"/>
      <c r="R60" s="237">
        <f t="shared" si="4"/>
        <v>0</v>
      </c>
      <c r="S60" s="486"/>
      <c r="T60" s="401"/>
      <c r="U60" s="404"/>
      <c r="V60" s="407"/>
    </row>
    <row r="61" spans="1:22" ht="30" hidden="1">
      <c r="A61" s="410"/>
      <c r="B61" s="404"/>
      <c r="C61" s="268" t="str">
        <f>'5- Identificación de Riesgos'!D62</f>
        <v>3. Debilidades en los procedimientos de control de proveedores (operador)</v>
      </c>
      <c r="D61" s="251"/>
      <c r="E61" s="273"/>
      <c r="F61" s="252"/>
      <c r="G61" s="252"/>
      <c r="H61" s="252"/>
      <c r="I61" s="252"/>
      <c r="J61" s="237">
        <f t="shared" si="3"/>
        <v>0</v>
      </c>
      <c r="K61" s="486"/>
      <c r="L61" s="252">
        <f>'5- Identificación de Riesgos'!I62</f>
        <v>0</v>
      </c>
      <c r="M61" s="162"/>
      <c r="N61" s="252"/>
      <c r="O61" s="252"/>
      <c r="P61" s="252"/>
      <c r="Q61" s="252"/>
      <c r="R61" s="237">
        <f t="shared" si="4"/>
        <v>0</v>
      </c>
      <c r="S61" s="486"/>
      <c r="T61" s="401"/>
      <c r="U61" s="404"/>
      <c r="V61" s="407"/>
    </row>
    <row r="62" spans="1:22" hidden="1">
      <c r="A62" s="410"/>
      <c r="B62" s="404"/>
      <c r="C62" s="268"/>
      <c r="D62" s="251"/>
      <c r="E62" s="270"/>
      <c r="F62" s="252"/>
      <c r="G62" s="252"/>
      <c r="H62" s="252"/>
      <c r="I62" s="252"/>
      <c r="J62" s="237">
        <f t="shared" si="3"/>
        <v>0</v>
      </c>
      <c r="K62" s="486"/>
      <c r="L62" s="252">
        <f>'5- Identificación de Riesgos'!I63</f>
        <v>0</v>
      </c>
      <c r="M62" s="162"/>
      <c r="N62" s="252"/>
      <c r="O62" s="252"/>
      <c r="P62" s="252"/>
      <c r="Q62" s="252"/>
      <c r="R62" s="237">
        <f t="shared" si="4"/>
        <v>0</v>
      </c>
      <c r="S62" s="486"/>
      <c r="T62" s="401"/>
      <c r="U62" s="404"/>
      <c r="V62" s="407"/>
    </row>
    <row r="63" spans="1:22" hidden="1">
      <c r="A63" s="410"/>
      <c r="B63" s="404"/>
      <c r="C63" s="268">
        <f>'5- Identificación de Riesgos'!D63</f>
        <v>0</v>
      </c>
      <c r="D63" s="251"/>
      <c r="E63" s="251"/>
      <c r="F63" s="252"/>
      <c r="G63" s="252"/>
      <c r="H63" s="252"/>
      <c r="I63" s="252"/>
      <c r="J63" s="237">
        <f t="shared" si="3"/>
        <v>0</v>
      </c>
      <c r="K63" s="486"/>
      <c r="L63" s="252">
        <f>'5- Identificación de Riesgos'!I64</f>
        <v>0</v>
      </c>
      <c r="M63" s="162"/>
      <c r="N63" s="252"/>
      <c r="O63" s="252"/>
      <c r="P63" s="252"/>
      <c r="Q63" s="252"/>
      <c r="R63" s="237">
        <f t="shared" si="4"/>
        <v>0</v>
      </c>
      <c r="S63" s="486"/>
      <c r="T63" s="401"/>
      <c r="U63" s="404"/>
      <c r="V63" s="407"/>
    </row>
    <row r="64" spans="1:22" hidden="1">
      <c r="A64" s="410"/>
      <c r="B64" s="404"/>
      <c r="C64" s="268">
        <f>'5- Identificación de Riesgos'!D65</f>
        <v>0</v>
      </c>
      <c r="D64" s="251"/>
      <c r="E64" s="270"/>
      <c r="F64" s="252"/>
      <c r="G64" s="252"/>
      <c r="H64" s="252"/>
      <c r="I64" s="252"/>
      <c r="J64" s="237">
        <f t="shared" si="3"/>
        <v>0</v>
      </c>
      <c r="K64" s="486"/>
      <c r="L64" s="252">
        <f>'5- Identificación de Riesgos'!I65</f>
        <v>0</v>
      </c>
      <c r="M64" s="162"/>
      <c r="N64" s="252"/>
      <c r="O64" s="252"/>
      <c r="P64" s="252"/>
      <c r="Q64" s="252"/>
      <c r="R64" s="237">
        <f t="shared" si="4"/>
        <v>0</v>
      </c>
      <c r="S64" s="486"/>
      <c r="T64" s="401"/>
      <c r="U64" s="404"/>
      <c r="V64" s="407"/>
    </row>
    <row r="65" spans="1:22" hidden="1">
      <c r="A65" s="410"/>
      <c r="B65" s="404"/>
      <c r="C65" s="268">
        <f>'5- Identificación de Riesgos'!D66</f>
        <v>0</v>
      </c>
      <c r="D65" s="251"/>
      <c r="E65" s="270"/>
      <c r="F65" s="252"/>
      <c r="G65" s="252"/>
      <c r="H65" s="252"/>
      <c r="I65" s="252"/>
      <c r="J65" s="237">
        <f t="shared" si="3"/>
        <v>0</v>
      </c>
      <c r="K65" s="486"/>
      <c r="L65" s="252">
        <f>'5- Identificación de Riesgos'!I66</f>
        <v>0</v>
      </c>
      <c r="M65" s="162"/>
      <c r="N65" s="252"/>
      <c r="O65" s="252"/>
      <c r="P65" s="252"/>
      <c r="Q65" s="252"/>
      <c r="R65" s="237">
        <f t="shared" si="4"/>
        <v>0</v>
      </c>
      <c r="S65" s="486"/>
      <c r="T65" s="401"/>
      <c r="U65" s="404"/>
      <c r="V65" s="407"/>
    </row>
    <row r="66" spans="1:22" hidden="1">
      <c r="A66" s="410"/>
      <c r="B66" s="404"/>
      <c r="C66" s="268">
        <f>'5- Identificación de Riesgos'!D67</f>
        <v>0</v>
      </c>
      <c r="D66" s="251"/>
      <c r="E66" s="270"/>
      <c r="F66" s="252"/>
      <c r="G66" s="252"/>
      <c r="H66" s="252"/>
      <c r="I66" s="252"/>
      <c r="J66" s="237">
        <f t="shared" si="3"/>
        <v>0</v>
      </c>
      <c r="K66" s="486"/>
      <c r="L66" s="252">
        <f>'5- Identificación de Riesgos'!I67</f>
        <v>0</v>
      </c>
      <c r="M66" s="162"/>
      <c r="N66" s="252"/>
      <c r="O66" s="252"/>
      <c r="P66" s="252"/>
      <c r="Q66" s="252"/>
      <c r="R66" s="237">
        <f t="shared" si="4"/>
        <v>0</v>
      </c>
      <c r="S66" s="486"/>
      <c r="T66" s="401"/>
      <c r="U66" s="404"/>
      <c r="V66" s="407"/>
    </row>
    <row r="67" spans="1:22" hidden="1">
      <c r="A67" s="410"/>
      <c r="B67" s="404"/>
      <c r="C67" s="268">
        <f>'5- Identificación de Riesgos'!D68</f>
        <v>0</v>
      </c>
      <c r="D67" s="251"/>
      <c r="E67" s="270"/>
      <c r="F67" s="252"/>
      <c r="G67" s="252"/>
      <c r="H67" s="252"/>
      <c r="I67" s="252"/>
      <c r="J67" s="237">
        <f t="shared" si="3"/>
        <v>0</v>
      </c>
      <c r="K67" s="486"/>
      <c r="L67" s="252">
        <f>'5- Identificación de Riesgos'!I68</f>
        <v>0</v>
      </c>
      <c r="M67" s="162"/>
      <c r="N67" s="252"/>
      <c r="O67" s="252"/>
      <c r="P67" s="252"/>
      <c r="Q67" s="252"/>
      <c r="R67" s="237">
        <f t="shared" si="4"/>
        <v>0</v>
      </c>
      <c r="S67" s="486"/>
      <c r="T67" s="401"/>
      <c r="U67" s="404"/>
      <c r="V67" s="407"/>
    </row>
    <row r="68" spans="1:22" ht="15.75" hidden="1" thickBot="1">
      <c r="A68" s="411"/>
      <c r="B68" s="405"/>
      <c r="C68" s="271">
        <f>'5- Identificación de Riesgos'!D69</f>
        <v>0</v>
      </c>
      <c r="D68" s="253"/>
      <c r="E68" s="161"/>
      <c r="F68" s="254"/>
      <c r="G68" s="254"/>
      <c r="H68" s="254"/>
      <c r="I68" s="254"/>
      <c r="J68" s="238">
        <f t="shared" si="3"/>
        <v>0</v>
      </c>
      <c r="K68" s="487"/>
      <c r="L68" s="254">
        <f>'5- Identificación de Riesgos'!I69</f>
        <v>0</v>
      </c>
      <c r="M68" s="163"/>
      <c r="N68" s="254"/>
      <c r="O68" s="254"/>
      <c r="P68" s="254"/>
      <c r="Q68" s="254"/>
      <c r="R68" s="238">
        <f t="shared" si="4"/>
        <v>0</v>
      </c>
      <c r="S68" s="487"/>
      <c r="T68" s="402"/>
      <c r="U68" s="405"/>
      <c r="V68" s="408"/>
    </row>
    <row r="69" spans="1:22" ht="30" hidden="1">
      <c r="A69" s="482">
        <v>7</v>
      </c>
      <c r="B69" s="417" t="str">
        <f>'5- Identificación de Riesgos'!B70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69" s="274" t="str">
        <f>'5- Identificación de Riesgos'!D70</f>
        <v>1. Falta de ética de los servidores públicos (Debilidades en principios y valores)</v>
      </c>
      <c r="D69" s="275"/>
      <c r="E69" s="272"/>
      <c r="F69" s="257"/>
      <c r="G69" s="257"/>
      <c r="H69" s="257"/>
      <c r="I69" s="257"/>
      <c r="J69" s="236">
        <f t="shared" ref="J69:J78" si="8">COUNTIF(F69:I69,"SI")/4</f>
        <v>0</v>
      </c>
      <c r="K69" s="485">
        <f>AVERAGE(J69:J78)</f>
        <v>0</v>
      </c>
      <c r="L69" s="257">
        <f>'5- Identificación de Riesgos'!I80</f>
        <v>0</v>
      </c>
      <c r="M69" s="165"/>
      <c r="N69" s="257"/>
      <c r="O69" s="257"/>
      <c r="P69" s="257"/>
      <c r="Q69" s="257"/>
      <c r="R69" s="236">
        <f t="shared" ref="R69:R78" si="9">SUM(COUNTIF(N69,"SI")*25%,COUNTIF(O69,"SI")*40%,COUNTIF(P69,"SI")*25%,COUNTIF(Q69,"SI")*10%)</f>
        <v>0</v>
      </c>
      <c r="S69" s="485">
        <f t="shared" ref="S69" si="10">AVERAGE(R69:R78)</f>
        <v>0</v>
      </c>
      <c r="T69" s="400" t="e">
        <f>CONCATENATE(INDEX('8- Políticas de Administración '!$B$6:$F$10,MATCH(ROUND(IF((RIGHT('5- Identificación de Riesgos'!H70,1)-'6- Valoración Controles'!K69)&lt;1,1,(RIGHT('5- Identificación de Riesgos'!H70,1)-'6- Valoración Controles'!K69)),0),'8- Políticas de Administración '!$F$6:$F$10,0),1)," - ",ROUND(IF((RIGHT('5- Identificación de Riesgos'!H70,1)-'6- Valoración Controles'!K69)&lt;1,1,(RIGHT('5- Identificación de Riesgos'!H70,1)-'6- Valoración Controles'!K69)),0))</f>
        <v>#DIV/0!</v>
      </c>
      <c r="U69" s="403" t="e">
        <f>CONCATENATE(INDEX('8- Políticas de Administración '!$B$17:$F$21,MATCH(ROUND(IF((RIGHT('5- Identificación de Riesgos'!M70,1)-'6- Valoración Controles'!S69)&lt;1,1,(RIGHT('5- Identificación de Riesgos'!M70,1)-'6- Valoración Controles'!S69)),0),'8- Políticas de Administración '!$F$17:$F$21,0),1)," - ",ROUND(IF((RIGHT('5- Identificación de Riesgos'!M70,1)-'6- Valoración Controles'!S69)&lt;1,1,(RIGHT('5- Identificación de Riesgos'!M70,1)-'6- Valoración Controles'!S69)),0))</f>
        <v>#VALUE!</v>
      </c>
      <c r="V69" s="406" t="e">
        <f>CONCATENATE(VLOOKUP((LEFT(T69,LEN(T69)-4)&amp;LEFT(U69,LEN(U69)-4)),'9- Matriz de Calor '!$D$18:$E$42,2,0)," - ",RIGHT(T69,1)*RIGHT(U69,1))</f>
        <v>#DIV/0!</v>
      </c>
    </row>
    <row r="70" spans="1:22" ht="30" hidden="1">
      <c r="A70" s="483"/>
      <c r="B70" s="404"/>
      <c r="C70" s="268" t="str">
        <f>'5- Identificación de Riesgos'!D71</f>
        <v>2. Falta de ética de terceros interesados  (Debilidades principios y valores)</v>
      </c>
      <c r="D70" s="251"/>
      <c r="E70" s="273"/>
      <c r="F70" s="252"/>
      <c r="G70" s="252"/>
      <c r="H70" s="252"/>
      <c r="I70" s="252"/>
      <c r="J70" s="237">
        <f t="shared" si="8"/>
        <v>0</v>
      </c>
      <c r="K70" s="486"/>
      <c r="L70" s="252">
        <f>'5- Identificación de Riesgos'!I81</f>
        <v>0</v>
      </c>
      <c r="M70" s="162"/>
      <c r="N70" s="252"/>
      <c r="O70" s="252"/>
      <c r="P70" s="252"/>
      <c r="Q70" s="252"/>
      <c r="R70" s="237">
        <f t="shared" si="9"/>
        <v>0</v>
      </c>
      <c r="S70" s="486"/>
      <c r="T70" s="401"/>
      <c r="U70" s="404"/>
      <c r="V70" s="407"/>
    </row>
    <row r="71" spans="1:22" ht="30" hidden="1">
      <c r="A71" s="483"/>
      <c r="B71" s="404"/>
      <c r="C71" s="268" t="str">
        <f>'5- Identificación de Riesgos'!D72</f>
        <v>3. Debilidades en los controles de los procedimientos en los procesos de selección.</v>
      </c>
      <c r="D71" s="251"/>
      <c r="E71" s="276"/>
      <c r="F71" s="252"/>
      <c r="G71" s="252"/>
      <c r="H71" s="252"/>
      <c r="I71" s="252"/>
      <c r="J71" s="237">
        <f t="shared" si="8"/>
        <v>0</v>
      </c>
      <c r="K71" s="486"/>
      <c r="L71" s="252">
        <f>'5- Identificación de Riesgos'!I82</f>
        <v>0</v>
      </c>
      <c r="M71" s="162"/>
      <c r="N71" s="252"/>
      <c r="O71" s="252"/>
      <c r="P71" s="252"/>
      <c r="Q71" s="252"/>
      <c r="R71" s="237">
        <f t="shared" si="9"/>
        <v>0</v>
      </c>
      <c r="S71" s="486"/>
      <c r="T71" s="401"/>
      <c r="U71" s="404"/>
      <c r="V71" s="407"/>
    </row>
    <row r="72" spans="1:22" hidden="1">
      <c r="A72" s="483"/>
      <c r="B72" s="404"/>
      <c r="C72" s="268">
        <f>'5- Identificación de Riesgos'!D73</f>
        <v>0</v>
      </c>
      <c r="D72" s="251"/>
      <c r="E72" s="270"/>
      <c r="F72" s="252"/>
      <c r="G72" s="252"/>
      <c r="H72" s="252"/>
      <c r="I72" s="252"/>
      <c r="J72" s="237">
        <f t="shared" si="8"/>
        <v>0</v>
      </c>
      <c r="K72" s="486"/>
      <c r="L72" s="252">
        <f>'5- Identificación de Riesgos'!I83</f>
        <v>0</v>
      </c>
      <c r="M72" s="162"/>
      <c r="N72" s="252"/>
      <c r="O72" s="252"/>
      <c r="P72" s="252"/>
      <c r="Q72" s="252"/>
      <c r="R72" s="237">
        <f t="shared" si="9"/>
        <v>0</v>
      </c>
      <c r="S72" s="486"/>
      <c r="T72" s="401"/>
      <c r="U72" s="404"/>
      <c r="V72" s="407"/>
    </row>
    <row r="73" spans="1:22" hidden="1">
      <c r="A73" s="483"/>
      <c r="B73" s="404"/>
      <c r="C73" s="268">
        <f>'5- Identificación de Riesgos'!D74</f>
        <v>0</v>
      </c>
      <c r="D73" s="251"/>
      <c r="E73" s="251"/>
      <c r="F73" s="252"/>
      <c r="G73" s="252"/>
      <c r="H73" s="252"/>
      <c r="I73" s="252"/>
      <c r="J73" s="237">
        <f t="shared" si="8"/>
        <v>0</v>
      </c>
      <c r="K73" s="486"/>
      <c r="L73" s="252">
        <f>'5- Identificación de Riesgos'!I84</f>
        <v>0</v>
      </c>
      <c r="M73" s="162"/>
      <c r="N73" s="252"/>
      <c r="O73" s="252"/>
      <c r="P73" s="252"/>
      <c r="Q73" s="252"/>
      <c r="R73" s="237">
        <f t="shared" si="9"/>
        <v>0</v>
      </c>
      <c r="S73" s="486"/>
      <c r="T73" s="401"/>
      <c r="U73" s="404"/>
      <c r="V73" s="407"/>
    </row>
    <row r="74" spans="1:22" hidden="1">
      <c r="A74" s="483"/>
      <c r="B74" s="404"/>
      <c r="C74" s="268">
        <f>'5- Identificación de Riesgos'!D75</f>
        <v>0</v>
      </c>
      <c r="D74" s="251"/>
      <c r="E74" s="270"/>
      <c r="F74" s="252"/>
      <c r="G74" s="252"/>
      <c r="H74" s="252"/>
      <c r="I74" s="252"/>
      <c r="J74" s="237">
        <f t="shared" si="8"/>
        <v>0</v>
      </c>
      <c r="K74" s="486"/>
      <c r="L74" s="252">
        <f>'5- Identificación de Riesgos'!I85</f>
        <v>0</v>
      </c>
      <c r="M74" s="162"/>
      <c r="N74" s="252"/>
      <c r="O74" s="252"/>
      <c r="P74" s="252"/>
      <c r="Q74" s="252"/>
      <c r="R74" s="237">
        <f t="shared" si="9"/>
        <v>0</v>
      </c>
      <c r="S74" s="486"/>
      <c r="T74" s="401"/>
      <c r="U74" s="404"/>
      <c r="V74" s="407"/>
    </row>
    <row r="75" spans="1:22" hidden="1">
      <c r="A75" s="483"/>
      <c r="B75" s="404"/>
      <c r="C75" s="268">
        <f>'5- Identificación de Riesgos'!D76</f>
        <v>0</v>
      </c>
      <c r="D75" s="251"/>
      <c r="E75" s="270"/>
      <c r="F75" s="252"/>
      <c r="G75" s="252"/>
      <c r="H75" s="252"/>
      <c r="I75" s="252"/>
      <c r="J75" s="237">
        <f t="shared" si="8"/>
        <v>0</v>
      </c>
      <c r="K75" s="486"/>
      <c r="L75" s="252">
        <f>'5- Identificación de Riesgos'!I86</f>
        <v>0</v>
      </c>
      <c r="M75" s="162"/>
      <c r="N75" s="252"/>
      <c r="O75" s="252"/>
      <c r="P75" s="252"/>
      <c r="Q75" s="252"/>
      <c r="R75" s="237">
        <f t="shared" si="9"/>
        <v>0</v>
      </c>
      <c r="S75" s="486"/>
      <c r="T75" s="401"/>
      <c r="U75" s="404"/>
      <c r="V75" s="407"/>
    </row>
    <row r="76" spans="1:22" hidden="1">
      <c r="A76" s="483"/>
      <c r="B76" s="404"/>
      <c r="C76" s="268">
        <f>'5- Identificación de Riesgos'!D77</f>
        <v>0</v>
      </c>
      <c r="D76" s="251"/>
      <c r="E76" s="270"/>
      <c r="F76" s="252"/>
      <c r="G76" s="252"/>
      <c r="H76" s="252"/>
      <c r="I76" s="252"/>
      <c r="J76" s="237">
        <f t="shared" si="8"/>
        <v>0</v>
      </c>
      <c r="K76" s="486"/>
      <c r="L76" s="252">
        <f>'5- Identificación de Riesgos'!I87</f>
        <v>0</v>
      </c>
      <c r="M76" s="162"/>
      <c r="N76" s="252"/>
      <c r="O76" s="252"/>
      <c r="P76" s="252"/>
      <c r="Q76" s="252"/>
      <c r="R76" s="237">
        <f t="shared" si="9"/>
        <v>0</v>
      </c>
      <c r="S76" s="486"/>
      <c r="T76" s="401"/>
      <c r="U76" s="404"/>
      <c r="V76" s="407"/>
    </row>
    <row r="77" spans="1:22" hidden="1">
      <c r="A77" s="483"/>
      <c r="B77" s="404"/>
      <c r="C77" s="268">
        <f>'5- Identificación de Riesgos'!D78</f>
        <v>0</v>
      </c>
      <c r="D77" s="251"/>
      <c r="E77" s="270"/>
      <c r="F77" s="252"/>
      <c r="G77" s="252"/>
      <c r="H77" s="252"/>
      <c r="I77" s="252"/>
      <c r="J77" s="237">
        <f t="shared" si="8"/>
        <v>0</v>
      </c>
      <c r="K77" s="486"/>
      <c r="L77" s="252">
        <f>'5- Identificación de Riesgos'!I88</f>
        <v>0</v>
      </c>
      <c r="M77" s="162"/>
      <c r="N77" s="252"/>
      <c r="O77" s="252"/>
      <c r="P77" s="252"/>
      <c r="Q77" s="252"/>
      <c r="R77" s="237">
        <f t="shared" si="9"/>
        <v>0</v>
      </c>
      <c r="S77" s="486"/>
      <c r="T77" s="401"/>
      <c r="U77" s="404"/>
      <c r="V77" s="407"/>
    </row>
    <row r="78" spans="1:22" ht="15.75" hidden="1" thickBot="1">
      <c r="A78" s="484"/>
      <c r="B78" s="405"/>
      <c r="C78" s="271">
        <f>'5- Identificación de Riesgos'!D79</f>
        <v>0</v>
      </c>
      <c r="D78" s="253"/>
      <c r="E78" s="161"/>
      <c r="F78" s="254"/>
      <c r="G78" s="254"/>
      <c r="H78" s="254"/>
      <c r="I78" s="254"/>
      <c r="J78" s="238">
        <f t="shared" si="8"/>
        <v>0</v>
      </c>
      <c r="K78" s="487"/>
      <c r="L78" s="254">
        <f>'5- Identificación de Riesgos'!I89</f>
        <v>0</v>
      </c>
      <c r="M78" s="163"/>
      <c r="N78" s="254"/>
      <c r="O78" s="254"/>
      <c r="P78" s="254"/>
      <c r="Q78" s="254"/>
      <c r="R78" s="238">
        <f t="shared" si="9"/>
        <v>0</v>
      </c>
      <c r="S78" s="487"/>
      <c r="T78" s="402"/>
      <c r="U78" s="405"/>
      <c r="V78" s="408"/>
    </row>
    <row r="79" spans="1:22" ht="30" hidden="1">
      <c r="A79" s="482">
        <v>8</v>
      </c>
      <c r="B79" s="417" t="str">
        <f>'5- Identificación de Riesgos'!B80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9" s="274" t="str">
        <f>'5- Identificación de Riesgos'!D80</f>
        <v>1. Falta de ética de los servidores públicos (Debilidades en principios y valores)</v>
      </c>
      <c r="D79" s="275"/>
      <c r="E79" s="272"/>
      <c r="F79" s="257"/>
      <c r="G79" s="257"/>
      <c r="H79" s="257"/>
      <c r="I79" s="257"/>
      <c r="J79" s="236">
        <f t="shared" ref="J79:J88" si="11">COUNTIF(F79:I79,"SI")/4</f>
        <v>0</v>
      </c>
      <c r="K79" s="485">
        <f>AVERAGE(J79:J88)</f>
        <v>0</v>
      </c>
      <c r="L79" s="257">
        <f>'5- Identificación de Riesgos'!I90</f>
        <v>0</v>
      </c>
      <c r="M79" s="165"/>
      <c r="N79" s="257"/>
      <c r="O79" s="257"/>
      <c r="P79" s="257"/>
      <c r="Q79" s="257"/>
      <c r="R79" s="236">
        <f t="shared" ref="R79:R88" si="12">SUM(COUNTIF(N79,"SI")*25%,COUNTIF(O79,"SI")*40%,COUNTIF(P79,"SI")*25%,COUNTIF(Q79,"SI")*10%)</f>
        <v>0</v>
      </c>
      <c r="S79" s="485">
        <f>AVERAGE(R79:R88)</f>
        <v>0</v>
      </c>
      <c r="T79" s="400" t="e">
        <f>CONCATENATE(INDEX('8- Políticas de Administración '!$B$6:$F$10,MATCH(ROUND(IF((RIGHT('5- Identificación de Riesgos'!H80,1)-'6- Valoración Controles'!K79)&lt;1,1,(RIGHT('5- Identificación de Riesgos'!H80,1)-'6- Valoración Controles'!K79)),0),'8- Políticas de Administración '!$F$6:$F$10,0),1)," - ",ROUND(IF((RIGHT('5- Identificación de Riesgos'!H80,1)-'6- Valoración Controles'!K79)&lt;1,1,(RIGHT('5- Identificación de Riesgos'!H80,1)-'6- Valoración Controles'!K79)),0))</f>
        <v>#DIV/0!</v>
      </c>
      <c r="U79" s="403" t="e">
        <f>CONCATENATE(INDEX('8- Políticas de Administración '!$B$17:$F$21,MATCH(ROUND(IF((RIGHT('5- Identificación de Riesgos'!M80,1)-'6- Valoración Controles'!S79)&lt;1,1,(RIGHT('5- Identificación de Riesgos'!M80,1)-'6- Valoración Controles'!S79)),0),'8- Políticas de Administración '!$F$17:$F$21,0),1)," - ",ROUND(IF((RIGHT('5- Identificación de Riesgos'!M80,1)-'6- Valoración Controles'!S79)&lt;1,1,(RIGHT('5- Identificación de Riesgos'!M80,1)-'6- Valoración Controles'!S79)),0))</f>
        <v>#VALUE!</v>
      </c>
      <c r="V79" s="479" t="e">
        <f>CONCATENATE(VLOOKUP((LEFT(T79,LEN(T79)-4)&amp;LEFT(U79,LEN(U79)-4)),'9- Matriz de Calor '!$D$18:$E$42,2,0)," - ",RIGHT(T79,1)*RIGHT(U79,1))</f>
        <v>#DIV/0!</v>
      </c>
    </row>
    <row r="80" spans="1:22" ht="30" hidden="1">
      <c r="A80" s="483"/>
      <c r="B80" s="404"/>
      <c r="C80" s="268" t="str">
        <f>'5- Identificación de Riesgos'!D81</f>
        <v>2. Falta de ética de terceros interesados  (Debilidades principios y valores)</v>
      </c>
      <c r="D80" s="251"/>
      <c r="E80" s="273"/>
      <c r="F80" s="252"/>
      <c r="G80" s="252"/>
      <c r="H80" s="252"/>
      <c r="I80" s="252"/>
      <c r="J80" s="237">
        <f t="shared" si="11"/>
        <v>0</v>
      </c>
      <c r="K80" s="486"/>
      <c r="L80" s="252">
        <f>'5- Identificación de Riesgos'!I91</f>
        <v>0</v>
      </c>
      <c r="M80" s="162"/>
      <c r="N80" s="252"/>
      <c r="O80" s="252"/>
      <c r="P80" s="252"/>
      <c r="Q80" s="252"/>
      <c r="R80" s="237">
        <f t="shared" si="12"/>
        <v>0</v>
      </c>
      <c r="S80" s="486"/>
      <c r="T80" s="401"/>
      <c r="U80" s="404"/>
      <c r="V80" s="480"/>
    </row>
    <row r="81" spans="1:22" ht="30" hidden="1">
      <c r="A81" s="483"/>
      <c r="B81" s="404"/>
      <c r="C81" s="268" t="str">
        <f>'5- Identificación de Riesgos'!D82</f>
        <v>3. Debilidades en los procedimientos de control de proveedores (operador)</v>
      </c>
      <c r="D81" s="251"/>
      <c r="E81" s="273"/>
      <c r="F81" s="252"/>
      <c r="G81" s="252"/>
      <c r="H81" s="252"/>
      <c r="I81" s="252"/>
      <c r="J81" s="237">
        <f t="shared" si="11"/>
        <v>0</v>
      </c>
      <c r="K81" s="486"/>
      <c r="L81" s="252">
        <f>'5- Identificación de Riesgos'!I92</f>
        <v>0</v>
      </c>
      <c r="M81" s="162"/>
      <c r="N81" s="252"/>
      <c r="O81" s="252"/>
      <c r="P81" s="252"/>
      <c r="Q81" s="252"/>
      <c r="R81" s="237">
        <f t="shared" si="12"/>
        <v>0</v>
      </c>
      <c r="S81" s="486"/>
      <c r="T81" s="401"/>
      <c r="U81" s="404"/>
      <c r="V81" s="480"/>
    </row>
    <row r="82" spans="1:22" hidden="1">
      <c r="A82" s="483"/>
      <c r="B82" s="404"/>
      <c r="C82" s="268">
        <f>'5- Identificación de Riesgos'!D83</f>
        <v>0</v>
      </c>
      <c r="D82" s="251"/>
      <c r="E82" s="270"/>
      <c r="F82" s="252"/>
      <c r="G82" s="252"/>
      <c r="H82" s="252"/>
      <c r="I82" s="252"/>
      <c r="J82" s="237">
        <f t="shared" si="11"/>
        <v>0</v>
      </c>
      <c r="K82" s="486"/>
      <c r="L82" s="252">
        <f>'5- Identificación de Riesgos'!I93</f>
        <v>0</v>
      </c>
      <c r="M82" s="162"/>
      <c r="N82" s="252"/>
      <c r="O82" s="252"/>
      <c r="P82" s="252"/>
      <c r="Q82" s="252"/>
      <c r="R82" s="237">
        <f t="shared" si="12"/>
        <v>0</v>
      </c>
      <c r="S82" s="486"/>
      <c r="T82" s="401"/>
      <c r="U82" s="404"/>
      <c r="V82" s="480"/>
    </row>
    <row r="83" spans="1:22" hidden="1">
      <c r="A83" s="483"/>
      <c r="B83" s="404"/>
      <c r="C83" s="268">
        <f>'5- Identificación de Riesgos'!D84</f>
        <v>0</v>
      </c>
      <c r="D83" s="251"/>
      <c r="E83" s="251"/>
      <c r="F83" s="252"/>
      <c r="G83" s="252"/>
      <c r="H83" s="252"/>
      <c r="I83" s="252"/>
      <c r="J83" s="237">
        <f t="shared" si="11"/>
        <v>0</v>
      </c>
      <c r="K83" s="486"/>
      <c r="L83" s="252">
        <f>'5- Identificación de Riesgos'!I94</f>
        <v>0</v>
      </c>
      <c r="M83" s="162"/>
      <c r="N83" s="252"/>
      <c r="O83" s="252"/>
      <c r="P83" s="252"/>
      <c r="Q83" s="252"/>
      <c r="R83" s="237">
        <f t="shared" si="12"/>
        <v>0</v>
      </c>
      <c r="S83" s="486"/>
      <c r="T83" s="401"/>
      <c r="U83" s="404"/>
      <c r="V83" s="480"/>
    </row>
    <row r="84" spans="1:22" hidden="1">
      <c r="A84" s="483"/>
      <c r="B84" s="404"/>
      <c r="C84" s="268">
        <f>'5- Identificación de Riesgos'!D85</f>
        <v>0</v>
      </c>
      <c r="D84" s="251"/>
      <c r="E84" s="270"/>
      <c r="F84" s="252"/>
      <c r="G84" s="252"/>
      <c r="H84" s="252"/>
      <c r="I84" s="252"/>
      <c r="J84" s="237">
        <f t="shared" si="11"/>
        <v>0</v>
      </c>
      <c r="K84" s="486"/>
      <c r="L84" s="252">
        <f>'5- Identificación de Riesgos'!I95</f>
        <v>0</v>
      </c>
      <c r="M84" s="162"/>
      <c r="N84" s="252"/>
      <c r="O84" s="252"/>
      <c r="P84" s="252"/>
      <c r="Q84" s="252"/>
      <c r="R84" s="237">
        <f t="shared" si="12"/>
        <v>0</v>
      </c>
      <c r="S84" s="486"/>
      <c r="T84" s="401"/>
      <c r="U84" s="404"/>
      <c r="V84" s="480"/>
    </row>
    <row r="85" spans="1:22" hidden="1">
      <c r="A85" s="483"/>
      <c r="B85" s="404"/>
      <c r="C85" s="268">
        <f>'5- Identificación de Riesgos'!D86</f>
        <v>0</v>
      </c>
      <c r="D85" s="251"/>
      <c r="E85" s="270"/>
      <c r="F85" s="252"/>
      <c r="G85" s="252"/>
      <c r="H85" s="252"/>
      <c r="I85" s="252"/>
      <c r="J85" s="237">
        <f t="shared" si="11"/>
        <v>0</v>
      </c>
      <c r="K85" s="486"/>
      <c r="L85" s="252">
        <f>'5- Identificación de Riesgos'!I96</f>
        <v>0</v>
      </c>
      <c r="M85" s="162"/>
      <c r="N85" s="252"/>
      <c r="O85" s="252"/>
      <c r="P85" s="252"/>
      <c r="Q85" s="252"/>
      <c r="R85" s="237">
        <f t="shared" si="12"/>
        <v>0</v>
      </c>
      <c r="S85" s="486"/>
      <c r="T85" s="401"/>
      <c r="U85" s="404"/>
      <c r="V85" s="480"/>
    </row>
    <row r="86" spans="1:22" hidden="1">
      <c r="A86" s="483"/>
      <c r="B86" s="404"/>
      <c r="C86" s="268">
        <f>'5- Identificación de Riesgos'!D87</f>
        <v>0</v>
      </c>
      <c r="D86" s="251"/>
      <c r="E86" s="270"/>
      <c r="F86" s="252"/>
      <c r="G86" s="252"/>
      <c r="H86" s="252"/>
      <c r="I86" s="252"/>
      <c r="J86" s="237">
        <f t="shared" si="11"/>
        <v>0</v>
      </c>
      <c r="K86" s="486"/>
      <c r="L86" s="252">
        <f>'5- Identificación de Riesgos'!I97</f>
        <v>0</v>
      </c>
      <c r="M86" s="162"/>
      <c r="N86" s="252"/>
      <c r="O86" s="252"/>
      <c r="P86" s="252"/>
      <c r="Q86" s="252"/>
      <c r="R86" s="237">
        <f t="shared" si="12"/>
        <v>0</v>
      </c>
      <c r="S86" s="486"/>
      <c r="T86" s="401"/>
      <c r="U86" s="404"/>
      <c r="V86" s="480"/>
    </row>
    <row r="87" spans="1:22" hidden="1">
      <c r="A87" s="483"/>
      <c r="B87" s="404"/>
      <c r="C87" s="268">
        <f>'5- Identificación de Riesgos'!D88</f>
        <v>0</v>
      </c>
      <c r="D87" s="251"/>
      <c r="E87" s="270"/>
      <c r="F87" s="252"/>
      <c r="G87" s="252"/>
      <c r="H87" s="252"/>
      <c r="I87" s="252"/>
      <c r="J87" s="237">
        <f t="shared" si="11"/>
        <v>0</v>
      </c>
      <c r="K87" s="486"/>
      <c r="L87" s="252">
        <f>'5- Identificación de Riesgos'!I98</f>
        <v>0</v>
      </c>
      <c r="M87" s="162"/>
      <c r="N87" s="252"/>
      <c r="O87" s="252"/>
      <c r="P87" s="252"/>
      <c r="Q87" s="252"/>
      <c r="R87" s="237">
        <f t="shared" si="12"/>
        <v>0</v>
      </c>
      <c r="S87" s="486"/>
      <c r="T87" s="401"/>
      <c r="U87" s="404"/>
      <c r="V87" s="480"/>
    </row>
    <row r="88" spans="1:22" ht="15.75" hidden="1" thickBot="1">
      <c r="A88" s="484"/>
      <c r="B88" s="405"/>
      <c r="C88" s="271">
        <f>'5- Identificación de Riesgos'!D89</f>
        <v>0</v>
      </c>
      <c r="D88" s="253"/>
      <c r="E88" s="161"/>
      <c r="F88" s="254"/>
      <c r="G88" s="254"/>
      <c r="H88" s="254"/>
      <c r="I88" s="254"/>
      <c r="J88" s="238">
        <f t="shared" si="11"/>
        <v>0</v>
      </c>
      <c r="K88" s="487"/>
      <c r="L88" s="254">
        <f>'5- Identificación de Riesgos'!I99</f>
        <v>0</v>
      </c>
      <c r="M88" s="163"/>
      <c r="N88" s="254"/>
      <c r="O88" s="254"/>
      <c r="P88" s="254"/>
      <c r="Q88" s="254"/>
      <c r="R88" s="238">
        <f t="shared" si="12"/>
        <v>0</v>
      </c>
      <c r="S88" s="487"/>
      <c r="T88" s="402"/>
      <c r="U88" s="405"/>
      <c r="V88" s="481"/>
    </row>
  </sheetData>
  <mergeCells count="74">
    <mergeCell ref="U69:U78"/>
    <mergeCell ref="V69:V78"/>
    <mergeCell ref="A69:A78"/>
    <mergeCell ref="B69:B78"/>
    <mergeCell ref="K69:K78"/>
    <mergeCell ref="S69:S78"/>
    <mergeCell ref="T69:T78"/>
    <mergeCell ref="T59:T68"/>
    <mergeCell ref="U59:U68"/>
    <mergeCell ref="V59:V68"/>
    <mergeCell ref="A59:A68"/>
    <mergeCell ref="B59:B68"/>
    <mergeCell ref="K59:K68"/>
    <mergeCell ref="S59:S68"/>
    <mergeCell ref="T49:T58"/>
    <mergeCell ref="U49:U58"/>
    <mergeCell ref="V49:V58"/>
    <mergeCell ref="A49:A58"/>
    <mergeCell ref="B49:B58"/>
    <mergeCell ref="K49:K58"/>
    <mergeCell ref="S49:S58"/>
    <mergeCell ref="T40:T48"/>
    <mergeCell ref="U40:U48"/>
    <mergeCell ref="V40:V48"/>
    <mergeCell ref="A40:A48"/>
    <mergeCell ref="B40:B48"/>
    <mergeCell ref="K40:K48"/>
    <mergeCell ref="S40:S48"/>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79:U88"/>
    <mergeCell ref="V79:V88"/>
    <mergeCell ref="A79:A88"/>
    <mergeCell ref="B79:B88"/>
    <mergeCell ref="K79:K88"/>
    <mergeCell ref="S79:S88"/>
    <mergeCell ref="T79:T88"/>
  </mergeCells>
  <conditionalFormatting sqref="T10">
    <cfRule type="containsText" dxfId="430" priority="804" operator="containsText" text="Muy Baja">
      <formula>NOT(ISERROR(SEARCH("Muy Baja",T10)))</formula>
    </cfRule>
    <cfRule type="containsText" dxfId="429" priority="805" operator="containsText" text="Baja">
      <formula>NOT(ISERROR(SEARCH("Baja",T10)))</formula>
    </cfRule>
    <cfRule type="containsText" dxfId="428" priority="806" operator="containsText" text="Muy Alta">
      <formula>NOT(ISERROR(SEARCH("Muy Alta",T10)))</formula>
    </cfRule>
    <cfRule type="containsText" dxfId="427" priority="808" operator="containsText" text="Alta">
      <formula>NOT(ISERROR(SEARCH("Alta",T10)))</formula>
    </cfRule>
    <cfRule type="containsText" dxfId="426" priority="809" operator="containsText" text="Media">
      <formula>NOT(ISERROR(SEARCH("Media",T10)))</formula>
    </cfRule>
    <cfRule type="containsText" dxfId="425" priority="810" operator="containsText" text="Media">
      <formula>NOT(ISERROR(SEARCH("Media",T10)))</formula>
    </cfRule>
    <cfRule type="containsText" dxfId="424" priority="811" operator="containsText" text="Media">
      <formula>NOT(ISERROR(SEARCH("Media",T10)))</formula>
    </cfRule>
    <cfRule type="containsText" dxfId="423" priority="812" operator="containsText" text="Muy Baja">
      <formula>NOT(ISERROR(SEARCH("Muy Baja",T10)))</formula>
    </cfRule>
    <cfRule type="containsText" dxfId="422" priority="813" operator="containsText" text="Baja">
      <formula>NOT(ISERROR(SEARCH("Baja",T10)))</formula>
    </cfRule>
    <cfRule type="containsText" dxfId="421" priority="814" operator="containsText" text="Muy Baja">
      <formula>NOT(ISERROR(SEARCH("Muy Baja",T10)))</formula>
    </cfRule>
    <cfRule type="containsText" dxfId="420" priority="815" operator="containsText" text="Muy Baja">
      <formula>NOT(ISERROR(SEARCH("Muy Baja",T10)))</formula>
    </cfRule>
    <cfRule type="containsText" dxfId="419" priority="816" operator="containsText" text="Muy Baja">
      <formula>NOT(ISERROR(SEARCH("Muy Baja",T10)))</formula>
    </cfRule>
    <cfRule type="containsText" dxfId="418" priority="817" operator="containsText" text="Muy Baja'Tabla probabilidad'!">
      <formula>NOT(ISERROR(SEARCH("Muy Baja'Tabla probabilidad'!",T10)))</formula>
    </cfRule>
    <cfRule type="containsText" dxfId="417" priority="818" operator="containsText" text="Muy bajo">
      <formula>NOT(ISERROR(SEARCH("Muy bajo",T10)))</formula>
    </cfRule>
    <cfRule type="containsText" dxfId="416" priority="819" operator="containsText" text="Alta">
      <formula>NOT(ISERROR(SEARCH("Alta",T10)))</formula>
    </cfRule>
    <cfRule type="containsText" dxfId="415" priority="820" operator="containsText" text="Media">
      <formula>NOT(ISERROR(SEARCH("Media",T10)))</formula>
    </cfRule>
    <cfRule type="containsText" dxfId="414" priority="821" operator="containsText" text="Baja">
      <formula>NOT(ISERROR(SEARCH("Baja",T10)))</formula>
    </cfRule>
    <cfRule type="containsText" dxfId="413" priority="822" operator="containsText" text="Muy baja">
      <formula>NOT(ISERROR(SEARCH("Muy baja",T10)))</formula>
    </cfRule>
    <cfRule type="cellIs" dxfId="412" priority="825" operator="between">
      <formula>1</formula>
      <formula>2</formula>
    </cfRule>
    <cfRule type="cellIs" dxfId="411" priority="826" operator="between">
      <formula>0</formula>
      <formula>2</formula>
    </cfRule>
  </conditionalFormatting>
  <conditionalFormatting sqref="T20">
    <cfRule type="containsText" dxfId="410" priority="235" operator="containsText" text="Muy Baja">
      <formula>NOT(ISERROR(SEARCH("Muy Baja",T20)))</formula>
    </cfRule>
    <cfRule type="containsText" dxfId="409" priority="236" operator="containsText" text="Baja">
      <formula>NOT(ISERROR(SEARCH("Baja",T20)))</formula>
    </cfRule>
    <cfRule type="containsText" dxfId="408" priority="237" operator="containsText" text="Muy Alta">
      <formula>NOT(ISERROR(SEARCH("Muy Alta",T20)))</formula>
    </cfRule>
    <cfRule type="containsText" dxfId="407" priority="238" operator="containsText" text="Alta">
      <formula>NOT(ISERROR(SEARCH("Alta",T20)))</formula>
    </cfRule>
    <cfRule type="containsText" dxfId="406" priority="239" operator="containsText" text="Media">
      <formula>NOT(ISERROR(SEARCH("Media",T20)))</formula>
    </cfRule>
    <cfRule type="containsText" dxfId="405" priority="240" operator="containsText" text="Media">
      <formula>NOT(ISERROR(SEARCH("Media",T20)))</formula>
    </cfRule>
    <cfRule type="containsText" dxfId="404" priority="241" operator="containsText" text="Media">
      <formula>NOT(ISERROR(SEARCH("Media",T20)))</formula>
    </cfRule>
    <cfRule type="containsText" dxfId="403" priority="242" operator="containsText" text="Muy Baja">
      <formula>NOT(ISERROR(SEARCH("Muy Baja",T20)))</formula>
    </cfRule>
    <cfRule type="containsText" dxfId="402" priority="243" operator="containsText" text="Baja">
      <formula>NOT(ISERROR(SEARCH("Baja",T20)))</formula>
    </cfRule>
    <cfRule type="containsText" dxfId="401" priority="244" operator="containsText" text="Muy Baja">
      <formula>NOT(ISERROR(SEARCH("Muy Baja",T20)))</formula>
    </cfRule>
    <cfRule type="containsText" dxfId="400" priority="245" operator="containsText" text="Muy Baja">
      <formula>NOT(ISERROR(SEARCH("Muy Baja",T20)))</formula>
    </cfRule>
    <cfRule type="containsText" dxfId="399" priority="246" operator="containsText" text="Muy Baja">
      <formula>NOT(ISERROR(SEARCH("Muy Baja",T20)))</formula>
    </cfRule>
    <cfRule type="containsText" dxfId="398" priority="247" operator="containsText" text="Muy Baja'Tabla probabilidad'!">
      <formula>NOT(ISERROR(SEARCH("Muy Baja'Tabla probabilidad'!",T20)))</formula>
    </cfRule>
    <cfRule type="containsText" dxfId="397" priority="248" operator="containsText" text="Muy bajo">
      <formula>NOT(ISERROR(SEARCH("Muy bajo",T20)))</formula>
    </cfRule>
    <cfRule type="containsText" dxfId="396" priority="249" operator="containsText" text="Alta">
      <formula>NOT(ISERROR(SEARCH("Alta",T20)))</formula>
    </cfRule>
    <cfRule type="containsText" dxfId="395" priority="250" operator="containsText" text="Media">
      <formula>NOT(ISERROR(SEARCH("Media",T20)))</formula>
    </cfRule>
    <cfRule type="containsText" dxfId="394" priority="251" operator="containsText" text="Baja">
      <formula>NOT(ISERROR(SEARCH("Baja",T20)))</formula>
    </cfRule>
    <cfRule type="containsText" dxfId="393" priority="252" operator="containsText" text="Muy baja">
      <formula>NOT(ISERROR(SEARCH("Muy baja",T20)))</formula>
    </cfRule>
    <cfRule type="cellIs" dxfId="392" priority="255" operator="between">
      <formula>1</formula>
      <formula>2</formula>
    </cfRule>
    <cfRule type="cellIs" dxfId="391" priority="256" operator="between">
      <formula>0</formula>
      <formula>2</formula>
    </cfRule>
  </conditionalFormatting>
  <conditionalFormatting sqref="T30">
    <cfRule type="containsText" dxfId="390" priority="203" operator="containsText" text="Muy Baja">
      <formula>NOT(ISERROR(SEARCH("Muy Baja",T30)))</formula>
    </cfRule>
    <cfRule type="containsText" dxfId="389" priority="204" operator="containsText" text="Baja">
      <formula>NOT(ISERROR(SEARCH("Baja",T30)))</formula>
    </cfRule>
    <cfRule type="containsText" dxfId="388" priority="205" operator="containsText" text="Muy Alta">
      <formula>NOT(ISERROR(SEARCH("Muy Alta",T30)))</formula>
    </cfRule>
    <cfRule type="containsText" dxfId="387" priority="206" operator="containsText" text="Alta">
      <formula>NOT(ISERROR(SEARCH("Alta",T30)))</formula>
    </cfRule>
    <cfRule type="containsText" dxfId="386" priority="207" operator="containsText" text="Media">
      <formula>NOT(ISERROR(SEARCH("Media",T30)))</formula>
    </cfRule>
    <cfRule type="containsText" dxfId="385" priority="208" operator="containsText" text="Media">
      <formula>NOT(ISERROR(SEARCH("Media",T30)))</formula>
    </cfRule>
    <cfRule type="containsText" dxfId="384" priority="209" operator="containsText" text="Media">
      <formula>NOT(ISERROR(SEARCH("Media",T30)))</formula>
    </cfRule>
    <cfRule type="containsText" dxfId="383" priority="210" operator="containsText" text="Muy Baja">
      <formula>NOT(ISERROR(SEARCH("Muy Baja",T30)))</formula>
    </cfRule>
    <cfRule type="containsText" dxfId="382" priority="211" operator="containsText" text="Baja">
      <formula>NOT(ISERROR(SEARCH("Baja",T30)))</formula>
    </cfRule>
    <cfRule type="containsText" dxfId="381" priority="212" operator="containsText" text="Muy Baja">
      <formula>NOT(ISERROR(SEARCH("Muy Baja",T30)))</formula>
    </cfRule>
    <cfRule type="containsText" dxfId="380" priority="213" operator="containsText" text="Muy Baja">
      <formula>NOT(ISERROR(SEARCH("Muy Baja",T30)))</formula>
    </cfRule>
    <cfRule type="containsText" dxfId="379" priority="214" operator="containsText" text="Muy Baja">
      <formula>NOT(ISERROR(SEARCH("Muy Baja",T30)))</formula>
    </cfRule>
    <cfRule type="containsText" dxfId="378" priority="215" operator="containsText" text="Muy Baja'Tabla probabilidad'!">
      <formula>NOT(ISERROR(SEARCH("Muy Baja'Tabla probabilidad'!",T30)))</formula>
    </cfRule>
    <cfRule type="containsText" dxfId="377" priority="216" operator="containsText" text="Muy bajo">
      <formula>NOT(ISERROR(SEARCH("Muy bajo",T30)))</formula>
    </cfRule>
    <cfRule type="containsText" dxfId="376" priority="217" operator="containsText" text="Alta">
      <formula>NOT(ISERROR(SEARCH("Alta",T30)))</formula>
    </cfRule>
    <cfRule type="containsText" dxfId="375" priority="218" operator="containsText" text="Media">
      <formula>NOT(ISERROR(SEARCH("Media",T30)))</formula>
    </cfRule>
    <cfRule type="containsText" dxfId="374" priority="219" operator="containsText" text="Baja">
      <formula>NOT(ISERROR(SEARCH("Baja",T30)))</formula>
    </cfRule>
    <cfRule type="containsText" dxfId="373" priority="220" operator="containsText" text="Muy baja">
      <formula>NOT(ISERROR(SEARCH("Muy baja",T30)))</formula>
    </cfRule>
    <cfRule type="cellIs" dxfId="372" priority="223" operator="between">
      <formula>1</formula>
      <formula>2</formula>
    </cfRule>
    <cfRule type="cellIs" dxfId="371" priority="224" operator="between">
      <formula>0</formula>
      <formula>2</formula>
    </cfRule>
  </conditionalFormatting>
  <conditionalFormatting sqref="T40 T49 T59 T69 T79">
    <cfRule type="containsText" dxfId="370" priority="171" operator="containsText" text="Muy Baja">
      <formula>NOT(ISERROR(SEARCH("Muy Baja",T40)))</formula>
    </cfRule>
    <cfRule type="containsText" dxfId="369" priority="172" operator="containsText" text="Baja">
      <formula>NOT(ISERROR(SEARCH("Baja",T40)))</formula>
    </cfRule>
    <cfRule type="containsText" dxfId="368" priority="173" operator="containsText" text="Muy Alta">
      <formula>NOT(ISERROR(SEARCH("Muy Alta",T40)))</formula>
    </cfRule>
    <cfRule type="containsText" dxfId="367" priority="174" operator="containsText" text="Alta">
      <formula>NOT(ISERROR(SEARCH("Alta",T40)))</formula>
    </cfRule>
    <cfRule type="containsText" dxfId="366" priority="175" operator="containsText" text="Media">
      <formula>NOT(ISERROR(SEARCH("Media",T40)))</formula>
    </cfRule>
    <cfRule type="containsText" dxfId="365" priority="176" operator="containsText" text="Media">
      <formula>NOT(ISERROR(SEARCH("Media",T40)))</formula>
    </cfRule>
    <cfRule type="containsText" dxfId="364" priority="177" operator="containsText" text="Media">
      <formula>NOT(ISERROR(SEARCH("Media",T40)))</formula>
    </cfRule>
    <cfRule type="containsText" dxfId="363" priority="178" operator="containsText" text="Muy Baja">
      <formula>NOT(ISERROR(SEARCH("Muy Baja",T40)))</formula>
    </cfRule>
    <cfRule type="containsText" dxfId="362" priority="179" operator="containsText" text="Baja">
      <formula>NOT(ISERROR(SEARCH("Baja",T40)))</formula>
    </cfRule>
    <cfRule type="containsText" dxfId="361" priority="180" operator="containsText" text="Muy Baja">
      <formula>NOT(ISERROR(SEARCH("Muy Baja",T40)))</formula>
    </cfRule>
    <cfRule type="containsText" dxfId="360" priority="181" operator="containsText" text="Muy Baja">
      <formula>NOT(ISERROR(SEARCH("Muy Baja",T40)))</formula>
    </cfRule>
    <cfRule type="containsText" dxfId="359" priority="182" operator="containsText" text="Muy Baja">
      <formula>NOT(ISERROR(SEARCH("Muy Baja",T40)))</formula>
    </cfRule>
    <cfRule type="containsText" dxfId="358" priority="183" operator="containsText" text="Muy Baja'Tabla probabilidad'!">
      <formula>NOT(ISERROR(SEARCH("Muy Baja'Tabla probabilidad'!",T40)))</formula>
    </cfRule>
    <cfRule type="containsText" dxfId="357" priority="184" operator="containsText" text="Muy bajo">
      <formula>NOT(ISERROR(SEARCH("Muy bajo",T40)))</formula>
    </cfRule>
    <cfRule type="containsText" dxfId="356" priority="185" operator="containsText" text="Alta">
      <formula>NOT(ISERROR(SEARCH("Alta",T40)))</formula>
    </cfRule>
    <cfRule type="containsText" dxfId="355" priority="186" operator="containsText" text="Media">
      <formula>NOT(ISERROR(SEARCH("Media",T40)))</formula>
    </cfRule>
    <cfRule type="containsText" dxfId="354" priority="187" operator="containsText" text="Baja">
      <formula>NOT(ISERROR(SEARCH("Baja",T40)))</formula>
    </cfRule>
    <cfRule type="containsText" dxfId="353" priority="188" operator="containsText" text="Muy baja">
      <formula>NOT(ISERROR(SEARCH("Muy baja",T40)))</formula>
    </cfRule>
    <cfRule type="cellIs" dxfId="352" priority="191" operator="between">
      <formula>1</formula>
      <formula>2</formula>
    </cfRule>
    <cfRule type="cellIs" dxfId="351" priority="192" operator="between">
      <formula>0</formula>
      <formula>2</formula>
    </cfRule>
  </conditionalFormatting>
  <conditionalFormatting sqref="U10">
    <cfRule type="containsText" dxfId="350" priority="798" operator="containsText" text="Catastrófico">
      <formula>NOT(ISERROR(SEARCH("Catastrófico",U10)))</formula>
    </cfRule>
    <cfRule type="containsText" dxfId="349" priority="799" operator="containsText" text="Mayor">
      <formula>NOT(ISERROR(SEARCH("Mayor",U10)))</formula>
    </cfRule>
    <cfRule type="containsText" dxfId="348" priority="800" operator="containsText" text="Alta">
      <formula>NOT(ISERROR(SEARCH("Alta",U10)))</formula>
    </cfRule>
    <cfRule type="containsText" dxfId="347" priority="801" operator="containsText" text="Moderado">
      <formula>NOT(ISERROR(SEARCH("Moderado",U10)))</formula>
    </cfRule>
    <cfRule type="containsText" dxfId="346" priority="802" operator="containsText" text="Menor">
      <formula>NOT(ISERROR(SEARCH("Menor",U10)))</formula>
    </cfRule>
    <cfRule type="containsText" dxfId="345" priority="803" operator="containsText" text="Leve">
      <formula>NOT(ISERROR(SEARCH("Leve",U10)))</formula>
    </cfRule>
  </conditionalFormatting>
  <conditionalFormatting sqref="U20">
    <cfRule type="containsText" dxfId="344" priority="229" operator="containsText" text="Catastrófico">
      <formula>NOT(ISERROR(SEARCH("Catastrófico",U20)))</formula>
    </cfRule>
    <cfRule type="containsText" dxfId="343" priority="230" operator="containsText" text="Mayor">
      <formula>NOT(ISERROR(SEARCH("Mayor",U20)))</formula>
    </cfRule>
    <cfRule type="containsText" dxfId="342" priority="231" operator="containsText" text="Alta">
      <formula>NOT(ISERROR(SEARCH("Alta",U20)))</formula>
    </cfRule>
    <cfRule type="containsText" dxfId="341" priority="232" operator="containsText" text="Moderado">
      <formula>NOT(ISERROR(SEARCH("Moderado",U20)))</formula>
    </cfRule>
    <cfRule type="containsText" dxfId="340" priority="233" operator="containsText" text="Menor">
      <formula>NOT(ISERROR(SEARCH("Menor",U20)))</formula>
    </cfRule>
    <cfRule type="containsText" dxfId="339" priority="234" operator="containsText" text="Leve">
      <formula>NOT(ISERROR(SEARCH("Leve",U20)))</formula>
    </cfRule>
  </conditionalFormatting>
  <conditionalFormatting sqref="U30">
    <cfRule type="containsText" dxfId="338" priority="197" operator="containsText" text="Catastrófico">
      <formula>NOT(ISERROR(SEARCH("Catastrófico",U30)))</formula>
    </cfRule>
    <cfRule type="containsText" dxfId="337" priority="198" operator="containsText" text="Mayor">
      <formula>NOT(ISERROR(SEARCH("Mayor",U30)))</formula>
    </cfRule>
    <cfRule type="containsText" dxfId="336" priority="199" operator="containsText" text="Alta">
      <formula>NOT(ISERROR(SEARCH("Alta",U30)))</formula>
    </cfRule>
    <cfRule type="containsText" dxfId="335" priority="200" operator="containsText" text="Moderado">
      <formula>NOT(ISERROR(SEARCH("Moderado",U30)))</formula>
    </cfRule>
    <cfRule type="containsText" dxfId="334" priority="201" operator="containsText" text="Menor">
      <formula>NOT(ISERROR(SEARCH("Menor",U30)))</formula>
    </cfRule>
    <cfRule type="containsText" dxfId="333" priority="202" operator="containsText" text="Leve">
      <formula>NOT(ISERROR(SEARCH("Leve",U30)))</formula>
    </cfRule>
  </conditionalFormatting>
  <conditionalFormatting sqref="U40 U49 U59 U69">
    <cfRule type="containsText" dxfId="332" priority="165" operator="containsText" text="Catastrófico">
      <formula>NOT(ISERROR(SEARCH("Catastrófico",U40)))</formula>
    </cfRule>
    <cfRule type="containsText" dxfId="331" priority="166" operator="containsText" text="Mayor">
      <formula>NOT(ISERROR(SEARCH("Mayor",U40)))</formula>
    </cfRule>
    <cfRule type="containsText" dxfId="330" priority="167" operator="containsText" text="Alta">
      <formula>NOT(ISERROR(SEARCH("Alta",U40)))</formula>
    </cfRule>
    <cfRule type="containsText" dxfId="329" priority="168" operator="containsText" text="Moderado">
      <formula>NOT(ISERROR(SEARCH("Moderado",U40)))</formula>
    </cfRule>
    <cfRule type="containsText" dxfId="328" priority="169" operator="containsText" text="Menor">
      <formula>NOT(ISERROR(SEARCH("Menor",U40)))</formula>
    </cfRule>
    <cfRule type="containsText" dxfId="327" priority="170" operator="containsText" text="Leve">
      <formula>NOT(ISERROR(SEARCH("Leve",U40)))</formula>
    </cfRule>
  </conditionalFormatting>
  <conditionalFormatting sqref="U79">
    <cfRule type="containsText" dxfId="326" priority="69" operator="containsText" text="Catastrófico">
      <formula>NOT(ISERROR(SEARCH("Catastrófico",U79)))</formula>
    </cfRule>
    <cfRule type="containsText" dxfId="325" priority="70" operator="containsText" text="Mayor">
      <formula>NOT(ISERROR(SEARCH("Mayor",U79)))</formula>
    </cfRule>
    <cfRule type="containsText" dxfId="324" priority="71" operator="containsText" text="Alta">
      <formula>NOT(ISERROR(SEARCH("Alta",U79)))</formula>
    </cfRule>
    <cfRule type="containsText" dxfId="323" priority="72" operator="containsText" text="Moderado">
      <formula>NOT(ISERROR(SEARCH("Moderado",U79)))</formula>
    </cfRule>
    <cfRule type="containsText" dxfId="322" priority="73" operator="containsText" text="Menor">
      <formula>NOT(ISERROR(SEARCH("Menor",U79)))</formula>
    </cfRule>
    <cfRule type="containsText" dxfId="321" priority="74" operator="containsText" text="Leve">
      <formula>NOT(ISERROR(SEARCH("Leve",U79)))</formula>
    </cfRule>
  </conditionalFormatting>
  <conditionalFormatting sqref="V10">
    <cfRule type="containsText" dxfId="320" priority="762" operator="containsText" text="Extremo">
      <formula>NOT(ISERROR(SEARCH("Extremo",V10)))</formula>
    </cfRule>
    <cfRule type="containsText" dxfId="319" priority="763" operator="containsText" text="Alto">
      <formula>NOT(ISERROR(SEARCH("Alto",V10)))</formula>
    </cfRule>
    <cfRule type="containsText" dxfId="318" priority="764" operator="containsText" text="Bajo">
      <formula>NOT(ISERROR(SEARCH("Bajo",V10)))</formula>
    </cfRule>
    <cfRule type="containsText" dxfId="317" priority="765" operator="containsText" text="Moderado">
      <formula>NOT(ISERROR(SEARCH("Moderado",V10)))</formula>
    </cfRule>
  </conditionalFormatting>
  <conditionalFormatting sqref="V20">
    <cfRule type="containsText" dxfId="316" priority="225" operator="containsText" text="Extremo">
      <formula>NOT(ISERROR(SEARCH("Extremo",V20)))</formula>
    </cfRule>
    <cfRule type="containsText" dxfId="315" priority="226" operator="containsText" text="Alto">
      <formula>NOT(ISERROR(SEARCH("Alto",V20)))</formula>
    </cfRule>
    <cfRule type="containsText" dxfId="314" priority="227" operator="containsText" text="Bajo">
      <formula>NOT(ISERROR(SEARCH("Bajo",V20)))</formula>
    </cfRule>
    <cfRule type="containsText" dxfId="313" priority="228" operator="containsText" text="Moderado">
      <formula>NOT(ISERROR(SEARCH("Moderado",V20)))</formula>
    </cfRule>
  </conditionalFormatting>
  <conditionalFormatting sqref="V30">
    <cfRule type="containsText" dxfId="312" priority="193" operator="containsText" text="Extremo">
      <formula>NOT(ISERROR(SEARCH("Extremo",V30)))</formula>
    </cfRule>
    <cfRule type="containsText" dxfId="311" priority="194" operator="containsText" text="Alto">
      <formula>NOT(ISERROR(SEARCH("Alto",V30)))</formula>
    </cfRule>
    <cfRule type="containsText" dxfId="310" priority="195" operator="containsText" text="Bajo">
      <formula>NOT(ISERROR(SEARCH("Bajo",V30)))</formula>
    </cfRule>
    <cfRule type="containsText" dxfId="309" priority="196" operator="containsText" text="Moderado">
      <formula>NOT(ISERROR(SEARCH("Moderado",V30)))</formula>
    </cfRule>
  </conditionalFormatting>
  <conditionalFormatting sqref="V40 V49 V59 V69">
    <cfRule type="containsText" dxfId="308" priority="161" operator="containsText" text="Extremo">
      <formula>NOT(ISERROR(SEARCH("Extremo",V40)))</formula>
    </cfRule>
    <cfRule type="containsText" dxfId="307" priority="162" operator="containsText" text="Alto">
      <formula>NOT(ISERROR(SEARCH("Alto",V40)))</formula>
    </cfRule>
    <cfRule type="containsText" dxfId="306" priority="163" operator="containsText" text="Bajo">
      <formula>NOT(ISERROR(SEARCH("Bajo",V40)))</formula>
    </cfRule>
    <cfRule type="containsText" dxfId="305" priority="164" operator="containsText" text="Moderado">
      <formula>NOT(ISERROR(SEARCH("Moderado",V40)))</formula>
    </cfRule>
  </conditionalFormatting>
  <conditionalFormatting sqref="V79">
    <cfRule type="containsText" dxfId="304" priority="65" operator="containsText" text="Extremo">
      <formula>NOT(ISERROR(SEARCH("Extremo",V79)))</formula>
    </cfRule>
    <cfRule type="containsText" dxfId="303" priority="66" operator="containsText" text="Alto">
      <formula>NOT(ISERROR(SEARCH("Alto",V79)))</formula>
    </cfRule>
    <cfRule type="containsText" dxfId="302" priority="67" operator="containsText" text="Bajo">
      <formula>NOT(ISERROR(SEARCH("Bajo",V79)))</formula>
    </cfRule>
    <cfRule type="containsText" dxfId="301" priority="68" operator="containsText" text="Moderado">
      <formula>NOT(ISERROR(SEARCH("Moderado",V79)))</formula>
    </cfRule>
  </conditionalFormatting>
  <dataValidations count="2">
    <dataValidation allowBlank="1" showInputMessage="1" showErrorMessage="1" prompt="Enunciar cuál es el control" sqref="E79:E80 M10:M14 E35:E38 E10:E28 E30:E33 E52 E54:E57 E49:E50 E62 E64:E67 E84:E87 E69:E72 E74:E77 E59:E60 E82 E40:E47"/>
    <dataValidation type="list" allowBlank="1" showInputMessage="1" showErrorMessage="1" sqref="N10:Q88 F10:I88">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23"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824" operator="containsText" id="{5790250D-E3CC-4EBD-835F-F5F4C0703B76}">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253" operator="containsText" id="{DB7CF8EC-3372-416A-94FD-9AC3E801B61A}">
            <xm:f>NOT(ISERROR(SEARCH('8- Políticas de Administración '!$B$5,T20)))</xm:f>
            <xm:f>'8- Políticas de Administración '!$B$5</xm:f>
            <x14:dxf>
              <font>
                <color rgb="FF006100"/>
              </font>
              <fill>
                <patternFill>
                  <bgColor rgb="FFC6EFCE"/>
                </patternFill>
              </fill>
            </x14:dxf>
          </x14:cfRule>
          <x14:cfRule type="containsText" priority="254" operator="containsText" id="{D8980CD5-81A5-4654-B045-A55745ED7EA5}">
            <xm:f>NOT(ISERROR(SEARCH('8- Políticas de Administración '!$B$5,T20)))</xm:f>
            <xm:f>'8- Políticas de Administración '!$B$5</xm:f>
            <x14:dxf>
              <font>
                <color rgb="FF9C0006"/>
              </font>
              <fill>
                <patternFill>
                  <bgColor rgb="FFFFC7CE"/>
                </patternFill>
              </fill>
            </x14:dxf>
          </x14:cfRule>
          <xm:sqref>T20</xm:sqref>
        </x14:conditionalFormatting>
        <x14:conditionalFormatting xmlns:xm="http://schemas.microsoft.com/office/excel/2006/main">
          <x14:cfRule type="containsText" priority="221" operator="containsText" id="{A631BD51-ED20-4860-9432-13256CECBE98}">
            <xm:f>NOT(ISERROR(SEARCH('8- Políticas de Administración '!$B$5,T30)))</xm:f>
            <xm:f>'8- Políticas de Administración '!$B$5</xm:f>
            <x14:dxf>
              <font>
                <color rgb="FF006100"/>
              </font>
              <fill>
                <patternFill>
                  <bgColor rgb="FFC6EFCE"/>
                </patternFill>
              </fill>
            </x14:dxf>
          </x14:cfRule>
          <x14:cfRule type="containsText" priority="222" operator="containsText" id="{93C24DEF-C5D0-4E3D-AA8C-850166B19FA7}">
            <xm:f>NOT(ISERROR(SEARCH('8- Políticas de Administración '!$B$5,T30)))</xm:f>
            <xm:f>'8- Políticas de Administración '!$B$5</xm:f>
            <x14:dxf>
              <font>
                <color rgb="FF9C0006"/>
              </font>
              <fill>
                <patternFill>
                  <bgColor rgb="FFFFC7CE"/>
                </patternFill>
              </fill>
            </x14:dxf>
          </x14:cfRule>
          <xm:sqref>T30</xm:sqref>
        </x14:conditionalFormatting>
        <x14:conditionalFormatting xmlns:xm="http://schemas.microsoft.com/office/excel/2006/main">
          <x14:cfRule type="containsText" priority="189" operator="containsText" id="{3F8750FA-23E4-4930-8955-B63C0D996E08}">
            <xm:f>NOT(ISERROR(SEARCH('8- Políticas de Administración '!$B$5,T40)))</xm:f>
            <xm:f>'8- Políticas de Administración '!$B$5</xm:f>
            <x14:dxf>
              <font>
                <color rgb="FF006100"/>
              </font>
              <fill>
                <patternFill>
                  <bgColor rgb="FFC6EFCE"/>
                </patternFill>
              </fill>
            </x14:dxf>
          </x14:cfRule>
          <x14:cfRule type="containsText" priority="190" operator="containsText" id="{97503B69-D825-488F-A62E-9AC3CC94C85E}">
            <xm:f>NOT(ISERROR(SEARCH('8- Políticas de Administración '!$B$5,T40)))</xm:f>
            <xm:f>'8- Políticas de Administración '!$B$5</xm:f>
            <x14:dxf>
              <font>
                <color rgb="FF9C0006"/>
              </font>
              <fill>
                <patternFill>
                  <bgColor rgb="FFFFC7CE"/>
                </patternFill>
              </fill>
            </x14:dxf>
          </x14:cfRule>
          <xm:sqref>T40 T49 T59 T69 T79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89"/>
  <sheetViews>
    <sheetView showGridLines="0" zoomScale="80" zoomScaleNormal="80" zoomScalePageLayoutView="70" workbookViewId="0">
      <pane xSplit="5" ySplit="9" topLeftCell="F10" activePane="bottomRight" state="frozen"/>
      <selection pane="topRight" activeCell="F1" sqref="F1"/>
      <selection pane="bottomLeft" activeCell="A10" sqref="A10"/>
      <selection pane="bottomRight" activeCell="H20" sqref="H20:H2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530"/>
      <c r="B1" s="530"/>
      <c r="C1" s="530"/>
      <c r="D1" s="530"/>
      <c r="E1" s="530"/>
      <c r="F1" s="527" t="s">
        <v>356</v>
      </c>
      <c r="G1" s="527"/>
      <c r="H1" s="527"/>
      <c r="I1" s="527"/>
      <c r="J1" s="527"/>
      <c r="K1" s="527"/>
      <c r="L1" s="527"/>
      <c r="M1" s="527"/>
      <c r="N1" s="527"/>
      <c r="O1" s="527"/>
      <c r="P1" s="527"/>
      <c r="Q1" s="527"/>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30"/>
      <c r="B2" s="530"/>
      <c r="C2" s="530"/>
      <c r="D2" s="530"/>
      <c r="E2" s="530"/>
      <c r="F2" s="527"/>
      <c r="G2" s="527"/>
      <c r="H2" s="527"/>
      <c r="I2" s="527"/>
      <c r="J2" s="527"/>
      <c r="K2" s="527"/>
      <c r="L2" s="527"/>
      <c r="M2" s="527"/>
      <c r="N2" s="527"/>
      <c r="O2" s="527"/>
      <c r="P2" s="527"/>
      <c r="Q2" s="527"/>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30"/>
      <c r="B3" s="530"/>
      <c r="C3" s="530"/>
      <c r="D3" s="530"/>
      <c r="E3" s="530"/>
      <c r="F3" s="527"/>
      <c r="G3" s="527"/>
      <c r="H3" s="527"/>
      <c r="I3" s="527"/>
      <c r="J3" s="527"/>
      <c r="K3" s="527"/>
      <c r="L3" s="527"/>
      <c r="M3" s="527"/>
      <c r="N3" s="527"/>
      <c r="O3" s="527"/>
      <c r="P3" s="527"/>
      <c r="Q3" s="527"/>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442" t="s">
        <v>261</v>
      </c>
      <c r="B4" s="442"/>
      <c r="C4" s="531" t="s">
        <v>4</v>
      </c>
      <c r="D4" s="531"/>
      <c r="E4" s="531"/>
      <c r="F4" s="531"/>
      <c r="G4" s="531"/>
      <c r="H4" s="531"/>
      <c r="I4" s="531"/>
      <c r="J4" s="531"/>
      <c r="K4" s="531"/>
      <c r="L4" s="531"/>
      <c r="M4" s="531"/>
      <c r="N4" s="531"/>
      <c r="O4" s="531"/>
      <c r="P4" s="531"/>
      <c r="Q4" s="531"/>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49.5" customHeight="1">
      <c r="A5" s="442" t="s">
        <v>262</v>
      </c>
      <c r="B5" s="442"/>
      <c r="C5" s="488" t="s">
        <v>32</v>
      </c>
      <c r="D5" s="488"/>
      <c r="E5" s="488"/>
      <c r="F5" s="488"/>
      <c r="G5" s="488"/>
      <c r="H5" s="488"/>
      <c r="I5" s="488"/>
      <c r="J5" s="488"/>
      <c r="K5" s="488"/>
      <c r="L5" s="488"/>
      <c r="M5" s="488"/>
      <c r="N5" s="488"/>
      <c r="O5" s="488"/>
      <c r="P5" s="488"/>
      <c r="Q5" s="48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442" t="s">
        <v>263</v>
      </c>
      <c r="B6" s="442"/>
      <c r="C6" s="489" t="s">
        <v>264</v>
      </c>
      <c r="D6" s="489"/>
      <c r="E6" s="489"/>
      <c r="F6" s="489"/>
      <c r="G6" s="489"/>
      <c r="H6" s="489"/>
      <c r="I6" s="489"/>
      <c r="J6" s="489"/>
      <c r="K6" s="489"/>
      <c r="L6" s="489"/>
      <c r="M6" s="489"/>
      <c r="N6" s="489"/>
      <c r="O6" s="489"/>
      <c r="P6" s="489"/>
      <c r="Q6" s="489"/>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500" t="s">
        <v>357</v>
      </c>
      <c r="B7" s="500"/>
      <c r="C7" s="500"/>
      <c r="D7" s="500"/>
      <c r="E7" s="500"/>
      <c r="F7" s="500" t="s">
        <v>280</v>
      </c>
      <c r="G7" s="500"/>
      <c r="H7" s="500"/>
      <c r="I7" s="89"/>
      <c r="J7" s="455" t="s">
        <v>358</v>
      </c>
      <c r="K7" s="455"/>
      <c r="L7" s="455"/>
      <c r="M7" s="455"/>
      <c r="N7" s="456"/>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502" t="s">
        <v>270</v>
      </c>
      <c r="B8" s="503" t="s">
        <v>339</v>
      </c>
      <c r="C8" s="536" t="s">
        <v>272</v>
      </c>
      <c r="D8" s="538" t="s">
        <v>282</v>
      </c>
      <c r="E8" s="503" t="s">
        <v>266</v>
      </c>
      <c r="F8" s="528" t="s">
        <v>359</v>
      </c>
      <c r="G8" s="528" t="s">
        <v>360</v>
      </c>
      <c r="H8" s="528" t="s">
        <v>361</v>
      </c>
      <c r="I8" s="533"/>
      <c r="J8" s="528" t="s">
        <v>362</v>
      </c>
      <c r="K8" s="528" t="s">
        <v>363</v>
      </c>
      <c r="L8" s="528" t="s">
        <v>364</v>
      </c>
      <c r="M8" s="528" t="s">
        <v>365</v>
      </c>
      <c r="N8" s="528" t="s">
        <v>366</v>
      </c>
      <c r="O8" s="528" t="s">
        <v>367</v>
      </c>
      <c r="P8" s="528" t="s">
        <v>368</v>
      </c>
      <c r="Q8" s="528" t="s">
        <v>369</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443"/>
      <c r="B9" s="504"/>
      <c r="C9" s="537"/>
      <c r="D9" s="539"/>
      <c r="E9" s="504"/>
      <c r="F9" s="529"/>
      <c r="G9" s="529"/>
      <c r="H9" s="529"/>
      <c r="I9" s="534"/>
      <c r="J9" s="529"/>
      <c r="K9" s="529"/>
      <c r="L9" s="529"/>
      <c r="M9" s="529"/>
      <c r="N9" s="529"/>
      <c r="O9" s="529"/>
      <c r="P9" s="529"/>
      <c r="Q9" s="529"/>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5" customHeight="1">
      <c r="A10" s="541">
        <f>'5- Identificación de Riesgos'!A10</f>
        <v>1</v>
      </c>
      <c r="B10" s="542" t="str">
        <f>'5- Identificación de Riesgos'!B10</f>
        <v xml:space="preserve">Ejecutar procesos de selección en los cuales los resultados  no estén acordes con los  requisitos y principios  establecidos </v>
      </c>
      <c r="C10" s="542" t="str">
        <f>'5- Identificación de Riesgos'!C10</f>
        <v>Seleccionar personal mediante procesos en los cuales no se cumplan las etapas establecidas,  se  seleccionen  aspirantes que  no cumplen con los requisitos ,  se rechacen  aspirantes que cumplen o se que se asignen puntajes erróneos.</v>
      </c>
      <c r="D10" s="542" t="s">
        <v>289</v>
      </c>
      <c r="E10" s="166" t="str">
        <f>'5- Identificación de Riesgos'!D10</f>
        <v>1. Inadecuada revisión, validación y diligenciamiento de de la información en cada una de las etapas</v>
      </c>
      <c r="F10" s="543" t="str">
        <f>'5- Identificación de Riesgos'!H10</f>
        <v>Media - 3</v>
      </c>
      <c r="G10" s="542" t="str">
        <f>'5- Identificación de Riesgos'!M10</f>
        <v>Menor - 2</v>
      </c>
      <c r="H10" s="542" t="str">
        <f>'5- Identificación de Riesgos'!N10</f>
        <v>Moderado - 6</v>
      </c>
      <c r="I10" s="535"/>
      <c r="J10" s="544" t="str">
        <f>'6- Valoración Controles'!T10</f>
        <v>Baja - 2</v>
      </c>
      <c r="K10" s="544" t="str">
        <f>'6- Valoración Controles'!U10</f>
        <v>Menor - 2</v>
      </c>
      <c r="L10" s="540" t="e">
        <f>AVERAGE(#REF!)</f>
        <v>#REF!</v>
      </c>
      <c r="M10" s="542" t="str">
        <f>'6- Valoración Controles'!V10</f>
        <v>Moderado - 4</v>
      </c>
      <c r="N10" s="542" t="s">
        <v>370</v>
      </c>
      <c r="O10" s="167"/>
      <c r="P10" s="167"/>
      <c r="Q10" s="168"/>
    </row>
    <row r="11" spans="1:269" ht="15" customHeight="1">
      <c r="A11" s="532"/>
      <c r="B11" s="515"/>
      <c r="C11" s="515"/>
      <c r="D11" s="515"/>
      <c r="E11" s="169" t="str">
        <f>'5- Identificación de Riesgos'!D11</f>
        <v xml:space="preserve">2. Falta de oportunidad en el suministro de información </v>
      </c>
      <c r="F11" s="519"/>
      <c r="G11" s="520"/>
      <c r="H11" s="515"/>
      <c r="I11" s="525"/>
      <c r="J11" s="513"/>
      <c r="K11" s="513"/>
      <c r="L11" s="514"/>
      <c r="M11" s="515"/>
      <c r="N11" s="515"/>
      <c r="O11" s="170"/>
      <c r="P11" s="170">
        <v>5</v>
      </c>
      <c r="Q11" s="171"/>
    </row>
    <row r="12" spans="1:269" ht="15" customHeight="1">
      <c r="A12" s="532"/>
      <c r="B12" s="515"/>
      <c r="C12" s="515"/>
      <c r="D12" s="515"/>
      <c r="E12" s="169" t="str">
        <f>'5- Identificación de Riesgos'!D12</f>
        <v>3. Insuficiente planta de personal para adelantar los procesos y actividades relacionadas con los procesos de administración de la carrera judicial</v>
      </c>
      <c r="F12" s="519"/>
      <c r="G12" s="520"/>
      <c r="H12" s="515"/>
      <c r="I12" s="525"/>
      <c r="J12" s="513"/>
      <c r="K12" s="513"/>
      <c r="L12" s="514"/>
      <c r="M12" s="515"/>
      <c r="N12" s="515"/>
      <c r="O12" s="170"/>
      <c r="P12" s="170"/>
      <c r="Q12" s="171"/>
    </row>
    <row r="13" spans="1:269">
      <c r="A13" s="532"/>
      <c r="B13" s="515"/>
      <c r="C13" s="515"/>
      <c r="D13" s="515"/>
      <c r="E13" s="169" t="str">
        <f>'5- Identificación de Riesgos'!D13</f>
        <v>4. Alto volumen de carga labor</v>
      </c>
      <c r="F13" s="519"/>
      <c r="G13" s="520"/>
      <c r="H13" s="515"/>
      <c r="I13" s="525"/>
      <c r="J13" s="513"/>
      <c r="K13" s="513"/>
      <c r="L13" s="514"/>
      <c r="M13" s="515"/>
      <c r="N13" s="515"/>
      <c r="O13" s="170"/>
      <c r="P13" s="170"/>
      <c r="Q13" s="171"/>
    </row>
    <row r="14" spans="1:269">
      <c r="A14" s="532"/>
      <c r="B14" s="515"/>
      <c r="C14" s="515"/>
      <c r="D14" s="515"/>
      <c r="E14" s="169" t="str">
        <f>'5- Identificación de Riesgos'!D14</f>
        <v xml:space="preserve">5. Fallas en los sistemas de información </v>
      </c>
      <c r="F14" s="519"/>
      <c r="G14" s="520"/>
      <c r="H14" s="515"/>
      <c r="I14" s="525"/>
      <c r="J14" s="513"/>
      <c r="K14" s="513"/>
      <c r="L14" s="514"/>
      <c r="M14" s="515"/>
      <c r="N14" s="515"/>
      <c r="O14" s="170"/>
      <c r="P14" s="170"/>
      <c r="Q14" s="171"/>
    </row>
    <row r="15" spans="1:269">
      <c r="A15" s="532"/>
      <c r="B15" s="515"/>
      <c r="C15" s="515"/>
      <c r="D15" s="515"/>
      <c r="E15" s="169">
        <f>'5- Identificación de Riesgos'!D15</f>
        <v>0</v>
      </c>
      <c r="F15" s="519"/>
      <c r="G15" s="520"/>
      <c r="H15" s="515"/>
      <c r="I15" s="525"/>
      <c r="J15" s="513"/>
      <c r="K15" s="513"/>
      <c r="L15" s="514"/>
      <c r="M15" s="515"/>
      <c r="N15" s="515"/>
      <c r="O15" s="170"/>
      <c r="P15" s="170"/>
      <c r="Q15" s="171"/>
    </row>
    <row r="16" spans="1:269">
      <c r="A16" s="532"/>
      <c r="B16" s="515"/>
      <c r="C16" s="515"/>
      <c r="D16" s="515"/>
      <c r="E16" s="169">
        <f>'5- Identificación de Riesgos'!D16</f>
        <v>0</v>
      </c>
      <c r="F16" s="519"/>
      <c r="G16" s="520"/>
      <c r="H16" s="515"/>
      <c r="I16" s="525"/>
      <c r="J16" s="513"/>
      <c r="K16" s="513"/>
      <c r="L16" s="514"/>
      <c r="M16" s="515"/>
      <c r="N16" s="515"/>
      <c r="O16" s="170"/>
      <c r="P16" s="170"/>
      <c r="Q16" s="171"/>
    </row>
    <row r="17" spans="1:17">
      <c r="A17" s="532"/>
      <c r="B17" s="515"/>
      <c r="C17" s="515"/>
      <c r="D17" s="515"/>
      <c r="E17" s="169">
        <f>'5- Identificación de Riesgos'!D17</f>
        <v>0</v>
      </c>
      <c r="F17" s="519"/>
      <c r="G17" s="520"/>
      <c r="H17" s="515"/>
      <c r="I17" s="525"/>
      <c r="J17" s="513"/>
      <c r="K17" s="513"/>
      <c r="L17" s="514"/>
      <c r="M17" s="515"/>
      <c r="N17" s="515"/>
      <c r="O17" s="170"/>
      <c r="P17" s="170"/>
      <c r="Q17" s="171"/>
    </row>
    <row r="18" spans="1:17">
      <c r="A18" s="532"/>
      <c r="B18" s="515"/>
      <c r="C18" s="515"/>
      <c r="D18" s="515"/>
      <c r="E18" s="169">
        <f>'5- Identificación de Riesgos'!D18</f>
        <v>0</v>
      </c>
      <c r="F18" s="519"/>
      <c r="G18" s="520"/>
      <c r="H18" s="515"/>
      <c r="I18" s="525"/>
      <c r="J18" s="513"/>
      <c r="K18" s="513"/>
      <c r="L18" s="514"/>
      <c r="M18" s="515"/>
      <c r="N18" s="515"/>
      <c r="O18" s="170"/>
      <c r="P18" s="170"/>
      <c r="Q18" s="171"/>
    </row>
    <row r="19" spans="1:17">
      <c r="A19" s="532"/>
      <c r="B19" s="515"/>
      <c r="C19" s="515"/>
      <c r="D19" s="515"/>
      <c r="E19" s="169">
        <f>'5- Identificación de Riesgos'!D19</f>
        <v>0</v>
      </c>
      <c r="F19" s="519"/>
      <c r="G19" s="520"/>
      <c r="H19" s="515"/>
      <c r="I19" s="526"/>
      <c r="J19" s="513"/>
      <c r="K19" s="513"/>
      <c r="L19" s="514"/>
      <c r="M19" s="515"/>
      <c r="N19" s="515"/>
      <c r="O19" s="170"/>
      <c r="P19" s="170"/>
      <c r="Q19" s="171"/>
    </row>
    <row r="20" spans="1:17" ht="25.5" customHeight="1">
      <c r="A20" s="532">
        <f>'5- Identificación de Riesgos'!A20</f>
        <v>2</v>
      </c>
      <c r="B20" s="515" t="str">
        <f>'5- Identificación de Riesgos'!B20</f>
        <v xml:space="preserve">Gestionar  traslados de personal que no se ajusten a las condiciones requeridas  </v>
      </c>
      <c r="C20" s="515" t="str">
        <f>'5- Identificación de Riesgos'!C20</f>
        <v>Realizar o no realizar traslados en las condiciones y tiempos  requeridos para atender las solicitudes y necesidades identificadas.</v>
      </c>
      <c r="D20" s="515" t="s">
        <v>289</v>
      </c>
      <c r="E20" s="169" t="str">
        <f>'5- Identificación de Riesgos'!D20</f>
        <v>1. Información imprecisa presentada por los nominadores, Consejos Seccionales de la Judicatura y Direcciones Seccionales</v>
      </c>
      <c r="F20" s="519" t="str">
        <f>'5- Identificación de Riesgos'!H20</f>
        <v>Baja - 2</v>
      </c>
      <c r="G20" s="515" t="str">
        <f>'5- Identificación de Riesgos'!M20</f>
        <v>Leve - 1</v>
      </c>
      <c r="H20" s="515" t="str">
        <f>'5- Identificación de Riesgos'!N20</f>
        <v>Bajo - 2</v>
      </c>
      <c r="I20" s="524"/>
      <c r="J20" s="513" t="str">
        <f>'6- Valoración Controles'!T20</f>
        <v>Muy Baja - 1</v>
      </c>
      <c r="K20" s="513" t="str">
        <f>'6- Valoración Controles'!U20</f>
        <v>Leve - 1</v>
      </c>
      <c r="L20" s="514" t="e">
        <f>AVERAGE(#REF!)</f>
        <v>#REF!</v>
      </c>
      <c r="M20" s="515" t="str">
        <f>'6- Valoración Controles'!V20</f>
        <v>Bajo - 1</v>
      </c>
      <c r="N20" s="515" t="s">
        <v>370</v>
      </c>
      <c r="O20" s="170"/>
      <c r="P20" s="170"/>
      <c r="Q20" s="171"/>
    </row>
    <row r="21" spans="1:17" ht="25.5" customHeight="1">
      <c r="A21" s="532"/>
      <c r="B21" s="515"/>
      <c r="C21" s="515"/>
      <c r="D21" s="515"/>
      <c r="E21" s="169" t="str">
        <f>'5- Identificación de Riesgos'!D21</f>
        <v>2. Insuficiente planta de personal para adelantar los procesos y actividades relacionadas con los procesos de administración de la carrera judicial.</v>
      </c>
      <c r="F21" s="519"/>
      <c r="G21" s="520"/>
      <c r="H21" s="515"/>
      <c r="I21" s="525"/>
      <c r="J21" s="513"/>
      <c r="K21" s="513"/>
      <c r="L21" s="514"/>
      <c r="M21" s="515"/>
      <c r="N21" s="515"/>
      <c r="O21" s="170"/>
      <c r="P21" s="170"/>
      <c r="Q21" s="171"/>
    </row>
    <row r="22" spans="1:17" ht="30">
      <c r="A22" s="532"/>
      <c r="B22" s="515"/>
      <c r="C22" s="515"/>
      <c r="D22" s="515"/>
      <c r="E22" s="169" t="str">
        <f>'5- Identificación de Riesgos'!D22</f>
        <v>3. Desconocimiento del procedimiento de traslados</v>
      </c>
      <c r="F22" s="519"/>
      <c r="G22" s="520"/>
      <c r="H22" s="515"/>
      <c r="I22" s="525"/>
      <c r="J22" s="513"/>
      <c r="K22" s="513"/>
      <c r="L22" s="514"/>
      <c r="M22" s="515"/>
      <c r="N22" s="515"/>
      <c r="O22" s="170"/>
      <c r="P22" s="170"/>
      <c r="Q22" s="171"/>
    </row>
    <row r="23" spans="1:17" ht="20.25" customHeight="1">
      <c r="A23" s="532"/>
      <c r="B23" s="515"/>
      <c r="C23" s="515"/>
      <c r="D23" s="515"/>
      <c r="E23" s="169" t="str">
        <f>'5- Identificación de Riesgos'!D23</f>
        <v>4. Carencia de una herramienta o mecanismo de seguimiento y control adecuado para minimizar el error</v>
      </c>
      <c r="F23" s="519"/>
      <c r="G23" s="520"/>
      <c r="H23" s="515"/>
      <c r="I23" s="525"/>
      <c r="J23" s="513"/>
      <c r="K23" s="513"/>
      <c r="L23" s="514"/>
      <c r="M23" s="515"/>
      <c r="N23" s="515"/>
      <c r="O23" s="170"/>
      <c r="P23" s="170"/>
      <c r="Q23" s="171"/>
    </row>
    <row r="24" spans="1:17" ht="20.25" customHeight="1">
      <c r="A24" s="532"/>
      <c r="B24" s="515"/>
      <c r="C24" s="515"/>
      <c r="D24" s="515"/>
      <c r="E24" s="169" t="str">
        <f>'5- Identificación de Riesgos'!D24</f>
        <v>5. Incremento de solicitudes vía correo electrónico como principal canal de comunicación conocido por los usuarios.</v>
      </c>
      <c r="F24" s="519"/>
      <c r="G24" s="520"/>
      <c r="H24" s="515"/>
      <c r="I24" s="525"/>
      <c r="J24" s="513"/>
      <c r="K24" s="513"/>
      <c r="L24" s="514"/>
      <c r="M24" s="515"/>
      <c r="N24" s="515"/>
      <c r="O24" s="170"/>
      <c r="P24" s="170"/>
      <c r="Q24" s="171"/>
    </row>
    <row r="25" spans="1:17">
      <c r="A25" s="532"/>
      <c r="B25" s="515"/>
      <c r="C25" s="515"/>
      <c r="D25" s="515"/>
      <c r="E25" s="169">
        <f>'5- Identificación de Riesgos'!D25</f>
        <v>0</v>
      </c>
      <c r="F25" s="519"/>
      <c r="G25" s="520"/>
      <c r="H25" s="515"/>
      <c r="I25" s="525"/>
      <c r="J25" s="513"/>
      <c r="K25" s="513"/>
      <c r="L25" s="514"/>
      <c r="M25" s="515"/>
      <c r="N25" s="515"/>
      <c r="O25" s="170"/>
      <c r="P25" s="170"/>
      <c r="Q25" s="171"/>
    </row>
    <row r="26" spans="1:17">
      <c r="A26" s="532"/>
      <c r="B26" s="515"/>
      <c r="C26" s="515"/>
      <c r="D26" s="515"/>
      <c r="E26" s="169">
        <f>'5- Identificación de Riesgos'!D26</f>
        <v>0</v>
      </c>
      <c r="F26" s="519"/>
      <c r="G26" s="520"/>
      <c r="H26" s="515"/>
      <c r="I26" s="525"/>
      <c r="J26" s="513"/>
      <c r="K26" s="513"/>
      <c r="L26" s="514"/>
      <c r="M26" s="515"/>
      <c r="N26" s="515"/>
      <c r="O26" s="170"/>
      <c r="P26" s="170"/>
      <c r="Q26" s="171"/>
    </row>
    <row r="27" spans="1:17">
      <c r="A27" s="532"/>
      <c r="B27" s="515"/>
      <c r="C27" s="515"/>
      <c r="D27" s="515"/>
      <c r="E27" s="169">
        <f>'5- Identificación de Riesgos'!D27</f>
        <v>0</v>
      </c>
      <c r="F27" s="519"/>
      <c r="G27" s="520"/>
      <c r="H27" s="515"/>
      <c r="I27" s="525"/>
      <c r="J27" s="513"/>
      <c r="K27" s="513"/>
      <c r="L27" s="514"/>
      <c r="M27" s="515"/>
      <c r="N27" s="515"/>
      <c r="O27" s="170"/>
      <c r="P27" s="170"/>
      <c r="Q27" s="171"/>
    </row>
    <row r="28" spans="1:17">
      <c r="A28" s="532"/>
      <c r="B28" s="515"/>
      <c r="C28" s="515"/>
      <c r="D28" s="515"/>
      <c r="E28" s="169">
        <f>'5- Identificación de Riesgos'!D28</f>
        <v>0</v>
      </c>
      <c r="F28" s="519"/>
      <c r="G28" s="520"/>
      <c r="H28" s="515"/>
      <c r="I28" s="525"/>
      <c r="J28" s="513"/>
      <c r="K28" s="513"/>
      <c r="L28" s="514"/>
      <c r="M28" s="515"/>
      <c r="N28" s="515"/>
      <c r="O28" s="170"/>
      <c r="P28" s="170"/>
      <c r="Q28" s="171"/>
    </row>
    <row r="29" spans="1:17" ht="20.25" customHeight="1">
      <c r="A29" s="532"/>
      <c r="B29" s="515"/>
      <c r="C29" s="515"/>
      <c r="D29" s="515"/>
      <c r="E29" s="169">
        <f>'5- Identificación de Riesgos'!D29</f>
        <v>0</v>
      </c>
      <c r="F29" s="519"/>
      <c r="G29" s="520"/>
      <c r="H29" s="515"/>
      <c r="I29" s="526"/>
      <c r="J29" s="513"/>
      <c r="K29" s="513"/>
      <c r="L29" s="514"/>
      <c r="M29" s="515"/>
      <c r="N29" s="515"/>
      <c r="O29" s="170"/>
      <c r="P29" s="170"/>
      <c r="Q29" s="171"/>
    </row>
    <row r="30" spans="1:17" hidden="1">
      <c r="A30" s="532">
        <f>'5- Identificación de Riesgos'!A30</f>
        <v>3</v>
      </c>
      <c r="B30" s="515" t="str">
        <f>'5- Identificación de Riesgos'!B30</f>
        <v xml:space="preserve">Imposibilidad de consolidar la cobertura de la carrera Judicial </v>
      </c>
      <c r="C30" s="515" t="str">
        <f>'5- Identificación de Riesgos'!C30</f>
        <v>Cuando no se dispone de la toatlidad de cargos  cubiertos en carera</v>
      </c>
      <c r="D30" s="515" t="s">
        <v>289</v>
      </c>
      <c r="E30" s="169" t="e">
        <f>'5- Identificación de Riesgos'!#REF!</f>
        <v>#REF!</v>
      </c>
      <c r="F30" s="519" t="e">
        <f>'5- Identificación de Riesgos'!H30</f>
        <v>#DIV/0!</v>
      </c>
      <c r="G30" s="515" t="str">
        <f>'5- Identificación de Riesgos'!M30</f>
        <v/>
      </c>
      <c r="H30" s="515" t="str">
        <f>'5- Identificación de Riesgos'!N30</f>
        <v/>
      </c>
      <c r="I30" s="524"/>
      <c r="J30" s="513" t="e">
        <f>'6- Valoración Controles'!T30</f>
        <v>#DIV/0!</v>
      </c>
      <c r="K30" s="513" t="e">
        <f>'6- Valoración Controles'!U30</f>
        <v>#VALUE!</v>
      </c>
      <c r="L30" s="514" t="e">
        <f>AVERAGE(#REF!)</f>
        <v>#REF!</v>
      </c>
      <c r="M30" s="515" t="e">
        <f>'6- Valoración Controles'!V30</f>
        <v>#DIV/0!</v>
      </c>
      <c r="N30" s="515"/>
      <c r="O30" s="170"/>
      <c r="P30" s="170"/>
      <c r="Q30" s="171"/>
    </row>
    <row r="31" spans="1:17" hidden="1">
      <c r="A31" s="532"/>
      <c r="B31" s="515"/>
      <c r="C31" s="515"/>
      <c r="D31" s="515"/>
      <c r="E31" s="169" t="e">
        <f>'5- Identificación de Riesgos'!#REF!</f>
        <v>#REF!</v>
      </c>
      <c r="F31" s="519"/>
      <c r="G31" s="520"/>
      <c r="H31" s="515"/>
      <c r="I31" s="525"/>
      <c r="J31" s="513"/>
      <c r="K31" s="513"/>
      <c r="L31" s="514"/>
      <c r="M31" s="515"/>
      <c r="N31" s="515"/>
      <c r="O31" s="170"/>
      <c r="P31" s="170"/>
      <c r="Q31" s="171"/>
    </row>
    <row r="32" spans="1:17" hidden="1">
      <c r="A32" s="532"/>
      <c r="B32" s="515"/>
      <c r="C32" s="515"/>
      <c r="D32" s="515"/>
      <c r="E32" s="169" t="e">
        <f>'5- Identificación de Riesgos'!#REF!</f>
        <v>#REF!</v>
      </c>
      <c r="F32" s="519"/>
      <c r="G32" s="520"/>
      <c r="H32" s="515"/>
      <c r="I32" s="525"/>
      <c r="J32" s="513"/>
      <c r="K32" s="513"/>
      <c r="L32" s="514"/>
      <c r="M32" s="515"/>
      <c r="N32" s="515"/>
      <c r="O32" s="170"/>
      <c r="P32" s="170"/>
      <c r="Q32" s="171"/>
    </row>
    <row r="33" spans="1:17" hidden="1">
      <c r="A33" s="532"/>
      <c r="B33" s="515"/>
      <c r="C33" s="515"/>
      <c r="D33" s="515"/>
      <c r="E33" s="169" t="e">
        <f>'5- Identificación de Riesgos'!#REF!</f>
        <v>#REF!</v>
      </c>
      <c r="F33" s="519"/>
      <c r="G33" s="520"/>
      <c r="H33" s="515"/>
      <c r="I33" s="525"/>
      <c r="J33" s="513"/>
      <c r="K33" s="513"/>
      <c r="L33" s="514"/>
      <c r="M33" s="515"/>
      <c r="N33" s="515"/>
      <c r="O33" s="170"/>
      <c r="P33" s="170"/>
      <c r="Q33" s="171"/>
    </row>
    <row r="34" spans="1:17" hidden="1">
      <c r="A34" s="532"/>
      <c r="B34" s="515"/>
      <c r="C34" s="515"/>
      <c r="D34" s="515"/>
      <c r="E34" s="169" t="e">
        <f>'5- Identificación de Riesgos'!#REF!</f>
        <v>#REF!</v>
      </c>
      <c r="F34" s="519"/>
      <c r="G34" s="520"/>
      <c r="H34" s="515"/>
      <c r="I34" s="525"/>
      <c r="J34" s="513"/>
      <c r="K34" s="513"/>
      <c r="L34" s="514"/>
      <c r="M34" s="515"/>
      <c r="N34" s="515"/>
      <c r="O34" s="170"/>
      <c r="P34" s="170"/>
      <c r="Q34" s="171"/>
    </row>
    <row r="35" spans="1:17" hidden="1">
      <c r="A35" s="532"/>
      <c r="B35" s="515"/>
      <c r="C35" s="515"/>
      <c r="D35" s="515"/>
      <c r="E35" s="169" t="e">
        <f>'5- Identificación de Riesgos'!#REF!</f>
        <v>#REF!</v>
      </c>
      <c r="F35" s="519"/>
      <c r="G35" s="520"/>
      <c r="H35" s="515"/>
      <c r="I35" s="525"/>
      <c r="J35" s="513"/>
      <c r="K35" s="513"/>
      <c r="L35" s="514"/>
      <c r="M35" s="515"/>
      <c r="N35" s="515"/>
      <c r="O35" s="170"/>
      <c r="P35" s="170"/>
      <c r="Q35" s="171"/>
    </row>
    <row r="36" spans="1:17" hidden="1">
      <c r="A36" s="532"/>
      <c r="B36" s="515"/>
      <c r="C36" s="515"/>
      <c r="D36" s="515"/>
      <c r="E36" s="169" t="e">
        <f>'5- Identificación de Riesgos'!#REF!</f>
        <v>#REF!</v>
      </c>
      <c r="F36" s="519"/>
      <c r="G36" s="520"/>
      <c r="H36" s="515"/>
      <c r="I36" s="525"/>
      <c r="J36" s="513"/>
      <c r="K36" s="513"/>
      <c r="L36" s="514"/>
      <c r="M36" s="515"/>
      <c r="N36" s="515"/>
      <c r="O36" s="170"/>
      <c r="P36" s="170"/>
      <c r="Q36" s="171"/>
    </row>
    <row r="37" spans="1:17" hidden="1">
      <c r="A37" s="532"/>
      <c r="B37" s="515"/>
      <c r="C37" s="515"/>
      <c r="D37" s="515"/>
      <c r="E37" s="169" t="e">
        <f>'5- Identificación de Riesgos'!#REF!</f>
        <v>#REF!</v>
      </c>
      <c r="F37" s="519"/>
      <c r="G37" s="520"/>
      <c r="H37" s="515"/>
      <c r="I37" s="525"/>
      <c r="J37" s="513"/>
      <c r="K37" s="513"/>
      <c r="L37" s="514"/>
      <c r="M37" s="515"/>
      <c r="N37" s="515"/>
      <c r="O37" s="170"/>
      <c r="P37" s="170"/>
      <c r="Q37" s="171"/>
    </row>
    <row r="38" spans="1:17" hidden="1">
      <c r="A38" s="532"/>
      <c r="B38" s="515"/>
      <c r="C38" s="515"/>
      <c r="D38" s="515"/>
      <c r="E38" s="169" t="e">
        <f>'5- Identificación de Riesgos'!#REF!</f>
        <v>#REF!</v>
      </c>
      <c r="F38" s="519"/>
      <c r="G38" s="520"/>
      <c r="H38" s="515"/>
      <c r="I38" s="525"/>
      <c r="J38" s="513"/>
      <c r="K38" s="513"/>
      <c r="L38" s="514"/>
      <c r="M38" s="515"/>
      <c r="N38" s="515"/>
      <c r="O38" s="170"/>
      <c r="P38" s="170"/>
      <c r="Q38" s="171"/>
    </row>
    <row r="39" spans="1:17" hidden="1">
      <c r="A39" s="532"/>
      <c r="B39" s="515"/>
      <c r="C39" s="515"/>
      <c r="D39" s="515"/>
      <c r="E39" s="169" t="e">
        <f>'5- Identificación de Riesgos'!#REF!</f>
        <v>#REF!</v>
      </c>
      <c r="F39" s="519"/>
      <c r="G39" s="520"/>
      <c r="H39" s="515"/>
      <c r="I39" s="526"/>
      <c r="J39" s="513"/>
      <c r="K39" s="513"/>
      <c r="L39" s="514"/>
      <c r="M39" s="515"/>
      <c r="N39" s="515"/>
      <c r="O39" s="170"/>
      <c r="P39" s="170"/>
      <c r="Q39" s="171"/>
    </row>
    <row r="40" spans="1:17" ht="18" customHeight="1">
      <c r="A40" s="532">
        <f>'5- Identificación de Riesgos'!A40</f>
        <v>4</v>
      </c>
      <c r="B40" s="515" t="str">
        <f>'5- Identificación de Riesgos'!B40</f>
        <v xml:space="preserve">Incumplimiento de los  términos y requisitos de ley en la atención  de los requerimientos de la ciudadanía </v>
      </c>
      <c r="C40" s="515" t="str">
        <f>'5- Identificación de Riesgos'!C40</f>
        <v xml:space="preserve">Responder fuera de tiempo o sin solucionar los requerimientos de la ciudadanía </v>
      </c>
      <c r="D40" s="515" t="s">
        <v>289</v>
      </c>
      <c r="E40" s="169" t="str">
        <f>'5- Identificación de Riesgos'!D30</f>
        <v xml:space="preserve">1. Falta de oportunidad u omisión por parte de los nominadores de reportar las vacantes dentro de los términos establecidos en la Ley. </v>
      </c>
      <c r="F40" s="519" t="str">
        <f>'5- Identificación de Riesgos'!H40</f>
        <v>Baja - 2</v>
      </c>
      <c r="G40" s="515" t="str">
        <f>'5- Identificación de Riesgos'!M40</f>
        <v>Menor - 2</v>
      </c>
      <c r="H40" s="515" t="str">
        <f>'5- Identificación de Riesgos'!N40</f>
        <v>Moderado - 4</v>
      </c>
      <c r="I40" s="524"/>
      <c r="J40" s="513" t="str">
        <f>'6- Valoración Controles'!T40</f>
        <v>Muy Baja - 1</v>
      </c>
      <c r="K40" s="513" t="str">
        <f>'6- Valoración Controles'!U40</f>
        <v>Menor - 2</v>
      </c>
      <c r="L40" s="514" t="e">
        <f>AVERAGE(#REF!)</f>
        <v>#REF!</v>
      </c>
      <c r="M40" s="515" t="str">
        <f>'6- Valoración Controles'!V40</f>
        <v>Bajo - 2</v>
      </c>
      <c r="N40" s="545" t="s">
        <v>370</v>
      </c>
      <c r="O40" s="170"/>
      <c r="P40" s="170"/>
      <c r="Q40" s="171"/>
    </row>
    <row r="41" spans="1:17" ht="18" customHeight="1">
      <c r="A41" s="532"/>
      <c r="B41" s="515"/>
      <c r="C41" s="515"/>
      <c r="D41" s="515"/>
      <c r="E41" s="169" t="str">
        <f>'5- Identificación de Riesgos'!D31</f>
        <v>2. No agotamiento de las listas de elegibles formuladas para proveer las vacantes de los empleados.</v>
      </c>
      <c r="F41" s="519"/>
      <c r="G41" s="520"/>
      <c r="H41" s="515"/>
      <c r="I41" s="525"/>
      <c r="J41" s="513"/>
      <c r="K41" s="513"/>
      <c r="L41" s="514"/>
      <c r="M41" s="515"/>
      <c r="N41" s="546"/>
      <c r="O41" s="170"/>
      <c r="P41" s="170"/>
      <c r="Q41" s="171"/>
    </row>
    <row r="42" spans="1:17" ht="18" customHeight="1">
      <c r="A42" s="532"/>
      <c r="B42" s="515"/>
      <c r="C42" s="515"/>
      <c r="D42" s="515"/>
      <c r="E42" s="169" t="str">
        <f>'5- Identificación de Riesgos'!D32</f>
        <v>3. Abstención de integrantes de registros de elegibles para optar por sedes vacantes en cargos de carrera que presentan problemas de seguridad y de orden público.</v>
      </c>
      <c r="F42" s="519"/>
      <c r="G42" s="520"/>
      <c r="H42" s="515"/>
      <c r="I42" s="525"/>
      <c r="J42" s="513"/>
      <c r="K42" s="513"/>
      <c r="L42" s="514"/>
      <c r="M42" s="515"/>
      <c r="N42" s="546"/>
      <c r="O42" s="170"/>
      <c r="P42" s="170"/>
      <c r="Q42" s="171"/>
    </row>
    <row r="43" spans="1:17" ht="18" customHeight="1">
      <c r="A43" s="532"/>
      <c r="B43" s="515"/>
      <c r="C43" s="515"/>
      <c r="D43" s="515"/>
      <c r="E43" s="169" t="str">
        <f>'5- Identificación de Riesgos'!D33</f>
        <v xml:space="preserve">4. Declinación de nombramientos de los integrantes de las listas de candidatos o de elegibles. </v>
      </c>
      <c r="F43" s="519"/>
      <c r="G43" s="520"/>
      <c r="H43" s="515"/>
      <c r="I43" s="525"/>
      <c r="J43" s="513"/>
      <c r="K43" s="513"/>
      <c r="L43" s="514"/>
      <c r="M43" s="515"/>
      <c r="N43" s="546"/>
      <c r="O43" s="170"/>
      <c r="P43" s="170"/>
      <c r="Q43" s="171"/>
    </row>
    <row r="44" spans="1:17" ht="18" customHeight="1">
      <c r="A44" s="532"/>
      <c r="B44" s="515"/>
      <c r="C44" s="515"/>
      <c r="D44" s="515"/>
      <c r="E44" s="169">
        <f>'5- Identificación de Riesgos'!D34</f>
        <v>0</v>
      </c>
      <c r="F44" s="519"/>
      <c r="G44" s="520"/>
      <c r="H44" s="515"/>
      <c r="I44" s="525"/>
      <c r="J44" s="513"/>
      <c r="K44" s="513"/>
      <c r="L44" s="514"/>
      <c r="M44" s="515"/>
      <c r="N44" s="546"/>
      <c r="O44" s="170"/>
      <c r="P44" s="170"/>
      <c r="Q44" s="171"/>
    </row>
    <row r="45" spans="1:17" ht="18" customHeight="1">
      <c r="A45" s="532"/>
      <c r="B45" s="515"/>
      <c r="C45" s="515"/>
      <c r="D45" s="515"/>
      <c r="E45" s="169">
        <f>'5- Identificación de Riesgos'!D35</f>
        <v>0</v>
      </c>
      <c r="F45" s="519"/>
      <c r="G45" s="520"/>
      <c r="H45" s="515"/>
      <c r="I45" s="525"/>
      <c r="J45" s="513"/>
      <c r="K45" s="513"/>
      <c r="L45" s="514"/>
      <c r="M45" s="515"/>
      <c r="N45" s="546"/>
      <c r="O45" s="170"/>
      <c r="P45" s="170"/>
      <c r="Q45" s="171"/>
    </row>
    <row r="46" spans="1:17" ht="18" customHeight="1">
      <c r="A46" s="532"/>
      <c r="B46" s="515"/>
      <c r="C46" s="515"/>
      <c r="D46" s="515"/>
      <c r="E46" s="169">
        <f>'5- Identificación de Riesgos'!D36</f>
        <v>0</v>
      </c>
      <c r="F46" s="519"/>
      <c r="G46" s="520"/>
      <c r="H46" s="515"/>
      <c r="I46" s="525"/>
      <c r="J46" s="513"/>
      <c r="K46" s="513"/>
      <c r="L46" s="514"/>
      <c r="M46" s="515"/>
      <c r="N46" s="546"/>
      <c r="O46" s="170"/>
      <c r="P46" s="170"/>
      <c r="Q46" s="171"/>
    </row>
    <row r="47" spans="1:17" ht="18" customHeight="1">
      <c r="A47" s="532"/>
      <c r="B47" s="515"/>
      <c r="C47" s="515"/>
      <c r="D47" s="515"/>
      <c r="E47" s="169">
        <f>'5- Identificación de Riesgos'!D37</f>
        <v>0</v>
      </c>
      <c r="F47" s="519"/>
      <c r="G47" s="520"/>
      <c r="H47" s="515"/>
      <c r="I47" s="525"/>
      <c r="J47" s="513"/>
      <c r="K47" s="513"/>
      <c r="L47" s="514"/>
      <c r="M47" s="515"/>
      <c r="N47" s="546"/>
      <c r="O47" s="170"/>
      <c r="P47" s="170"/>
      <c r="Q47" s="171"/>
    </row>
    <row r="48" spans="1:17" ht="18" customHeight="1">
      <c r="A48" s="532"/>
      <c r="B48" s="515"/>
      <c r="C48" s="515"/>
      <c r="D48" s="515"/>
      <c r="E48" s="169">
        <f>'5- Identificación de Riesgos'!D38</f>
        <v>0</v>
      </c>
      <c r="F48" s="519"/>
      <c r="G48" s="520"/>
      <c r="H48" s="515"/>
      <c r="I48" s="525"/>
      <c r="J48" s="513"/>
      <c r="K48" s="513"/>
      <c r="L48" s="514"/>
      <c r="M48" s="515"/>
      <c r="N48" s="546"/>
      <c r="O48" s="170"/>
      <c r="P48" s="170"/>
      <c r="Q48" s="171"/>
    </row>
    <row r="49" spans="1:17" ht="18" customHeight="1">
      <c r="A49" s="532"/>
      <c r="B49" s="515"/>
      <c r="C49" s="515"/>
      <c r="D49" s="515"/>
      <c r="E49" s="169">
        <f>'5- Identificación de Riesgos'!D39</f>
        <v>0</v>
      </c>
      <c r="F49" s="519"/>
      <c r="G49" s="520"/>
      <c r="H49" s="515"/>
      <c r="I49" s="526"/>
      <c r="J49" s="513"/>
      <c r="K49" s="513"/>
      <c r="L49" s="514"/>
      <c r="M49" s="515"/>
      <c r="N49" s="547"/>
      <c r="O49" s="170"/>
      <c r="P49" s="170"/>
      <c r="Q49" s="171"/>
    </row>
    <row r="50" spans="1:17" ht="15" hidden="1" customHeight="1">
      <c r="A50" s="518">
        <f>'5- Identificación de Riesgos'!A50</f>
        <v>5</v>
      </c>
      <c r="B50" s="515" t="str">
        <f>'5- Identificación de Riesgos'!B50</f>
        <v>Recibir dádivas o beneficios a nombre propio o de terceros para seleccionar o, rechazar aspirantes sin el lleno de los requisitos o asignar puntajes erróneos</v>
      </c>
      <c r="C50" s="515" t="str">
        <f>'5- Identificación de Riesgos'!C50</f>
        <v>Se efectuán y comunican resultados de los procesos en los cuales se seleccionana aspirantes que no cumplen con los requisitos, o se rechazan aspirantes que cumplen o se entregan puntajes con información que no coinciden con los resultados obtenidos</v>
      </c>
      <c r="D50" s="515" t="s">
        <v>289</v>
      </c>
      <c r="E50" s="169" t="str">
        <f>'5- Identificación de Riesgos'!D40</f>
        <v>1. Insuficiente planta de personal</v>
      </c>
      <c r="F50" s="519" t="e">
        <f>'5- Identificación de Riesgos'!H50</f>
        <v>#DIV/0!</v>
      </c>
      <c r="G50" s="515" t="str">
        <f>'5- Identificación de Riesgos'!M50</f>
        <v/>
      </c>
      <c r="H50" s="515" t="str">
        <f>'5- Identificación de Riesgos'!N50</f>
        <v/>
      </c>
      <c r="I50" s="524"/>
      <c r="J50" s="513" t="e">
        <f>'6- Valoración Controles'!T49</f>
        <v>#DIV/0!</v>
      </c>
      <c r="K50" s="513" t="e">
        <f>'6- Valoración Controles'!U49</f>
        <v>#VALUE!</v>
      </c>
      <c r="L50" s="514" t="e">
        <f>AVERAGE(#REF!)</f>
        <v>#REF!</v>
      </c>
      <c r="M50" s="515" t="e">
        <f>'6- Valoración Controles'!V49</f>
        <v>#DIV/0!</v>
      </c>
      <c r="N50" s="515" t="s">
        <v>370</v>
      </c>
      <c r="O50" s="170"/>
      <c r="P50" s="170"/>
      <c r="Q50" s="171"/>
    </row>
    <row r="51" spans="1:17" hidden="1">
      <c r="A51" s="518"/>
      <c r="B51" s="515"/>
      <c r="C51" s="515"/>
      <c r="D51" s="515"/>
      <c r="E51" s="169" t="str">
        <f>'5- Identificación de Riesgos'!D41</f>
        <v xml:space="preserve">2. Problemas de conectividad. </v>
      </c>
      <c r="F51" s="519"/>
      <c r="G51" s="520"/>
      <c r="H51" s="515"/>
      <c r="I51" s="525"/>
      <c r="J51" s="513"/>
      <c r="K51" s="513"/>
      <c r="L51" s="514"/>
      <c r="M51" s="515"/>
      <c r="N51" s="515"/>
      <c r="O51" s="170"/>
      <c r="P51" s="170"/>
      <c r="Q51" s="171"/>
    </row>
    <row r="52" spans="1:17" hidden="1">
      <c r="A52" s="518"/>
      <c r="B52" s="515"/>
      <c r="C52" s="515"/>
      <c r="D52" s="515"/>
      <c r="E52" s="169" t="str">
        <f>'5- Identificación de Riesgos'!D42</f>
        <v>3. Alto volumen de requerimientos.</v>
      </c>
      <c r="F52" s="519"/>
      <c r="G52" s="520"/>
      <c r="H52" s="515"/>
      <c r="I52" s="525"/>
      <c r="J52" s="513"/>
      <c r="K52" s="513"/>
      <c r="L52" s="514"/>
      <c r="M52" s="515"/>
      <c r="N52" s="515"/>
      <c r="O52" s="170"/>
      <c r="P52" s="170"/>
      <c r="Q52" s="171"/>
    </row>
    <row r="53" spans="1:17" hidden="1">
      <c r="A53" s="518"/>
      <c r="B53" s="515"/>
      <c r="C53" s="515"/>
      <c r="D53" s="515"/>
      <c r="E53" s="169" t="str">
        <f>'5- Identificación de Riesgos'!D43</f>
        <v xml:space="preserve">4. Falta divulgación de los procedimientos </v>
      </c>
      <c r="F53" s="519"/>
      <c r="G53" s="520"/>
      <c r="H53" s="515"/>
      <c r="I53" s="525"/>
      <c r="J53" s="513"/>
      <c r="K53" s="513"/>
      <c r="L53" s="514"/>
      <c r="M53" s="515"/>
      <c r="N53" s="515"/>
      <c r="O53" s="170"/>
      <c r="P53" s="170"/>
      <c r="Q53" s="171"/>
    </row>
    <row r="54" spans="1:17" ht="30" hidden="1">
      <c r="A54" s="518"/>
      <c r="B54" s="515"/>
      <c r="C54" s="515"/>
      <c r="D54" s="515"/>
      <c r="E54" s="169" t="str">
        <f>'5- Identificación de Riesgos'!D44</f>
        <v xml:space="preserve">5. Fallas en el sistema de  radicación  de comunicaciones oficiales </v>
      </c>
      <c r="F54" s="519"/>
      <c r="G54" s="520"/>
      <c r="H54" s="515"/>
      <c r="I54" s="525"/>
      <c r="J54" s="513"/>
      <c r="K54" s="513"/>
      <c r="L54" s="514"/>
      <c r="M54" s="515"/>
      <c r="N54" s="515"/>
      <c r="O54" s="170"/>
      <c r="P54" s="170"/>
      <c r="Q54" s="171"/>
    </row>
    <row r="55" spans="1:17" ht="30" hidden="1">
      <c r="A55" s="518"/>
      <c r="B55" s="515"/>
      <c r="C55" s="515"/>
      <c r="D55" s="515"/>
      <c r="E55" s="169" t="str">
        <f>'5- Identificación de Riesgos'!D45</f>
        <v xml:space="preserve">6. Demoras en la distribución de las comunicaciones oficiales </v>
      </c>
      <c r="F55" s="519"/>
      <c r="G55" s="520"/>
      <c r="H55" s="515"/>
      <c r="I55" s="525"/>
      <c r="J55" s="513"/>
      <c r="K55" s="513"/>
      <c r="L55" s="514"/>
      <c r="M55" s="515"/>
      <c r="N55" s="515"/>
      <c r="O55" s="170"/>
      <c r="P55" s="170"/>
      <c r="Q55" s="171"/>
    </row>
    <row r="56" spans="1:17" hidden="1">
      <c r="A56" s="518"/>
      <c r="B56" s="515"/>
      <c r="C56" s="515"/>
      <c r="D56" s="515"/>
      <c r="E56" s="169">
        <f>'5- Identificación de Riesgos'!D46</f>
        <v>0</v>
      </c>
      <c r="F56" s="519"/>
      <c r="G56" s="520"/>
      <c r="H56" s="515"/>
      <c r="I56" s="525"/>
      <c r="J56" s="513"/>
      <c r="K56" s="513"/>
      <c r="L56" s="514"/>
      <c r="M56" s="515"/>
      <c r="N56" s="515"/>
      <c r="O56" s="170"/>
      <c r="P56" s="170"/>
      <c r="Q56" s="171"/>
    </row>
    <row r="57" spans="1:17" hidden="1">
      <c r="A57" s="518"/>
      <c r="B57" s="515"/>
      <c r="C57" s="515"/>
      <c r="D57" s="515"/>
      <c r="E57" s="169">
        <f>'5- Identificación de Riesgos'!D47</f>
        <v>0</v>
      </c>
      <c r="F57" s="519"/>
      <c r="G57" s="520"/>
      <c r="H57" s="515"/>
      <c r="I57" s="525"/>
      <c r="J57" s="513"/>
      <c r="K57" s="513"/>
      <c r="L57" s="514"/>
      <c r="M57" s="515"/>
      <c r="N57" s="515"/>
      <c r="O57" s="170"/>
      <c r="P57" s="170"/>
      <c r="Q57" s="171"/>
    </row>
    <row r="58" spans="1:17" hidden="1">
      <c r="A58" s="518"/>
      <c r="B58" s="515"/>
      <c r="C58" s="515"/>
      <c r="D58" s="515"/>
      <c r="E58" s="169">
        <f>'5- Identificación de Riesgos'!D48</f>
        <v>0</v>
      </c>
      <c r="F58" s="519"/>
      <c r="G58" s="520"/>
      <c r="H58" s="515"/>
      <c r="I58" s="525"/>
      <c r="J58" s="513"/>
      <c r="K58" s="513"/>
      <c r="L58" s="514"/>
      <c r="M58" s="515"/>
      <c r="N58" s="515"/>
      <c r="O58" s="170"/>
      <c r="P58" s="170"/>
      <c r="Q58" s="171"/>
    </row>
    <row r="59" spans="1:17" hidden="1">
      <c r="A59" s="518"/>
      <c r="B59" s="515"/>
      <c r="C59" s="515"/>
      <c r="D59" s="515"/>
      <c r="E59" s="169">
        <f>'5- Identificación de Riesgos'!D49</f>
        <v>0</v>
      </c>
      <c r="F59" s="519"/>
      <c r="G59" s="520"/>
      <c r="H59" s="515"/>
      <c r="I59" s="526"/>
      <c r="J59" s="513"/>
      <c r="K59" s="513"/>
      <c r="L59" s="514"/>
      <c r="M59" s="515"/>
      <c r="N59" s="515"/>
      <c r="O59" s="170"/>
      <c r="P59" s="170"/>
      <c r="Q59" s="171"/>
    </row>
    <row r="60" spans="1:17" ht="45" hidden="1" customHeight="1">
      <c r="A60" s="518">
        <f>'5- Identificación de Riesgos'!A60</f>
        <v>6</v>
      </c>
      <c r="B60" s="515" t="str">
        <f>'5- Identificación de Riesgos'!B60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60" s="515" t="str">
        <f>'5- Identificación de Riesgos'!C60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60" s="515" t="s">
        <v>289</v>
      </c>
      <c r="E60" s="169" t="str">
        <f>'5- Identificación de Riesgos'!D60</f>
        <v>1. Falta de ética de los servidores públicos (Debilidades en principios y valores)</v>
      </c>
      <c r="F60" s="519" t="e">
        <f>'5- Identificación de Riesgos'!H60</f>
        <v>#DIV/0!</v>
      </c>
      <c r="G60" s="515" t="str">
        <f>'5- Identificación de Riesgos'!M60</f>
        <v/>
      </c>
      <c r="H60" s="515" t="str">
        <f>'5- Identificación de Riesgos'!N60</f>
        <v/>
      </c>
      <c r="I60" s="524"/>
      <c r="J60" s="513" t="e">
        <f>'6- Valoración Controles'!T59</f>
        <v>#DIV/0!</v>
      </c>
      <c r="K60" s="513" t="e">
        <f>'6- Valoración Controles'!U59</f>
        <v>#VALUE!</v>
      </c>
      <c r="L60" s="514" t="e">
        <f>AVERAGE(#REF!)</f>
        <v>#REF!</v>
      </c>
      <c r="M60" s="515" t="e">
        <f>'6- Valoración Controles'!V59</f>
        <v>#DIV/0!</v>
      </c>
      <c r="N60" s="515" t="s">
        <v>372</v>
      </c>
      <c r="O60" s="170"/>
      <c r="P60" s="170"/>
      <c r="Q60" s="171"/>
    </row>
    <row r="61" spans="1:17" ht="45" hidden="1" customHeight="1">
      <c r="A61" s="518"/>
      <c r="B61" s="515"/>
      <c r="C61" s="515"/>
      <c r="D61" s="515"/>
      <c r="E61" s="169" t="str">
        <f>'5- Identificación de Riesgos'!D61</f>
        <v>2. Falta de ética de terceros interesados  (Debilidades principios y valores)</v>
      </c>
      <c r="F61" s="519"/>
      <c r="G61" s="520"/>
      <c r="H61" s="515"/>
      <c r="I61" s="525"/>
      <c r="J61" s="513"/>
      <c r="K61" s="513"/>
      <c r="L61" s="514"/>
      <c r="M61" s="515"/>
      <c r="N61" s="515"/>
      <c r="O61" s="170"/>
      <c r="P61" s="170"/>
      <c r="Q61" s="171"/>
    </row>
    <row r="62" spans="1:17" ht="45" hidden="1" customHeight="1">
      <c r="A62" s="518"/>
      <c r="B62" s="515"/>
      <c r="C62" s="515"/>
      <c r="D62" s="515"/>
      <c r="E62" s="169" t="str">
        <f>'5- Identificación de Riesgos'!D62</f>
        <v>3. Debilidades en los procedimientos de control de proveedores (operador)</v>
      </c>
      <c r="F62" s="519"/>
      <c r="G62" s="520"/>
      <c r="H62" s="515"/>
      <c r="I62" s="525"/>
      <c r="J62" s="513"/>
      <c r="K62" s="513"/>
      <c r="L62" s="514"/>
      <c r="M62" s="515"/>
      <c r="N62" s="515"/>
      <c r="O62" s="170"/>
      <c r="P62" s="170"/>
      <c r="Q62" s="171"/>
    </row>
    <row r="63" spans="1:17" ht="30" hidden="1" customHeight="1">
      <c r="A63" s="518"/>
      <c r="B63" s="515"/>
      <c r="C63" s="515"/>
      <c r="D63" s="515"/>
      <c r="E63" s="169">
        <f>'5- Identificación de Riesgos'!D63</f>
        <v>0</v>
      </c>
      <c r="F63" s="519"/>
      <c r="G63" s="520"/>
      <c r="H63" s="515"/>
      <c r="I63" s="525"/>
      <c r="J63" s="513"/>
      <c r="K63" s="513"/>
      <c r="L63" s="514"/>
      <c r="M63" s="515"/>
      <c r="N63" s="515"/>
      <c r="O63" s="170"/>
      <c r="P63" s="170"/>
      <c r="Q63" s="171"/>
    </row>
    <row r="64" spans="1:17" hidden="1">
      <c r="A64" s="518"/>
      <c r="B64" s="515"/>
      <c r="C64" s="515"/>
      <c r="D64" s="515"/>
      <c r="E64" s="169">
        <f>'5- Identificación de Riesgos'!D64</f>
        <v>0</v>
      </c>
      <c r="F64" s="519"/>
      <c r="G64" s="520"/>
      <c r="H64" s="515"/>
      <c r="I64" s="525"/>
      <c r="J64" s="513"/>
      <c r="K64" s="513"/>
      <c r="L64" s="514"/>
      <c r="M64" s="515"/>
      <c r="N64" s="515"/>
      <c r="O64" s="170"/>
      <c r="P64" s="170"/>
      <c r="Q64" s="171"/>
    </row>
    <row r="65" spans="1:269" hidden="1">
      <c r="A65" s="518"/>
      <c r="B65" s="515"/>
      <c r="C65" s="515"/>
      <c r="D65" s="515"/>
      <c r="E65" s="169">
        <f>'5- Identificación de Riesgos'!D65</f>
        <v>0</v>
      </c>
      <c r="F65" s="519"/>
      <c r="G65" s="520"/>
      <c r="H65" s="515"/>
      <c r="I65" s="525"/>
      <c r="J65" s="513"/>
      <c r="K65" s="513"/>
      <c r="L65" s="514"/>
      <c r="M65" s="515"/>
      <c r="N65" s="515"/>
      <c r="O65" s="170"/>
      <c r="P65" s="170"/>
      <c r="Q65" s="171"/>
    </row>
    <row r="66" spans="1:269" hidden="1">
      <c r="A66" s="518"/>
      <c r="B66" s="515"/>
      <c r="C66" s="515"/>
      <c r="D66" s="515"/>
      <c r="E66" s="169">
        <f>'5- Identificación de Riesgos'!D66</f>
        <v>0</v>
      </c>
      <c r="F66" s="519"/>
      <c r="G66" s="520"/>
      <c r="H66" s="515"/>
      <c r="I66" s="525"/>
      <c r="J66" s="513"/>
      <c r="K66" s="513"/>
      <c r="L66" s="514"/>
      <c r="M66" s="515"/>
      <c r="N66" s="515"/>
      <c r="O66" s="170"/>
      <c r="P66" s="170"/>
      <c r="Q66" s="171"/>
    </row>
    <row r="67" spans="1:269" hidden="1">
      <c r="A67" s="518"/>
      <c r="B67" s="515"/>
      <c r="C67" s="515"/>
      <c r="D67" s="515"/>
      <c r="E67" s="169">
        <f>'5- Identificación de Riesgos'!D67</f>
        <v>0</v>
      </c>
      <c r="F67" s="519"/>
      <c r="G67" s="520"/>
      <c r="H67" s="515"/>
      <c r="I67" s="525"/>
      <c r="J67" s="513"/>
      <c r="K67" s="513"/>
      <c r="L67" s="514"/>
      <c r="M67" s="515"/>
      <c r="N67" s="515"/>
      <c r="O67" s="170"/>
      <c r="P67" s="170"/>
      <c r="Q67" s="171"/>
    </row>
    <row r="68" spans="1:269" hidden="1">
      <c r="A68" s="518"/>
      <c r="B68" s="515"/>
      <c r="C68" s="515"/>
      <c r="D68" s="515"/>
      <c r="E68" s="169">
        <f>'5- Identificación de Riesgos'!D68</f>
        <v>0</v>
      </c>
      <c r="F68" s="519"/>
      <c r="G68" s="520"/>
      <c r="H68" s="515"/>
      <c r="I68" s="525"/>
      <c r="J68" s="513"/>
      <c r="K68" s="513"/>
      <c r="L68" s="514"/>
      <c r="M68" s="515"/>
      <c r="N68" s="515"/>
      <c r="O68" s="170"/>
      <c r="P68" s="170"/>
      <c r="Q68" s="171"/>
    </row>
    <row r="69" spans="1:269" hidden="1">
      <c r="A69" s="518"/>
      <c r="B69" s="515"/>
      <c r="C69" s="515"/>
      <c r="D69" s="515"/>
      <c r="E69" s="169">
        <f>'5- Identificación de Riesgos'!D69</f>
        <v>0</v>
      </c>
      <c r="F69" s="519"/>
      <c r="G69" s="520"/>
      <c r="H69" s="515"/>
      <c r="I69" s="526"/>
      <c r="J69" s="513"/>
      <c r="K69" s="513"/>
      <c r="L69" s="514"/>
      <c r="M69" s="515"/>
      <c r="N69" s="515"/>
      <c r="O69" s="170"/>
      <c r="P69" s="170"/>
      <c r="Q69" s="171"/>
    </row>
    <row r="70" spans="1:269" s="180" customFormat="1" ht="14.45" hidden="1" customHeight="1">
      <c r="A70" s="518">
        <f>'5- Identificación de Riesgos'!A70</f>
        <v>7</v>
      </c>
      <c r="B70" s="515" t="str">
        <f>'5- Identificación de Riesgos'!B70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70" s="515" t="str">
        <f>'5- Identificación de Riesgos'!C70</f>
        <v>Cuando se influye de manera inadecuada o se induce a un trato favorable o desfavorable para determinar que aspirantes deben ser admitidos o rechazados en los procesos de selección (concursos de méritos), prevaleciendo criterios subjetivos de conveniencia o intereses particulares</v>
      </c>
      <c r="D70" s="516" t="s">
        <v>289</v>
      </c>
      <c r="E70" s="176" t="str">
        <f>'5- Identificación de Riesgos'!D70</f>
        <v>1. Falta de ética de los servidores públicos (Debilidades en principios y valores)</v>
      </c>
      <c r="F70" s="519" t="e">
        <f>'5- Identificación de Riesgos'!H70</f>
        <v>#DIV/0!</v>
      </c>
      <c r="G70" s="515" t="str">
        <f>'5- Identificación de Riesgos'!M70</f>
        <v/>
      </c>
      <c r="H70" s="515" t="str">
        <f>'5- Identificación de Riesgos'!N70</f>
        <v/>
      </c>
      <c r="I70" s="521"/>
      <c r="J70" s="513" t="e">
        <f>'6- Valoración Controles'!T69</f>
        <v>#DIV/0!</v>
      </c>
      <c r="K70" s="513" t="e">
        <f>'6- Valoración Controles'!U69</f>
        <v>#VALUE!</v>
      </c>
      <c r="L70" s="514" t="e">
        <f>AVERAGE(#REF!)</f>
        <v>#REF!</v>
      </c>
      <c r="M70" s="515" t="e">
        <f>'6- Valoración Controles'!V69</f>
        <v>#DIV/0!</v>
      </c>
      <c r="N70" s="516" t="s">
        <v>372</v>
      </c>
      <c r="O70" s="177"/>
      <c r="P70" s="177"/>
      <c r="Q70" s="178"/>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c r="DW70" s="179"/>
      <c r="DX70" s="179"/>
      <c r="DY70" s="179"/>
      <c r="DZ70" s="179"/>
      <c r="EA70" s="179"/>
      <c r="EB70" s="179"/>
      <c r="EC70" s="179"/>
      <c r="ED70" s="179"/>
      <c r="EE70" s="179"/>
      <c r="EF70" s="179"/>
      <c r="EG70" s="179"/>
      <c r="EH70" s="179"/>
      <c r="EI70" s="179"/>
      <c r="EJ70" s="179"/>
      <c r="EK70" s="179"/>
      <c r="EL70" s="179"/>
      <c r="EM70" s="179"/>
      <c r="EN70" s="179"/>
      <c r="EO70" s="179"/>
      <c r="EP70" s="179"/>
      <c r="EQ70" s="179"/>
      <c r="ER70" s="179"/>
      <c r="ES70" s="179"/>
      <c r="ET70" s="179"/>
      <c r="EU70" s="179"/>
      <c r="EV70" s="179"/>
      <c r="EW70" s="179"/>
      <c r="EX70" s="179"/>
      <c r="EY70" s="179"/>
      <c r="EZ70" s="179"/>
      <c r="FA70" s="179"/>
      <c r="FB70" s="179"/>
      <c r="FC70" s="179"/>
      <c r="FD70" s="179"/>
      <c r="FE70" s="179"/>
      <c r="FF70" s="179"/>
      <c r="FG70" s="179"/>
      <c r="FH70" s="179"/>
      <c r="FI70" s="179"/>
      <c r="FJ70" s="179"/>
      <c r="FK70" s="179"/>
      <c r="FL70" s="179"/>
      <c r="FM70" s="179"/>
      <c r="FN70" s="179"/>
      <c r="FO70" s="179"/>
      <c r="FP70" s="179"/>
      <c r="FQ70" s="179"/>
      <c r="FR70" s="179"/>
      <c r="FS70" s="179"/>
      <c r="FT70" s="179"/>
      <c r="FU70" s="179"/>
      <c r="FV70" s="179"/>
      <c r="FW70" s="179"/>
      <c r="FX70" s="179"/>
      <c r="FY70" s="179"/>
      <c r="FZ70" s="179"/>
      <c r="GA70" s="179"/>
      <c r="GB70" s="179"/>
      <c r="GC70" s="179"/>
      <c r="GD70" s="179"/>
      <c r="GE70" s="179"/>
      <c r="GF70" s="179"/>
      <c r="GG70" s="179"/>
      <c r="GH70" s="179"/>
      <c r="GI70" s="179"/>
      <c r="GJ70" s="179"/>
      <c r="GK70" s="179"/>
      <c r="GL70" s="179"/>
      <c r="GM70" s="179"/>
      <c r="GN70" s="179"/>
      <c r="GO70" s="179"/>
      <c r="GP70" s="179"/>
      <c r="GQ70" s="179"/>
      <c r="GR70" s="179"/>
      <c r="GS70" s="179"/>
      <c r="GT70" s="179"/>
      <c r="GU70" s="179"/>
      <c r="GV70" s="179"/>
      <c r="GW70" s="179"/>
      <c r="GX70" s="179"/>
      <c r="GY70" s="179"/>
      <c r="GZ70" s="179"/>
      <c r="HA70" s="179"/>
      <c r="HB70" s="179"/>
      <c r="HC70" s="179"/>
      <c r="HD70" s="179"/>
      <c r="HE70" s="179"/>
      <c r="HF70" s="179"/>
      <c r="HG70" s="179"/>
      <c r="HH70" s="179"/>
      <c r="HI70" s="179"/>
      <c r="HJ70" s="179"/>
      <c r="HK70" s="179"/>
      <c r="HL70" s="179"/>
      <c r="HM70" s="179"/>
      <c r="HN70" s="179"/>
      <c r="HO70" s="179"/>
      <c r="HP70" s="179"/>
      <c r="HQ70" s="179"/>
      <c r="HR70" s="179"/>
      <c r="HS70" s="179"/>
      <c r="HT70" s="179"/>
      <c r="HU70" s="179"/>
      <c r="HV70" s="179"/>
      <c r="HW70" s="179"/>
      <c r="HX70" s="179"/>
      <c r="HY70" s="179"/>
      <c r="HZ70" s="179"/>
      <c r="IA70" s="179"/>
      <c r="IB70" s="179"/>
      <c r="IC70" s="179"/>
      <c r="ID70" s="179"/>
      <c r="IE70" s="179"/>
      <c r="IF70" s="179"/>
      <c r="IG70" s="179"/>
      <c r="IH70" s="179"/>
      <c r="II70" s="179"/>
      <c r="IJ70" s="179"/>
      <c r="IK70" s="179"/>
      <c r="IL70" s="179"/>
      <c r="IM70" s="179"/>
      <c r="IN70" s="179"/>
      <c r="IO70" s="179"/>
      <c r="IP70" s="179"/>
      <c r="IQ70" s="179"/>
      <c r="IR70" s="179"/>
      <c r="IS70" s="179"/>
      <c r="IT70" s="179"/>
      <c r="IU70" s="179"/>
      <c r="IV70" s="179"/>
      <c r="IW70" s="179"/>
      <c r="IX70" s="179"/>
      <c r="IY70" s="179"/>
      <c r="IZ70" s="179"/>
      <c r="JA70" s="179"/>
      <c r="JB70" s="179"/>
      <c r="JC70" s="179"/>
      <c r="JD70" s="179"/>
      <c r="JE70" s="179"/>
      <c r="JF70" s="179"/>
      <c r="JG70" s="179"/>
      <c r="JH70" s="179"/>
      <c r="JI70" s="179"/>
    </row>
    <row r="71" spans="1:269" s="180" customFormat="1" ht="14.45" hidden="1" customHeight="1">
      <c r="A71" s="518"/>
      <c r="B71" s="515"/>
      <c r="C71" s="515"/>
      <c r="D71" s="516"/>
      <c r="E71" s="176" t="str">
        <f>'5- Identificación de Riesgos'!D71</f>
        <v>2. Falta de ética de terceros interesados  (Debilidades principios y valores)</v>
      </c>
      <c r="F71" s="519"/>
      <c r="G71" s="520"/>
      <c r="H71" s="515"/>
      <c r="I71" s="522"/>
      <c r="J71" s="513"/>
      <c r="K71" s="513"/>
      <c r="L71" s="514"/>
      <c r="M71" s="515"/>
      <c r="N71" s="516"/>
      <c r="O71" s="177"/>
      <c r="P71" s="177"/>
      <c r="Q71" s="178"/>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c r="DW71" s="179"/>
      <c r="DX71" s="179"/>
      <c r="DY71" s="179"/>
      <c r="DZ71" s="179"/>
      <c r="EA71" s="179"/>
      <c r="EB71" s="179"/>
      <c r="EC71" s="179"/>
      <c r="ED71" s="179"/>
      <c r="EE71" s="179"/>
      <c r="EF71" s="179"/>
      <c r="EG71" s="179"/>
      <c r="EH71" s="179"/>
      <c r="EI71" s="179"/>
      <c r="EJ71" s="179"/>
      <c r="EK71" s="179"/>
      <c r="EL71" s="179"/>
      <c r="EM71" s="179"/>
      <c r="EN71" s="179"/>
      <c r="EO71" s="179"/>
      <c r="EP71" s="179"/>
      <c r="EQ71" s="179"/>
      <c r="ER71" s="179"/>
      <c r="ES71" s="179"/>
      <c r="ET71" s="179"/>
      <c r="EU71" s="179"/>
      <c r="EV71" s="179"/>
      <c r="EW71" s="179"/>
      <c r="EX71" s="179"/>
      <c r="EY71" s="179"/>
      <c r="EZ71" s="179"/>
      <c r="FA71" s="179"/>
      <c r="FB71" s="179"/>
      <c r="FC71" s="179"/>
      <c r="FD71" s="179"/>
      <c r="FE71" s="179"/>
      <c r="FF71" s="179"/>
      <c r="FG71" s="179"/>
      <c r="FH71" s="179"/>
      <c r="FI71" s="179"/>
      <c r="FJ71" s="179"/>
      <c r="FK71" s="179"/>
      <c r="FL71" s="179"/>
      <c r="FM71" s="179"/>
      <c r="FN71" s="179"/>
      <c r="FO71" s="179"/>
      <c r="FP71" s="179"/>
      <c r="FQ71" s="179"/>
      <c r="FR71" s="179"/>
      <c r="FS71" s="179"/>
      <c r="FT71" s="179"/>
      <c r="FU71" s="179"/>
      <c r="FV71" s="179"/>
      <c r="FW71" s="179"/>
      <c r="FX71" s="179"/>
      <c r="FY71" s="179"/>
      <c r="FZ71" s="179"/>
      <c r="GA71" s="179"/>
      <c r="GB71" s="179"/>
      <c r="GC71" s="179"/>
      <c r="GD71" s="179"/>
      <c r="GE71" s="179"/>
      <c r="GF71" s="179"/>
      <c r="GG71" s="179"/>
      <c r="GH71" s="179"/>
      <c r="GI71" s="179"/>
      <c r="GJ71" s="179"/>
      <c r="GK71" s="179"/>
      <c r="GL71" s="179"/>
      <c r="GM71" s="179"/>
      <c r="GN71" s="179"/>
      <c r="GO71" s="179"/>
      <c r="GP71" s="179"/>
      <c r="GQ71" s="179"/>
      <c r="GR71" s="179"/>
      <c r="GS71" s="179"/>
      <c r="GT71" s="179"/>
      <c r="GU71" s="179"/>
      <c r="GV71" s="179"/>
      <c r="GW71" s="179"/>
      <c r="GX71" s="179"/>
      <c r="GY71" s="179"/>
      <c r="GZ71" s="179"/>
      <c r="HA71" s="179"/>
      <c r="HB71" s="179"/>
      <c r="HC71" s="179"/>
      <c r="HD71" s="179"/>
      <c r="HE71" s="179"/>
      <c r="HF71" s="179"/>
      <c r="HG71" s="179"/>
      <c r="HH71" s="179"/>
      <c r="HI71" s="179"/>
      <c r="HJ71" s="179"/>
      <c r="HK71" s="179"/>
      <c r="HL71" s="179"/>
      <c r="HM71" s="179"/>
      <c r="HN71" s="179"/>
      <c r="HO71" s="179"/>
      <c r="HP71" s="179"/>
      <c r="HQ71" s="179"/>
      <c r="HR71" s="179"/>
      <c r="HS71" s="179"/>
      <c r="HT71" s="179"/>
      <c r="HU71" s="179"/>
      <c r="HV71" s="179"/>
      <c r="HW71" s="179"/>
      <c r="HX71" s="179"/>
      <c r="HY71" s="179"/>
      <c r="HZ71" s="179"/>
      <c r="IA71" s="179"/>
      <c r="IB71" s="179"/>
      <c r="IC71" s="179"/>
      <c r="ID71" s="179"/>
      <c r="IE71" s="179"/>
      <c r="IF71" s="179"/>
      <c r="IG71" s="179"/>
      <c r="IH71" s="179"/>
      <c r="II71" s="179"/>
      <c r="IJ71" s="179"/>
      <c r="IK71" s="179"/>
      <c r="IL71" s="179"/>
      <c r="IM71" s="179"/>
      <c r="IN71" s="179"/>
      <c r="IO71" s="179"/>
      <c r="IP71" s="179"/>
      <c r="IQ71" s="179"/>
      <c r="IR71" s="179"/>
      <c r="IS71" s="179"/>
      <c r="IT71" s="179"/>
      <c r="IU71" s="179"/>
      <c r="IV71" s="179"/>
      <c r="IW71" s="179"/>
      <c r="IX71" s="179"/>
      <c r="IY71" s="179"/>
      <c r="IZ71" s="179"/>
      <c r="JA71" s="179"/>
      <c r="JB71" s="179"/>
      <c r="JC71" s="179"/>
      <c r="JD71" s="179"/>
      <c r="JE71" s="179"/>
      <c r="JF71" s="179"/>
      <c r="JG71" s="179"/>
      <c r="JH71" s="179"/>
      <c r="JI71" s="179"/>
    </row>
    <row r="72" spans="1:269" s="180" customFormat="1" ht="14.45" hidden="1" customHeight="1">
      <c r="A72" s="518"/>
      <c r="B72" s="515"/>
      <c r="C72" s="515"/>
      <c r="D72" s="516"/>
      <c r="E72" s="176" t="str">
        <f>'5- Identificación de Riesgos'!D72</f>
        <v>3. Debilidades en los controles de los procedimientos en los procesos de selección.</v>
      </c>
      <c r="F72" s="519"/>
      <c r="G72" s="520"/>
      <c r="H72" s="515"/>
      <c r="I72" s="522"/>
      <c r="J72" s="513"/>
      <c r="K72" s="513"/>
      <c r="L72" s="514"/>
      <c r="M72" s="515"/>
      <c r="N72" s="516"/>
      <c r="O72" s="177"/>
      <c r="P72" s="177"/>
      <c r="Q72" s="178"/>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c r="EO72" s="179"/>
      <c r="EP72" s="179"/>
      <c r="EQ72" s="179"/>
      <c r="ER72" s="179"/>
      <c r="ES72" s="179"/>
      <c r="ET72" s="179"/>
      <c r="EU72" s="179"/>
      <c r="EV72" s="179"/>
      <c r="EW72" s="179"/>
      <c r="EX72" s="179"/>
      <c r="EY72" s="179"/>
      <c r="EZ72" s="179"/>
      <c r="FA72" s="179"/>
      <c r="FB72" s="179"/>
      <c r="FC72" s="179"/>
      <c r="FD72" s="179"/>
      <c r="FE72" s="179"/>
      <c r="FF72" s="179"/>
      <c r="FG72" s="179"/>
      <c r="FH72" s="179"/>
      <c r="FI72" s="179"/>
      <c r="FJ72" s="179"/>
      <c r="FK72" s="179"/>
      <c r="FL72" s="179"/>
      <c r="FM72" s="179"/>
      <c r="FN72" s="179"/>
      <c r="FO72" s="179"/>
      <c r="FP72" s="179"/>
      <c r="FQ72" s="179"/>
      <c r="FR72" s="179"/>
      <c r="FS72" s="179"/>
      <c r="FT72" s="179"/>
      <c r="FU72" s="179"/>
      <c r="FV72" s="179"/>
      <c r="FW72" s="179"/>
      <c r="FX72" s="179"/>
      <c r="FY72" s="179"/>
      <c r="FZ72" s="179"/>
      <c r="GA72" s="179"/>
      <c r="GB72" s="179"/>
      <c r="GC72" s="179"/>
      <c r="GD72" s="179"/>
      <c r="GE72" s="179"/>
      <c r="GF72" s="179"/>
      <c r="GG72" s="179"/>
      <c r="GH72" s="179"/>
      <c r="GI72" s="179"/>
      <c r="GJ72" s="179"/>
      <c r="GK72" s="179"/>
      <c r="GL72" s="179"/>
      <c r="GM72" s="179"/>
      <c r="GN72" s="179"/>
      <c r="GO72" s="179"/>
      <c r="GP72" s="179"/>
      <c r="GQ72" s="179"/>
      <c r="GR72" s="179"/>
      <c r="GS72" s="179"/>
      <c r="GT72" s="179"/>
      <c r="GU72" s="179"/>
      <c r="GV72" s="179"/>
      <c r="GW72" s="179"/>
      <c r="GX72" s="179"/>
      <c r="GY72" s="179"/>
      <c r="GZ72" s="179"/>
      <c r="HA72" s="179"/>
      <c r="HB72" s="179"/>
      <c r="HC72" s="179"/>
      <c r="HD72" s="179"/>
      <c r="HE72" s="179"/>
      <c r="HF72" s="179"/>
      <c r="HG72" s="179"/>
      <c r="HH72" s="179"/>
      <c r="HI72" s="179"/>
      <c r="HJ72" s="179"/>
      <c r="HK72" s="179"/>
      <c r="HL72" s="179"/>
      <c r="HM72" s="179"/>
      <c r="HN72" s="179"/>
      <c r="HO72" s="179"/>
      <c r="HP72" s="179"/>
      <c r="HQ72" s="179"/>
      <c r="HR72" s="179"/>
      <c r="HS72" s="179"/>
      <c r="HT72" s="179"/>
      <c r="HU72" s="179"/>
      <c r="HV72" s="179"/>
      <c r="HW72" s="179"/>
      <c r="HX72" s="179"/>
      <c r="HY72" s="179"/>
      <c r="HZ72" s="179"/>
      <c r="IA72" s="179"/>
      <c r="IB72" s="179"/>
      <c r="IC72" s="179"/>
      <c r="ID72" s="179"/>
      <c r="IE72" s="179"/>
      <c r="IF72" s="179"/>
      <c r="IG72" s="179"/>
      <c r="IH72" s="179"/>
      <c r="II72" s="179"/>
      <c r="IJ72" s="179"/>
      <c r="IK72" s="179"/>
      <c r="IL72" s="179"/>
      <c r="IM72" s="179"/>
      <c r="IN72" s="179"/>
      <c r="IO72" s="179"/>
      <c r="IP72" s="179"/>
      <c r="IQ72" s="179"/>
      <c r="IR72" s="179"/>
      <c r="IS72" s="179"/>
      <c r="IT72" s="179"/>
      <c r="IU72" s="179"/>
      <c r="IV72" s="179"/>
      <c r="IW72" s="179"/>
      <c r="IX72" s="179"/>
      <c r="IY72" s="179"/>
      <c r="IZ72" s="179"/>
      <c r="JA72" s="179"/>
      <c r="JB72" s="179"/>
      <c r="JC72" s="179"/>
      <c r="JD72" s="179"/>
      <c r="JE72" s="179"/>
      <c r="JF72" s="179"/>
      <c r="JG72" s="179"/>
      <c r="JH72" s="179"/>
      <c r="JI72" s="179"/>
    </row>
    <row r="73" spans="1:269" s="180" customFormat="1" ht="14.45" hidden="1" customHeight="1">
      <c r="A73" s="518"/>
      <c r="B73" s="515"/>
      <c r="C73" s="515"/>
      <c r="D73" s="516"/>
      <c r="E73" s="176">
        <f>'5- Identificación de Riesgos'!D73</f>
        <v>0</v>
      </c>
      <c r="F73" s="519"/>
      <c r="G73" s="520"/>
      <c r="H73" s="515"/>
      <c r="I73" s="522"/>
      <c r="J73" s="513"/>
      <c r="K73" s="513"/>
      <c r="L73" s="514"/>
      <c r="M73" s="515"/>
      <c r="N73" s="516"/>
      <c r="O73" s="177"/>
      <c r="P73" s="177"/>
      <c r="Q73" s="178"/>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179"/>
      <c r="EU73" s="179"/>
      <c r="EV73" s="179"/>
      <c r="EW73" s="179"/>
      <c r="EX73" s="179"/>
      <c r="EY73" s="179"/>
      <c r="EZ73" s="179"/>
      <c r="FA73" s="179"/>
      <c r="FB73" s="179"/>
      <c r="FC73" s="179"/>
      <c r="FD73" s="179"/>
      <c r="FE73" s="179"/>
      <c r="FF73" s="179"/>
      <c r="FG73" s="179"/>
      <c r="FH73" s="179"/>
      <c r="FI73" s="179"/>
      <c r="FJ73" s="179"/>
      <c r="FK73" s="179"/>
      <c r="FL73" s="179"/>
      <c r="FM73" s="179"/>
      <c r="FN73" s="179"/>
      <c r="FO73" s="179"/>
      <c r="FP73" s="179"/>
      <c r="FQ73" s="179"/>
      <c r="FR73" s="179"/>
      <c r="FS73" s="179"/>
      <c r="FT73" s="179"/>
      <c r="FU73" s="179"/>
      <c r="FV73" s="179"/>
      <c r="FW73" s="179"/>
      <c r="FX73" s="179"/>
      <c r="FY73" s="179"/>
      <c r="FZ73" s="179"/>
      <c r="GA73" s="179"/>
      <c r="GB73" s="179"/>
      <c r="GC73" s="179"/>
      <c r="GD73" s="179"/>
      <c r="GE73" s="179"/>
      <c r="GF73" s="179"/>
      <c r="GG73" s="179"/>
      <c r="GH73" s="179"/>
      <c r="GI73" s="179"/>
      <c r="GJ73" s="179"/>
      <c r="GK73" s="179"/>
      <c r="GL73" s="179"/>
      <c r="GM73" s="179"/>
      <c r="GN73" s="179"/>
      <c r="GO73" s="179"/>
      <c r="GP73" s="179"/>
      <c r="GQ73" s="179"/>
      <c r="GR73" s="179"/>
      <c r="GS73" s="179"/>
      <c r="GT73" s="179"/>
      <c r="GU73" s="179"/>
      <c r="GV73" s="179"/>
      <c r="GW73" s="179"/>
      <c r="GX73" s="179"/>
      <c r="GY73" s="179"/>
      <c r="GZ73" s="179"/>
      <c r="HA73" s="179"/>
      <c r="HB73" s="179"/>
      <c r="HC73" s="179"/>
      <c r="HD73" s="179"/>
      <c r="HE73" s="179"/>
      <c r="HF73" s="179"/>
      <c r="HG73" s="179"/>
      <c r="HH73" s="179"/>
      <c r="HI73" s="179"/>
      <c r="HJ73" s="179"/>
      <c r="HK73" s="179"/>
      <c r="HL73" s="179"/>
      <c r="HM73" s="179"/>
      <c r="HN73" s="179"/>
      <c r="HO73" s="179"/>
      <c r="HP73" s="179"/>
      <c r="HQ73" s="179"/>
      <c r="HR73" s="179"/>
      <c r="HS73" s="179"/>
      <c r="HT73" s="179"/>
      <c r="HU73" s="179"/>
      <c r="HV73" s="179"/>
      <c r="HW73" s="179"/>
      <c r="HX73" s="179"/>
      <c r="HY73" s="179"/>
      <c r="HZ73" s="179"/>
      <c r="IA73" s="179"/>
      <c r="IB73" s="179"/>
      <c r="IC73" s="179"/>
      <c r="ID73" s="179"/>
      <c r="IE73" s="179"/>
      <c r="IF73" s="179"/>
      <c r="IG73" s="179"/>
      <c r="IH73" s="179"/>
      <c r="II73" s="179"/>
      <c r="IJ73" s="179"/>
      <c r="IK73" s="179"/>
      <c r="IL73" s="179"/>
      <c r="IM73" s="179"/>
      <c r="IN73" s="179"/>
      <c r="IO73" s="179"/>
      <c r="IP73" s="179"/>
      <c r="IQ73" s="179"/>
      <c r="IR73" s="179"/>
      <c r="IS73" s="179"/>
      <c r="IT73" s="179"/>
      <c r="IU73" s="179"/>
      <c r="IV73" s="179"/>
      <c r="IW73" s="179"/>
      <c r="IX73" s="179"/>
      <c r="IY73" s="179"/>
      <c r="IZ73" s="179"/>
      <c r="JA73" s="179"/>
      <c r="JB73" s="179"/>
      <c r="JC73" s="179"/>
      <c r="JD73" s="179"/>
      <c r="JE73" s="179"/>
      <c r="JF73" s="179"/>
      <c r="JG73" s="179"/>
      <c r="JH73" s="179"/>
      <c r="JI73" s="179"/>
    </row>
    <row r="74" spans="1:269" s="180" customFormat="1" ht="14.45" hidden="1" customHeight="1">
      <c r="A74" s="518"/>
      <c r="B74" s="515"/>
      <c r="C74" s="515"/>
      <c r="D74" s="516"/>
      <c r="E74" s="176">
        <f>'5- Identificación de Riesgos'!D74</f>
        <v>0</v>
      </c>
      <c r="F74" s="519"/>
      <c r="G74" s="520"/>
      <c r="H74" s="515"/>
      <c r="I74" s="522"/>
      <c r="J74" s="513"/>
      <c r="K74" s="513"/>
      <c r="L74" s="514"/>
      <c r="M74" s="515"/>
      <c r="N74" s="516"/>
      <c r="O74" s="177"/>
      <c r="P74" s="177"/>
      <c r="Q74" s="178"/>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179"/>
      <c r="EU74" s="179"/>
      <c r="EV74" s="179"/>
      <c r="EW74" s="179"/>
      <c r="EX74" s="179"/>
      <c r="EY74" s="179"/>
      <c r="EZ74" s="179"/>
      <c r="FA74" s="179"/>
      <c r="FB74" s="179"/>
      <c r="FC74" s="179"/>
      <c r="FD74" s="179"/>
      <c r="FE74" s="179"/>
      <c r="FF74" s="179"/>
      <c r="FG74" s="179"/>
      <c r="FH74" s="179"/>
      <c r="FI74" s="179"/>
      <c r="FJ74" s="179"/>
      <c r="FK74" s="179"/>
      <c r="FL74" s="179"/>
      <c r="FM74" s="179"/>
      <c r="FN74" s="179"/>
      <c r="FO74" s="179"/>
      <c r="FP74" s="179"/>
      <c r="FQ74" s="179"/>
      <c r="FR74" s="179"/>
      <c r="FS74" s="179"/>
      <c r="FT74" s="179"/>
      <c r="FU74" s="179"/>
      <c r="FV74" s="179"/>
      <c r="FW74" s="179"/>
      <c r="FX74" s="179"/>
      <c r="FY74" s="179"/>
      <c r="FZ74" s="179"/>
      <c r="GA74" s="179"/>
      <c r="GB74" s="179"/>
      <c r="GC74" s="179"/>
      <c r="GD74" s="179"/>
      <c r="GE74" s="179"/>
      <c r="GF74" s="179"/>
      <c r="GG74" s="179"/>
      <c r="GH74" s="179"/>
      <c r="GI74" s="179"/>
      <c r="GJ74" s="179"/>
      <c r="GK74" s="179"/>
      <c r="GL74" s="179"/>
      <c r="GM74" s="179"/>
      <c r="GN74" s="179"/>
      <c r="GO74" s="179"/>
      <c r="GP74" s="179"/>
      <c r="GQ74" s="179"/>
      <c r="GR74" s="179"/>
      <c r="GS74" s="179"/>
      <c r="GT74" s="179"/>
      <c r="GU74" s="179"/>
      <c r="GV74" s="179"/>
      <c r="GW74" s="179"/>
      <c r="GX74" s="179"/>
      <c r="GY74" s="179"/>
      <c r="GZ74" s="179"/>
      <c r="HA74" s="179"/>
      <c r="HB74" s="179"/>
      <c r="HC74" s="179"/>
      <c r="HD74" s="179"/>
      <c r="HE74" s="179"/>
      <c r="HF74" s="179"/>
      <c r="HG74" s="179"/>
      <c r="HH74" s="179"/>
      <c r="HI74" s="179"/>
      <c r="HJ74" s="179"/>
      <c r="HK74" s="179"/>
      <c r="HL74" s="179"/>
      <c r="HM74" s="179"/>
      <c r="HN74" s="179"/>
      <c r="HO74" s="179"/>
      <c r="HP74" s="179"/>
      <c r="HQ74" s="179"/>
      <c r="HR74" s="179"/>
      <c r="HS74" s="179"/>
      <c r="HT74" s="179"/>
      <c r="HU74" s="179"/>
      <c r="HV74" s="179"/>
      <c r="HW74" s="179"/>
      <c r="HX74" s="179"/>
      <c r="HY74" s="179"/>
      <c r="HZ74" s="179"/>
      <c r="IA74" s="179"/>
      <c r="IB74" s="179"/>
      <c r="IC74" s="179"/>
      <c r="ID74" s="179"/>
      <c r="IE74" s="179"/>
      <c r="IF74" s="179"/>
      <c r="IG74" s="179"/>
      <c r="IH74" s="179"/>
      <c r="II74" s="179"/>
      <c r="IJ74" s="179"/>
      <c r="IK74" s="179"/>
      <c r="IL74" s="179"/>
      <c r="IM74" s="179"/>
      <c r="IN74" s="179"/>
      <c r="IO74" s="179"/>
      <c r="IP74" s="179"/>
      <c r="IQ74" s="179"/>
      <c r="IR74" s="179"/>
      <c r="IS74" s="179"/>
      <c r="IT74" s="179"/>
      <c r="IU74" s="179"/>
      <c r="IV74" s="179"/>
      <c r="IW74" s="179"/>
      <c r="IX74" s="179"/>
      <c r="IY74" s="179"/>
      <c r="IZ74" s="179"/>
      <c r="JA74" s="179"/>
      <c r="JB74" s="179"/>
      <c r="JC74" s="179"/>
      <c r="JD74" s="179"/>
      <c r="JE74" s="179"/>
      <c r="JF74" s="179"/>
      <c r="JG74" s="179"/>
      <c r="JH74" s="179"/>
      <c r="JI74" s="179"/>
    </row>
    <row r="75" spans="1:269" s="180" customFormat="1" ht="14.45" hidden="1" customHeight="1">
      <c r="A75" s="518"/>
      <c r="B75" s="515"/>
      <c r="C75" s="515"/>
      <c r="D75" s="516"/>
      <c r="E75" s="176">
        <f>'5- Identificación de Riesgos'!D75</f>
        <v>0</v>
      </c>
      <c r="F75" s="519"/>
      <c r="G75" s="520"/>
      <c r="H75" s="515"/>
      <c r="I75" s="522"/>
      <c r="J75" s="513"/>
      <c r="K75" s="513"/>
      <c r="L75" s="514"/>
      <c r="M75" s="515"/>
      <c r="N75" s="516"/>
      <c r="O75" s="177"/>
      <c r="P75" s="177"/>
      <c r="Q75" s="178"/>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79"/>
      <c r="EC75" s="179"/>
      <c r="ED75" s="179"/>
      <c r="EE75" s="179"/>
      <c r="EF75" s="179"/>
      <c r="EG75" s="179"/>
      <c r="EH75" s="179"/>
      <c r="EI75" s="179"/>
      <c r="EJ75" s="179"/>
      <c r="EK75" s="179"/>
      <c r="EL75" s="179"/>
      <c r="EM75" s="179"/>
      <c r="EN75" s="179"/>
      <c r="EO75" s="179"/>
      <c r="EP75" s="179"/>
      <c r="EQ75" s="179"/>
      <c r="ER75" s="179"/>
      <c r="ES75" s="179"/>
      <c r="ET75" s="179"/>
      <c r="EU75" s="179"/>
      <c r="EV75" s="179"/>
      <c r="EW75" s="179"/>
      <c r="EX75" s="179"/>
      <c r="EY75" s="179"/>
      <c r="EZ75" s="179"/>
      <c r="FA75" s="179"/>
      <c r="FB75" s="179"/>
      <c r="FC75" s="179"/>
      <c r="FD75" s="179"/>
      <c r="FE75" s="179"/>
      <c r="FF75" s="179"/>
      <c r="FG75" s="179"/>
      <c r="FH75" s="179"/>
      <c r="FI75" s="179"/>
      <c r="FJ75" s="179"/>
      <c r="FK75" s="179"/>
      <c r="FL75" s="179"/>
      <c r="FM75" s="179"/>
      <c r="FN75" s="179"/>
      <c r="FO75" s="179"/>
      <c r="FP75" s="179"/>
      <c r="FQ75" s="179"/>
      <c r="FR75" s="179"/>
      <c r="FS75" s="179"/>
      <c r="FT75" s="179"/>
      <c r="FU75" s="179"/>
      <c r="FV75" s="179"/>
      <c r="FW75" s="179"/>
      <c r="FX75" s="179"/>
      <c r="FY75" s="179"/>
      <c r="FZ75" s="179"/>
      <c r="GA75" s="179"/>
      <c r="GB75" s="179"/>
      <c r="GC75" s="179"/>
      <c r="GD75" s="179"/>
      <c r="GE75" s="179"/>
      <c r="GF75" s="179"/>
      <c r="GG75" s="179"/>
      <c r="GH75" s="179"/>
      <c r="GI75" s="179"/>
      <c r="GJ75" s="179"/>
      <c r="GK75" s="179"/>
      <c r="GL75" s="179"/>
      <c r="GM75" s="179"/>
      <c r="GN75" s="179"/>
      <c r="GO75" s="179"/>
      <c r="GP75" s="179"/>
      <c r="GQ75" s="179"/>
      <c r="GR75" s="179"/>
      <c r="GS75" s="179"/>
      <c r="GT75" s="179"/>
      <c r="GU75" s="179"/>
      <c r="GV75" s="179"/>
      <c r="GW75" s="179"/>
      <c r="GX75" s="179"/>
      <c r="GY75" s="179"/>
      <c r="GZ75" s="179"/>
      <c r="HA75" s="179"/>
      <c r="HB75" s="179"/>
      <c r="HC75" s="179"/>
      <c r="HD75" s="179"/>
      <c r="HE75" s="179"/>
      <c r="HF75" s="179"/>
      <c r="HG75" s="179"/>
      <c r="HH75" s="179"/>
      <c r="HI75" s="179"/>
      <c r="HJ75" s="179"/>
      <c r="HK75" s="179"/>
      <c r="HL75" s="179"/>
      <c r="HM75" s="179"/>
      <c r="HN75" s="179"/>
      <c r="HO75" s="179"/>
      <c r="HP75" s="179"/>
      <c r="HQ75" s="179"/>
      <c r="HR75" s="179"/>
      <c r="HS75" s="179"/>
      <c r="HT75" s="179"/>
      <c r="HU75" s="179"/>
      <c r="HV75" s="179"/>
      <c r="HW75" s="179"/>
      <c r="HX75" s="179"/>
      <c r="HY75" s="179"/>
      <c r="HZ75" s="179"/>
      <c r="IA75" s="179"/>
      <c r="IB75" s="179"/>
      <c r="IC75" s="179"/>
      <c r="ID75" s="179"/>
      <c r="IE75" s="179"/>
      <c r="IF75" s="179"/>
      <c r="IG75" s="179"/>
      <c r="IH75" s="179"/>
      <c r="II75" s="179"/>
      <c r="IJ75" s="179"/>
      <c r="IK75" s="179"/>
      <c r="IL75" s="179"/>
      <c r="IM75" s="179"/>
      <c r="IN75" s="179"/>
      <c r="IO75" s="179"/>
      <c r="IP75" s="179"/>
      <c r="IQ75" s="179"/>
      <c r="IR75" s="179"/>
      <c r="IS75" s="179"/>
      <c r="IT75" s="179"/>
      <c r="IU75" s="179"/>
      <c r="IV75" s="179"/>
      <c r="IW75" s="179"/>
      <c r="IX75" s="179"/>
      <c r="IY75" s="179"/>
      <c r="IZ75" s="179"/>
      <c r="JA75" s="179"/>
      <c r="JB75" s="179"/>
      <c r="JC75" s="179"/>
      <c r="JD75" s="179"/>
      <c r="JE75" s="179"/>
      <c r="JF75" s="179"/>
      <c r="JG75" s="179"/>
      <c r="JH75" s="179"/>
      <c r="JI75" s="179"/>
    </row>
    <row r="76" spans="1:269" s="180" customFormat="1" ht="14.45" hidden="1" customHeight="1">
      <c r="A76" s="518"/>
      <c r="B76" s="515"/>
      <c r="C76" s="515"/>
      <c r="D76" s="516"/>
      <c r="E76" s="176">
        <f>'5- Identificación de Riesgos'!D76</f>
        <v>0</v>
      </c>
      <c r="F76" s="519"/>
      <c r="G76" s="520"/>
      <c r="H76" s="515"/>
      <c r="I76" s="522"/>
      <c r="J76" s="513"/>
      <c r="K76" s="513"/>
      <c r="L76" s="514"/>
      <c r="M76" s="515"/>
      <c r="N76" s="516"/>
      <c r="O76" s="177"/>
      <c r="P76" s="177"/>
      <c r="Q76" s="178"/>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c r="DW76" s="179"/>
      <c r="DX76" s="179"/>
      <c r="DY76" s="179"/>
      <c r="DZ76" s="179"/>
      <c r="EA76" s="179"/>
      <c r="EB76" s="179"/>
      <c r="EC76" s="179"/>
      <c r="ED76" s="179"/>
      <c r="EE76" s="179"/>
      <c r="EF76" s="179"/>
      <c r="EG76" s="179"/>
      <c r="EH76" s="179"/>
      <c r="EI76" s="179"/>
      <c r="EJ76" s="179"/>
      <c r="EK76" s="179"/>
      <c r="EL76" s="179"/>
      <c r="EM76" s="179"/>
      <c r="EN76" s="179"/>
      <c r="EO76" s="179"/>
      <c r="EP76" s="179"/>
      <c r="EQ76" s="179"/>
      <c r="ER76" s="179"/>
      <c r="ES76" s="179"/>
      <c r="ET76" s="179"/>
      <c r="EU76" s="179"/>
      <c r="EV76" s="179"/>
      <c r="EW76" s="179"/>
      <c r="EX76" s="179"/>
      <c r="EY76" s="179"/>
      <c r="EZ76" s="179"/>
      <c r="FA76" s="179"/>
      <c r="FB76" s="179"/>
      <c r="FC76" s="179"/>
      <c r="FD76" s="179"/>
      <c r="FE76" s="179"/>
      <c r="FF76" s="179"/>
      <c r="FG76" s="179"/>
      <c r="FH76" s="179"/>
      <c r="FI76" s="179"/>
      <c r="FJ76" s="179"/>
      <c r="FK76" s="179"/>
      <c r="FL76" s="179"/>
      <c r="FM76" s="179"/>
      <c r="FN76" s="179"/>
      <c r="FO76" s="179"/>
      <c r="FP76" s="179"/>
      <c r="FQ76" s="179"/>
      <c r="FR76" s="179"/>
      <c r="FS76" s="179"/>
      <c r="FT76" s="179"/>
      <c r="FU76" s="179"/>
      <c r="FV76" s="179"/>
      <c r="FW76" s="179"/>
      <c r="FX76" s="179"/>
      <c r="FY76" s="179"/>
      <c r="FZ76" s="179"/>
      <c r="GA76" s="179"/>
      <c r="GB76" s="179"/>
      <c r="GC76" s="179"/>
      <c r="GD76" s="179"/>
      <c r="GE76" s="179"/>
      <c r="GF76" s="179"/>
      <c r="GG76" s="179"/>
      <c r="GH76" s="179"/>
      <c r="GI76" s="179"/>
      <c r="GJ76" s="179"/>
      <c r="GK76" s="179"/>
      <c r="GL76" s="179"/>
      <c r="GM76" s="179"/>
      <c r="GN76" s="179"/>
      <c r="GO76" s="179"/>
      <c r="GP76" s="179"/>
      <c r="GQ76" s="179"/>
      <c r="GR76" s="179"/>
      <c r="GS76" s="179"/>
      <c r="GT76" s="179"/>
      <c r="GU76" s="179"/>
      <c r="GV76" s="179"/>
      <c r="GW76" s="179"/>
      <c r="GX76" s="179"/>
      <c r="GY76" s="179"/>
      <c r="GZ76" s="179"/>
      <c r="HA76" s="179"/>
      <c r="HB76" s="179"/>
      <c r="HC76" s="179"/>
      <c r="HD76" s="179"/>
      <c r="HE76" s="179"/>
      <c r="HF76" s="179"/>
      <c r="HG76" s="179"/>
      <c r="HH76" s="179"/>
      <c r="HI76" s="179"/>
      <c r="HJ76" s="179"/>
      <c r="HK76" s="179"/>
      <c r="HL76" s="179"/>
      <c r="HM76" s="179"/>
      <c r="HN76" s="179"/>
      <c r="HO76" s="179"/>
      <c r="HP76" s="179"/>
      <c r="HQ76" s="179"/>
      <c r="HR76" s="179"/>
      <c r="HS76" s="179"/>
      <c r="HT76" s="179"/>
      <c r="HU76" s="179"/>
      <c r="HV76" s="179"/>
      <c r="HW76" s="179"/>
      <c r="HX76" s="179"/>
      <c r="HY76" s="179"/>
      <c r="HZ76" s="179"/>
      <c r="IA76" s="179"/>
      <c r="IB76" s="179"/>
      <c r="IC76" s="179"/>
      <c r="ID76" s="179"/>
      <c r="IE76" s="179"/>
      <c r="IF76" s="179"/>
      <c r="IG76" s="179"/>
      <c r="IH76" s="179"/>
      <c r="II76" s="179"/>
      <c r="IJ76" s="179"/>
      <c r="IK76" s="179"/>
      <c r="IL76" s="179"/>
      <c r="IM76" s="179"/>
      <c r="IN76" s="179"/>
      <c r="IO76" s="179"/>
      <c r="IP76" s="179"/>
      <c r="IQ76" s="179"/>
      <c r="IR76" s="179"/>
      <c r="IS76" s="179"/>
      <c r="IT76" s="179"/>
      <c r="IU76" s="179"/>
      <c r="IV76" s="179"/>
      <c r="IW76" s="179"/>
      <c r="IX76" s="179"/>
      <c r="IY76" s="179"/>
      <c r="IZ76" s="179"/>
      <c r="JA76" s="179"/>
      <c r="JB76" s="179"/>
      <c r="JC76" s="179"/>
      <c r="JD76" s="179"/>
      <c r="JE76" s="179"/>
      <c r="JF76" s="179"/>
      <c r="JG76" s="179"/>
      <c r="JH76" s="179"/>
      <c r="JI76" s="179"/>
    </row>
    <row r="77" spans="1:269" s="180" customFormat="1" ht="14.45" hidden="1" customHeight="1">
      <c r="A77" s="518"/>
      <c r="B77" s="515"/>
      <c r="C77" s="515"/>
      <c r="D77" s="516"/>
      <c r="E77" s="176">
        <f>'5- Identificación de Riesgos'!D77</f>
        <v>0</v>
      </c>
      <c r="F77" s="519"/>
      <c r="G77" s="520"/>
      <c r="H77" s="515"/>
      <c r="I77" s="522"/>
      <c r="J77" s="513"/>
      <c r="K77" s="513"/>
      <c r="L77" s="514"/>
      <c r="M77" s="515"/>
      <c r="N77" s="516"/>
      <c r="O77" s="177"/>
      <c r="P77" s="177"/>
      <c r="Q77" s="178"/>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c r="DW77" s="179"/>
      <c r="DX77" s="179"/>
      <c r="DY77" s="179"/>
      <c r="DZ77" s="179"/>
      <c r="EA77" s="179"/>
      <c r="EB77" s="179"/>
      <c r="EC77" s="179"/>
      <c r="ED77" s="179"/>
      <c r="EE77" s="179"/>
      <c r="EF77" s="179"/>
      <c r="EG77" s="179"/>
      <c r="EH77" s="179"/>
      <c r="EI77" s="179"/>
      <c r="EJ77" s="179"/>
      <c r="EK77" s="179"/>
      <c r="EL77" s="179"/>
      <c r="EM77" s="179"/>
      <c r="EN77" s="179"/>
      <c r="EO77" s="179"/>
      <c r="EP77" s="179"/>
      <c r="EQ77" s="179"/>
      <c r="ER77" s="179"/>
      <c r="ES77" s="179"/>
      <c r="ET77" s="179"/>
      <c r="EU77" s="179"/>
      <c r="EV77" s="179"/>
      <c r="EW77" s="179"/>
      <c r="EX77" s="179"/>
      <c r="EY77" s="179"/>
      <c r="EZ77" s="179"/>
      <c r="FA77" s="179"/>
      <c r="FB77" s="179"/>
      <c r="FC77" s="179"/>
      <c r="FD77" s="179"/>
      <c r="FE77" s="179"/>
      <c r="FF77" s="179"/>
      <c r="FG77" s="179"/>
      <c r="FH77" s="179"/>
      <c r="FI77" s="179"/>
      <c r="FJ77" s="179"/>
      <c r="FK77" s="179"/>
      <c r="FL77" s="179"/>
      <c r="FM77" s="179"/>
      <c r="FN77" s="179"/>
      <c r="FO77" s="179"/>
      <c r="FP77" s="179"/>
      <c r="FQ77" s="179"/>
      <c r="FR77" s="179"/>
      <c r="FS77" s="179"/>
      <c r="FT77" s="179"/>
      <c r="FU77" s="179"/>
      <c r="FV77" s="179"/>
      <c r="FW77" s="179"/>
      <c r="FX77" s="179"/>
      <c r="FY77" s="179"/>
      <c r="FZ77" s="179"/>
      <c r="GA77" s="179"/>
      <c r="GB77" s="179"/>
      <c r="GC77" s="179"/>
      <c r="GD77" s="179"/>
      <c r="GE77" s="179"/>
      <c r="GF77" s="179"/>
      <c r="GG77" s="179"/>
      <c r="GH77" s="179"/>
      <c r="GI77" s="179"/>
      <c r="GJ77" s="179"/>
      <c r="GK77" s="179"/>
      <c r="GL77" s="179"/>
      <c r="GM77" s="179"/>
      <c r="GN77" s="179"/>
      <c r="GO77" s="179"/>
      <c r="GP77" s="179"/>
      <c r="GQ77" s="179"/>
      <c r="GR77" s="179"/>
      <c r="GS77" s="179"/>
      <c r="GT77" s="179"/>
      <c r="GU77" s="179"/>
      <c r="GV77" s="179"/>
      <c r="GW77" s="179"/>
      <c r="GX77" s="179"/>
      <c r="GY77" s="179"/>
      <c r="GZ77" s="179"/>
      <c r="HA77" s="179"/>
      <c r="HB77" s="179"/>
      <c r="HC77" s="179"/>
      <c r="HD77" s="179"/>
      <c r="HE77" s="179"/>
      <c r="HF77" s="179"/>
      <c r="HG77" s="179"/>
      <c r="HH77" s="179"/>
      <c r="HI77" s="179"/>
      <c r="HJ77" s="179"/>
      <c r="HK77" s="179"/>
      <c r="HL77" s="179"/>
      <c r="HM77" s="179"/>
      <c r="HN77" s="179"/>
      <c r="HO77" s="179"/>
      <c r="HP77" s="179"/>
      <c r="HQ77" s="179"/>
      <c r="HR77" s="179"/>
      <c r="HS77" s="179"/>
      <c r="HT77" s="179"/>
      <c r="HU77" s="179"/>
      <c r="HV77" s="179"/>
      <c r="HW77" s="179"/>
      <c r="HX77" s="179"/>
      <c r="HY77" s="179"/>
      <c r="HZ77" s="179"/>
      <c r="IA77" s="179"/>
      <c r="IB77" s="179"/>
      <c r="IC77" s="179"/>
      <c r="ID77" s="179"/>
      <c r="IE77" s="179"/>
      <c r="IF77" s="179"/>
      <c r="IG77" s="179"/>
      <c r="IH77" s="179"/>
      <c r="II77" s="179"/>
      <c r="IJ77" s="179"/>
      <c r="IK77" s="179"/>
      <c r="IL77" s="179"/>
      <c r="IM77" s="179"/>
      <c r="IN77" s="179"/>
      <c r="IO77" s="179"/>
      <c r="IP77" s="179"/>
      <c r="IQ77" s="179"/>
      <c r="IR77" s="179"/>
      <c r="IS77" s="179"/>
      <c r="IT77" s="179"/>
      <c r="IU77" s="179"/>
      <c r="IV77" s="179"/>
      <c r="IW77" s="179"/>
      <c r="IX77" s="179"/>
      <c r="IY77" s="179"/>
      <c r="IZ77" s="179"/>
      <c r="JA77" s="179"/>
      <c r="JB77" s="179"/>
      <c r="JC77" s="179"/>
      <c r="JD77" s="179"/>
      <c r="JE77" s="179"/>
      <c r="JF77" s="179"/>
      <c r="JG77" s="179"/>
      <c r="JH77" s="179"/>
      <c r="JI77" s="179"/>
    </row>
    <row r="78" spans="1:269" s="180" customFormat="1" ht="14.45" hidden="1" customHeight="1">
      <c r="A78" s="518"/>
      <c r="B78" s="515"/>
      <c r="C78" s="515"/>
      <c r="D78" s="516"/>
      <c r="E78" s="176">
        <f>'5- Identificación de Riesgos'!D78</f>
        <v>0</v>
      </c>
      <c r="F78" s="519"/>
      <c r="G78" s="520"/>
      <c r="H78" s="515"/>
      <c r="I78" s="522"/>
      <c r="J78" s="513"/>
      <c r="K78" s="513"/>
      <c r="L78" s="514"/>
      <c r="M78" s="515"/>
      <c r="N78" s="516"/>
      <c r="O78" s="177"/>
      <c r="P78" s="177"/>
      <c r="Q78" s="178"/>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c r="DW78" s="179"/>
      <c r="DX78" s="179"/>
      <c r="DY78" s="179"/>
      <c r="DZ78" s="179"/>
      <c r="EA78" s="179"/>
      <c r="EB78" s="179"/>
      <c r="EC78" s="179"/>
      <c r="ED78" s="179"/>
      <c r="EE78" s="179"/>
      <c r="EF78" s="179"/>
      <c r="EG78" s="179"/>
      <c r="EH78" s="179"/>
      <c r="EI78" s="179"/>
      <c r="EJ78" s="179"/>
      <c r="EK78" s="179"/>
      <c r="EL78" s="179"/>
      <c r="EM78" s="179"/>
      <c r="EN78" s="179"/>
      <c r="EO78" s="179"/>
      <c r="EP78" s="179"/>
      <c r="EQ78" s="179"/>
      <c r="ER78" s="179"/>
      <c r="ES78" s="179"/>
      <c r="ET78" s="179"/>
      <c r="EU78" s="179"/>
      <c r="EV78" s="179"/>
      <c r="EW78" s="179"/>
      <c r="EX78" s="179"/>
      <c r="EY78" s="179"/>
      <c r="EZ78" s="179"/>
      <c r="FA78" s="179"/>
      <c r="FB78" s="179"/>
      <c r="FC78" s="179"/>
      <c r="FD78" s="179"/>
      <c r="FE78" s="179"/>
      <c r="FF78" s="179"/>
      <c r="FG78" s="179"/>
      <c r="FH78" s="179"/>
      <c r="FI78" s="179"/>
      <c r="FJ78" s="179"/>
      <c r="FK78" s="179"/>
      <c r="FL78" s="179"/>
      <c r="FM78" s="179"/>
      <c r="FN78" s="179"/>
      <c r="FO78" s="179"/>
      <c r="FP78" s="179"/>
      <c r="FQ78" s="179"/>
      <c r="FR78" s="179"/>
      <c r="FS78" s="179"/>
      <c r="FT78" s="179"/>
      <c r="FU78" s="179"/>
      <c r="FV78" s="179"/>
      <c r="FW78" s="179"/>
      <c r="FX78" s="179"/>
      <c r="FY78" s="179"/>
      <c r="FZ78" s="179"/>
      <c r="GA78" s="179"/>
      <c r="GB78" s="179"/>
      <c r="GC78" s="179"/>
      <c r="GD78" s="179"/>
      <c r="GE78" s="179"/>
      <c r="GF78" s="179"/>
      <c r="GG78" s="179"/>
      <c r="GH78" s="179"/>
      <c r="GI78" s="179"/>
      <c r="GJ78" s="179"/>
      <c r="GK78" s="179"/>
      <c r="GL78" s="179"/>
      <c r="GM78" s="179"/>
      <c r="GN78" s="179"/>
      <c r="GO78" s="179"/>
      <c r="GP78" s="179"/>
      <c r="GQ78" s="179"/>
      <c r="GR78" s="179"/>
      <c r="GS78" s="179"/>
      <c r="GT78" s="179"/>
      <c r="GU78" s="179"/>
      <c r="GV78" s="179"/>
      <c r="GW78" s="179"/>
      <c r="GX78" s="179"/>
      <c r="GY78" s="179"/>
      <c r="GZ78" s="179"/>
      <c r="HA78" s="179"/>
      <c r="HB78" s="179"/>
      <c r="HC78" s="179"/>
      <c r="HD78" s="179"/>
      <c r="HE78" s="179"/>
      <c r="HF78" s="179"/>
      <c r="HG78" s="179"/>
      <c r="HH78" s="179"/>
      <c r="HI78" s="179"/>
      <c r="HJ78" s="179"/>
      <c r="HK78" s="179"/>
      <c r="HL78" s="179"/>
      <c r="HM78" s="179"/>
      <c r="HN78" s="179"/>
      <c r="HO78" s="179"/>
      <c r="HP78" s="179"/>
      <c r="HQ78" s="179"/>
      <c r="HR78" s="179"/>
      <c r="HS78" s="179"/>
      <c r="HT78" s="179"/>
      <c r="HU78" s="179"/>
      <c r="HV78" s="179"/>
      <c r="HW78" s="179"/>
      <c r="HX78" s="179"/>
      <c r="HY78" s="179"/>
      <c r="HZ78" s="179"/>
      <c r="IA78" s="179"/>
      <c r="IB78" s="179"/>
      <c r="IC78" s="179"/>
      <c r="ID78" s="179"/>
      <c r="IE78" s="179"/>
      <c r="IF78" s="179"/>
      <c r="IG78" s="179"/>
      <c r="IH78" s="179"/>
      <c r="II78" s="179"/>
      <c r="IJ78" s="179"/>
      <c r="IK78" s="179"/>
      <c r="IL78" s="179"/>
      <c r="IM78" s="179"/>
      <c r="IN78" s="179"/>
      <c r="IO78" s="179"/>
      <c r="IP78" s="179"/>
      <c r="IQ78" s="179"/>
      <c r="IR78" s="179"/>
      <c r="IS78" s="179"/>
      <c r="IT78" s="179"/>
      <c r="IU78" s="179"/>
      <c r="IV78" s="179"/>
      <c r="IW78" s="179"/>
      <c r="IX78" s="179"/>
      <c r="IY78" s="179"/>
      <c r="IZ78" s="179"/>
      <c r="JA78" s="179"/>
      <c r="JB78" s="179"/>
      <c r="JC78" s="179"/>
      <c r="JD78" s="179"/>
      <c r="JE78" s="179"/>
      <c r="JF78" s="179"/>
      <c r="JG78" s="179"/>
      <c r="JH78" s="179"/>
      <c r="JI78" s="179"/>
    </row>
    <row r="79" spans="1:269" s="180" customFormat="1" ht="48.75" hidden="1" customHeight="1" thickBot="1">
      <c r="A79" s="518"/>
      <c r="B79" s="515"/>
      <c r="C79" s="515"/>
      <c r="D79" s="517"/>
      <c r="E79" s="181">
        <f>'5- Identificación de Riesgos'!D79</f>
        <v>0</v>
      </c>
      <c r="F79" s="519"/>
      <c r="G79" s="520"/>
      <c r="H79" s="515"/>
      <c r="I79" s="523"/>
      <c r="J79" s="513"/>
      <c r="K79" s="513"/>
      <c r="L79" s="514"/>
      <c r="M79" s="515"/>
      <c r="N79" s="517"/>
      <c r="O79" s="182"/>
      <c r="P79" s="182"/>
      <c r="Q79" s="183"/>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c r="DW79" s="179"/>
      <c r="DX79" s="179"/>
      <c r="DY79" s="179"/>
      <c r="DZ79" s="179"/>
      <c r="EA79" s="179"/>
      <c r="EB79" s="179"/>
      <c r="EC79" s="179"/>
      <c r="ED79" s="179"/>
      <c r="EE79" s="179"/>
      <c r="EF79" s="179"/>
      <c r="EG79" s="179"/>
      <c r="EH79" s="179"/>
      <c r="EI79" s="179"/>
      <c r="EJ79" s="179"/>
      <c r="EK79" s="179"/>
      <c r="EL79" s="179"/>
      <c r="EM79" s="179"/>
      <c r="EN79" s="179"/>
      <c r="EO79" s="179"/>
      <c r="EP79" s="179"/>
      <c r="EQ79" s="179"/>
      <c r="ER79" s="179"/>
      <c r="ES79" s="179"/>
      <c r="ET79" s="179"/>
      <c r="EU79" s="179"/>
      <c r="EV79" s="179"/>
      <c r="EW79" s="179"/>
      <c r="EX79" s="179"/>
      <c r="EY79" s="179"/>
      <c r="EZ79" s="179"/>
      <c r="FA79" s="179"/>
      <c r="FB79" s="179"/>
      <c r="FC79" s="179"/>
      <c r="FD79" s="179"/>
      <c r="FE79" s="179"/>
      <c r="FF79" s="179"/>
      <c r="FG79" s="179"/>
      <c r="FH79" s="179"/>
      <c r="FI79" s="179"/>
      <c r="FJ79" s="179"/>
      <c r="FK79" s="179"/>
      <c r="FL79" s="179"/>
      <c r="FM79" s="179"/>
      <c r="FN79" s="179"/>
      <c r="FO79" s="179"/>
      <c r="FP79" s="179"/>
      <c r="FQ79" s="179"/>
      <c r="FR79" s="179"/>
      <c r="FS79" s="179"/>
      <c r="FT79" s="179"/>
      <c r="FU79" s="179"/>
      <c r="FV79" s="179"/>
      <c r="FW79" s="179"/>
      <c r="FX79" s="179"/>
      <c r="FY79" s="179"/>
      <c r="FZ79" s="179"/>
      <c r="GA79" s="179"/>
      <c r="GB79" s="179"/>
      <c r="GC79" s="179"/>
      <c r="GD79" s="179"/>
      <c r="GE79" s="179"/>
      <c r="GF79" s="179"/>
      <c r="GG79" s="179"/>
      <c r="GH79" s="179"/>
      <c r="GI79" s="179"/>
      <c r="GJ79" s="179"/>
      <c r="GK79" s="179"/>
      <c r="GL79" s="179"/>
      <c r="GM79" s="179"/>
      <c r="GN79" s="179"/>
      <c r="GO79" s="179"/>
      <c r="GP79" s="179"/>
      <c r="GQ79" s="179"/>
      <c r="GR79" s="179"/>
      <c r="GS79" s="179"/>
      <c r="GT79" s="179"/>
      <c r="GU79" s="179"/>
      <c r="GV79" s="179"/>
      <c r="GW79" s="179"/>
      <c r="GX79" s="179"/>
      <c r="GY79" s="179"/>
      <c r="GZ79" s="179"/>
      <c r="HA79" s="179"/>
      <c r="HB79" s="179"/>
      <c r="HC79" s="179"/>
      <c r="HD79" s="179"/>
      <c r="HE79" s="179"/>
      <c r="HF79" s="179"/>
      <c r="HG79" s="179"/>
      <c r="HH79" s="179"/>
      <c r="HI79" s="179"/>
      <c r="HJ79" s="179"/>
      <c r="HK79" s="179"/>
      <c r="HL79" s="179"/>
      <c r="HM79" s="179"/>
      <c r="HN79" s="179"/>
      <c r="HO79" s="179"/>
      <c r="HP79" s="179"/>
      <c r="HQ79" s="179"/>
      <c r="HR79" s="179"/>
      <c r="HS79" s="179"/>
      <c r="HT79" s="179"/>
      <c r="HU79" s="179"/>
      <c r="HV79" s="179"/>
      <c r="HW79" s="179"/>
      <c r="HX79" s="179"/>
      <c r="HY79" s="179"/>
      <c r="HZ79" s="179"/>
      <c r="IA79" s="179"/>
      <c r="IB79" s="179"/>
      <c r="IC79" s="179"/>
      <c r="ID79" s="179"/>
      <c r="IE79" s="179"/>
      <c r="IF79" s="179"/>
      <c r="IG79" s="179"/>
      <c r="IH79" s="179"/>
      <c r="II79" s="179"/>
      <c r="IJ79" s="179"/>
      <c r="IK79" s="179"/>
      <c r="IL79" s="179"/>
      <c r="IM79" s="179"/>
      <c r="IN79" s="179"/>
      <c r="IO79" s="179"/>
      <c r="IP79" s="179"/>
      <c r="IQ79" s="179"/>
      <c r="IR79" s="179"/>
      <c r="IS79" s="179"/>
      <c r="IT79" s="179"/>
      <c r="IU79" s="179"/>
      <c r="IV79" s="179"/>
      <c r="IW79" s="179"/>
      <c r="IX79" s="179"/>
      <c r="IY79" s="179"/>
      <c r="IZ79" s="179"/>
      <c r="JA79" s="179"/>
      <c r="JB79" s="179"/>
      <c r="JC79" s="179"/>
      <c r="JD79" s="179"/>
      <c r="JE79" s="179"/>
      <c r="JF79" s="179"/>
      <c r="JG79" s="179"/>
      <c r="JH79" s="179"/>
      <c r="JI79" s="179"/>
    </row>
    <row r="80" spans="1:269" ht="30" hidden="1" customHeight="1">
      <c r="A80" s="518">
        <f>'5- Identificación de Riesgos'!A80</f>
        <v>8</v>
      </c>
      <c r="B80" s="515" t="str">
        <f>'5- Identificación de Riesgos'!B80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80" s="515" t="str">
        <f>'5- Identificación de Riesgos'!C80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80" s="516" t="s">
        <v>289</v>
      </c>
      <c r="E80" s="176" t="str">
        <f>'5- Identificación de Riesgos'!D80</f>
        <v>1. Falta de ética de los servidores públicos (Debilidades en principios y valores)</v>
      </c>
      <c r="F80" s="519" t="e">
        <f>'5- Identificación de Riesgos'!H80</f>
        <v>#DIV/0!</v>
      </c>
      <c r="G80" s="515" t="str">
        <f>'5- Identificación de Riesgos'!M80</f>
        <v/>
      </c>
      <c r="H80" s="515" t="str">
        <f>'5- Identificación de Riesgos'!N80</f>
        <v/>
      </c>
      <c r="I80" s="521"/>
      <c r="J80" s="513" t="e">
        <f>'6- Valoración Controles'!T79</f>
        <v>#DIV/0!</v>
      </c>
      <c r="K80" s="513" t="e">
        <f>'6- Valoración Controles'!U79</f>
        <v>#VALUE!</v>
      </c>
      <c r="L80" s="514" t="e">
        <f>AVERAGE(#REF!)</f>
        <v>#REF!</v>
      </c>
      <c r="M80" s="515" t="e">
        <f>'6- Valoración Controles'!V79</f>
        <v>#DIV/0!</v>
      </c>
      <c r="N80" s="516" t="s">
        <v>372</v>
      </c>
      <c r="O80" s="177"/>
      <c r="P80" s="177"/>
      <c r="Q80" s="178"/>
    </row>
    <row r="81" spans="1:17" ht="30" hidden="1">
      <c r="A81" s="518"/>
      <c r="B81" s="515"/>
      <c r="C81" s="515"/>
      <c r="D81" s="516"/>
      <c r="E81" s="176" t="str">
        <f>'5- Identificación de Riesgos'!D81</f>
        <v>2. Falta de ética de terceros interesados  (Debilidades principios y valores)</v>
      </c>
      <c r="F81" s="519"/>
      <c r="G81" s="520"/>
      <c r="H81" s="515"/>
      <c r="I81" s="522"/>
      <c r="J81" s="513"/>
      <c r="K81" s="513"/>
      <c r="L81" s="514"/>
      <c r="M81" s="515"/>
      <c r="N81" s="516"/>
      <c r="O81" s="177"/>
      <c r="P81" s="177"/>
      <c r="Q81" s="178"/>
    </row>
    <row r="82" spans="1:17" ht="30" hidden="1">
      <c r="A82" s="518"/>
      <c r="B82" s="515"/>
      <c r="C82" s="515"/>
      <c r="D82" s="516"/>
      <c r="E82" s="176" t="str">
        <f>'5- Identificación de Riesgos'!D82</f>
        <v>3. Debilidades en los procedimientos de control de proveedores (operador)</v>
      </c>
      <c r="F82" s="519"/>
      <c r="G82" s="520"/>
      <c r="H82" s="515"/>
      <c r="I82" s="522"/>
      <c r="J82" s="513"/>
      <c r="K82" s="513"/>
      <c r="L82" s="514"/>
      <c r="M82" s="515"/>
      <c r="N82" s="516"/>
      <c r="O82" s="177"/>
      <c r="P82" s="177"/>
      <c r="Q82" s="178"/>
    </row>
    <row r="83" spans="1:17" hidden="1">
      <c r="A83" s="518"/>
      <c r="B83" s="515"/>
      <c r="C83" s="515"/>
      <c r="D83" s="516"/>
      <c r="E83" s="176">
        <f>'5- Identificación de Riesgos'!D83</f>
        <v>0</v>
      </c>
      <c r="F83" s="519"/>
      <c r="G83" s="520"/>
      <c r="H83" s="515"/>
      <c r="I83" s="522"/>
      <c r="J83" s="513"/>
      <c r="K83" s="513"/>
      <c r="L83" s="514"/>
      <c r="M83" s="515"/>
      <c r="N83" s="516"/>
      <c r="O83" s="177"/>
      <c r="P83" s="177"/>
      <c r="Q83" s="178"/>
    </row>
    <row r="84" spans="1:17" hidden="1">
      <c r="A84" s="518"/>
      <c r="B84" s="515"/>
      <c r="C84" s="515"/>
      <c r="D84" s="516"/>
      <c r="E84" s="176">
        <f>'5- Identificación de Riesgos'!D84</f>
        <v>0</v>
      </c>
      <c r="F84" s="519"/>
      <c r="G84" s="520"/>
      <c r="H84" s="515"/>
      <c r="I84" s="522"/>
      <c r="J84" s="513"/>
      <c r="K84" s="513"/>
      <c r="L84" s="514"/>
      <c r="M84" s="515"/>
      <c r="N84" s="516"/>
      <c r="O84" s="177"/>
      <c r="P84" s="177"/>
      <c r="Q84" s="178"/>
    </row>
    <row r="85" spans="1:17" hidden="1">
      <c r="A85" s="518"/>
      <c r="B85" s="515"/>
      <c r="C85" s="515"/>
      <c r="D85" s="516"/>
      <c r="E85" s="176">
        <f>'5- Identificación de Riesgos'!D85</f>
        <v>0</v>
      </c>
      <c r="F85" s="519"/>
      <c r="G85" s="520"/>
      <c r="H85" s="515"/>
      <c r="I85" s="522"/>
      <c r="J85" s="513"/>
      <c r="K85" s="513"/>
      <c r="L85" s="514"/>
      <c r="M85" s="515"/>
      <c r="N85" s="516"/>
      <c r="O85" s="177"/>
      <c r="P85" s="177"/>
      <c r="Q85" s="178"/>
    </row>
    <row r="86" spans="1:17" hidden="1">
      <c r="A86" s="518"/>
      <c r="B86" s="515"/>
      <c r="C86" s="515"/>
      <c r="D86" s="516"/>
      <c r="E86" s="176">
        <f>'5- Identificación de Riesgos'!D86</f>
        <v>0</v>
      </c>
      <c r="F86" s="519"/>
      <c r="G86" s="520"/>
      <c r="H86" s="515"/>
      <c r="I86" s="522"/>
      <c r="J86" s="513"/>
      <c r="K86" s="513"/>
      <c r="L86" s="514"/>
      <c r="M86" s="515"/>
      <c r="N86" s="516"/>
      <c r="O86" s="177"/>
      <c r="P86" s="177"/>
      <c r="Q86" s="178"/>
    </row>
    <row r="87" spans="1:17" hidden="1">
      <c r="A87" s="518"/>
      <c r="B87" s="515"/>
      <c r="C87" s="515"/>
      <c r="D87" s="516"/>
      <c r="E87" s="176">
        <f>'5- Identificación de Riesgos'!D87</f>
        <v>0</v>
      </c>
      <c r="F87" s="519"/>
      <c r="G87" s="520"/>
      <c r="H87" s="515"/>
      <c r="I87" s="522"/>
      <c r="J87" s="513"/>
      <c r="K87" s="513"/>
      <c r="L87" s="514"/>
      <c r="M87" s="515"/>
      <c r="N87" s="516"/>
      <c r="O87" s="177"/>
      <c r="P87" s="177"/>
      <c r="Q87" s="178"/>
    </row>
    <row r="88" spans="1:17" hidden="1">
      <c r="A88" s="518"/>
      <c r="B88" s="515"/>
      <c r="C88" s="515"/>
      <c r="D88" s="516"/>
      <c r="E88" s="176">
        <f>'5- Identificación de Riesgos'!D88</f>
        <v>0</v>
      </c>
      <c r="F88" s="519"/>
      <c r="G88" s="520"/>
      <c r="H88" s="515"/>
      <c r="I88" s="522"/>
      <c r="J88" s="513"/>
      <c r="K88" s="513"/>
      <c r="L88" s="514"/>
      <c r="M88" s="515"/>
      <c r="N88" s="516"/>
      <c r="O88" s="177"/>
      <c r="P88" s="177"/>
      <c r="Q88" s="178"/>
    </row>
    <row r="89" spans="1:17" ht="15.75" hidden="1" thickBot="1">
      <c r="A89" s="518"/>
      <c r="B89" s="515"/>
      <c r="C89" s="515"/>
      <c r="D89" s="517"/>
      <c r="E89" s="181">
        <f>'5- Identificación de Riesgos'!D89</f>
        <v>0</v>
      </c>
      <c r="F89" s="519"/>
      <c r="G89" s="520"/>
      <c r="H89" s="515"/>
      <c r="I89" s="523"/>
      <c r="J89" s="513"/>
      <c r="K89" s="513"/>
      <c r="L89" s="514"/>
      <c r="M89" s="515"/>
      <c r="N89" s="517"/>
      <c r="O89" s="182"/>
      <c r="P89" s="182"/>
      <c r="Q89" s="183"/>
    </row>
  </sheetData>
  <mergeCells count="132">
    <mergeCell ref="B70:B79"/>
    <mergeCell ref="A70:A79"/>
    <mergeCell ref="C70:C79"/>
    <mergeCell ref="D70:D79"/>
    <mergeCell ref="F70:F79"/>
    <mergeCell ref="G70:G79"/>
    <mergeCell ref="H70:H79"/>
    <mergeCell ref="J70:J79"/>
    <mergeCell ref="K70:K79"/>
    <mergeCell ref="L70:L79"/>
    <mergeCell ref="M70:M79"/>
    <mergeCell ref="N70:N79"/>
    <mergeCell ref="M50:M59"/>
    <mergeCell ref="N50:N59"/>
    <mergeCell ref="A60:A69"/>
    <mergeCell ref="B60:B69"/>
    <mergeCell ref="C60:C69"/>
    <mergeCell ref="D60:D69"/>
    <mergeCell ref="F60:F69"/>
    <mergeCell ref="G60:G69"/>
    <mergeCell ref="H60:H69"/>
    <mergeCell ref="J60:J69"/>
    <mergeCell ref="K60:K69"/>
    <mergeCell ref="L60:L69"/>
    <mergeCell ref="M60:M69"/>
    <mergeCell ref="N60:N69"/>
    <mergeCell ref="G50:G59"/>
    <mergeCell ref="H50:H59"/>
    <mergeCell ref="J50:J59"/>
    <mergeCell ref="K50:K59"/>
    <mergeCell ref="L50:L59"/>
    <mergeCell ref="A50:A59"/>
    <mergeCell ref="B50:B59"/>
    <mergeCell ref="C50:C59"/>
    <mergeCell ref="D50:D59"/>
    <mergeCell ref="F50:F5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J30:J39"/>
    <mergeCell ref="K30:K39"/>
    <mergeCell ref="L30:L39"/>
    <mergeCell ref="I40:I49"/>
    <mergeCell ref="A30:A39"/>
    <mergeCell ref="A10:A19"/>
    <mergeCell ref="B10:B19"/>
    <mergeCell ref="F10:F19"/>
    <mergeCell ref="K8:K9"/>
    <mergeCell ref="B30:B39"/>
    <mergeCell ref="C30:C39"/>
    <mergeCell ref="D30:D39"/>
    <mergeCell ref="M20:M29"/>
    <mergeCell ref="N20:N2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B20:B29"/>
    <mergeCell ref="K20:K29"/>
    <mergeCell ref="I8:I9"/>
    <mergeCell ref="I10:I19"/>
    <mergeCell ref="I20:I29"/>
    <mergeCell ref="I30:I39"/>
    <mergeCell ref="L8:L9"/>
    <mergeCell ref="J8:J9"/>
    <mergeCell ref="H8:H9"/>
    <mergeCell ref="C8:C9"/>
    <mergeCell ref="D8:D9"/>
    <mergeCell ref="B8:B9"/>
    <mergeCell ref="L10:L19"/>
    <mergeCell ref="F30:F39"/>
    <mergeCell ref="I50:I59"/>
    <mergeCell ref="I60:I69"/>
    <mergeCell ref="I70:I7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A20:A29"/>
    <mergeCell ref="K80:K89"/>
    <mergeCell ref="L80:L89"/>
    <mergeCell ref="M80:M89"/>
    <mergeCell ref="N80:N89"/>
    <mergeCell ref="A80:A89"/>
    <mergeCell ref="B80:B89"/>
    <mergeCell ref="C80:C89"/>
    <mergeCell ref="D80:D89"/>
    <mergeCell ref="F80:F89"/>
    <mergeCell ref="G80:G89"/>
    <mergeCell ref="H80:H89"/>
    <mergeCell ref="I80:I89"/>
    <mergeCell ref="J80:J89"/>
  </mergeCells>
  <conditionalFormatting sqref="F10 F20 F30 F40 F50 F60 F70 F80">
    <cfRule type="containsText" dxfId="292" priority="501" operator="containsText" text="Muy Baja">
      <formula>NOT(ISERROR(SEARCH("Muy Baja",F10)))</formula>
    </cfRule>
    <cfRule type="containsText" dxfId="291" priority="502" operator="containsText" text="Baja">
      <formula>NOT(ISERROR(SEARCH("Baja",F10)))</formula>
    </cfRule>
    <cfRule type="containsText" dxfId="290" priority="503" operator="containsText" text="Muy Alta">
      <formula>NOT(ISERROR(SEARCH("Muy Alta",F10)))</formula>
    </cfRule>
    <cfRule type="containsText" dxfId="289" priority="505" operator="containsText" text="Alta">
      <formula>NOT(ISERROR(SEARCH("Alta",F10)))</formula>
    </cfRule>
    <cfRule type="containsText" dxfId="288" priority="506" operator="containsText" text="Media">
      <formula>NOT(ISERROR(SEARCH("Media",F10)))</formula>
    </cfRule>
    <cfRule type="containsText" dxfId="287" priority="507" operator="containsText" text="Media">
      <formula>NOT(ISERROR(SEARCH("Media",F10)))</formula>
    </cfRule>
    <cfRule type="containsText" dxfId="286" priority="508" operator="containsText" text="Media">
      <formula>NOT(ISERROR(SEARCH("Media",F10)))</formula>
    </cfRule>
    <cfRule type="containsText" dxfId="285" priority="509" operator="containsText" text="Muy Baja">
      <formula>NOT(ISERROR(SEARCH("Muy Baja",F10)))</formula>
    </cfRule>
    <cfRule type="containsText" dxfId="284" priority="510" operator="containsText" text="Baja">
      <formula>NOT(ISERROR(SEARCH("Baja",F10)))</formula>
    </cfRule>
    <cfRule type="containsText" dxfId="283" priority="511" operator="containsText" text="Muy Baja">
      <formula>NOT(ISERROR(SEARCH("Muy Baja",F10)))</formula>
    </cfRule>
    <cfRule type="containsText" dxfId="282" priority="512" operator="containsText" text="Muy Baja">
      <formula>NOT(ISERROR(SEARCH("Muy Baja",F10)))</formula>
    </cfRule>
    <cfRule type="containsText" dxfId="281" priority="513" operator="containsText" text="Muy Baja">
      <formula>NOT(ISERROR(SEARCH("Muy Baja",F10)))</formula>
    </cfRule>
    <cfRule type="containsText" dxfId="280" priority="514" operator="containsText" text="Muy Baja'Tabla probabilidad'!">
      <formula>NOT(ISERROR(SEARCH("Muy Baja'Tabla probabilidad'!",F10)))</formula>
    </cfRule>
    <cfRule type="containsText" dxfId="279" priority="515" operator="containsText" text="Muy bajo">
      <formula>NOT(ISERROR(SEARCH("Muy bajo",F10)))</formula>
    </cfRule>
    <cfRule type="containsText" dxfId="278" priority="516" operator="containsText" text="Alta">
      <formula>NOT(ISERROR(SEARCH("Alta",F10)))</formula>
    </cfRule>
    <cfRule type="containsText" dxfId="277" priority="517" operator="containsText" text="Media">
      <formula>NOT(ISERROR(SEARCH("Media",F10)))</formula>
    </cfRule>
    <cfRule type="containsText" dxfId="276" priority="518" operator="containsText" text="Baja">
      <formula>NOT(ISERROR(SEARCH("Baja",F10)))</formula>
    </cfRule>
    <cfRule type="containsText" dxfId="275" priority="519" operator="containsText" text="Muy baja">
      <formula>NOT(ISERROR(SEARCH("Muy baja",F10)))</formula>
    </cfRule>
    <cfRule type="cellIs" dxfId="274" priority="522" operator="between">
      <formula>1</formula>
      <formula>2</formula>
    </cfRule>
    <cfRule type="cellIs" dxfId="273" priority="523" operator="between">
      <formula>0</formula>
      <formula>2</formula>
    </cfRule>
  </conditionalFormatting>
  <conditionalFormatting sqref="G10 G20 G30 G40 G50 G60 G70 G80">
    <cfRule type="containsText" dxfId="272" priority="495" operator="containsText" text="Catastrófico">
      <formula>NOT(ISERROR(SEARCH("Catastrófico",G10)))</formula>
    </cfRule>
    <cfRule type="containsText" dxfId="271" priority="496" operator="containsText" text="Mayor">
      <formula>NOT(ISERROR(SEARCH("Mayor",G10)))</formula>
    </cfRule>
    <cfRule type="containsText" dxfId="270" priority="497" operator="containsText" text="Alta">
      <formula>NOT(ISERROR(SEARCH("Alta",G10)))</formula>
    </cfRule>
    <cfRule type="containsText" dxfId="269" priority="498" operator="containsText" text="Moderado">
      <formula>NOT(ISERROR(SEARCH("Moderado",G10)))</formula>
    </cfRule>
    <cfRule type="containsText" dxfId="268" priority="499" operator="containsText" text="Menor">
      <formula>NOT(ISERROR(SEARCH("Menor",G10)))</formula>
    </cfRule>
    <cfRule type="containsText" dxfId="267" priority="500" operator="containsText" text="Leve">
      <formula>NOT(ISERROR(SEARCH("Leve",G10)))</formula>
    </cfRule>
  </conditionalFormatting>
  <conditionalFormatting sqref="H10:I10 H20:I20 H30:I30 H40:I40 H50:I50 H60:I60 H70:I70 H80:I80">
    <cfRule type="containsText" dxfId="266" priority="491" operator="containsText" text="Alto">
      <formula>NOT(ISERROR(SEARCH("Alto",H10)))</formula>
    </cfRule>
    <cfRule type="containsText" dxfId="265" priority="492" operator="containsText" text="Bajo">
      <formula>NOT(ISERROR(SEARCH("Bajo",H10)))</formula>
    </cfRule>
    <cfRule type="containsText" dxfId="264" priority="493" operator="containsText" text="Moderado">
      <formula>NOT(ISERROR(SEARCH("Moderado",H10)))</formula>
    </cfRule>
    <cfRule type="containsText" dxfId="263" priority="494" operator="containsText" text="Extremo">
      <formula>NOT(ISERROR(SEARCH("Extremo",H10)))</formula>
    </cfRule>
  </conditionalFormatting>
  <conditionalFormatting sqref="H10:I10 H20:I20 H30:I30 H40:I40">
    <cfRule type="containsText" dxfId="262" priority="490" operator="containsText" text="Extremo">
      <formula>NOT(ISERROR(SEARCH("Extremo",H10)))</formula>
    </cfRule>
  </conditionalFormatting>
  <conditionalFormatting sqref="H50:I50">
    <cfRule type="containsText" dxfId="261" priority="180" operator="containsText" text="Extremo">
      <formula>NOT(ISERROR(SEARCH("Extremo",H50)))</formula>
    </cfRule>
  </conditionalFormatting>
  <conditionalFormatting sqref="H60:I60 H70:I70 H80:I80">
    <cfRule type="containsText" dxfId="260" priority="169" operator="containsText" text="Extremo">
      <formula>NOT(ISERROR(SEARCH("Extremo",H60)))</formula>
    </cfRule>
  </conditionalFormatting>
  <conditionalFormatting sqref="J10:J89">
    <cfRule type="containsText" dxfId="259" priority="109" operator="containsText" text="Muy Baja">
      <formula>NOT(ISERROR(SEARCH("Muy Baja",J10)))</formula>
    </cfRule>
    <cfRule type="containsText" dxfId="258" priority="459" operator="containsText" text="Muy Alta">
      <formula>NOT(ISERROR(SEARCH("Muy Alta",J10)))</formula>
    </cfRule>
    <cfRule type="containsText" dxfId="257" priority="460" operator="containsText" text="Alta">
      <formula>NOT(ISERROR(SEARCH("Alta",J10)))</formula>
    </cfRule>
    <cfRule type="containsText" dxfId="256" priority="461" operator="containsText" text="Media">
      <formula>NOT(ISERROR(SEARCH("Media",J10)))</formula>
    </cfRule>
    <cfRule type="containsText" dxfId="255" priority="462" operator="containsText" text="Baja">
      <formula>NOT(ISERROR(SEARCH("Baja",J10)))</formula>
    </cfRule>
    <cfRule type="containsText" dxfId="254" priority="463" operator="containsText" text="Muy Baja">
      <formula>NOT(ISERROR(SEARCH("Muy Baja",J10)))</formula>
    </cfRule>
  </conditionalFormatting>
  <conditionalFormatting sqref="K10:K89">
    <cfRule type="containsText" dxfId="253" priority="44" operator="containsText" text="Catastrófico">
      <formula>NOT(ISERROR(SEARCH("Catastrófico",K10)))</formula>
    </cfRule>
    <cfRule type="containsText" dxfId="252" priority="45" operator="containsText" text="Moderado">
      <formula>NOT(ISERROR(SEARCH("Moderado",K10)))</formula>
    </cfRule>
    <cfRule type="containsText" dxfId="251" priority="46" operator="containsText" text="Menor">
      <formula>NOT(ISERROR(SEARCH("Menor",K10)))</formula>
    </cfRule>
    <cfRule type="containsText" dxfId="250" priority="47" operator="containsText" text="Leve">
      <formula>NOT(ISERROR(SEARCH("Leve",K10)))</formula>
    </cfRule>
    <cfRule type="containsText" dxfId="249" priority="48" operator="containsText" text="Mayor">
      <formula>NOT(ISERROR(SEARCH("Mayor",K10)))</formula>
    </cfRule>
  </conditionalFormatting>
  <conditionalFormatting sqref="M10 M20 M30 M40 M50 M60 M70 M80">
    <cfRule type="containsText" dxfId="248" priority="464" operator="containsText" text="Extremo">
      <formula>NOT(ISERROR(SEARCH("Extremo",M10)))</formula>
    </cfRule>
    <cfRule type="containsText" dxfId="247" priority="465" operator="containsText" text="Alto">
      <formula>NOT(ISERROR(SEARCH("Alto",M10)))</formula>
    </cfRule>
    <cfRule type="containsText" dxfId="246" priority="466" operator="containsText" text="Moderado">
      <formula>NOT(ISERROR(SEARCH("Moderado",M10)))</formula>
    </cfRule>
    <cfRule type="containsText" dxfId="245" priority="467" operator="containsText" text="Menor">
      <formula>NOT(ISERROR(SEARCH("Menor",M10)))</formula>
    </cfRule>
    <cfRule type="containsText" dxfId="244" priority="468" operator="containsText" text="Bajo">
      <formula>NOT(ISERROR(SEARCH("Bajo",M10)))</formula>
    </cfRule>
    <cfRule type="containsText" dxfId="243" priority="469" operator="containsText" text="Moderado">
      <formula>NOT(ISERROR(SEARCH("Moderado",M10)))</formula>
    </cfRule>
    <cfRule type="containsText" dxfId="242" priority="470" operator="containsText" text="Extremo">
      <formula>NOT(ISERROR(SEARCH("Extremo",M10)))</formula>
    </cfRule>
    <cfRule type="containsText" dxfId="241" priority="471" operator="containsText" text="Baja">
      <formula>NOT(ISERROR(SEARCH("Baja",M10)))</formula>
    </cfRule>
    <cfRule type="containsText" dxfId="240" priority="472" operator="containsText" text="Alto">
      <formula>NOT(ISERROR(SEARCH("Alto",M10)))</formula>
    </cfRule>
  </conditionalFormatting>
  <dataValidations count="1">
    <dataValidation type="list" allowBlank="1" showInputMessage="1" showErrorMessage="1" sqref="D10:D8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20"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21"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718"/>
  <sheetViews>
    <sheetView showGridLines="0" zoomScale="70" zoomScaleNormal="70" workbookViewId="0">
      <selection activeCell="C17" sqref="C17:E17"/>
    </sheetView>
  </sheetViews>
  <sheetFormatPr baseColWidth="10" defaultColWidth="11.42578125" defaultRowHeight="15"/>
  <cols>
    <col min="2" max="2" width="24.28515625" customWidth="1"/>
    <col min="3" max="3" width="62.85546875" customWidth="1"/>
    <col min="4" max="4" width="10.28515625" bestFit="1" customWidth="1"/>
    <col min="5" max="5" width="84.28515625" style="49"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6"/>
    </row>
    <row r="2" spans="1:137" ht="24" thickBot="1">
      <c r="A2" s="2"/>
      <c r="B2" s="548" t="s">
        <v>373</v>
      </c>
      <c r="C2" s="548"/>
      <c r="D2" s="548"/>
      <c r="E2" s="548"/>
      <c r="F2" s="87"/>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7"/>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2"/>
      <c r="C4" s="63" t="s">
        <v>374</v>
      </c>
      <c r="D4" s="63"/>
      <c r="E4" s="63" t="s">
        <v>375</v>
      </c>
      <c r="F4" s="64"/>
      <c r="G4" s="2"/>
      <c r="H4" s="2"/>
      <c r="I4" s="2"/>
      <c r="J4" s="2"/>
      <c r="K4" s="2"/>
      <c r="L4" s="2"/>
      <c r="M4" s="2"/>
      <c r="N4" s="2"/>
      <c r="O4" s="2"/>
      <c r="P4" s="2"/>
      <c r="Q4" s="2"/>
      <c r="R4" s="2"/>
      <c r="S4" s="2"/>
      <c r="T4" s="2"/>
      <c r="U4" s="2"/>
      <c r="V4" s="2"/>
      <c r="W4" s="2"/>
      <c r="X4" s="2"/>
      <c r="Y4" s="2"/>
      <c r="Z4" s="2"/>
      <c r="AA4" s="2"/>
      <c r="AB4" s="2"/>
      <c r="AC4" s="2"/>
      <c r="AD4" s="2"/>
      <c r="AE4" s="2"/>
    </row>
    <row r="5" spans="1:137" ht="40.5">
      <c r="A5" s="2"/>
      <c r="B5" s="62"/>
      <c r="C5" s="63" t="s">
        <v>376</v>
      </c>
      <c r="D5" s="63"/>
      <c r="E5" s="65" t="s">
        <v>377</v>
      </c>
      <c r="F5" s="63" t="s">
        <v>375</v>
      </c>
      <c r="G5" s="2"/>
      <c r="H5" s="2"/>
      <c r="I5" s="2"/>
      <c r="J5" s="2"/>
      <c r="K5" s="2"/>
      <c r="L5" s="2"/>
      <c r="M5" s="2"/>
      <c r="N5" s="2"/>
      <c r="O5" s="2"/>
      <c r="P5" s="2"/>
      <c r="Q5" s="2"/>
      <c r="R5" s="2"/>
      <c r="S5" s="2"/>
      <c r="T5" s="2"/>
      <c r="U5" s="2"/>
      <c r="V5" s="2"/>
      <c r="W5" s="2"/>
      <c r="X5" s="2"/>
      <c r="Y5" s="2"/>
      <c r="Z5" s="2"/>
      <c r="AA5" s="2"/>
      <c r="AB5" s="2"/>
      <c r="AC5" s="2"/>
      <c r="AD5" s="2"/>
      <c r="AE5" s="2"/>
    </row>
    <row r="6" spans="1:137" ht="20.25">
      <c r="A6" s="2"/>
      <c r="B6" s="66" t="s">
        <v>378</v>
      </c>
      <c r="C6" s="106" t="s">
        <v>379</v>
      </c>
      <c r="D6" s="67">
        <v>0.04</v>
      </c>
      <c r="E6" s="68" t="s">
        <v>380</v>
      </c>
      <c r="F6" s="69">
        <v>1</v>
      </c>
      <c r="G6" s="2"/>
      <c r="H6" s="51"/>
      <c r="I6" s="2"/>
      <c r="J6" s="2"/>
      <c r="K6" s="2"/>
      <c r="L6" s="2"/>
      <c r="M6" s="2"/>
      <c r="N6" s="2"/>
      <c r="O6" s="2"/>
      <c r="P6" s="2"/>
      <c r="Q6" s="2"/>
      <c r="R6" s="2"/>
      <c r="S6" s="2"/>
      <c r="T6" s="2"/>
      <c r="U6" s="2"/>
      <c r="V6" s="2"/>
      <c r="W6" s="2"/>
      <c r="X6" s="2"/>
      <c r="Y6" s="2"/>
      <c r="Z6" s="2"/>
      <c r="AA6" s="2"/>
      <c r="AB6" s="2"/>
      <c r="AC6" s="2"/>
      <c r="AD6" s="2"/>
      <c r="AE6" s="2"/>
    </row>
    <row r="7" spans="1:137" ht="20.25">
      <c r="A7" s="2"/>
      <c r="B7" s="70" t="s">
        <v>381</v>
      </c>
      <c r="C7" s="106" t="s">
        <v>382</v>
      </c>
      <c r="D7" s="67">
        <v>0.09</v>
      </c>
      <c r="E7" s="68" t="s">
        <v>383</v>
      </c>
      <c r="F7" s="69">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1" t="s">
        <v>384</v>
      </c>
      <c r="C8" s="106" t="s">
        <v>385</v>
      </c>
      <c r="D8" s="67">
        <v>0.28999999999999998</v>
      </c>
      <c r="E8" s="68" t="s">
        <v>386</v>
      </c>
      <c r="F8" s="69">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2" t="s">
        <v>387</v>
      </c>
      <c r="C9" s="106" t="s">
        <v>388</v>
      </c>
      <c r="D9" s="67">
        <v>0.49</v>
      </c>
      <c r="E9" s="68" t="s">
        <v>389</v>
      </c>
      <c r="F9" s="69">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3" t="s">
        <v>390</v>
      </c>
      <c r="C10" s="106" t="s">
        <v>391</v>
      </c>
      <c r="D10" s="67">
        <v>1</v>
      </c>
      <c r="E10" s="68" t="s">
        <v>392</v>
      </c>
      <c r="F10" s="69">
        <v>5</v>
      </c>
      <c r="G10" s="2"/>
      <c r="H10" s="2"/>
      <c r="I10" s="90" t="s">
        <v>393</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8"/>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6"/>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6"/>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49" t="s">
        <v>394</v>
      </c>
      <c r="C14" s="549"/>
      <c r="D14" s="549"/>
      <c r="E14" s="549"/>
      <c r="F14" s="95"/>
      <c r="G14" s="61"/>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4"/>
      <c r="C15" s="94"/>
      <c r="D15" s="94"/>
      <c r="E15" s="94"/>
      <c r="F15" s="96"/>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7" customFormat="1" ht="20.25">
      <c r="A16" s="75"/>
      <c r="B16" s="97"/>
      <c r="C16" s="551" t="s">
        <v>286</v>
      </c>
      <c r="D16" s="551"/>
      <c r="E16" s="551"/>
      <c r="F16" s="98"/>
      <c r="G16" s="75"/>
      <c r="H16" s="75"/>
      <c r="I16" s="91" t="s">
        <v>282</v>
      </c>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row>
    <row r="17" spans="1:137" s="77" customFormat="1" ht="40.5" customHeight="1">
      <c r="A17" s="75"/>
      <c r="B17" s="66" t="s">
        <v>395</v>
      </c>
      <c r="C17" s="550" t="s">
        <v>296</v>
      </c>
      <c r="D17" s="550"/>
      <c r="E17" s="550"/>
      <c r="F17" s="99">
        <v>1</v>
      </c>
      <c r="G17" s="75"/>
      <c r="H17" s="75"/>
      <c r="I17" s="90" t="s">
        <v>286</v>
      </c>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row>
    <row r="18" spans="1:137" s="77" customFormat="1" ht="20.25">
      <c r="A18" s="75"/>
      <c r="B18" s="70" t="s">
        <v>396</v>
      </c>
      <c r="C18" s="550" t="s">
        <v>287</v>
      </c>
      <c r="D18" s="550"/>
      <c r="E18" s="550"/>
      <c r="F18" s="99">
        <v>2</v>
      </c>
      <c r="G18" s="75"/>
      <c r="H18" s="75"/>
      <c r="I18" s="90" t="s">
        <v>397</v>
      </c>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row>
    <row r="19" spans="1:137" s="77" customFormat="1" ht="30">
      <c r="A19" s="75"/>
      <c r="B19" s="71" t="s">
        <v>398</v>
      </c>
      <c r="C19" s="550" t="s">
        <v>399</v>
      </c>
      <c r="D19" s="550"/>
      <c r="E19" s="550"/>
      <c r="F19" s="99">
        <v>3</v>
      </c>
      <c r="G19" s="75"/>
      <c r="H19" s="75"/>
      <c r="I19" s="90" t="s">
        <v>289</v>
      </c>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row>
    <row r="20" spans="1:137" s="77" customFormat="1" ht="30">
      <c r="A20" s="75"/>
      <c r="B20" s="72" t="s">
        <v>400</v>
      </c>
      <c r="C20" s="550" t="s">
        <v>319</v>
      </c>
      <c r="D20" s="550"/>
      <c r="E20" s="550"/>
      <c r="F20" s="99">
        <v>4</v>
      </c>
      <c r="G20" s="75"/>
      <c r="H20" s="75"/>
      <c r="I20" s="90" t="s">
        <v>401</v>
      </c>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row>
    <row r="21" spans="1:137" s="77" customFormat="1" ht="60.6" customHeight="1">
      <c r="A21" s="75"/>
      <c r="B21" s="73" t="s">
        <v>402</v>
      </c>
      <c r="C21" s="550" t="s">
        <v>403</v>
      </c>
      <c r="D21" s="550"/>
      <c r="E21" s="550"/>
      <c r="F21" s="99">
        <v>5</v>
      </c>
      <c r="G21" s="75"/>
      <c r="H21" s="75"/>
      <c r="I21" s="90" t="str">
        <f>C48</f>
        <v>Interrupción o afectación en la prestación del servicio administrativo</v>
      </c>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row>
    <row r="22" spans="1:137" s="77" customFormat="1" ht="20.25">
      <c r="A22" s="75"/>
      <c r="B22" s="83"/>
      <c r="C22" s="74"/>
      <c r="D22" s="74"/>
      <c r="E22" s="74"/>
      <c r="F22" s="84"/>
      <c r="G22" s="75"/>
      <c r="H22" s="75"/>
      <c r="I22" s="90" t="str">
        <f>C56</f>
        <v>Afectación Ambiental</v>
      </c>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row>
    <row r="23" spans="1:137" s="77" customFormat="1" ht="20.25">
      <c r="A23" s="75"/>
      <c r="B23" s="83"/>
      <c r="C23" s="74"/>
      <c r="D23" s="74"/>
      <c r="E23" s="74"/>
      <c r="F23" s="84"/>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row>
    <row r="24" spans="1:137" s="77" customFormat="1" ht="20.25">
      <c r="A24" s="75"/>
      <c r="B24" s="76"/>
      <c r="C24" s="552" t="s">
        <v>397</v>
      </c>
      <c r="D24" s="552"/>
      <c r="E24" s="552"/>
      <c r="F24" s="84"/>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row>
    <row r="25" spans="1:137" s="77" customFormat="1" ht="20.25">
      <c r="A25" s="75"/>
      <c r="B25" s="78" t="s">
        <v>395</v>
      </c>
      <c r="C25" s="550" t="s">
        <v>404</v>
      </c>
      <c r="D25" s="550"/>
      <c r="E25" s="550"/>
      <c r="F25" s="99">
        <v>1</v>
      </c>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row>
    <row r="26" spans="1:137" s="77" customFormat="1" ht="20.25">
      <c r="A26" s="75"/>
      <c r="B26" s="79" t="s">
        <v>396</v>
      </c>
      <c r="C26" s="550" t="s">
        <v>405</v>
      </c>
      <c r="D26" s="550"/>
      <c r="E26" s="550"/>
      <c r="F26" s="99">
        <v>2</v>
      </c>
      <c r="G26" s="75"/>
      <c r="H26" s="75"/>
      <c r="I26" s="83"/>
      <c r="J26" s="83"/>
      <c r="K26" s="83"/>
      <c r="L26" s="83"/>
      <c r="M26" s="83"/>
      <c r="N26" s="83"/>
      <c r="O26" s="83"/>
      <c r="P26" s="83"/>
      <c r="Q26" s="83"/>
      <c r="R26" s="83"/>
      <c r="S26" s="83"/>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row>
    <row r="27" spans="1:137" s="77" customFormat="1" ht="20.25">
      <c r="A27" s="75"/>
      <c r="B27" s="80" t="s">
        <v>398</v>
      </c>
      <c r="C27" s="550" t="s">
        <v>406</v>
      </c>
      <c r="D27" s="550"/>
      <c r="E27" s="550"/>
      <c r="F27" s="99">
        <v>3</v>
      </c>
      <c r="G27" s="75"/>
      <c r="H27" s="75"/>
      <c r="I27" s="83" t="e" cm="1">
        <f t="array" aca="1" ref="I27:I31" ca="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#NAME?</v>
      </c>
      <c r="J27" s="83"/>
      <c r="K27" s="83"/>
      <c r="L27" s="83"/>
      <c r="M27" s="83"/>
      <c r="N27" s="83"/>
      <c r="O27" s="83"/>
      <c r="P27" s="83"/>
      <c r="Q27" s="83"/>
      <c r="R27" s="83"/>
      <c r="S27" s="83"/>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row>
    <row r="28" spans="1:137" s="77" customFormat="1" ht="20.25">
      <c r="A28" s="75"/>
      <c r="B28" s="81" t="s">
        <v>400</v>
      </c>
      <c r="C28" s="550" t="s">
        <v>407</v>
      </c>
      <c r="D28" s="550"/>
      <c r="E28" s="550"/>
      <c r="F28" s="99">
        <v>4</v>
      </c>
      <c r="G28" s="75"/>
      <c r="H28" s="75"/>
      <c r="I28" s="83" t="e">
        <f ca="1"/>
        <v>#NAME?</v>
      </c>
      <c r="J28" s="83"/>
      <c r="K28" s="83"/>
      <c r="L28" s="83"/>
      <c r="M28" s="83"/>
      <c r="N28" s="83"/>
      <c r="O28" s="83"/>
      <c r="P28" s="83"/>
      <c r="Q28" s="83"/>
      <c r="R28" s="83"/>
      <c r="S28" s="83"/>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row>
    <row r="29" spans="1:137" s="77" customFormat="1" ht="20.25">
      <c r="A29" s="75"/>
      <c r="B29" s="82" t="s">
        <v>402</v>
      </c>
      <c r="C29" s="550" t="s">
        <v>408</v>
      </c>
      <c r="D29" s="550"/>
      <c r="E29" s="550"/>
      <c r="F29" s="99">
        <v>5</v>
      </c>
      <c r="G29" s="75"/>
      <c r="H29" s="75"/>
      <c r="I29" s="83" t="e">
        <f ca="1"/>
        <v>#NAME?</v>
      </c>
      <c r="J29" s="83"/>
      <c r="K29" s="83"/>
      <c r="L29" s="83"/>
      <c r="M29" s="83"/>
      <c r="N29" s="83"/>
      <c r="O29" s="83"/>
      <c r="P29" s="83"/>
      <c r="Q29" s="83"/>
      <c r="R29" s="83"/>
      <c r="S29" s="83"/>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row>
    <row r="30" spans="1:137" s="77" customFormat="1" ht="20.25">
      <c r="A30" s="75"/>
      <c r="B30" s="83"/>
      <c r="C30" s="74"/>
      <c r="D30" s="74"/>
      <c r="E30" s="74"/>
      <c r="F30" s="84"/>
      <c r="G30" s="75"/>
      <c r="H30" s="75"/>
      <c r="I30" s="83" t="e">
        <f ca="1"/>
        <v>#NAME?</v>
      </c>
      <c r="J30" s="83"/>
      <c r="K30" s="83"/>
      <c r="L30" s="83"/>
      <c r="M30" s="83"/>
      <c r="N30" s="83"/>
      <c r="O30" s="83"/>
      <c r="P30" s="83"/>
      <c r="Q30" s="83"/>
      <c r="R30" s="83"/>
      <c r="S30" s="83"/>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row>
    <row r="31" spans="1:137" s="75" customFormat="1" ht="20.25">
      <c r="B31" s="85"/>
      <c r="C31" s="85"/>
      <c r="D31" s="85"/>
      <c r="E31" s="85"/>
      <c r="F31" s="84"/>
      <c r="I31" s="83" t="e">
        <f ca="1"/>
        <v>#NAME?</v>
      </c>
      <c r="J31" s="83"/>
      <c r="K31" s="83"/>
      <c r="L31" s="83"/>
      <c r="M31" s="83"/>
      <c r="N31" s="83"/>
      <c r="O31" s="83"/>
      <c r="P31" s="83"/>
      <c r="Q31" s="83"/>
      <c r="R31" s="83"/>
      <c r="S31" s="83"/>
    </row>
    <row r="32" spans="1:137" s="75" customFormat="1" ht="20.25">
      <c r="B32" s="97"/>
      <c r="C32" s="551" t="s">
        <v>289</v>
      </c>
      <c r="D32" s="551"/>
      <c r="E32" s="551"/>
      <c r="F32" s="84"/>
      <c r="I32" s="83"/>
      <c r="J32" s="83"/>
      <c r="K32" s="83"/>
      <c r="L32" s="83"/>
      <c r="M32" s="83"/>
      <c r="N32" s="83"/>
      <c r="O32" s="83"/>
      <c r="P32" s="83"/>
      <c r="Q32" s="83"/>
      <c r="R32" s="83"/>
      <c r="S32" s="83"/>
    </row>
    <row r="33" spans="2:19" s="75" customFormat="1" ht="20.25">
      <c r="B33" s="66" t="s">
        <v>395</v>
      </c>
      <c r="C33" s="550" t="s">
        <v>290</v>
      </c>
      <c r="D33" s="550"/>
      <c r="E33" s="550"/>
      <c r="F33" s="100">
        <v>1</v>
      </c>
      <c r="I33" s="83"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3"/>
      <c r="K33" s="83"/>
      <c r="L33" s="83"/>
      <c r="M33" s="83"/>
      <c r="N33" s="83"/>
      <c r="O33" s="83"/>
      <c r="P33" s="83"/>
      <c r="Q33" s="83"/>
      <c r="R33" s="83"/>
      <c r="S33" s="83"/>
    </row>
    <row r="34" spans="2:19" s="75" customFormat="1" ht="20.25">
      <c r="B34" s="70" t="s">
        <v>396</v>
      </c>
      <c r="C34" s="550" t="s">
        <v>313</v>
      </c>
      <c r="D34" s="550"/>
      <c r="E34" s="550"/>
      <c r="F34" s="100">
        <v>2</v>
      </c>
      <c r="I34" s="83" t="str">
        <v xml:space="preserve">Si el hecho llegara a presentarse, tendría bajo impacto o efecto sobre la entidad.
</v>
      </c>
      <c r="J34" s="83"/>
      <c r="K34" s="83"/>
      <c r="L34" s="83"/>
      <c r="M34" s="83"/>
      <c r="N34" s="83"/>
      <c r="O34" s="83"/>
      <c r="P34" s="83"/>
      <c r="Q34" s="83"/>
      <c r="R34" s="83"/>
      <c r="S34" s="83"/>
    </row>
    <row r="35" spans="2:19" s="75" customFormat="1" ht="20.25">
      <c r="B35" s="71" t="s">
        <v>398</v>
      </c>
      <c r="C35" s="550" t="s">
        <v>306</v>
      </c>
      <c r="D35" s="550"/>
      <c r="E35" s="550"/>
      <c r="F35" s="100">
        <v>3</v>
      </c>
      <c r="I35" s="83" t="str">
        <v xml:space="preserve">Si el hecho llegara a presentarse, tendría medianas consecuencias o efectos sobre la entidad.
</v>
      </c>
      <c r="J35" s="83"/>
      <c r="K35" s="83"/>
      <c r="L35" s="83"/>
      <c r="M35" s="83"/>
      <c r="N35" s="83"/>
      <c r="O35" s="83"/>
      <c r="P35" s="83"/>
      <c r="Q35" s="83"/>
      <c r="R35" s="83"/>
      <c r="S35" s="83"/>
    </row>
    <row r="36" spans="2:19" s="75" customFormat="1" ht="20.25">
      <c r="B36" s="72" t="s">
        <v>400</v>
      </c>
      <c r="C36" s="550" t="s">
        <v>409</v>
      </c>
      <c r="D36" s="550"/>
      <c r="E36" s="550"/>
      <c r="F36" s="100">
        <v>4</v>
      </c>
      <c r="I36" s="83" t="str">
        <v xml:space="preserve">Si el hecho llegara a presentarse, tendría altas consecuencias o efectos sobre la entidad
</v>
      </c>
      <c r="J36" s="83"/>
      <c r="K36" s="83"/>
      <c r="L36" s="83"/>
      <c r="M36" s="83"/>
      <c r="N36" s="83"/>
      <c r="O36" s="83"/>
      <c r="P36" s="83"/>
      <c r="Q36" s="83"/>
      <c r="R36" s="83"/>
      <c r="S36" s="83"/>
    </row>
    <row r="37" spans="2:19" s="75" customFormat="1" ht="20.25">
      <c r="B37" s="73" t="s">
        <v>402</v>
      </c>
      <c r="C37" s="550" t="s">
        <v>410</v>
      </c>
      <c r="D37" s="550"/>
      <c r="E37" s="550"/>
      <c r="F37" s="100">
        <v>5</v>
      </c>
      <c r="I37" s="83" t="str">
        <v xml:space="preserve">Si el hecho llegara a presentarse, tendría desastrosas consecuencias o efectos sobre la entidad.
</v>
      </c>
      <c r="J37" s="83"/>
      <c r="K37" s="83"/>
      <c r="L37" s="83"/>
      <c r="M37" s="83"/>
      <c r="N37" s="83"/>
      <c r="O37" s="83"/>
      <c r="P37" s="83"/>
      <c r="Q37" s="83"/>
      <c r="R37" s="83"/>
      <c r="S37" s="83"/>
    </row>
    <row r="38" spans="2:19" s="75" customFormat="1" ht="20.25">
      <c r="B38" s="85"/>
      <c r="C38" s="85"/>
      <c r="D38" s="85"/>
      <c r="E38" s="85"/>
      <c r="F38" s="84"/>
      <c r="I38" s="83"/>
      <c r="J38" s="83"/>
      <c r="K38" s="83"/>
      <c r="L38" s="83"/>
      <c r="M38" s="83"/>
      <c r="N38" s="83"/>
      <c r="O38" s="83"/>
      <c r="P38" s="83"/>
      <c r="Q38" s="83"/>
      <c r="R38" s="83"/>
      <c r="S38" s="83"/>
    </row>
    <row r="39" spans="2:19" s="75" customFormat="1" ht="20.25">
      <c r="B39" s="85"/>
      <c r="C39" s="85"/>
      <c r="D39" s="85"/>
      <c r="E39" s="85"/>
      <c r="F39" s="84"/>
    </row>
    <row r="40" spans="2:19" s="75" customFormat="1" ht="20.25">
      <c r="B40" s="76"/>
      <c r="C40" s="551" t="s">
        <v>401</v>
      </c>
      <c r="D40" s="551"/>
      <c r="E40" s="551"/>
      <c r="F40" s="84"/>
    </row>
    <row r="41" spans="2:19" s="75" customFormat="1" ht="20.25">
      <c r="B41" s="101" t="s">
        <v>395</v>
      </c>
      <c r="C41" s="550" t="s">
        <v>411</v>
      </c>
      <c r="D41" s="550"/>
      <c r="E41" s="550"/>
      <c r="F41" s="100">
        <v>1</v>
      </c>
    </row>
    <row r="42" spans="2:19" s="75" customFormat="1" ht="20.25">
      <c r="B42" s="102" t="s">
        <v>396</v>
      </c>
      <c r="C42" s="550" t="s">
        <v>412</v>
      </c>
      <c r="D42" s="550"/>
      <c r="E42" s="550"/>
      <c r="F42" s="100">
        <v>2</v>
      </c>
    </row>
    <row r="43" spans="2:19" s="75" customFormat="1" ht="20.25">
      <c r="B43" s="103" t="s">
        <v>398</v>
      </c>
      <c r="C43" s="550" t="s">
        <v>413</v>
      </c>
      <c r="D43" s="550"/>
      <c r="E43" s="550"/>
      <c r="F43" s="100">
        <v>3</v>
      </c>
    </row>
    <row r="44" spans="2:19" s="75" customFormat="1" ht="20.25">
      <c r="B44" s="104" t="s">
        <v>400</v>
      </c>
      <c r="C44" s="550" t="s">
        <v>414</v>
      </c>
      <c r="D44" s="550"/>
      <c r="E44" s="550"/>
      <c r="F44" s="100">
        <v>4</v>
      </c>
    </row>
    <row r="45" spans="2:19" s="75" customFormat="1" ht="20.25">
      <c r="B45" s="105" t="s">
        <v>402</v>
      </c>
      <c r="C45" s="550" t="s">
        <v>415</v>
      </c>
      <c r="D45" s="550"/>
      <c r="E45" s="550"/>
      <c r="F45" s="100">
        <v>5</v>
      </c>
    </row>
    <row r="46" spans="2:19" s="75" customFormat="1" ht="20.25">
      <c r="B46" s="83"/>
      <c r="C46" s="83" t="s">
        <v>416</v>
      </c>
      <c r="D46" s="83"/>
      <c r="F46" s="84"/>
    </row>
    <row r="47" spans="2:19" s="75" customFormat="1" ht="20.25">
      <c r="B47" s="83"/>
      <c r="C47" s="83"/>
      <c r="D47" s="83"/>
      <c r="F47" s="84"/>
    </row>
    <row r="48" spans="2:19" s="75" customFormat="1" ht="20.25">
      <c r="B48" s="76"/>
      <c r="C48" s="552" t="s">
        <v>417</v>
      </c>
      <c r="D48" s="552"/>
      <c r="E48" s="552"/>
      <c r="F48" s="84"/>
    </row>
    <row r="49" spans="2:6" s="75" customFormat="1" ht="20.25" customHeight="1">
      <c r="B49" s="78" t="s">
        <v>395</v>
      </c>
      <c r="C49" s="553" t="s">
        <v>418</v>
      </c>
      <c r="D49" s="554"/>
      <c r="E49" s="555"/>
      <c r="F49" s="69">
        <v>1</v>
      </c>
    </row>
    <row r="50" spans="2:6" s="75" customFormat="1" ht="20.25" customHeight="1">
      <c r="B50" s="79" t="s">
        <v>396</v>
      </c>
      <c r="C50" s="553" t="s">
        <v>419</v>
      </c>
      <c r="D50" s="554"/>
      <c r="E50" s="555"/>
      <c r="F50" s="69">
        <v>2</v>
      </c>
    </row>
    <row r="51" spans="2:6" s="75" customFormat="1" ht="20.25" customHeight="1">
      <c r="B51" s="80" t="s">
        <v>398</v>
      </c>
      <c r="C51" s="553" t="s">
        <v>420</v>
      </c>
      <c r="D51" s="554"/>
      <c r="E51" s="555"/>
      <c r="F51" s="69">
        <v>3</v>
      </c>
    </row>
    <row r="52" spans="2:6" s="75" customFormat="1" ht="20.25" customHeight="1">
      <c r="B52" s="81" t="s">
        <v>400</v>
      </c>
      <c r="C52" s="553" t="s">
        <v>421</v>
      </c>
      <c r="D52" s="554"/>
      <c r="E52" s="555"/>
      <c r="F52" s="69">
        <v>4</v>
      </c>
    </row>
    <row r="53" spans="2:6" s="75" customFormat="1" ht="20.25" customHeight="1">
      <c r="B53" s="82" t="s">
        <v>402</v>
      </c>
      <c r="C53" s="553" t="s">
        <v>422</v>
      </c>
      <c r="D53" s="554"/>
      <c r="E53" s="555"/>
      <c r="F53" s="69">
        <v>5</v>
      </c>
    </row>
    <row r="54" spans="2:6" s="75" customFormat="1" ht="20.25">
      <c r="B54" s="83"/>
      <c r="C54" s="83"/>
      <c r="D54" s="83"/>
      <c r="E54" s="83"/>
      <c r="F54" s="84"/>
    </row>
    <row r="55" spans="2:6" s="75" customFormat="1" ht="20.25"/>
    <row r="56" spans="2:6" s="75" customFormat="1" ht="20.25" customHeight="1">
      <c r="B56" s="76"/>
      <c r="C56" s="93" t="s">
        <v>393</v>
      </c>
      <c r="D56" s="93"/>
      <c r="E56" s="93"/>
      <c r="F56" s="84"/>
    </row>
    <row r="57" spans="2:6" s="75" customFormat="1" ht="20.25" customHeight="1">
      <c r="B57" s="78" t="s">
        <v>395</v>
      </c>
      <c r="C57" s="556" t="s">
        <v>423</v>
      </c>
      <c r="D57" s="557"/>
      <c r="E57" s="558"/>
      <c r="F57" s="69">
        <v>1</v>
      </c>
    </row>
    <row r="58" spans="2:6" s="75" customFormat="1" ht="20.25" customHeight="1">
      <c r="B58" s="79" t="s">
        <v>396</v>
      </c>
      <c r="C58" s="556" t="s">
        <v>424</v>
      </c>
      <c r="D58" s="557"/>
      <c r="E58" s="558"/>
      <c r="F58" s="69">
        <v>2</v>
      </c>
    </row>
    <row r="59" spans="2:6" s="75" customFormat="1" ht="20.25" customHeight="1">
      <c r="B59" s="80" t="s">
        <v>398</v>
      </c>
      <c r="C59" s="556" t="s">
        <v>425</v>
      </c>
      <c r="D59" s="557"/>
      <c r="E59" s="558"/>
      <c r="F59" s="69">
        <v>3</v>
      </c>
    </row>
    <row r="60" spans="2:6" s="75" customFormat="1" ht="20.25" customHeight="1">
      <c r="B60" s="81" t="s">
        <v>400</v>
      </c>
      <c r="C60" s="556" t="s">
        <v>426</v>
      </c>
      <c r="D60" s="557"/>
      <c r="E60" s="558"/>
      <c r="F60" s="69">
        <v>4</v>
      </c>
    </row>
    <row r="61" spans="2:6" s="75" customFormat="1" ht="20.25" customHeight="1">
      <c r="B61" s="82" t="s">
        <v>402</v>
      </c>
      <c r="C61" s="556" t="s">
        <v>427</v>
      </c>
      <c r="D61" s="557"/>
      <c r="E61" s="558"/>
      <c r="F61" s="69">
        <v>5</v>
      </c>
    </row>
    <row r="62" spans="2:6" s="75" customFormat="1" ht="20.25">
      <c r="E62" s="86"/>
    </row>
    <row r="63" spans="2:6" s="75" customFormat="1" ht="20.25">
      <c r="E63" s="86"/>
    </row>
    <row r="64" spans="2:6" s="75" customFormat="1" ht="20.25">
      <c r="E64" s="86"/>
    </row>
    <row r="65" spans="5:5" s="75" customFormat="1" ht="20.25">
      <c r="E65" s="86"/>
    </row>
    <row r="66" spans="5:5" s="75" customFormat="1" ht="20.25">
      <c r="E66" s="86"/>
    </row>
    <row r="67" spans="5:5" s="75" customFormat="1" ht="20.25">
      <c r="E67" s="86"/>
    </row>
    <row r="68" spans="5:5" s="75" customFormat="1" ht="20.25">
      <c r="E68" s="86"/>
    </row>
    <row r="69" spans="5:5" s="75" customFormat="1" ht="20.25">
      <c r="E69" s="86"/>
    </row>
    <row r="70" spans="5:5" s="75" customFormat="1" ht="20.25">
      <c r="E70" s="86"/>
    </row>
    <row r="71" spans="5:5" s="75" customFormat="1" ht="20.25">
      <c r="E71" s="86"/>
    </row>
    <row r="72" spans="5:5" s="75" customFormat="1" ht="20.25">
      <c r="E72" s="86"/>
    </row>
    <row r="73" spans="5:5" s="75" customFormat="1" ht="20.25">
      <c r="E73" s="86"/>
    </row>
    <row r="74" spans="5:5" s="75" customFormat="1" ht="20.25">
      <c r="E74" s="86"/>
    </row>
    <row r="75" spans="5:5" s="75" customFormat="1" ht="20.25">
      <c r="E75" s="86"/>
    </row>
    <row r="76" spans="5:5" s="75" customFormat="1" ht="20.25">
      <c r="E76" s="86"/>
    </row>
    <row r="77" spans="5:5" s="75" customFormat="1" ht="20.25">
      <c r="E77" s="86"/>
    </row>
    <row r="78" spans="5:5" s="75" customFormat="1" ht="20.25">
      <c r="E78" s="86"/>
    </row>
    <row r="79" spans="5:5" s="75" customFormat="1" ht="20.25">
      <c r="E79" s="86"/>
    </row>
    <row r="80" spans="5:5" s="75" customFormat="1" ht="20.25">
      <c r="E80" s="86"/>
    </row>
    <row r="81" spans="5:5" s="75" customFormat="1" ht="20.25">
      <c r="E81" s="86"/>
    </row>
    <row r="82" spans="5:5" s="75" customFormat="1" ht="20.25">
      <c r="E82" s="86"/>
    </row>
    <row r="83" spans="5:5" s="75" customFormat="1" ht="20.25">
      <c r="E83" s="86"/>
    </row>
    <row r="84" spans="5:5" s="75" customFormat="1" ht="20.25">
      <c r="E84" s="86"/>
    </row>
    <row r="85" spans="5:5" s="75" customFormat="1" ht="20.25">
      <c r="E85" s="86"/>
    </row>
    <row r="86" spans="5:5" s="75" customFormat="1" ht="20.25">
      <c r="E86" s="86"/>
    </row>
    <row r="87" spans="5:5" s="75" customFormat="1" ht="20.25">
      <c r="E87" s="86"/>
    </row>
    <row r="88" spans="5:5" s="75" customFormat="1" ht="20.25">
      <c r="E88" s="86"/>
    </row>
    <row r="89" spans="5:5" s="75" customFormat="1" ht="20.25">
      <c r="E89" s="86"/>
    </row>
    <row r="90" spans="5:5" s="75" customFormat="1" ht="20.25">
      <c r="E90" s="86"/>
    </row>
    <row r="91" spans="5:5" s="75" customFormat="1" ht="20.25">
      <c r="E91" s="86"/>
    </row>
    <row r="92" spans="5:5" s="75" customFormat="1" ht="20.25">
      <c r="E92" s="86"/>
    </row>
    <row r="93" spans="5:5" s="75" customFormat="1" ht="20.25">
      <c r="E93" s="86"/>
    </row>
    <row r="94" spans="5:5" s="75" customFormat="1" ht="20.25">
      <c r="E94" s="86"/>
    </row>
    <row r="95" spans="5:5" s="75" customFormat="1" ht="20.25">
      <c r="E95" s="86"/>
    </row>
    <row r="96" spans="5:5" s="75" customFormat="1" ht="20.25">
      <c r="E96" s="86"/>
    </row>
    <row r="97" spans="5:5" s="75" customFormat="1" ht="20.25">
      <c r="E97" s="86"/>
    </row>
    <row r="98" spans="5:5" s="75" customFormat="1" ht="20.25">
      <c r="E98" s="86"/>
    </row>
    <row r="99" spans="5:5" s="75" customFormat="1" ht="20.25">
      <c r="E99" s="86"/>
    </row>
    <row r="100" spans="5:5" s="75" customFormat="1" ht="20.25">
      <c r="E100" s="86"/>
    </row>
    <row r="101" spans="5:5" s="75" customFormat="1" ht="20.25">
      <c r="E101" s="86"/>
    </row>
    <row r="102" spans="5:5" s="75" customFormat="1" ht="20.25">
      <c r="E102" s="86"/>
    </row>
    <row r="103" spans="5:5" s="75" customFormat="1" ht="20.25">
      <c r="E103" s="86"/>
    </row>
    <row r="104" spans="5:5" s="75" customFormat="1" ht="20.25">
      <c r="E104" s="86"/>
    </row>
    <row r="105" spans="5:5" s="75" customFormat="1" ht="20.25">
      <c r="E105" s="86"/>
    </row>
    <row r="106" spans="5:5" s="75" customFormat="1" ht="20.25">
      <c r="E106" s="86"/>
    </row>
    <row r="107" spans="5:5" s="75" customFormat="1" ht="20.25">
      <c r="E107" s="86"/>
    </row>
    <row r="108" spans="5:5" s="75" customFormat="1" ht="20.25">
      <c r="E108" s="86"/>
    </row>
    <row r="109" spans="5:5" s="75" customFormat="1" ht="20.25">
      <c r="E109" s="86"/>
    </row>
    <row r="110" spans="5:5" s="75" customFormat="1" ht="20.25">
      <c r="E110" s="86"/>
    </row>
    <row r="111" spans="5:5" s="75" customFormat="1" ht="20.25">
      <c r="E111" s="86"/>
    </row>
    <row r="112" spans="5:5" s="75" customFormat="1" ht="20.25">
      <c r="E112" s="86"/>
    </row>
    <row r="113" spans="5:5" s="75" customFormat="1" ht="20.25">
      <c r="E113" s="86"/>
    </row>
    <row r="114" spans="5:5" s="75" customFormat="1" ht="20.25">
      <c r="E114" s="86"/>
    </row>
    <row r="115" spans="5:5" s="75" customFormat="1" ht="20.25">
      <c r="E115" s="86"/>
    </row>
    <row r="116" spans="5:5" s="75" customFormat="1" ht="20.25">
      <c r="E116" s="86"/>
    </row>
    <row r="117" spans="5:5" s="75" customFormat="1" ht="20.25">
      <c r="E117" s="86"/>
    </row>
    <row r="118" spans="5:5" s="75" customFormat="1" ht="20.25">
      <c r="E118" s="86"/>
    </row>
    <row r="119" spans="5:5" s="75" customFormat="1" ht="20.25">
      <c r="E119" s="86"/>
    </row>
    <row r="120" spans="5:5" s="75" customFormat="1" ht="20.25">
      <c r="E120" s="86"/>
    </row>
    <row r="121" spans="5:5" s="75" customFormat="1" ht="20.25">
      <c r="E121" s="86"/>
    </row>
    <row r="122" spans="5:5" s="75" customFormat="1" ht="20.25">
      <c r="E122" s="86"/>
    </row>
    <row r="123" spans="5:5" s="75" customFormat="1" ht="20.25">
      <c r="E123" s="86"/>
    </row>
    <row r="124" spans="5:5" s="75" customFormat="1" ht="20.25">
      <c r="E124" s="86"/>
    </row>
    <row r="125" spans="5:5" s="75" customFormat="1" ht="20.25">
      <c r="E125" s="86"/>
    </row>
    <row r="126" spans="5:5" s="75" customFormat="1" ht="20.25">
      <c r="E126" s="86"/>
    </row>
    <row r="127" spans="5:5" s="75" customFormat="1" ht="20.25">
      <c r="E127" s="86"/>
    </row>
    <row r="128" spans="5:5" s="75" customFormat="1" ht="20.25">
      <c r="E128" s="86"/>
    </row>
    <row r="129" spans="5:5" s="75" customFormat="1" ht="20.25">
      <c r="E129" s="86"/>
    </row>
    <row r="130" spans="5:5" s="75" customFormat="1" ht="20.25">
      <c r="E130" s="86"/>
    </row>
    <row r="131" spans="5:5" s="75" customFormat="1" ht="20.25">
      <c r="E131" s="86"/>
    </row>
    <row r="132" spans="5:5" s="75" customFormat="1" ht="20.25">
      <c r="E132" s="86"/>
    </row>
    <row r="133" spans="5:5" s="75" customFormat="1" ht="20.25">
      <c r="E133" s="86"/>
    </row>
    <row r="134" spans="5:5" s="75" customFormat="1" ht="20.25">
      <c r="E134" s="86"/>
    </row>
    <row r="135" spans="5:5" s="75" customFormat="1" ht="20.25">
      <c r="E135" s="86"/>
    </row>
    <row r="136" spans="5:5" s="75" customFormat="1" ht="20.25">
      <c r="E136" s="86"/>
    </row>
    <row r="137" spans="5:5" s="75" customFormat="1" ht="20.25">
      <c r="E137" s="86"/>
    </row>
    <row r="138" spans="5:5" s="75" customFormat="1" ht="20.25">
      <c r="E138" s="86"/>
    </row>
    <row r="139" spans="5:5" s="75" customFormat="1" ht="20.25">
      <c r="E139" s="86"/>
    </row>
    <row r="140" spans="5:5" s="75" customFormat="1" ht="20.25">
      <c r="E140" s="86"/>
    </row>
    <row r="141" spans="5:5" s="75" customFormat="1" ht="20.25">
      <c r="E141" s="86"/>
    </row>
    <row r="142" spans="5:5" s="75" customFormat="1" ht="20.25">
      <c r="E142" s="86"/>
    </row>
    <row r="143" spans="5:5" s="75" customFormat="1" ht="20.25">
      <c r="E143" s="86"/>
    </row>
    <row r="144" spans="5:5" s="75" customFormat="1" ht="20.25">
      <c r="E144" s="86"/>
    </row>
    <row r="145" spans="5:5" s="75" customFormat="1" ht="20.25">
      <c r="E145" s="86"/>
    </row>
    <row r="146" spans="5:5" s="75" customFormat="1" ht="20.25">
      <c r="E146" s="86"/>
    </row>
    <row r="147" spans="5:5" s="75" customFormat="1" ht="20.25">
      <c r="E147" s="86"/>
    </row>
    <row r="148" spans="5:5" s="75" customFormat="1" ht="20.25">
      <c r="E148" s="86"/>
    </row>
    <row r="149" spans="5:5" s="75" customFormat="1" ht="20.25">
      <c r="E149" s="86"/>
    </row>
    <row r="150" spans="5:5" s="75" customFormat="1" ht="20.25">
      <c r="E150" s="86"/>
    </row>
    <row r="151" spans="5:5" s="75" customFormat="1" ht="20.25">
      <c r="E151" s="86"/>
    </row>
    <row r="152" spans="5:5" s="75" customFormat="1" ht="20.25">
      <c r="E152" s="86"/>
    </row>
    <row r="153" spans="5:5" s="75" customFormat="1" ht="20.25">
      <c r="E153" s="86"/>
    </row>
    <row r="154" spans="5:5" s="75" customFormat="1" ht="20.25">
      <c r="E154" s="86"/>
    </row>
    <row r="155" spans="5:5" s="75" customFormat="1" ht="20.25">
      <c r="E155" s="86"/>
    </row>
    <row r="156" spans="5:5" s="75" customFormat="1" ht="20.25">
      <c r="E156" s="86"/>
    </row>
    <row r="157" spans="5:5" s="75" customFormat="1" ht="20.25">
      <c r="E157" s="86"/>
    </row>
    <row r="158" spans="5:5" s="75" customFormat="1" ht="20.25">
      <c r="E158" s="86"/>
    </row>
    <row r="159" spans="5:5" s="75" customFormat="1" ht="20.25">
      <c r="E159" s="86"/>
    </row>
    <row r="160" spans="5:5" s="75" customFormat="1" ht="20.25">
      <c r="E160" s="86"/>
    </row>
    <row r="161" spans="5:5" s="75" customFormat="1" ht="20.25">
      <c r="E161" s="86"/>
    </row>
    <row r="162" spans="5:5" s="75" customFormat="1" ht="20.25">
      <c r="E162" s="86"/>
    </row>
    <row r="163" spans="5:5" s="75" customFormat="1" ht="20.25">
      <c r="E163" s="86"/>
    </row>
    <row r="164" spans="5:5" s="75" customFormat="1" ht="20.25">
      <c r="E164" s="86"/>
    </row>
    <row r="165" spans="5:5" s="75" customFormat="1" ht="20.25">
      <c r="E165" s="86"/>
    </row>
    <row r="166" spans="5:5" s="75" customFormat="1" ht="20.25">
      <c r="E166" s="86"/>
    </row>
    <row r="167" spans="5:5" s="75" customFormat="1" ht="20.25">
      <c r="E167" s="86"/>
    </row>
    <row r="168" spans="5:5" s="75" customFormat="1" ht="20.25">
      <c r="E168" s="86"/>
    </row>
    <row r="169" spans="5:5" s="75" customFormat="1" ht="20.25">
      <c r="E169" s="86"/>
    </row>
    <row r="170" spans="5:5" s="75" customFormat="1" ht="20.25">
      <c r="E170" s="86"/>
    </row>
    <row r="171" spans="5:5" s="75" customFormat="1" ht="20.25">
      <c r="E171" s="86"/>
    </row>
    <row r="172" spans="5:5" s="75" customFormat="1" ht="20.25">
      <c r="E172" s="86"/>
    </row>
    <row r="173" spans="5:5" s="75" customFormat="1" ht="20.25">
      <c r="E173" s="86"/>
    </row>
    <row r="174" spans="5:5" s="75" customFormat="1" ht="20.25">
      <c r="E174" s="86"/>
    </row>
    <row r="175" spans="5:5" s="75" customFormat="1" ht="20.25">
      <c r="E175" s="86"/>
    </row>
    <row r="176" spans="5:5" s="75" customFormat="1" ht="20.25">
      <c r="E176" s="86"/>
    </row>
    <row r="177" spans="5:5" s="75" customFormat="1" ht="20.25">
      <c r="E177" s="86"/>
    </row>
    <row r="178" spans="5:5" s="75" customFormat="1" ht="20.25">
      <c r="E178" s="86"/>
    </row>
    <row r="179" spans="5:5" s="75" customFormat="1" ht="20.25">
      <c r="E179" s="86"/>
    </row>
    <row r="180" spans="5:5" s="75" customFormat="1" ht="20.25">
      <c r="E180" s="86"/>
    </row>
    <row r="181" spans="5:5" s="75" customFormat="1" ht="20.25">
      <c r="E181" s="86"/>
    </row>
    <row r="182" spans="5:5" s="75" customFormat="1" ht="20.25">
      <c r="E182" s="86"/>
    </row>
    <row r="183" spans="5:5" s="75" customFormat="1" ht="20.25">
      <c r="E183" s="86"/>
    </row>
    <row r="184" spans="5:5" s="75" customFormat="1" ht="20.25">
      <c r="E184" s="86"/>
    </row>
    <row r="185" spans="5:5" s="75" customFormat="1" ht="20.25">
      <c r="E185" s="86"/>
    </row>
    <row r="186" spans="5:5" s="75" customFormat="1" ht="20.25">
      <c r="E186" s="86"/>
    </row>
    <row r="187" spans="5:5" s="75" customFormat="1" ht="20.25">
      <c r="E187" s="86"/>
    </row>
    <row r="188" spans="5:5" s="75" customFormat="1" ht="20.25">
      <c r="E188" s="86"/>
    </row>
    <row r="189" spans="5:5" s="75" customFormat="1" ht="20.25">
      <c r="E189" s="86"/>
    </row>
    <row r="190" spans="5:5" s="75" customFormat="1" ht="20.25">
      <c r="E190" s="86"/>
    </row>
    <row r="191" spans="5:5" s="75" customFormat="1" ht="20.25">
      <c r="E191" s="86"/>
    </row>
    <row r="192" spans="5:5" s="75" customFormat="1" ht="20.25">
      <c r="E192" s="86"/>
    </row>
    <row r="193" spans="5:5" s="75" customFormat="1" ht="20.25">
      <c r="E193" s="86"/>
    </row>
    <row r="194" spans="5:5" s="75" customFormat="1" ht="20.25">
      <c r="E194" s="86"/>
    </row>
    <row r="195" spans="5:5" s="75" customFormat="1" ht="20.25">
      <c r="E195" s="86"/>
    </row>
    <row r="196" spans="5:5" s="75" customFormat="1" ht="20.25">
      <c r="E196" s="86"/>
    </row>
    <row r="197" spans="5:5" s="75" customFormat="1" ht="20.25">
      <c r="E197" s="86"/>
    </row>
    <row r="198" spans="5:5" s="75" customFormat="1" ht="20.25">
      <c r="E198" s="86"/>
    </row>
    <row r="199" spans="5:5" s="2" customFormat="1">
      <c r="E199" s="46"/>
    </row>
    <row r="200" spans="5:5" s="2" customFormat="1">
      <c r="E200" s="46"/>
    </row>
    <row r="201" spans="5:5" s="2" customFormat="1">
      <c r="E201" s="46"/>
    </row>
    <row r="202" spans="5:5" s="2" customFormat="1">
      <c r="E202" s="46"/>
    </row>
    <row r="203" spans="5:5" s="2" customFormat="1">
      <c r="E203" s="46"/>
    </row>
    <row r="204" spans="5:5" s="2" customFormat="1">
      <c r="E204" s="46"/>
    </row>
    <row r="205" spans="5:5" s="2" customFormat="1">
      <c r="E205" s="46"/>
    </row>
    <row r="206" spans="5:5" s="2" customFormat="1">
      <c r="E206" s="46"/>
    </row>
    <row r="207" spans="5:5" s="2" customFormat="1">
      <c r="E207" s="46"/>
    </row>
    <row r="208" spans="5:5" s="2" customFormat="1">
      <c r="E208" s="46"/>
    </row>
    <row r="209" spans="5:5" s="2" customFormat="1">
      <c r="E209" s="46"/>
    </row>
    <row r="210" spans="5:5" s="2" customFormat="1">
      <c r="E210" s="46"/>
    </row>
    <row r="211" spans="5:5" s="2" customFormat="1">
      <c r="E211" s="46"/>
    </row>
    <row r="212" spans="5:5" s="2" customFormat="1">
      <c r="E212" s="46"/>
    </row>
    <row r="213" spans="5:5" s="2" customFormat="1">
      <c r="E213" s="46"/>
    </row>
    <row r="214" spans="5:5" s="2" customFormat="1">
      <c r="E214" s="46"/>
    </row>
    <row r="215" spans="5:5" s="2" customFormat="1">
      <c r="E215" s="46"/>
    </row>
    <row r="216" spans="5:5" s="2" customFormat="1">
      <c r="E216" s="46"/>
    </row>
    <row r="217" spans="5:5" s="2" customFormat="1">
      <c r="E217" s="46"/>
    </row>
    <row r="218" spans="5:5" s="2" customFormat="1">
      <c r="E218" s="46"/>
    </row>
    <row r="219" spans="5:5" s="2" customFormat="1">
      <c r="E219" s="46"/>
    </row>
    <row r="220" spans="5:5" s="2" customFormat="1">
      <c r="E220" s="46"/>
    </row>
    <row r="221" spans="5:5" s="2" customFormat="1">
      <c r="E221" s="46"/>
    </row>
    <row r="222" spans="5:5" s="2" customFormat="1">
      <c r="E222" s="46"/>
    </row>
    <row r="223" spans="5:5" s="2" customFormat="1">
      <c r="E223" s="46"/>
    </row>
    <row r="224" spans="5:5" s="2" customFormat="1">
      <c r="E224" s="46"/>
    </row>
    <row r="225" spans="5:5" s="2" customFormat="1">
      <c r="E225" s="46"/>
    </row>
    <row r="226" spans="5:5" s="2" customFormat="1">
      <c r="E226" s="46"/>
    </row>
    <row r="227" spans="5:5" s="2" customFormat="1">
      <c r="E227" s="46"/>
    </row>
    <row r="228" spans="5:5" s="2" customFormat="1">
      <c r="E228" s="46"/>
    </row>
    <row r="229" spans="5:5" s="2" customFormat="1">
      <c r="E229" s="46"/>
    </row>
    <row r="230" spans="5:5" s="2" customFormat="1">
      <c r="E230" s="46"/>
    </row>
    <row r="231" spans="5:5" s="2" customFormat="1">
      <c r="E231" s="46"/>
    </row>
    <row r="232" spans="5:5" s="2" customFormat="1">
      <c r="E232" s="46"/>
    </row>
    <row r="233" spans="5:5" s="2" customFormat="1">
      <c r="E233" s="46"/>
    </row>
    <row r="234" spans="5:5" s="2" customFormat="1">
      <c r="E234" s="46"/>
    </row>
    <row r="235" spans="5:5" s="2" customFormat="1">
      <c r="E235" s="46"/>
    </row>
    <row r="236" spans="5:5" s="2" customFormat="1">
      <c r="E236" s="46"/>
    </row>
    <row r="237" spans="5:5" s="2" customFormat="1">
      <c r="E237" s="46"/>
    </row>
    <row r="238" spans="5:5" s="2" customFormat="1">
      <c r="E238" s="46"/>
    </row>
    <row r="239" spans="5:5" s="2" customFormat="1">
      <c r="E239" s="46"/>
    </row>
    <row r="240" spans="5:5" s="2" customFormat="1">
      <c r="E240" s="46"/>
    </row>
    <row r="241" spans="5:5" s="2" customFormat="1">
      <c r="E241" s="46"/>
    </row>
    <row r="242" spans="5:5" s="2" customFormat="1">
      <c r="E242" s="46"/>
    </row>
    <row r="243" spans="5:5" s="2" customFormat="1">
      <c r="E243" s="46"/>
    </row>
    <row r="244" spans="5:5" s="2" customFormat="1">
      <c r="E244" s="46"/>
    </row>
    <row r="245" spans="5:5" s="2" customFormat="1">
      <c r="E245" s="46"/>
    </row>
    <row r="246" spans="5:5" s="2" customFormat="1">
      <c r="E246" s="46"/>
    </row>
    <row r="247" spans="5:5" s="2" customFormat="1">
      <c r="E247" s="46"/>
    </row>
    <row r="248" spans="5:5" s="2" customFormat="1">
      <c r="E248" s="46"/>
    </row>
    <row r="249" spans="5:5" s="2" customFormat="1">
      <c r="E249" s="46"/>
    </row>
    <row r="250" spans="5:5" s="2" customFormat="1">
      <c r="E250" s="46"/>
    </row>
    <row r="251" spans="5:5" s="2" customFormat="1">
      <c r="E251" s="46"/>
    </row>
    <row r="252" spans="5:5" s="2" customFormat="1">
      <c r="E252" s="46"/>
    </row>
    <row r="253" spans="5:5" s="2" customFormat="1">
      <c r="E253" s="46"/>
    </row>
    <row r="254" spans="5:5" s="2" customFormat="1">
      <c r="E254" s="46"/>
    </row>
    <row r="255" spans="5:5" s="2" customFormat="1">
      <c r="E255" s="46"/>
    </row>
    <row r="256" spans="5:5" s="2" customFormat="1">
      <c r="E256" s="46"/>
    </row>
    <row r="257" spans="5:5" s="2" customFormat="1">
      <c r="E257" s="46"/>
    </row>
    <row r="258" spans="5:5" s="2" customFormat="1">
      <c r="E258" s="46"/>
    </row>
    <row r="259" spans="5:5" s="2" customFormat="1">
      <c r="E259" s="46"/>
    </row>
    <row r="260" spans="5:5" s="2" customFormat="1">
      <c r="E260" s="46"/>
    </row>
    <row r="261" spans="5:5" s="2" customFormat="1">
      <c r="E261" s="46"/>
    </row>
    <row r="262" spans="5:5" s="2" customFormat="1">
      <c r="E262" s="46"/>
    </row>
    <row r="263" spans="5:5" s="2" customFormat="1">
      <c r="E263" s="46"/>
    </row>
    <row r="264" spans="5:5" s="2" customFormat="1">
      <c r="E264" s="46"/>
    </row>
    <row r="265" spans="5:5" s="2" customFormat="1">
      <c r="E265" s="46"/>
    </row>
    <row r="266" spans="5:5" s="2" customFormat="1">
      <c r="E266" s="46"/>
    </row>
    <row r="267" spans="5:5" s="2" customFormat="1">
      <c r="E267" s="46"/>
    </row>
    <row r="268" spans="5:5" s="2" customFormat="1">
      <c r="E268" s="46"/>
    </row>
    <row r="269" spans="5:5" s="2" customFormat="1">
      <c r="E269" s="46"/>
    </row>
    <row r="270" spans="5:5" s="2" customFormat="1">
      <c r="E270" s="46"/>
    </row>
    <row r="271" spans="5:5" s="2" customFormat="1">
      <c r="E271" s="46"/>
    </row>
    <row r="272" spans="5:5" s="2" customFormat="1">
      <c r="E272" s="46"/>
    </row>
    <row r="273" spans="5:5" s="2" customFormat="1">
      <c r="E273" s="46"/>
    </row>
    <row r="274" spans="5:5" s="2" customFormat="1">
      <c r="E274" s="46"/>
    </row>
    <row r="275" spans="5:5" s="2" customFormat="1">
      <c r="E275" s="46"/>
    </row>
    <row r="276" spans="5:5" s="2" customFormat="1">
      <c r="E276" s="46"/>
    </row>
    <row r="277" spans="5:5" s="2" customFormat="1">
      <c r="E277" s="46"/>
    </row>
    <row r="278" spans="5:5" s="2" customFormat="1">
      <c r="E278" s="46"/>
    </row>
    <row r="279" spans="5:5" s="2" customFormat="1">
      <c r="E279" s="46"/>
    </row>
    <row r="280" spans="5:5" s="2" customFormat="1">
      <c r="E280" s="46"/>
    </row>
    <row r="281" spans="5:5" s="2" customFormat="1">
      <c r="E281" s="46"/>
    </row>
    <row r="282" spans="5:5" s="2" customFormat="1">
      <c r="E282" s="46"/>
    </row>
    <row r="283" spans="5:5" s="2" customFormat="1">
      <c r="E283" s="46"/>
    </row>
    <row r="284" spans="5:5" s="2" customFormat="1">
      <c r="E284" s="46"/>
    </row>
    <row r="285" spans="5:5" s="2" customFormat="1">
      <c r="E285" s="46"/>
    </row>
    <row r="286" spans="5:5" s="2" customFormat="1">
      <c r="E286" s="46"/>
    </row>
    <row r="287" spans="5:5" s="2" customFormat="1">
      <c r="E287" s="46"/>
    </row>
    <row r="288" spans="5:5" s="2" customFormat="1">
      <c r="E288" s="46"/>
    </row>
    <row r="289" spans="5:5" s="2" customFormat="1">
      <c r="E289" s="46"/>
    </row>
    <row r="290" spans="5:5" s="2" customFormat="1">
      <c r="E290" s="46"/>
    </row>
    <row r="291" spans="5:5" s="2" customFormat="1">
      <c r="E291" s="46"/>
    </row>
    <row r="292" spans="5:5" s="2" customFormat="1">
      <c r="E292" s="46"/>
    </row>
    <row r="293" spans="5:5" s="2" customFormat="1">
      <c r="E293" s="46"/>
    </row>
    <row r="294" spans="5:5" s="2" customFormat="1">
      <c r="E294" s="46"/>
    </row>
    <row r="295" spans="5:5" s="2" customFormat="1">
      <c r="E295" s="46"/>
    </row>
    <row r="296" spans="5:5" s="2" customFormat="1">
      <c r="E296" s="46"/>
    </row>
    <row r="297" spans="5:5" s="2" customFormat="1">
      <c r="E297" s="46"/>
    </row>
    <row r="298" spans="5:5" s="2" customFormat="1">
      <c r="E298" s="46"/>
    </row>
    <row r="299" spans="5:5" s="2" customFormat="1">
      <c r="E299" s="46"/>
    </row>
    <row r="300" spans="5:5" s="2" customFormat="1">
      <c r="E300" s="46"/>
    </row>
    <row r="301" spans="5:5" s="2" customFormat="1">
      <c r="E301" s="46"/>
    </row>
    <row r="302" spans="5:5" s="2" customFormat="1">
      <c r="E302" s="46"/>
    </row>
    <row r="303" spans="5:5" s="2" customFormat="1">
      <c r="E303" s="46"/>
    </row>
    <row r="304" spans="5:5" s="2" customFormat="1">
      <c r="E304" s="46"/>
    </row>
    <row r="305" spans="5:5" s="2" customFormat="1">
      <c r="E305" s="46"/>
    </row>
    <row r="306" spans="5:5" s="2" customFormat="1">
      <c r="E306" s="46"/>
    </row>
    <row r="307" spans="5:5" s="2" customFormat="1">
      <c r="E307" s="46"/>
    </row>
    <row r="308" spans="5:5" s="2" customFormat="1">
      <c r="E308" s="46"/>
    </row>
    <row r="309" spans="5:5" s="2" customFormat="1">
      <c r="E309" s="46"/>
    </row>
    <row r="310" spans="5:5" s="2" customFormat="1">
      <c r="E310" s="46"/>
    </row>
    <row r="311" spans="5:5" s="2" customFormat="1">
      <c r="E311" s="46"/>
    </row>
    <row r="312" spans="5:5" s="2" customFormat="1">
      <c r="E312" s="46"/>
    </row>
    <row r="313" spans="5:5" s="2" customFormat="1">
      <c r="E313" s="46"/>
    </row>
    <row r="314" spans="5:5" s="2" customFormat="1">
      <c r="E314" s="46"/>
    </row>
    <row r="315" spans="5:5" s="2" customFormat="1">
      <c r="E315" s="46"/>
    </row>
    <row r="316" spans="5:5" s="2" customFormat="1">
      <c r="E316" s="46"/>
    </row>
    <row r="317" spans="5:5" s="2" customFormat="1">
      <c r="E317" s="46"/>
    </row>
    <row r="318" spans="5:5" s="2" customFormat="1">
      <c r="E318" s="46"/>
    </row>
    <row r="319" spans="5:5" s="2" customFormat="1">
      <c r="E319" s="46"/>
    </row>
    <row r="320" spans="5:5" s="2" customFormat="1">
      <c r="E320" s="46"/>
    </row>
    <row r="321" spans="5:5" s="2" customFormat="1">
      <c r="E321" s="46"/>
    </row>
    <row r="322" spans="5:5" s="2" customFormat="1">
      <c r="E322" s="46"/>
    </row>
    <row r="323" spans="5:5" s="2" customFormat="1">
      <c r="E323" s="46"/>
    </row>
    <row r="324" spans="5:5" s="2" customFormat="1">
      <c r="E324" s="46"/>
    </row>
    <row r="325" spans="5:5" s="2" customFormat="1">
      <c r="E325" s="46"/>
    </row>
    <row r="326" spans="5:5" s="2" customFormat="1">
      <c r="E326" s="46"/>
    </row>
    <row r="327" spans="5:5" s="2" customFormat="1">
      <c r="E327" s="46"/>
    </row>
    <row r="328" spans="5:5" s="2" customFormat="1">
      <c r="E328" s="46"/>
    </row>
    <row r="329" spans="5:5" s="2" customFormat="1">
      <c r="E329" s="46"/>
    </row>
    <row r="330" spans="5:5" s="2" customFormat="1">
      <c r="E330" s="46"/>
    </row>
    <row r="331" spans="5:5" s="2" customFormat="1">
      <c r="E331" s="46"/>
    </row>
    <row r="332" spans="5:5" s="2" customFormat="1">
      <c r="E332" s="46"/>
    </row>
    <row r="333" spans="5:5" s="2" customFormat="1">
      <c r="E333" s="46"/>
    </row>
    <row r="334" spans="5:5" s="2" customFormat="1">
      <c r="E334" s="46"/>
    </row>
    <row r="335" spans="5:5" s="2" customFormat="1">
      <c r="E335" s="46"/>
    </row>
    <row r="336" spans="5:5" s="2" customFormat="1">
      <c r="E336" s="46"/>
    </row>
    <row r="337" spans="5:5" s="2" customFormat="1">
      <c r="E337" s="46"/>
    </row>
    <row r="338" spans="5:5" s="2" customFormat="1">
      <c r="E338" s="46"/>
    </row>
    <row r="339" spans="5:5" s="2" customFormat="1">
      <c r="E339" s="46"/>
    </row>
    <row r="340" spans="5:5" s="2" customFormat="1">
      <c r="E340" s="46"/>
    </row>
    <row r="341" spans="5:5" s="2" customFormat="1">
      <c r="E341" s="46"/>
    </row>
    <row r="342" spans="5:5" s="2" customFormat="1">
      <c r="E342" s="46"/>
    </row>
    <row r="343" spans="5:5" s="2" customFormat="1">
      <c r="E343" s="46"/>
    </row>
    <row r="344" spans="5:5" s="2" customFormat="1">
      <c r="E344" s="46"/>
    </row>
    <row r="345" spans="5:5" s="2" customFormat="1">
      <c r="E345" s="46"/>
    </row>
    <row r="346" spans="5:5" s="2" customFormat="1">
      <c r="E346" s="46"/>
    </row>
    <row r="347" spans="5:5" s="2" customFormat="1">
      <c r="E347" s="46"/>
    </row>
    <row r="348" spans="5:5" s="2" customFormat="1">
      <c r="E348" s="46"/>
    </row>
    <row r="349" spans="5:5" s="2" customFormat="1">
      <c r="E349" s="46"/>
    </row>
    <row r="350" spans="5:5" s="2" customFormat="1">
      <c r="E350" s="46"/>
    </row>
    <row r="351" spans="5:5" s="2" customFormat="1">
      <c r="E351" s="46"/>
    </row>
    <row r="352" spans="5:5" s="2" customFormat="1">
      <c r="E352" s="46"/>
    </row>
    <row r="353" spans="5:5" s="2" customFormat="1">
      <c r="E353" s="46"/>
    </row>
    <row r="354" spans="5:5" s="2" customFormat="1">
      <c r="E354" s="46"/>
    </row>
    <row r="355" spans="5:5" s="2" customFormat="1">
      <c r="E355" s="46"/>
    </row>
    <row r="356" spans="5:5" s="2" customFormat="1">
      <c r="E356" s="46"/>
    </row>
    <row r="357" spans="5:5" s="2" customFormat="1">
      <c r="E357" s="46"/>
    </row>
    <row r="358" spans="5:5" s="2" customFormat="1">
      <c r="E358" s="46"/>
    </row>
    <row r="359" spans="5:5" s="2" customFormat="1">
      <c r="E359" s="46"/>
    </row>
    <row r="360" spans="5:5" s="2" customFormat="1">
      <c r="E360" s="46"/>
    </row>
    <row r="361" spans="5:5" s="2" customFormat="1">
      <c r="E361" s="46"/>
    </row>
    <row r="362" spans="5:5" s="2" customFormat="1">
      <c r="E362" s="46"/>
    </row>
    <row r="363" spans="5:5" s="2" customFormat="1">
      <c r="E363" s="46"/>
    </row>
    <row r="364" spans="5:5" s="2" customFormat="1">
      <c r="E364" s="46"/>
    </row>
    <row r="365" spans="5:5" s="2" customFormat="1">
      <c r="E365" s="46"/>
    </row>
    <row r="366" spans="5:5" s="2" customFormat="1">
      <c r="E366" s="46"/>
    </row>
    <row r="367" spans="5:5" s="2" customFormat="1">
      <c r="E367" s="46"/>
    </row>
    <row r="368" spans="5:5" s="2" customFormat="1">
      <c r="E368" s="46"/>
    </row>
    <row r="369" spans="5:5" s="2" customFormat="1">
      <c r="E369" s="46"/>
    </row>
    <row r="370" spans="5:5" s="2" customFormat="1">
      <c r="E370" s="46"/>
    </row>
    <row r="371" spans="5:5" s="2" customFormat="1">
      <c r="E371" s="46"/>
    </row>
    <row r="372" spans="5:5" s="2" customFormat="1">
      <c r="E372" s="46"/>
    </row>
    <row r="373" spans="5:5" s="2" customFormat="1">
      <c r="E373" s="46"/>
    </row>
    <row r="374" spans="5:5" s="2" customFormat="1">
      <c r="E374" s="46"/>
    </row>
    <row r="375" spans="5:5" s="2" customFormat="1">
      <c r="E375" s="46"/>
    </row>
    <row r="376" spans="5:5" s="2" customFormat="1">
      <c r="E376" s="46"/>
    </row>
    <row r="377" spans="5:5" s="2" customFormat="1">
      <c r="E377" s="46"/>
    </row>
    <row r="378" spans="5:5" s="2" customFormat="1">
      <c r="E378" s="46"/>
    </row>
    <row r="379" spans="5:5" s="2" customFormat="1">
      <c r="E379" s="46"/>
    </row>
    <row r="380" spans="5:5" s="2" customFormat="1">
      <c r="E380" s="46"/>
    </row>
    <row r="381" spans="5:5" s="2" customFormat="1">
      <c r="E381" s="46"/>
    </row>
    <row r="382" spans="5:5" s="2" customFormat="1">
      <c r="E382" s="46"/>
    </row>
    <row r="383" spans="5:5" s="2" customFormat="1">
      <c r="E383" s="46"/>
    </row>
    <row r="384" spans="5:5" s="2" customFormat="1">
      <c r="E384" s="46"/>
    </row>
    <row r="385" spans="5:5" s="2" customFormat="1">
      <c r="E385" s="46"/>
    </row>
    <row r="386" spans="5:5" s="2" customFormat="1">
      <c r="E386" s="46"/>
    </row>
    <row r="387" spans="5:5" s="2" customFormat="1">
      <c r="E387" s="46"/>
    </row>
    <row r="388" spans="5:5" s="2" customFormat="1">
      <c r="E388" s="46"/>
    </row>
    <row r="389" spans="5:5" s="2" customFormat="1">
      <c r="E389" s="46"/>
    </row>
    <row r="390" spans="5:5" s="2" customFormat="1">
      <c r="E390" s="46"/>
    </row>
    <row r="391" spans="5:5" s="2" customFormat="1">
      <c r="E391" s="46"/>
    </row>
    <row r="392" spans="5:5" s="2" customFormat="1">
      <c r="E392" s="46"/>
    </row>
    <row r="393" spans="5:5" s="2" customFormat="1">
      <c r="E393" s="46"/>
    </row>
    <row r="394" spans="5:5" s="2" customFormat="1">
      <c r="E394" s="46"/>
    </row>
    <row r="395" spans="5:5" s="2" customFormat="1">
      <c r="E395" s="46"/>
    </row>
    <row r="396" spans="5:5" s="2" customFormat="1">
      <c r="E396" s="46"/>
    </row>
    <row r="397" spans="5:5" s="2" customFormat="1">
      <c r="E397" s="46"/>
    </row>
    <row r="398" spans="5:5" s="2" customFormat="1">
      <c r="E398" s="46"/>
    </row>
    <row r="399" spans="5:5" s="2" customFormat="1">
      <c r="E399" s="46"/>
    </row>
    <row r="400" spans="5:5" s="2" customFormat="1">
      <c r="E400" s="46"/>
    </row>
    <row r="401" spans="5:5" s="2" customFormat="1">
      <c r="E401" s="46"/>
    </row>
    <row r="402" spans="5:5" s="2" customFormat="1">
      <c r="E402" s="46"/>
    </row>
    <row r="403" spans="5:5" s="2" customFormat="1">
      <c r="E403" s="46"/>
    </row>
    <row r="404" spans="5:5" s="2" customFormat="1">
      <c r="E404" s="46"/>
    </row>
    <row r="405" spans="5:5" s="2" customFormat="1">
      <c r="E405" s="46"/>
    </row>
    <row r="406" spans="5:5" s="2" customFormat="1">
      <c r="E406" s="46"/>
    </row>
    <row r="407" spans="5:5" s="2" customFormat="1">
      <c r="E407" s="46"/>
    </row>
    <row r="408" spans="5:5" s="2" customFormat="1">
      <c r="E408" s="46"/>
    </row>
    <row r="409" spans="5:5" s="2" customFormat="1">
      <c r="E409" s="46"/>
    </row>
    <row r="410" spans="5:5" s="2" customFormat="1">
      <c r="E410" s="46"/>
    </row>
    <row r="411" spans="5:5" s="2" customFormat="1">
      <c r="E411" s="46"/>
    </row>
    <row r="412" spans="5:5" s="2" customFormat="1">
      <c r="E412" s="46"/>
    </row>
    <row r="413" spans="5:5" s="2" customFormat="1">
      <c r="E413" s="46"/>
    </row>
    <row r="414" spans="5:5" s="2" customFormat="1">
      <c r="E414" s="46"/>
    </row>
    <row r="415" spans="5:5" s="2" customFormat="1">
      <c r="E415" s="46"/>
    </row>
    <row r="416" spans="5:5" s="2" customFormat="1">
      <c r="E416" s="46"/>
    </row>
    <row r="417" spans="5:5" s="2" customFormat="1">
      <c r="E417" s="46"/>
    </row>
    <row r="418" spans="5:5" s="2" customFormat="1">
      <c r="E418" s="46"/>
    </row>
    <row r="419" spans="5:5" s="2" customFormat="1">
      <c r="E419" s="46"/>
    </row>
    <row r="420" spans="5:5" s="2" customFormat="1">
      <c r="E420" s="46"/>
    </row>
    <row r="421" spans="5:5" s="2" customFormat="1">
      <c r="E421" s="46"/>
    </row>
    <row r="422" spans="5:5" s="2" customFormat="1">
      <c r="E422" s="46"/>
    </row>
    <row r="423" spans="5:5" s="2" customFormat="1">
      <c r="E423" s="46"/>
    </row>
    <row r="424" spans="5:5" s="2" customFormat="1">
      <c r="E424" s="46"/>
    </row>
    <row r="425" spans="5:5" s="2" customFormat="1">
      <c r="E425" s="46"/>
    </row>
    <row r="426" spans="5:5" s="2" customFormat="1">
      <c r="E426" s="46"/>
    </row>
    <row r="427" spans="5:5" s="2" customFormat="1">
      <c r="E427" s="46"/>
    </row>
    <row r="428" spans="5:5" s="2" customFormat="1">
      <c r="E428" s="46"/>
    </row>
    <row r="429" spans="5:5" s="2" customFormat="1">
      <c r="E429" s="46"/>
    </row>
    <row r="430" spans="5:5" s="2" customFormat="1">
      <c r="E430" s="46"/>
    </row>
    <row r="431" spans="5:5" s="2" customFormat="1">
      <c r="E431" s="46"/>
    </row>
    <row r="432" spans="5:5" s="2" customFormat="1">
      <c r="E432" s="46"/>
    </row>
    <row r="433" spans="5:5" s="2" customFormat="1">
      <c r="E433" s="46"/>
    </row>
    <row r="434" spans="5:5" s="2" customFormat="1">
      <c r="E434" s="46"/>
    </row>
    <row r="435" spans="5:5" s="2" customFormat="1">
      <c r="E435" s="46"/>
    </row>
    <row r="436" spans="5:5" s="2" customFormat="1">
      <c r="E436" s="46"/>
    </row>
    <row r="437" spans="5:5" s="2" customFormat="1">
      <c r="E437" s="46"/>
    </row>
    <row r="438" spans="5:5" s="2" customFormat="1">
      <c r="E438" s="46"/>
    </row>
    <row r="439" spans="5:5" s="2" customFormat="1">
      <c r="E439" s="46"/>
    </row>
    <row r="440" spans="5:5" s="2" customFormat="1">
      <c r="E440" s="46"/>
    </row>
    <row r="441" spans="5:5" s="2" customFormat="1">
      <c r="E441" s="46"/>
    </row>
    <row r="442" spans="5:5" s="2" customFormat="1">
      <c r="E442" s="46"/>
    </row>
    <row r="443" spans="5:5" s="2" customFormat="1">
      <c r="E443" s="46"/>
    </row>
    <row r="444" spans="5:5" s="2" customFormat="1">
      <c r="E444" s="46"/>
    </row>
    <row r="445" spans="5:5" s="2" customFormat="1">
      <c r="E445" s="46"/>
    </row>
    <row r="446" spans="5:5" s="2" customFormat="1">
      <c r="E446" s="46"/>
    </row>
    <row r="447" spans="5:5" s="2" customFormat="1">
      <c r="E447" s="46"/>
    </row>
    <row r="448" spans="5:5" s="2" customFormat="1">
      <c r="E448" s="46"/>
    </row>
    <row r="449" spans="5:5" s="2" customFormat="1">
      <c r="E449" s="46"/>
    </row>
    <row r="450" spans="5:5" s="2" customFormat="1">
      <c r="E450" s="46"/>
    </row>
    <row r="451" spans="5:5" s="2" customFormat="1">
      <c r="E451" s="46"/>
    </row>
    <row r="452" spans="5:5" s="2" customFormat="1">
      <c r="E452" s="46"/>
    </row>
    <row r="453" spans="5:5" s="2" customFormat="1">
      <c r="E453" s="46"/>
    </row>
    <row r="454" spans="5:5" s="2" customFormat="1">
      <c r="E454" s="46"/>
    </row>
    <row r="455" spans="5:5" s="2" customFormat="1">
      <c r="E455" s="46"/>
    </row>
    <row r="456" spans="5:5" s="2" customFormat="1">
      <c r="E456" s="46"/>
    </row>
    <row r="457" spans="5:5" s="2" customFormat="1">
      <c r="E457" s="46"/>
    </row>
    <row r="458" spans="5:5" s="2" customFormat="1">
      <c r="E458" s="46"/>
    </row>
    <row r="459" spans="5:5" s="2" customFormat="1">
      <c r="E459" s="46"/>
    </row>
    <row r="460" spans="5:5" s="2" customFormat="1">
      <c r="E460" s="46"/>
    </row>
    <row r="461" spans="5:5" s="2" customFormat="1">
      <c r="E461" s="46"/>
    </row>
    <row r="462" spans="5:5" s="2" customFormat="1">
      <c r="E462" s="46"/>
    </row>
    <row r="463" spans="5:5" s="2" customFormat="1">
      <c r="E463" s="46"/>
    </row>
    <row r="464" spans="5:5" s="2" customFormat="1">
      <c r="E464" s="46"/>
    </row>
    <row r="465" spans="5:5" s="2" customFormat="1">
      <c r="E465" s="46"/>
    </row>
    <row r="466" spans="5:5" s="2" customFormat="1">
      <c r="E466" s="46"/>
    </row>
    <row r="467" spans="5:5" s="2" customFormat="1">
      <c r="E467" s="46"/>
    </row>
    <row r="468" spans="5:5" s="2" customFormat="1">
      <c r="E468" s="46"/>
    </row>
    <row r="469" spans="5:5" s="2" customFormat="1">
      <c r="E469" s="46"/>
    </row>
    <row r="470" spans="5:5" s="2" customFormat="1">
      <c r="E470" s="46"/>
    </row>
    <row r="471" spans="5:5" s="2" customFormat="1">
      <c r="E471" s="46"/>
    </row>
    <row r="472" spans="5:5" s="2" customFormat="1">
      <c r="E472" s="46"/>
    </row>
    <row r="473" spans="5:5" s="2" customFormat="1">
      <c r="E473" s="46"/>
    </row>
    <row r="474" spans="5:5" s="2" customFormat="1">
      <c r="E474" s="46"/>
    </row>
    <row r="475" spans="5:5" s="2" customFormat="1">
      <c r="E475" s="46"/>
    </row>
    <row r="476" spans="5:5" s="2" customFormat="1">
      <c r="E476" s="46"/>
    </row>
    <row r="477" spans="5:5" s="2" customFormat="1">
      <c r="E477" s="46"/>
    </row>
    <row r="478" spans="5:5" s="2" customFormat="1">
      <c r="E478" s="46"/>
    </row>
    <row r="479" spans="5:5" s="2" customFormat="1">
      <c r="E479" s="46"/>
    </row>
    <row r="480" spans="5:5" s="2" customFormat="1">
      <c r="E480" s="46"/>
    </row>
    <row r="481" spans="5:5" s="2" customFormat="1">
      <c r="E481" s="46"/>
    </row>
    <row r="482" spans="5:5" s="2" customFormat="1">
      <c r="E482" s="46"/>
    </row>
    <row r="483" spans="5:5" s="2" customFormat="1">
      <c r="E483" s="46"/>
    </row>
    <row r="484" spans="5:5" s="2" customFormat="1">
      <c r="E484" s="46"/>
    </row>
    <row r="485" spans="5:5" s="2" customFormat="1">
      <c r="E485" s="46"/>
    </row>
    <row r="486" spans="5:5" s="2" customFormat="1">
      <c r="E486" s="46"/>
    </row>
    <row r="487" spans="5:5" s="2" customFormat="1">
      <c r="E487" s="46"/>
    </row>
    <row r="488" spans="5:5" s="2" customFormat="1">
      <c r="E488" s="46"/>
    </row>
    <row r="489" spans="5:5" s="2" customFormat="1">
      <c r="E489" s="46"/>
    </row>
    <row r="490" spans="5:5" s="2" customFormat="1">
      <c r="E490" s="46"/>
    </row>
    <row r="491" spans="5:5" s="2" customFormat="1">
      <c r="E491" s="46"/>
    </row>
    <row r="492" spans="5:5" s="2" customFormat="1">
      <c r="E492" s="46"/>
    </row>
    <row r="493" spans="5:5" s="2" customFormat="1">
      <c r="E493" s="46"/>
    </row>
    <row r="494" spans="5:5" s="2" customFormat="1">
      <c r="E494" s="46"/>
    </row>
    <row r="495" spans="5:5" s="2" customFormat="1">
      <c r="E495" s="46"/>
    </row>
    <row r="496" spans="5:5" s="2" customFormat="1">
      <c r="E496" s="46"/>
    </row>
    <row r="497" spans="5:5" s="2" customFormat="1">
      <c r="E497" s="46"/>
    </row>
    <row r="498" spans="5:5" s="2" customFormat="1">
      <c r="E498" s="46"/>
    </row>
    <row r="499" spans="5:5" s="2" customFormat="1">
      <c r="E499" s="46"/>
    </row>
    <row r="500" spans="5:5" s="2" customFormat="1">
      <c r="E500" s="46"/>
    </row>
    <row r="501" spans="5:5" s="2" customFormat="1">
      <c r="E501" s="46"/>
    </row>
    <row r="502" spans="5:5" s="2" customFormat="1">
      <c r="E502" s="46"/>
    </row>
    <row r="503" spans="5:5" s="2" customFormat="1">
      <c r="E503" s="46"/>
    </row>
    <row r="504" spans="5:5" s="2" customFormat="1">
      <c r="E504" s="46"/>
    </row>
    <row r="505" spans="5:5" s="2" customFormat="1">
      <c r="E505" s="46"/>
    </row>
    <row r="506" spans="5:5" s="2" customFormat="1">
      <c r="E506" s="46"/>
    </row>
    <row r="507" spans="5:5" s="2" customFormat="1">
      <c r="E507" s="46"/>
    </row>
    <row r="508" spans="5:5" s="2" customFormat="1">
      <c r="E508" s="46"/>
    </row>
    <row r="509" spans="5:5" s="2" customFormat="1">
      <c r="E509" s="46"/>
    </row>
    <row r="510" spans="5:5" s="2" customFormat="1">
      <c r="E510" s="46"/>
    </row>
    <row r="511" spans="5:5" s="2" customFormat="1">
      <c r="E511" s="46"/>
    </row>
    <row r="512" spans="5:5" s="2" customFormat="1">
      <c r="E512" s="46"/>
    </row>
    <row r="513" spans="5:5" s="2" customFormat="1">
      <c r="E513" s="46"/>
    </row>
    <row r="514" spans="5:5" s="2" customFormat="1">
      <c r="E514" s="46"/>
    </row>
    <row r="515" spans="5:5" s="2" customFormat="1">
      <c r="E515" s="46"/>
    </row>
    <row r="516" spans="5:5" s="2" customFormat="1">
      <c r="E516" s="46"/>
    </row>
    <row r="517" spans="5:5" s="2" customFormat="1">
      <c r="E517" s="46"/>
    </row>
    <row r="518" spans="5:5" s="2" customFormat="1">
      <c r="E518" s="46"/>
    </row>
    <row r="519" spans="5:5" s="2" customFormat="1">
      <c r="E519" s="46"/>
    </row>
    <row r="520" spans="5:5" s="2" customFormat="1">
      <c r="E520" s="46"/>
    </row>
    <row r="521" spans="5:5" s="2" customFormat="1">
      <c r="E521" s="46"/>
    </row>
    <row r="522" spans="5:5" s="2" customFormat="1">
      <c r="E522" s="46"/>
    </row>
    <row r="523" spans="5:5" s="2" customFormat="1">
      <c r="E523" s="46"/>
    </row>
    <row r="524" spans="5:5" s="2" customFormat="1">
      <c r="E524" s="46"/>
    </row>
    <row r="525" spans="5:5" s="2" customFormat="1">
      <c r="E525" s="46"/>
    </row>
    <row r="526" spans="5:5" s="2" customFormat="1">
      <c r="E526" s="46"/>
    </row>
    <row r="527" spans="5:5" s="2" customFormat="1">
      <c r="E527" s="46"/>
    </row>
    <row r="528" spans="5:5" s="2" customFormat="1">
      <c r="E528" s="46"/>
    </row>
    <row r="529" spans="5:5" s="2" customFormat="1">
      <c r="E529" s="46"/>
    </row>
    <row r="530" spans="5:5" s="2" customFormat="1">
      <c r="E530" s="46"/>
    </row>
    <row r="531" spans="5:5" s="2" customFormat="1">
      <c r="E531" s="46"/>
    </row>
    <row r="532" spans="5:5" s="2" customFormat="1">
      <c r="E532" s="46"/>
    </row>
    <row r="533" spans="5:5" s="2" customFormat="1">
      <c r="E533" s="46"/>
    </row>
    <row r="534" spans="5:5" s="2" customFormat="1">
      <c r="E534" s="46"/>
    </row>
    <row r="535" spans="5:5" s="2" customFormat="1">
      <c r="E535" s="46"/>
    </row>
    <row r="536" spans="5:5" s="2" customFormat="1">
      <c r="E536" s="46"/>
    </row>
    <row r="537" spans="5:5" s="2" customFormat="1">
      <c r="E537" s="46"/>
    </row>
    <row r="538" spans="5:5" s="2" customFormat="1">
      <c r="E538" s="46"/>
    </row>
    <row r="539" spans="5:5" s="2" customFormat="1">
      <c r="E539" s="46"/>
    </row>
    <row r="540" spans="5:5" s="2" customFormat="1">
      <c r="E540" s="46"/>
    </row>
    <row r="541" spans="5:5" s="2" customFormat="1">
      <c r="E541" s="46"/>
    </row>
    <row r="542" spans="5:5" s="2" customFormat="1">
      <c r="E542" s="46"/>
    </row>
    <row r="543" spans="5:5" s="2" customFormat="1">
      <c r="E543" s="46"/>
    </row>
    <row r="544" spans="5:5" s="2" customFormat="1">
      <c r="E544" s="46"/>
    </row>
    <row r="545" spans="5:5" s="2" customFormat="1">
      <c r="E545" s="46"/>
    </row>
    <row r="546" spans="5:5" s="2" customFormat="1">
      <c r="E546" s="46"/>
    </row>
    <row r="547" spans="5:5" s="2" customFormat="1">
      <c r="E547" s="46"/>
    </row>
    <row r="548" spans="5:5" s="2" customFormat="1">
      <c r="E548" s="46"/>
    </row>
    <row r="549" spans="5:5" s="2" customFormat="1">
      <c r="E549" s="46"/>
    </row>
    <row r="550" spans="5:5" s="2" customFormat="1">
      <c r="E550" s="46"/>
    </row>
    <row r="551" spans="5:5" s="2" customFormat="1">
      <c r="E551" s="46"/>
    </row>
    <row r="552" spans="5:5" s="2" customFormat="1">
      <c r="E552" s="46"/>
    </row>
    <row r="553" spans="5:5" s="2" customFormat="1">
      <c r="E553" s="46"/>
    </row>
    <row r="554" spans="5:5" s="2" customFormat="1">
      <c r="E554" s="46"/>
    </row>
    <row r="555" spans="5:5" s="2" customFormat="1">
      <c r="E555" s="46"/>
    </row>
    <row r="556" spans="5:5" s="2" customFormat="1">
      <c r="E556" s="46"/>
    </row>
    <row r="557" spans="5:5" s="2" customFormat="1">
      <c r="E557" s="46"/>
    </row>
    <row r="558" spans="5:5" s="2" customFormat="1">
      <c r="E558" s="46"/>
    </row>
    <row r="559" spans="5:5" s="2" customFormat="1">
      <c r="E559" s="46"/>
    </row>
    <row r="560" spans="5:5" s="2" customFormat="1">
      <c r="E560" s="46"/>
    </row>
    <row r="561" spans="5:5" s="2" customFormat="1">
      <c r="E561" s="46"/>
    </row>
    <row r="562" spans="5:5" s="2" customFormat="1">
      <c r="E562" s="46"/>
    </row>
    <row r="563" spans="5:5" s="2" customFormat="1">
      <c r="E563" s="46"/>
    </row>
    <row r="564" spans="5:5" s="2" customFormat="1">
      <c r="E564" s="46"/>
    </row>
    <row r="565" spans="5:5" s="2" customFormat="1">
      <c r="E565" s="46"/>
    </row>
    <row r="566" spans="5:5" s="2" customFormat="1">
      <c r="E566" s="46"/>
    </row>
    <row r="567" spans="5:5" s="2" customFormat="1">
      <c r="E567" s="46"/>
    </row>
    <row r="568" spans="5:5" s="2" customFormat="1">
      <c r="E568" s="46"/>
    </row>
    <row r="569" spans="5:5" s="2" customFormat="1">
      <c r="E569" s="46"/>
    </row>
    <row r="570" spans="5:5" s="2" customFormat="1">
      <c r="E570" s="46"/>
    </row>
    <row r="571" spans="5:5" s="2" customFormat="1">
      <c r="E571" s="46"/>
    </row>
    <row r="572" spans="5:5" s="2" customFormat="1">
      <c r="E572" s="46"/>
    </row>
    <row r="573" spans="5:5" s="2" customFormat="1">
      <c r="E573" s="46"/>
    </row>
    <row r="574" spans="5:5" s="2" customFormat="1">
      <c r="E574" s="46"/>
    </row>
    <row r="575" spans="5:5" s="2" customFormat="1">
      <c r="E575" s="46"/>
    </row>
    <row r="576" spans="5:5" s="2" customFormat="1">
      <c r="E576" s="46"/>
    </row>
    <row r="577" spans="5:5" s="2" customFormat="1">
      <c r="E577" s="46"/>
    </row>
    <row r="578" spans="5:5" s="2" customFormat="1">
      <c r="E578" s="46"/>
    </row>
    <row r="579" spans="5:5" s="2" customFormat="1">
      <c r="E579" s="46"/>
    </row>
    <row r="580" spans="5:5" s="2" customFormat="1">
      <c r="E580" s="46"/>
    </row>
    <row r="581" spans="5:5" s="2" customFormat="1">
      <c r="E581" s="46"/>
    </row>
    <row r="582" spans="5:5" s="2" customFormat="1">
      <c r="E582" s="46"/>
    </row>
    <row r="583" spans="5:5" s="2" customFormat="1">
      <c r="E583" s="46"/>
    </row>
    <row r="584" spans="5:5" s="2" customFormat="1">
      <c r="E584" s="46"/>
    </row>
    <row r="585" spans="5:5" s="2" customFormat="1">
      <c r="E585" s="46"/>
    </row>
    <row r="586" spans="5:5" s="2" customFormat="1">
      <c r="E586" s="46"/>
    </row>
    <row r="587" spans="5:5" s="2" customFormat="1">
      <c r="E587" s="46"/>
    </row>
    <row r="588" spans="5:5" s="2" customFormat="1">
      <c r="E588" s="46"/>
    </row>
    <row r="589" spans="5:5" s="2" customFormat="1">
      <c r="E589" s="46"/>
    </row>
    <row r="590" spans="5:5" s="2" customFormat="1">
      <c r="E590" s="46"/>
    </row>
    <row r="591" spans="5:5" s="2" customFormat="1">
      <c r="E591" s="46"/>
    </row>
    <row r="592" spans="5:5" s="2" customFormat="1">
      <c r="E592" s="46"/>
    </row>
    <row r="593" spans="5:5" s="2" customFormat="1">
      <c r="E593" s="46"/>
    </row>
    <row r="594" spans="5:5" s="2" customFormat="1">
      <c r="E594" s="46"/>
    </row>
    <row r="595" spans="5:5" s="2" customFormat="1">
      <c r="E595" s="46"/>
    </row>
    <row r="596" spans="5:5" s="2" customFormat="1">
      <c r="E596" s="46"/>
    </row>
    <row r="597" spans="5:5" s="2" customFormat="1">
      <c r="E597" s="46"/>
    </row>
    <row r="598" spans="5:5" s="2" customFormat="1">
      <c r="E598" s="46"/>
    </row>
    <row r="599" spans="5:5" s="2" customFormat="1">
      <c r="E599" s="46"/>
    </row>
    <row r="600" spans="5:5" s="2" customFormat="1">
      <c r="E600" s="46"/>
    </row>
    <row r="601" spans="5:5" s="2" customFormat="1">
      <c r="E601" s="46"/>
    </row>
    <row r="602" spans="5:5" s="2" customFormat="1">
      <c r="E602" s="46"/>
    </row>
    <row r="603" spans="5:5" s="2" customFormat="1">
      <c r="E603" s="46"/>
    </row>
    <row r="604" spans="5:5" s="2" customFormat="1">
      <c r="E604" s="46"/>
    </row>
    <row r="605" spans="5:5" s="2" customFormat="1">
      <c r="E605" s="46"/>
    </row>
    <row r="606" spans="5:5" s="2" customFormat="1">
      <c r="E606" s="46"/>
    </row>
    <row r="607" spans="5:5" s="2" customFormat="1">
      <c r="E607" s="46"/>
    </row>
    <row r="608" spans="5:5" s="2" customFormat="1">
      <c r="E608" s="46"/>
    </row>
    <row r="609" spans="5:5" s="2" customFormat="1">
      <c r="E609" s="46"/>
    </row>
    <row r="610" spans="5:5" s="2" customFormat="1">
      <c r="E610" s="46"/>
    </row>
    <row r="611" spans="5:5" s="2" customFormat="1">
      <c r="E611" s="46"/>
    </row>
    <row r="612" spans="5:5" s="2" customFormat="1">
      <c r="E612" s="46"/>
    </row>
    <row r="613" spans="5:5" s="2" customFormat="1">
      <c r="E613" s="46"/>
    </row>
    <row r="614" spans="5:5" s="2" customFormat="1">
      <c r="E614" s="46"/>
    </row>
    <row r="615" spans="5:5" s="2" customFormat="1">
      <c r="E615" s="46"/>
    </row>
    <row r="616" spans="5:5" s="2" customFormat="1">
      <c r="E616" s="46"/>
    </row>
    <row r="617" spans="5:5" s="2" customFormat="1">
      <c r="E617" s="46"/>
    </row>
    <row r="618" spans="5:5" s="2" customFormat="1">
      <c r="E618" s="46"/>
    </row>
    <row r="619" spans="5:5" s="2" customFormat="1">
      <c r="E619" s="46"/>
    </row>
    <row r="620" spans="5:5" s="2" customFormat="1">
      <c r="E620" s="46"/>
    </row>
    <row r="621" spans="5:5" s="2" customFormat="1">
      <c r="E621" s="46"/>
    </row>
    <row r="622" spans="5:5" s="2" customFormat="1">
      <c r="E622" s="46"/>
    </row>
    <row r="623" spans="5:5" s="2" customFormat="1">
      <c r="E623" s="46"/>
    </row>
    <row r="624" spans="5:5" s="2" customFormat="1">
      <c r="E624" s="46"/>
    </row>
    <row r="625" spans="5:5" s="2" customFormat="1">
      <c r="E625" s="46"/>
    </row>
    <row r="626" spans="5:5" s="2" customFormat="1">
      <c r="E626" s="46"/>
    </row>
    <row r="627" spans="5:5" s="2" customFormat="1">
      <c r="E627" s="46"/>
    </row>
    <row r="628" spans="5:5" s="2" customFormat="1">
      <c r="E628" s="46"/>
    </row>
    <row r="629" spans="5:5" s="2" customFormat="1">
      <c r="E629" s="46"/>
    </row>
    <row r="630" spans="5:5" s="2" customFormat="1">
      <c r="E630" s="46"/>
    </row>
    <row r="631" spans="5:5" s="2" customFormat="1">
      <c r="E631" s="46"/>
    </row>
    <row r="632" spans="5:5" s="2" customFormat="1">
      <c r="E632" s="46"/>
    </row>
    <row r="633" spans="5:5" s="2" customFormat="1">
      <c r="E633" s="46"/>
    </row>
    <row r="634" spans="5:5" s="2" customFormat="1">
      <c r="E634" s="46"/>
    </row>
    <row r="635" spans="5:5" s="2" customFormat="1">
      <c r="E635" s="46"/>
    </row>
    <row r="636" spans="5:5" s="2" customFormat="1">
      <c r="E636" s="46"/>
    </row>
    <row r="637" spans="5:5" s="2" customFormat="1">
      <c r="E637" s="46"/>
    </row>
    <row r="638" spans="5:5" s="2" customFormat="1">
      <c r="E638" s="46"/>
    </row>
    <row r="639" spans="5:5" s="2" customFormat="1">
      <c r="E639" s="46"/>
    </row>
    <row r="640" spans="5:5" s="2" customFormat="1">
      <c r="E640" s="46"/>
    </row>
    <row r="641" spans="5:5" s="2" customFormat="1">
      <c r="E641" s="46"/>
    </row>
    <row r="642" spans="5:5" s="2" customFormat="1">
      <c r="E642" s="46"/>
    </row>
    <row r="643" spans="5:5" s="2" customFormat="1">
      <c r="E643" s="46"/>
    </row>
    <row r="644" spans="5:5" s="2" customFormat="1">
      <c r="E644" s="46"/>
    </row>
    <row r="645" spans="5:5" s="2" customFormat="1">
      <c r="E645" s="46"/>
    </row>
    <row r="646" spans="5:5" s="2" customFormat="1">
      <c r="E646" s="46"/>
    </row>
    <row r="647" spans="5:5" s="2" customFormat="1">
      <c r="E647" s="46"/>
    </row>
    <row r="648" spans="5:5" s="2" customFormat="1">
      <c r="E648" s="46"/>
    </row>
    <row r="649" spans="5:5" s="2" customFormat="1">
      <c r="E649" s="46"/>
    </row>
    <row r="650" spans="5:5" s="2" customFormat="1">
      <c r="E650" s="46"/>
    </row>
    <row r="651" spans="5:5" s="2" customFormat="1">
      <c r="E651" s="46"/>
    </row>
    <row r="652" spans="5:5" s="2" customFormat="1">
      <c r="E652" s="46"/>
    </row>
    <row r="653" spans="5:5" s="2" customFormat="1">
      <c r="E653" s="46"/>
    </row>
    <row r="654" spans="5:5" s="2" customFormat="1">
      <c r="E654" s="46"/>
    </row>
    <row r="655" spans="5:5" s="2" customFormat="1">
      <c r="E655" s="46"/>
    </row>
    <row r="656" spans="5:5" s="2" customFormat="1">
      <c r="E656" s="46"/>
    </row>
    <row r="657" spans="5:5" s="2" customFormat="1">
      <c r="E657" s="46"/>
    </row>
    <row r="658" spans="5:5" s="2" customFormat="1">
      <c r="E658" s="46"/>
    </row>
    <row r="659" spans="5:5" s="2" customFormat="1">
      <c r="E659" s="46"/>
    </row>
    <row r="660" spans="5:5" s="2" customFormat="1">
      <c r="E660" s="46"/>
    </row>
    <row r="661" spans="5:5" s="2" customFormat="1">
      <c r="E661" s="46"/>
    </row>
    <row r="662" spans="5:5" s="2" customFormat="1">
      <c r="E662" s="46"/>
    </row>
    <row r="663" spans="5:5" s="2" customFormat="1">
      <c r="E663" s="46"/>
    </row>
    <row r="664" spans="5:5" s="2" customFormat="1">
      <c r="E664" s="46"/>
    </row>
    <row r="665" spans="5:5" s="2" customFormat="1">
      <c r="E665" s="46"/>
    </row>
    <row r="666" spans="5:5" s="2" customFormat="1">
      <c r="E666" s="46"/>
    </row>
    <row r="667" spans="5:5" s="2" customFormat="1">
      <c r="E667" s="46"/>
    </row>
    <row r="668" spans="5:5" s="2" customFormat="1">
      <c r="E668" s="46"/>
    </row>
    <row r="669" spans="5:5" s="2" customFormat="1">
      <c r="E669" s="46"/>
    </row>
    <row r="670" spans="5:5" s="2" customFormat="1">
      <c r="E670" s="46"/>
    </row>
    <row r="671" spans="5:5" s="2" customFormat="1">
      <c r="E671" s="46"/>
    </row>
    <row r="672" spans="5:5" s="2" customFormat="1">
      <c r="E672" s="46"/>
    </row>
    <row r="673" spans="5:5" s="2" customFormat="1">
      <c r="E673" s="46"/>
    </row>
    <row r="674" spans="5:5" s="2" customFormat="1">
      <c r="E674" s="46"/>
    </row>
    <row r="675" spans="5:5" s="2" customFormat="1">
      <c r="E675" s="46"/>
    </row>
    <row r="676" spans="5:5" s="2" customFormat="1">
      <c r="E676" s="46"/>
    </row>
    <row r="677" spans="5:5" s="2" customFormat="1">
      <c r="E677" s="46"/>
    </row>
    <row r="678" spans="5:5" s="2" customFormat="1">
      <c r="E678" s="46"/>
    </row>
    <row r="679" spans="5:5" s="2" customFormat="1">
      <c r="E679" s="46"/>
    </row>
    <row r="680" spans="5:5" s="2" customFormat="1">
      <c r="E680" s="46"/>
    </row>
    <row r="681" spans="5:5" s="2" customFormat="1">
      <c r="E681" s="46"/>
    </row>
    <row r="682" spans="5:5" s="2" customFormat="1">
      <c r="E682" s="46"/>
    </row>
    <row r="683" spans="5:5" s="2" customFormat="1">
      <c r="E683" s="46"/>
    </row>
    <row r="684" spans="5:5" s="2" customFormat="1">
      <c r="E684" s="46"/>
    </row>
    <row r="685" spans="5:5" s="2" customFormat="1">
      <c r="E685" s="46"/>
    </row>
    <row r="686" spans="5:5" s="2" customFormat="1">
      <c r="E686" s="46"/>
    </row>
    <row r="687" spans="5:5" s="2" customFormat="1">
      <c r="E687" s="46"/>
    </row>
    <row r="688" spans="5:5" s="2" customFormat="1">
      <c r="E688" s="46"/>
    </row>
    <row r="689" spans="5:5" s="2" customFormat="1">
      <c r="E689" s="46"/>
    </row>
    <row r="690" spans="5:5" s="2" customFormat="1">
      <c r="E690" s="46"/>
    </row>
    <row r="691" spans="5:5" s="2" customFormat="1">
      <c r="E691" s="46"/>
    </row>
    <row r="692" spans="5:5" s="2" customFormat="1">
      <c r="E692" s="46"/>
    </row>
    <row r="693" spans="5:5" s="2" customFormat="1">
      <c r="E693" s="46"/>
    </row>
    <row r="694" spans="5:5" s="2" customFormat="1">
      <c r="E694" s="46"/>
    </row>
    <row r="695" spans="5:5" s="2" customFormat="1">
      <c r="E695" s="46"/>
    </row>
    <row r="696" spans="5:5" s="2" customFormat="1">
      <c r="E696" s="46"/>
    </row>
    <row r="697" spans="5:5" s="2" customFormat="1">
      <c r="E697" s="46"/>
    </row>
    <row r="698" spans="5:5" s="2" customFormat="1">
      <c r="E698" s="46"/>
    </row>
    <row r="699" spans="5:5" s="2" customFormat="1">
      <c r="E699" s="46"/>
    </row>
    <row r="700" spans="5:5" s="2" customFormat="1">
      <c r="E700" s="46"/>
    </row>
    <row r="701" spans="5:5" s="2" customFormat="1">
      <c r="E701" s="46"/>
    </row>
    <row r="702" spans="5:5" s="2" customFormat="1">
      <c r="E702" s="46"/>
    </row>
    <row r="703" spans="5:5" s="2" customFormat="1">
      <c r="E703" s="46"/>
    </row>
    <row r="704" spans="5:5" s="2" customFormat="1">
      <c r="E704" s="46"/>
    </row>
    <row r="705" spans="5:5" s="2" customFormat="1">
      <c r="E705" s="46"/>
    </row>
    <row r="706" spans="5:5" s="2" customFormat="1">
      <c r="E706" s="46"/>
    </row>
    <row r="707" spans="5:5" s="2" customFormat="1">
      <c r="E707" s="46"/>
    </row>
    <row r="708" spans="5:5" s="2" customFormat="1">
      <c r="E708" s="46"/>
    </row>
    <row r="709" spans="5:5" s="2" customFormat="1">
      <c r="E709" s="46"/>
    </row>
    <row r="710" spans="5:5" s="2" customFormat="1">
      <c r="E710" s="46"/>
    </row>
    <row r="711" spans="5:5" s="2" customFormat="1">
      <c r="E711" s="46"/>
    </row>
    <row r="712" spans="5:5" s="2" customFormat="1">
      <c r="E712" s="46"/>
    </row>
    <row r="713" spans="5:5" s="2" customFormat="1">
      <c r="E713" s="46"/>
    </row>
    <row r="714" spans="5:5" s="2" customFormat="1">
      <c r="E714" s="46"/>
    </row>
    <row r="715" spans="5:5" s="2" customFormat="1">
      <c r="E715" s="46"/>
    </row>
    <row r="716" spans="5:5" s="2" customFormat="1">
      <c r="E716" s="46"/>
    </row>
    <row r="717" spans="5:5" s="2" customFormat="1">
      <c r="E717" s="46"/>
    </row>
    <row r="718" spans="5:5" s="2" customFormat="1">
      <c r="E718" s="46"/>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zoomScale="70" zoomScaleNormal="70" workbookViewId="0">
      <selection activeCell="K17" sqref="K17"/>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7"/>
      <c r="C3" s="108"/>
      <c r="D3" s="108"/>
      <c r="E3" s="108"/>
      <c r="F3" s="108"/>
      <c r="G3" s="108"/>
      <c r="H3" s="108"/>
      <c r="I3" s="109"/>
    </row>
    <row r="4" spans="2:19">
      <c r="B4" s="561" t="s">
        <v>428</v>
      </c>
      <c r="C4" s="562"/>
      <c r="D4" s="562"/>
      <c r="E4" s="563" t="s">
        <v>429</v>
      </c>
      <c r="F4" s="563"/>
      <c r="G4" s="563"/>
      <c r="H4" s="563"/>
      <c r="I4" s="564"/>
      <c r="Q4" s="565" t="s">
        <v>430</v>
      </c>
      <c r="R4" s="565"/>
    </row>
    <row r="5" spans="2:19">
      <c r="B5" s="561"/>
      <c r="C5" s="562"/>
      <c r="D5" s="562"/>
      <c r="E5" s="563"/>
      <c r="F5" s="563"/>
      <c r="G5" s="563"/>
      <c r="H5" s="563"/>
      <c r="I5" s="564"/>
      <c r="Q5" s="565"/>
      <c r="R5" s="565"/>
    </row>
    <row r="6" spans="2:19">
      <c r="B6" s="561"/>
      <c r="C6" s="562"/>
      <c r="D6" s="562"/>
      <c r="E6" s="563"/>
      <c r="F6" s="563"/>
      <c r="G6" s="563"/>
      <c r="H6" s="563"/>
      <c r="I6" s="564"/>
      <c r="Q6" s="565"/>
      <c r="R6" s="565"/>
    </row>
    <row r="7" spans="2:19" ht="15.75" thickBot="1">
      <c r="B7" s="110"/>
      <c r="I7" s="111"/>
    </row>
    <row r="8" spans="2:19" ht="62.25" customHeight="1" thickBot="1">
      <c r="B8" s="566" t="s">
        <v>375</v>
      </c>
      <c r="C8" s="567"/>
      <c r="D8" s="55" t="s">
        <v>431</v>
      </c>
      <c r="E8" s="56">
        <v>5</v>
      </c>
      <c r="F8" s="56">
        <v>10</v>
      </c>
      <c r="G8" s="56">
        <v>15</v>
      </c>
      <c r="H8" s="56">
        <v>20</v>
      </c>
      <c r="I8" s="112">
        <v>25</v>
      </c>
      <c r="K8" s="568" t="s">
        <v>432</v>
      </c>
      <c r="L8" s="569"/>
      <c r="M8" s="569"/>
      <c r="N8" s="569"/>
      <c r="O8" s="569"/>
      <c r="P8" s="570"/>
      <c r="Q8" s="571" t="s">
        <v>433</v>
      </c>
      <c r="R8" s="571"/>
      <c r="S8" s="17" t="s">
        <v>371</v>
      </c>
    </row>
    <row r="9" spans="2:19" ht="62.25" customHeight="1" thickBot="1">
      <c r="B9" s="566"/>
      <c r="C9" s="567"/>
      <c r="D9" s="55" t="s">
        <v>434</v>
      </c>
      <c r="E9" s="57">
        <v>4</v>
      </c>
      <c r="F9" s="57">
        <v>8</v>
      </c>
      <c r="G9" s="56">
        <v>12</v>
      </c>
      <c r="H9" s="56">
        <v>16</v>
      </c>
      <c r="I9" s="112">
        <v>20</v>
      </c>
      <c r="K9" s="572" t="s">
        <v>435</v>
      </c>
      <c r="L9" s="573"/>
      <c r="M9" s="573"/>
      <c r="N9" s="573"/>
      <c r="O9" s="573"/>
      <c r="P9" s="573"/>
      <c r="Q9" s="574" t="s">
        <v>436</v>
      </c>
      <c r="R9" s="575"/>
      <c r="S9" s="17" t="s">
        <v>372</v>
      </c>
    </row>
    <row r="10" spans="2:19" ht="62.25" customHeight="1" thickBot="1">
      <c r="B10" s="566"/>
      <c r="C10" s="567"/>
      <c r="D10" s="55" t="s">
        <v>437</v>
      </c>
      <c r="E10" s="57">
        <v>3</v>
      </c>
      <c r="F10" s="57">
        <v>6</v>
      </c>
      <c r="G10" s="57">
        <v>9</v>
      </c>
      <c r="H10" s="56">
        <v>12</v>
      </c>
      <c r="I10" s="112">
        <v>15</v>
      </c>
      <c r="K10" s="576" t="s">
        <v>398</v>
      </c>
      <c r="L10" s="577"/>
      <c r="M10" s="577"/>
      <c r="N10" s="577"/>
      <c r="O10" s="577"/>
      <c r="P10" s="577"/>
      <c r="Q10" s="571" t="s">
        <v>438</v>
      </c>
      <c r="R10" s="571"/>
      <c r="S10" s="17" t="s">
        <v>439</v>
      </c>
    </row>
    <row r="11" spans="2:19" ht="62.25" customHeight="1">
      <c r="B11" s="566"/>
      <c r="C11" s="567"/>
      <c r="D11" s="55" t="s">
        <v>440</v>
      </c>
      <c r="E11" s="58">
        <v>2</v>
      </c>
      <c r="F11" s="57">
        <v>4</v>
      </c>
      <c r="G11" s="57">
        <v>6</v>
      </c>
      <c r="H11" s="56">
        <v>8</v>
      </c>
      <c r="I11" s="112">
        <v>10</v>
      </c>
      <c r="K11" s="578" t="s">
        <v>441</v>
      </c>
      <c r="L11" s="579"/>
      <c r="M11" s="579"/>
      <c r="N11" s="579"/>
      <c r="O11" s="579"/>
      <c r="P11" s="579"/>
      <c r="Q11" s="571" t="s">
        <v>370</v>
      </c>
      <c r="R11" s="580"/>
      <c r="S11" s="17" t="s">
        <v>370</v>
      </c>
    </row>
    <row r="12" spans="2:19" ht="62.25" customHeight="1">
      <c r="B12" s="566"/>
      <c r="C12" s="567"/>
      <c r="D12" s="55" t="s">
        <v>442</v>
      </c>
      <c r="E12" s="58">
        <v>1</v>
      </c>
      <c r="F12" s="58">
        <v>2</v>
      </c>
      <c r="G12" s="57">
        <v>3</v>
      </c>
      <c r="H12" s="56">
        <v>4</v>
      </c>
      <c r="I12" s="112">
        <v>5</v>
      </c>
    </row>
    <row r="13" spans="2:19" ht="62.25" customHeight="1" thickBot="1">
      <c r="B13" s="113"/>
      <c r="C13" s="559" t="s">
        <v>443</v>
      </c>
      <c r="D13" s="560"/>
      <c r="E13" s="114" t="s">
        <v>444</v>
      </c>
      <c r="F13" s="114" t="s">
        <v>445</v>
      </c>
      <c r="G13" s="114" t="s">
        <v>446</v>
      </c>
      <c r="H13" s="114" t="s">
        <v>447</v>
      </c>
      <c r="I13" s="115" t="s">
        <v>448</v>
      </c>
    </row>
    <row r="17" spans="4:6">
      <c r="D17" s="17"/>
      <c r="E17" s="17"/>
      <c r="F17" s="17"/>
    </row>
    <row r="18" spans="4:6" ht="15.75">
      <c r="D18" s="22" t="s">
        <v>449</v>
      </c>
      <c r="E18" s="116" t="s">
        <v>441</v>
      </c>
      <c r="F18" s="116">
        <v>1</v>
      </c>
    </row>
    <row r="19" spans="4:6">
      <c r="D19" s="22" t="s">
        <v>450</v>
      </c>
      <c r="E19" s="22" t="s">
        <v>441</v>
      </c>
      <c r="F19" s="22">
        <v>2</v>
      </c>
    </row>
    <row r="20" spans="4:6">
      <c r="D20" s="22" t="s">
        <v>451</v>
      </c>
      <c r="E20" s="22" t="s">
        <v>398</v>
      </c>
      <c r="F20" s="22">
        <v>2</v>
      </c>
    </row>
    <row r="21" spans="4:6">
      <c r="D21" s="22" t="s">
        <v>452</v>
      </c>
      <c r="E21" s="22" t="s">
        <v>453</v>
      </c>
      <c r="F21" s="22">
        <v>3</v>
      </c>
    </row>
    <row r="22" spans="4:6">
      <c r="D22" s="22" t="s">
        <v>454</v>
      </c>
      <c r="E22" s="22" t="s">
        <v>432</v>
      </c>
      <c r="F22" s="22">
        <v>4</v>
      </c>
    </row>
    <row r="23" spans="4:6">
      <c r="D23" s="22" t="s">
        <v>455</v>
      </c>
      <c r="E23" s="22" t="s">
        <v>441</v>
      </c>
      <c r="F23" s="22">
        <v>1</v>
      </c>
    </row>
    <row r="24" spans="4:6">
      <c r="D24" s="22" t="s">
        <v>456</v>
      </c>
      <c r="E24" s="22" t="s">
        <v>398</v>
      </c>
      <c r="F24" s="22">
        <v>2</v>
      </c>
    </row>
    <row r="25" spans="4:6">
      <c r="D25" s="22" t="s">
        <v>457</v>
      </c>
      <c r="E25" s="22" t="s">
        <v>398</v>
      </c>
      <c r="F25" s="22">
        <v>2</v>
      </c>
    </row>
    <row r="26" spans="4:6">
      <c r="D26" s="22" t="s">
        <v>458</v>
      </c>
      <c r="E26" s="22" t="s">
        <v>435</v>
      </c>
      <c r="F26" s="22">
        <v>3</v>
      </c>
    </row>
    <row r="27" spans="4:6">
      <c r="D27" s="22" t="s">
        <v>459</v>
      </c>
      <c r="E27" s="22" t="s">
        <v>432</v>
      </c>
      <c r="F27" s="22">
        <v>4</v>
      </c>
    </row>
    <row r="28" spans="4:6">
      <c r="D28" s="22" t="s">
        <v>460</v>
      </c>
      <c r="E28" s="22" t="s">
        <v>398</v>
      </c>
      <c r="F28" s="22">
        <v>2</v>
      </c>
    </row>
    <row r="29" spans="4:6">
      <c r="D29" s="22" t="s">
        <v>461</v>
      </c>
      <c r="E29" s="22" t="s">
        <v>398</v>
      </c>
      <c r="F29" s="22">
        <v>2</v>
      </c>
    </row>
    <row r="30" spans="4:6">
      <c r="D30" s="22" t="s">
        <v>462</v>
      </c>
      <c r="E30" s="22" t="s">
        <v>398</v>
      </c>
      <c r="F30" s="22">
        <v>2</v>
      </c>
    </row>
    <row r="31" spans="4:6">
      <c r="D31" s="22" t="s">
        <v>463</v>
      </c>
      <c r="E31" s="22" t="s">
        <v>435</v>
      </c>
      <c r="F31" s="22">
        <v>3</v>
      </c>
    </row>
    <row r="32" spans="4:6">
      <c r="D32" s="22" t="s">
        <v>464</v>
      </c>
      <c r="E32" s="22" t="s">
        <v>432</v>
      </c>
      <c r="F32" s="22">
        <v>4</v>
      </c>
    </row>
    <row r="33" spans="4:6">
      <c r="D33" s="22" t="s">
        <v>465</v>
      </c>
      <c r="E33" s="22" t="s">
        <v>398</v>
      </c>
      <c r="F33" s="22">
        <v>2</v>
      </c>
    </row>
    <row r="34" spans="4:6">
      <c r="D34" s="22" t="s">
        <v>466</v>
      </c>
      <c r="E34" s="22" t="s">
        <v>398</v>
      </c>
      <c r="F34" s="22">
        <v>2</v>
      </c>
    </row>
    <row r="35" spans="4:6">
      <c r="D35" s="22" t="s">
        <v>467</v>
      </c>
      <c r="E35" s="22" t="s">
        <v>435</v>
      </c>
      <c r="F35" s="22">
        <v>3</v>
      </c>
    </row>
    <row r="36" spans="4:6">
      <c r="D36" s="22" t="s">
        <v>468</v>
      </c>
      <c r="E36" s="22" t="s">
        <v>435</v>
      </c>
      <c r="F36" s="22">
        <v>3</v>
      </c>
    </row>
    <row r="37" spans="4:6">
      <c r="D37" s="22" t="s">
        <v>469</v>
      </c>
      <c r="E37" s="22" t="s">
        <v>432</v>
      </c>
      <c r="F37" s="22">
        <v>4</v>
      </c>
    </row>
    <row r="38" spans="4:6">
      <c r="D38" s="22" t="s">
        <v>470</v>
      </c>
      <c r="E38" s="22" t="s">
        <v>435</v>
      </c>
      <c r="F38" s="22">
        <v>3</v>
      </c>
    </row>
    <row r="39" spans="4:6">
      <c r="D39" s="22" t="s">
        <v>471</v>
      </c>
      <c r="E39" s="22" t="s">
        <v>435</v>
      </c>
      <c r="F39" s="22">
        <v>3</v>
      </c>
    </row>
    <row r="40" spans="4:6">
      <c r="D40" s="22" t="s">
        <v>472</v>
      </c>
      <c r="E40" s="22" t="s">
        <v>435</v>
      </c>
      <c r="F40" s="22">
        <v>3</v>
      </c>
    </row>
    <row r="41" spans="4:6">
      <c r="D41" s="22" t="s">
        <v>473</v>
      </c>
      <c r="E41" s="22" t="s">
        <v>435</v>
      </c>
      <c r="F41" s="22">
        <v>3</v>
      </c>
    </row>
    <row r="42" spans="4:6">
      <c r="D42" s="22" t="s">
        <v>474</v>
      </c>
      <c r="E42" s="22" t="s">
        <v>432</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89"/>
  <sheetViews>
    <sheetView showGridLines="0" view="pageBreakPreview" zoomScale="60" zoomScaleNormal="80" workbookViewId="0">
      <pane xSplit="3" ySplit="9" topLeftCell="D10" activePane="bottomRight" state="frozen"/>
      <selection pane="topRight" activeCell="D1" sqref="D1"/>
      <selection pane="bottomLeft" activeCell="A10" sqref="A10"/>
      <selection pane="bottomRight" activeCell="V22" sqref="V2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35"/>
      <c r="B1" s="636"/>
      <c r="C1" s="639" t="s">
        <v>514</v>
      </c>
      <c r="D1" s="639"/>
      <c r="E1" s="639"/>
      <c r="F1" s="639"/>
      <c r="G1" s="639"/>
      <c r="H1" s="639"/>
      <c r="I1" s="639"/>
      <c r="J1" s="640"/>
      <c r="K1" s="634"/>
      <c r="L1" s="634"/>
      <c r="M1" s="63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37"/>
      <c r="B2" s="638"/>
      <c r="C2" s="641"/>
      <c r="D2" s="641"/>
      <c r="E2" s="641"/>
      <c r="F2" s="641"/>
      <c r="G2" s="641"/>
      <c r="H2" s="641"/>
      <c r="I2" s="641"/>
      <c r="J2" s="642"/>
      <c r="K2" s="634"/>
      <c r="L2" s="634"/>
      <c r="M2" s="63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292"/>
      <c r="B3" s="292"/>
      <c r="C3" s="641"/>
      <c r="D3" s="641"/>
      <c r="E3" s="641"/>
      <c r="F3" s="641"/>
      <c r="G3" s="641"/>
      <c r="H3" s="641"/>
      <c r="I3" s="641"/>
      <c r="J3" s="642"/>
      <c r="K3" s="634"/>
      <c r="L3" s="634"/>
      <c r="M3" s="63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25.5" customHeight="1">
      <c r="A4" s="442" t="s">
        <v>261</v>
      </c>
      <c r="B4" s="442"/>
      <c r="C4" s="643" t="s">
        <v>4</v>
      </c>
      <c r="D4" s="643"/>
      <c r="E4" s="643"/>
      <c r="F4" s="643"/>
      <c r="G4" s="643"/>
      <c r="H4" s="643"/>
      <c r="I4" s="643"/>
      <c r="J4" s="643"/>
      <c r="K4" s="643"/>
      <c r="L4" s="643"/>
      <c r="M4" s="64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3" customHeight="1">
      <c r="A5" s="442" t="s">
        <v>262</v>
      </c>
      <c r="B5" s="442"/>
      <c r="C5" s="644" t="s">
        <v>32</v>
      </c>
      <c r="D5" s="644"/>
      <c r="E5" s="644"/>
      <c r="F5" s="644"/>
      <c r="G5" s="644"/>
      <c r="H5" s="644"/>
      <c r="I5" s="644"/>
      <c r="J5" s="644"/>
      <c r="K5" s="644"/>
      <c r="L5" s="644"/>
      <c r="M5" s="644"/>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29.25" customHeight="1" thickBot="1">
      <c r="A6" s="442" t="s">
        <v>263</v>
      </c>
      <c r="B6" s="442"/>
      <c r="C6" s="628" t="s">
        <v>264</v>
      </c>
      <c r="D6" s="629"/>
      <c r="E6" s="629"/>
      <c r="F6" s="629"/>
      <c r="G6" s="629"/>
      <c r="H6" s="629"/>
      <c r="I6" s="629"/>
      <c r="J6" s="629"/>
      <c r="K6" s="629"/>
      <c r="L6" s="629"/>
      <c r="M6" s="63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23" t="s">
        <v>475</v>
      </c>
      <c r="B7" s="624"/>
      <c r="C7" s="625"/>
      <c r="D7" s="626" t="s">
        <v>476</v>
      </c>
      <c r="E7" s="626"/>
      <c r="F7" s="626"/>
      <c r="G7" s="627" t="s">
        <v>477</v>
      </c>
      <c r="H7" s="618" t="s">
        <v>478</v>
      </c>
      <c r="I7" s="620" t="s">
        <v>479</v>
      </c>
      <c r="J7" s="621"/>
      <c r="K7" s="620" t="s">
        <v>480</v>
      </c>
      <c r="L7" s="621"/>
      <c r="M7" s="622" t="s">
        <v>481</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293" t="s">
        <v>38</v>
      </c>
      <c r="B8" s="293" t="s">
        <v>203</v>
      </c>
      <c r="C8" s="293" t="s">
        <v>205</v>
      </c>
      <c r="D8" s="294" t="s">
        <v>215</v>
      </c>
      <c r="E8" s="294" t="s">
        <v>482</v>
      </c>
      <c r="F8" s="294" t="s">
        <v>483</v>
      </c>
      <c r="G8" s="627"/>
      <c r="H8" s="619"/>
      <c r="I8" s="295" t="s">
        <v>484</v>
      </c>
      <c r="J8" s="295" t="s">
        <v>485</v>
      </c>
      <c r="K8" s="295" t="s">
        <v>486</v>
      </c>
      <c r="L8" s="295" t="s">
        <v>487</v>
      </c>
      <c r="M8" s="62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5"/>
      <c r="B9" s="646"/>
      <c r="C9" s="646"/>
      <c r="D9" s="646"/>
      <c r="E9" s="646"/>
      <c r="F9" s="646"/>
      <c r="G9" s="646"/>
      <c r="H9" s="296"/>
      <c r="I9" s="297"/>
      <c r="J9" s="297"/>
      <c r="K9" s="297"/>
      <c r="L9" s="297"/>
      <c r="M9" s="298"/>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24.75" customHeight="1">
      <c r="A10" s="611">
        <f>'7- Mapa Final'!A10</f>
        <v>1</v>
      </c>
      <c r="B10" s="614" t="str">
        <f>'7- Mapa Final'!B10</f>
        <v xml:space="preserve">Ejecutar procesos de selección en los cuales los resultados  no estén acordes con los  requisitos y principios  establecidos </v>
      </c>
      <c r="C10" s="614" t="str">
        <f>'7- Mapa Final'!C10</f>
        <v>Seleccionar personal mediante procesos en los cuales no se cumplan las etapas establecidas,  se  seleccionen  aspirantes que  no cumplen con los requisitos ,  se rechacen  aspirantes que cumplen o se que se asignen puntajes erróneos.</v>
      </c>
      <c r="D10" s="631" t="str">
        <f>'7- Mapa Final'!J10</f>
        <v>Baja - 2</v>
      </c>
      <c r="E10" s="617" t="str">
        <f>'7- Mapa Final'!K10</f>
        <v>Menor - 2</v>
      </c>
      <c r="F10" s="603" t="str">
        <f>'7- Mapa Final'!M10</f>
        <v>Moderado - 4</v>
      </c>
      <c r="G10" s="691" t="s">
        <v>370</v>
      </c>
      <c r="H10" s="710" t="s">
        <v>526</v>
      </c>
      <c r="I10" s="692"/>
      <c r="J10" s="693" t="s">
        <v>6</v>
      </c>
      <c r="K10" s="600">
        <v>45292</v>
      </c>
      <c r="L10" s="600">
        <v>45382</v>
      </c>
      <c r="M10" s="694" t="s">
        <v>530</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24.75" customHeight="1">
      <c r="A11" s="612"/>
      <c r="B11" s="615"/>
      <c r="C11" s="615"/>
      <c r="D11" s="632"/>
      <c r="E11" s="609"/>
      <c r="F11" s="604"/>
      <c r="G11" s="695"/>
      <c r="H11" s="715"/>
      <c r="I11" s="696"/>
      <c r="J11" s="697"/>
      <c r="K11" s="601"/>
      <c r="L11" s="601"/>
      <c r="M11" s="69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24.75" customHeight="1">
      <c r="A12" s="612"/>
      <c r="B12" s="615"/>
      <c r="C12" s="615"/>
      <c r="D12" s="632"/>
      <c r="E12" s="609"/>
      <c r="F12" s="604"/>
      <c r="G12" s="695"/>
      <c r="H12" s="715"/>
      <c r="I12" s="696"/>
      <c r="J12" s="697"/>
      <c r="K12" s="601"/>
      <c r="L12" s="601"/>
      <c r="M12" s="69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24.75" customHeight="1">
      <c r="A13" s="612"/>
      <c r="B13" s="615"/>
      <c r="C13" s="615"/>
      <c r="D13" s="632"/>
      <c r="E13" s="609"/>
      <c r="F13" s="604"/>
      <c r="G13" s="695"/>
      <c r="H13" s="715"/>
      <c r="I13" s="696"/>
      <c r="J13" s="697"/>
      <c r="K13" s="601"/>
      <c r="L13" s="601"/>
      <c r="M13" s="69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24.75" customHeight="1">
      <c r="A14" s="612"/>
      <c r="B14" s="615"/>
      <c r="C14" s="615"/>
      <c r="D14" s="632"/>
      <c r="E14" s="609"/>
      <c r="F14" s="604"/>
      <c r="G14" s="695"/>
      <c r="H14" s="715"/>
      <c r="I14" s="696"/>
      <c r="J14" s="697"/>
      <c r="K14" s="601"/>
      <c r="L14" s="601"/>
      <c r="M14" s="69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24.75" customHeight="1">
      <c r="A15" s="612"/>
      <c r="B15" s="615"/>
      <c r="C15" s="615"/>
      <c r="D15" s="632"/>
      <c r="E15" s="609"/>
      <c r="F15" s="604"/>
      <c r="G15" s="695"/>
      <c r="H15" s="715"/>
      <c r="I15" s="696"/>
      <c r="J15" s="697"/>
      <c r="K15" s="601"/>
      <c r="L15" s="601"/>
      <c r="M15" s="69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24.75" customHeight="1">
      <c r="A16" s="612"/>
      <c r="B16" s="615"/>
      <c r="C16" s="615"/>
      <c r="D16" s="632"/>
      <c r="E16" s="609"/>
      <c r="F16" s="604"/>
      <c r="G16" s="695"/>
      <c r="H16" s="715"/>
      <c r="I16" s="696"/>
      <c r="J16" s="697"/>
      <c r="K16" s="601"/>
      <c r="L16" s="601"/>
      <c r="M16" s="69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24.75" customHeight="1">
      <c r="A17" s="612"/>
      <c r="B17" s="615"/>
      <c r="C17" s="615"/>
      <c r="D17" s="632"/>
      <c r="E17" s="609"/>
      <c r="F17" s="604"/>
      <c r="G17" s="695"/>
      <c r="H17" s="715"/>
      <c r="I17" s="696"/>
      <c r="J17" s="697"/>
      <c r="K17" s="601"/>
      <c r="L17" s="601"/>
      <c r="M17" s="69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24.75" customHeight="1">
      <c r="A18" s="612"/>
      <c r="B18" s="615"/>
      <c r="C18" s="615"/>
      <c r="D18" s="632"/>
      <c r="E18" s="609"/>
      <c r="F18" s="604"/>
      <c r="G18" s="695"/>
      <c r="H18" s="715"/>
      <c r="I18" s="696"/>
      <c r="J18" s="697"/>
      <c r="K18" s="601"/>
      <c r="L18" s="601"/>
      <c r="M18" s="69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4.75" customHeight="1" thickBot="1">
      <c r="A19" s="613"/>
      <c r="B19" s="616"/>
      <c r="C19" s="616"/>
      <c r="D19" s="633"/>
      <c r="E19" s="610"/>
      <c r="F19" s="605"/>
      <c r="G19" s="699"/>
      <c r="H19" s="720"/>
      <c r="I19" s="700"/>
      <c r="J19" s="701"/>
      <c r="K19" s="602"/>
      <c r="L19" s="602"/>
      <c r="M19" s="702"/>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24.75" customHeight="1">
      <c r="A20" s="611">
        <f>'7- Mapa Final'!A20</f>
        <v>2</v>
      </c>
      <c r="B20" s="614" t="str">
        <f>'7- Mapa Final'!B20</f>
        <v xml:space="preserve">Gestionar  traslados de personal que no se ajusten a las condiciones requeridas  </v>
      </c>
      <c r="C20" s="614" t="str">
        <f>'7- Mapa Final'!C20</f>
        <v>Realizar o no realizar traslados en las condiciones y tiempos  requeridos para atender las solicitudes y necesidades identificadas.</v>
      </c>
      <c r="D20" s="617" t="str">
        <f>'7- Mapa Final'!J20</f>
        <v>Muy Baja - 1</v>
      </c>
      <c r="E20" s="617" t="str">
        <f>'7- Mapa Final'!K20</f>
        <v>Leve - 1</v>
      </c>
      <c r="F20" s="603" t="str">
        <f>'7- Mapa Final'!M20</f>
        <v>Bajo - 1</v>
      </c>
      <c r="G20" s="691" t="s">
        <v>370</v>
      </c>
      <c r="H20" s="412" t="s">
        <v>517</v>
      </c>
      <c r="I20" s="692"/>
      <c r="J20" s="693" t="s">
        <v>6</v>
      </c>
      <c r="K20" s="600">
        <v>45292</v>
      </c>
      <c r="L20" s="600">
        <v>45382</v>
      </c>
      <c r="M20" s="694" t="s">
        <v>521</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24.75" customHeight="1">
      <c r="A21" s="612"/>
      <c r="B21" s="615"/>
      <c r="C21" s="615"/>
      <c r="D21" s="609"/>
      <c r="E21" s="609"/>
      <c r="F21" s="604"/>
      <c r="G21" s="695"/>
      <c r="H21" s="413"/>
      <c r="I21" s="696"/>
      <c r="J21" s="697"/>
      <c r="K21" s="601"/>
      <c r="L21" s="601"/>
      <c r="M21" s="69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24.75" customHeight="1">
      <c r="A22" s="612"/>
      <c r="B22" s="615"/>
      <c r="C22" s="615"/>
      <c r="D22" s="609"/>
      <c r="E22" s="609"/>
      <c r="F22" s="604"/>
      <c r="G22" s="695"/>
      <c r="H22" s="413"/>
      <c r="I22" s="696"/>
      <c r="J22" s="697"/>
      <c r="K22" s="601"/>
      <c r="L22" s="601"/>
      <c r="M22" s="69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24.75" customHeight="1">
      <c r="A23" s="612"/>
      <c r="B23" s="615"/>
      <c r="C23" s="615"/>
      <c r="D23" s="609"/>
      <c r="E23" s="609"/>
      <c r="F23" s="604"/>
      <c r="G23" s="695"/>
      <c r="H23" s="413"/>
      <c r="I23" s="696"/>
      <c r="J23" s="697"/>
      <c r="K23" s="601"/>
      <c r="L23" s="601"/>
      <c r="M23" s="69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24.75" customHeight="1">
      <c r="A24" s="612"/>
      <c r="B24" s="615"/>
      <c r="C24" s="615"/>
      <c r="D24" s="609"/>
      <c r="E24" s="609"/>
      <c r="F24" s="604"/>
      <c r="G24" s="695"/>
      <c r="H24" s="413"/>
      <c r="I24" s="696"/>
      <c r="J24" s="697"/>
      <c r="K24" s="601"/>
      <c r="L24" s="601"/>
      <c r="M24" s="69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ht="24.75" customHeight="1">
      <c r="A25" s="612"/>
      <c r="B25" s="615"/>
      <c r="C25" s="615"/>
      <c r="D25" s="609"/>
      <c r="E25" s="609"/>
      <c r="F25" s="604"/>
      <c r="G25" s="695"/>
      <c r="H25" s="413"/>
      <c r="I25" s="696"/>
      <c r="J25" s="697"/>
      <c r="K25" s="601"/>
      <c r="L25" s="601"/>
      <c r="M25" s="698"/>
      <c r="N25" s="34"/>
      <c r="O25" s="34"/>
    </row>
    <row r="26" spans="1:169" ht="24.75" customHeight="1">
      <c r="A26" s="612"/>
      <c r="B26" s="615"/>
      <c r="C26" s="615"/>
      <c r="D26" s="609"/>
      <c r="E26" s="609"/>
      <c r="F26" s="604"/>
      <c r="G26" s="695"/>
      <c r="H26" s="413"/>
      <c r="I26" s="696"/>
      <c r="J26" s="697"/>
      <c r="K26" s="601"/>
      <c r="L26" s="601"/>
      <c r="M26" s="698"/>
      <c r="N26" s="34"/>
      <c r="O26" s="34"/>
    </row>
    <row r="27" spans="1:169" ht="24.75" customHeight="1">
      <c r="A27" s="612"/>
      <c r="B27" s="615"/>
      <c r="C27" s="615"/>
      <c r="D27" s="609"/>
      <c r="E27" s="609"/>
      <c r="F27" s="604"/>
      <c r="G27" s="695"/>
      <c r="H27" s="413"/>
      <c r="I27" s="696"/>
      <c r="J27" s="697"/>
      <c r="K27" s="601"/>
      <c r="L27" s="601"/>
      <c r="M27" s="698"/>
      <c r="N27" s="34"/>
      <c r="O27" s="34"/>
    </row>
    <row r="28" spans="1:169" ht="24.75" customHeight="1">
      <c r="A28" s="612"/>
      <c r="B28" s="615"/>
      <c r="C28" s="615"/>
      <c r="D28" s="609"/>
      <c r="E28" s="609"/>
      <c r="F28" s="604"/>
      <c r="G28" s="695"/>
      <c r="H28" s="413"/>
      <c r="I28" s="696"/>
      <c r="J28" s="697"/>
      <c r="K28" s="601"/>
      <c r="L28" s="601"/>
      <c r="M28" s="698"/>
      <c r="N28" s="34"/>
      <c r="O28" s="34"/>
    </row>
    <row r="29" spans="1:169" ht="24.75" customHeight="1" thickBot="1">
      <c r="A29" s="613"/>
      <c r="B29" s="616"/>
      <c r="C29" s="616"/>
      <c r="D29" s="610"/>
      <c r="E29" s="610"/>
      <c r="F29" s="605"/>
      <c r="G29" s="699"/>
      <c r="H29" s="414"/>
      <c r="I29" s="700"/>
      <c r="J29" s="701"/>
      <c r="K29" s="602"/>
      <c r="L29" s="602"/>
      <c r="M29" s="702"/>
      <c r="N29" s="34"/>
      <c r="O29" s="34"/>
    </row>
    <row r="30" spans="1:169" s="26" customFormat="1" ht="24.75" hidden="1" customHeight="1">
      <c r="A30" s="611">
        <f>'7- Mapa Final'!A30</f>
        <v>3</v>
      </c>
      <c r="B30" s="614" t="str">
        <f>'7- Mapa Final'!B30</f>
        <v xml:space="preserve">Imposibilidad de consolidar la cobertura de la carrera Judicial </v>
      </c>
      <c r="C30" s="614" t="str">
        <f>'7- Mapa Final'!C30</f>
        <v>Cuando no se dispone de la toatlidad de cargos  cubiertos en carera</v>
      </c>
      <c r="D30" s="617" t="e">
        <f>'7- Mapa Final'!J30</f>
        <v>#DIV/0!</v>
      </c>
      <c r="E30" s="617" t="e">
        <f>'7- Mapa Final'!K30</f>
        <v>#VALUE!</v>
      </c>
      <c r="F30" s="603" t="e">
        <f>'7- Mapa Final'!M30</f>
        <v>#DIV/0!</v>
      </c>
      <c r="G30" s="691"/>
      <c r="H30" s="733"/>
      <c r="I30" s="692"/>
      <c r="J30" s="693" t="s">
        <v>6</v>
      </c>
      <c r="K30" s="600">
        <v>45292</v>
      </c>
      <c r="L30" s="600">
        <v>45382</v>
      </c>
      <c r="M30" s="706" t="s">
        <v>490</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24.75" hidden="1" customHeight="1">
      <c r="A31" s="612"/>
      <c r="B31" s="615"/>
      <c r="C31" s="615"/>
      <c r="D31" s="609"/>
      <c r="E31" s="609"/>
      <c r="F31" s="604"/>
      <c r="G31" s="695"/>
      <c r="H31" s="734"/>
      <c r="I31" s="696"/>
      <c r="J31" s="697"/>
      <c r="K31" s="601"/>
      <c r="L31" s="601"/>
      <c r="M31" s="707"/>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24.75" hidden="1" customHeight="1">
      <c r="A32" s="612"/>
      <c r="B32" s="615"/>
      <c r="C32" s="615"/>
      <c r="D32" s="609"/>
      <c r="E32" s="609"/>
      <c r="F32" s="604"/>
      <c r="G32" s="695"/>
      <c r="H32" s="734"/>
      <c r="I32" s="696"/>
      <c r="J32" s="697"/>
      <c r="K32" s="601"/>
      <c r="L32" s="601"/>
      <c r="M32" s="707"/>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24.75" hidden="1" customHeight="1">
      <c r="A33" s="612"/>
      <c r="B33" s="615"/>
      <c r="C33" s="615"/>
      <c r="D33" s="609"/>
      <c r="E33" s="609"/>
      <c r="F33" s="604"/>
      <c r="G33" s="695"/>
      <c r="H33" s="734"/>
      <c r="I33" s="696"/>
      <c r="J33" s="697"/>
      <c r="K33" s="601"/>
      <c r="L33" s="601"/>
      <c r="M33" s="707"/>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24.75" hidden="1" customHeight="1">
      <c r="A34" s="612"/>
      <c r="B34" s="615"/>
      <c r="C34" s="615"/>
      <c r="D34" s="609"/>
      <c r="E34" s="609"/>
      <c r="F34" s="604"/>
      <c r="G34" s="695"/>
      <c r="H34" s="734"/>
      <c r="I34" s="696"/>
      <c r="J34" s="697"/>
      <c r="K34" s="601"/>
      <c r="L34" s="601"/>
      <c r="M34" s="707"/>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24.75" hidden="1" customHeight="1">
      <c r="A35" s="612"/>
      <c r="B35" s="615"/>
      <c r="C35" s="615"/>
      <c r="D35" s="609"/>
      <c r="E35" s="609"/>
      <c r="F35" s="604"/>
      <c r="G35" s="695"/>
      <c r="H35" s="734"/>
      <c r="I35" s="696"/>
      <c r="J35" s="697"/>
      <c r="K35" s="601"/>
      <c r="L35" s="601"/>
      <c r="M35" s="707"/>
      <c r="N35" s="34"/>
      <c r="O35" s="34"/>
    </row>
    <row r="36" spans="1:169" ht="24.75" hidden="1" customHeight="1">
      <c r="A36" s="612"/>
      <c r="B36" s="615"/>
      <c r="C36" s="615"/>
      <c r="D36" s="609"/>
      <c r="E36" s="609"/>
      <c r="F36" s="604"/>
      <c r="G36" s="695"/>
      <c r="H36" s="734"/>
      <c r="I36" s="696"/>
      <c r="J36" s="697"/>
      <c r="K36" s="601"/>
      <c r="L36" s="601"/>
      <c r="M36" s="707"/>
      <c r="N36" s="34"/>
      <c r="O36" s="34"/>
    </row>
    <row r="37" spans="1:169" ht="24.75" hidden="1" customHeight="1">
      <c r="A37" s="612"/>
      <c r="B37" s="615"/>
      <c r="C37" s="615"/>
      <c r="D37" s="609"/>
      <c r="E37" s="609"/>
      <c r="F37" s="604"/>
      <c r="G37" s="695"/>
      <c r="H37" s="734"/>
      <c r="I37" s="696"/>
      <c r="J37" s="697"/>
      <c r="K37" s="601"/>
      <c r="L37" s="601"/>
      <c r="M37" s="707"/>
      <c r="N37" s="34"/>
      <c r="O37" s="34"/>
    </row>
    <row r="38" spans="1:169" ht="24.75" hidden="1" customHeight="1">
      <c r="A38" s="612"/>
      <c r="B38" s="615"/>
      <c r="C38" s="615"/>
      <c r="D38" s="609"/>
      <c r="E38" s="609"/>
      <c r="F38" s="604"/>
      <c r="G38" s="695"/>
      <c r="H38" s="734"/>
      <c r="I38" s="696"/>
      <c r="J38" s="697"/>
      <c r="K38" s="601"/>
      <c r="L38" s="601"/>
      <c r="M38" s="707"/>
      <c r="N38" s="34"/>
      <c r="O38" s="34"/>
    </row>
    <row r="39" spans="1:169" ht="24.75" hidden="1" customHeight="1" thickBot="1">
      <c r="A39" s="613"/>
      <c r="B39" s="616"/>
      <c r="C39" s="616"/>
      <c r="D39" s="610"/>
      <c r="E39" s="610"/>
      <c r="F39" s="605"/>
      <c r="G39" s="699"/>
      <c r="H39" s="735"/>
      <c r="I39" s="700"/>
      <c r="J39" s="701"/>
      <c r="K39" s="602"/>
      <c r="L39" s="602"/>
      <c r="M39" s="708"/>
      <c r="N39" s="34"/>
      <c r="O39" s="34"/>
    </row>
    <row r="40" spans="1:169" s="26" customFormat="1" ht="24.75" customHeight="1">
      <c r="A40" s="611">
        <f>'7- Mapa Final'!A40</f>
        <v>4</v>
      </c>
      <c r="B40" s="614" t="str">
        <f>'7- Mapa Final'!B40</f>
        <v xml:space="preserve">Incumplimiento de los  términos y requisitos de ley en la atención  de los requerimientos de la ciudadanía </v>
      </c>
      <c r="C40" s="614" t="str">
        <f>'7- Mapa Final'!C40</f>
        <v xml:space="preserve">Responder fuera de tiempo o sin solucionar los requerimientos de la ciudadanía </v>
      </c>
      <c r="D40" s="617" t="str">
        <f>'7- Mapa Final'!J40</f>
        <v>Muy Baja - 1</v>
      </c>
      <c r="E40" s="617" t="str">
        <f>'7- Mapa Final'!K40</f>
        <v>Menor - 2</v>
      </c>
      <c r="F40" s="603" t="str">
        <f>'7- Mapa Final'!M40</f>
        <v>Bajo - 2</v>
      </c>
      <c r="G40" s="691" t="s">
        <v>370</v>
      </c>
      <c r="H40" s="710" t="s">
        <v>522</v>
      </c>
      <c r="I40" s="692"/>
      <c r="J40" s="693" t="s">
        <v>6</v>
      </c>
      <c r="K40" s="600">
        <v>45292</v>
      </c>
      <c r="L40" s="600">
        <v>45382</v>
      </c>
      <c r="M40" s="703" t="s">
        <v>525</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24.75" customHeight="1">
      <c r="A41" s="612"/>
      <c r="B41" s="615"/>
      <c r="C41" s="615"/>
      <c r="D41" s="609"/>
      <c r="E41" s="609"/>
      <c r="F41" s="604"/>
      <c r="G41" s="695"/>
      <c r="H41" s="715"/>
      <c r="I41" s="696"/>
      <c r="J41" s="697"/>
      <c r="K41" s="601"/>
      <c r="L41" s="601"/>
      <c r="M41" s="70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24.75" customHeight="1">
      <c r="A42" s="612"/>
      <c r="B42" s="615"/>
      <c r="C42" s="615"/>
      <c r="D42" s="609"/>
      <c r="E42" s="609"/>
      <c r="F42" s="604"/>
      <c r="G42" s="695"/>
      <c r="H42" s="715"/>
      <c r="I42" s="696"/>
      <c r="J42" s="697"/>
      <c r="K42" s="601"/>
      <c r="L42" s="601"/>
      <c r="M42" s="70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24.75" customHeight="1">
      <c r="A43" s="612"/>
      <c r="B43" s="615"/>
      <c r="C43" s="615"/>
      <c r="D43" s="609"/>
      <c r="E43" s="609"/>
      <c r="F43" s="604"/>
      <c r="G43" s="695"/>
      <c r="H43" s="715"/>
      <c r="I43" s="696"/>
      <c r="J43" s="697"/>
      <c r="K43" s="601"/>
      <c r="L43" s="601"/>
      <c r="M43" s="70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24.75" customHeight="1">
      <c r="A44" s="612"/>
      <c r="B44" s="615"/>
      <c r="C44" s="615"/>
      <c r="D44" s="609"/>
      <c r="E44" s="609"/>
      <c r="F44" s="604"/>
      <c r="G44" s="695"/>
      <c r="H44" s="715"/>
      <c r="I44" s="696"/>
      <c r="J44" s="697"/>
      <c r="K44" s="601"/>
      <c r="L44" s="601"/>
      <c r="M44" s="70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ht="24.75" customHeight="1">
      <c r="A45" s="612"/>
      <c r="B45" s="615"/>
      <c r="C45" s="615"/>
      <c r="D45" s="609"/>
      <c r="E45" s="609"/>
      <c r="F45" s="604"/>
      <c r="G45" s="695"/>
      <c r="H45" s="715"/>
      <c r="I45" s="696"/>
      <c r="J45" s="697"/>
      <c r="K45" s="601"/>
      <c r="L45" s="601"/>
      <c r="M45" s="704"/>
      <c r="N45" s="34"/>
      <c r="O45" s="34"/>
    </row>
    <row r="46" spans="1:169" ht="24.75" customHeight="1">
      <c r="A46" s="612"/>
      <c r="B46" s="615"/>
      <c r="C46" s="615"/>
      <c r="D46" s="609"/>
      <c r="E46" s="609"/>
      <c r="F46" s="604"/>
      <c r="G46" s="695"/>
      <c r="H46" s="715"/>
      <c r="I46" s="696"/>
      <c r="J46" s="697"/>
      <c r="K46" s="601"/>
      <c r="L46" s="601"/>
      <c r="M46" s="704"/>
      <c r="N46" s="34"/>
      <c r="O46" s="34"/>
    </row>
    <row r="47" spans="1:169" ht="24.75" customHeight="1">
      <c r="A47" s="612"/>
      <c r="B47" s="615"/>
      <c r="C47" s="615"/>
      <c r="D47" s="609"/>
      <c r="E47" s="609"/>
      <c r="F47" s="604"/>
      <c r="G47" s="695"/>
      <c r="H47" s="715"/>
      <c r="I47" s="696"/>
      <c r="J47" s="697"/>
      <c r="K47" s="601"/>
      <c r="L47" s="601"/>
      <c r="M47" s="704"/>
      <c r="N47" s="34"/>
      <c r="O47" s="34"/>
    </row>
    <row r="48" spans="1:169" ht="24.75" customHeight="1">
      <c r="A48" s="612"/>
      <c r="B48" s="615"/>
      <c r="C48" s="615"/>
      <c r="D48" s="609"/>
      <c r="E48" s="609"/>
      <c r="F48" s="604"/>
      <c r="G48" s="695"/>
      <c r="H48" s="715"/>
      <c r="I48" s="696"/>
      <c r="J48" s="697"/>
      <c r="K48" s="601"/>
      <c r="L48" s="601"/>
      <c r="M48" s="704"/>
      <c r="N48" s="34"/>
      <c r="O48" s="34"/>
    </row>
    <row r="49" spans="1:169" ht="24.75" customHeight="1" thickBot="1">
      <c r="A49" s="613"/>
      <c r="B49" s="616"/>
      <c r="C49" s="616"/>
      <c r="D49" s="610"/>
      <c r="E49" s="610"/>
      <c r="F49" s="605"/>
      <c r="G49" s="699"/>
      <c r="H49" s="720"/>
      <c r="I49" s="700"/>
      <c r="J49" s="701"/>
      <c r="K49" s="602"/>
      <c r="L49" s="602"/>
      <c r="M49" s="705"/>
      <c r="N49" s="34"/>
      <c r="O49" s="34"/>
    </row>
    <row r="50" spans="1:169" s="26" customFormat="1" ht="12.75" hidden="1">
      <c r="A50" s="587">
        <f>'7- Mapa Final'!A50</f>
        <v>5</v>
      </c>
      <c r="B50" s="590" t="str">
        <f>'7- Mapa Final'!B50</f>
        <v>Recibir dádivas o beneficios a nombre propio o de terceros para seleccionar o, rechazar aspirantes sin el lleno de los requisitos o asignar puntajes erróneos</v>
      </c>
      <c r="C50" s="590" t="str">
        <f>'7- Mapa Final'!C50</f>
        <v>Se efectuán y comunican resultados de los procesos en los cuales se seleccionana aspirantes que no cumplen con los requisitos, o se rechazan aspirantes que cumplen o se entregan puntajes con información que no coinciden con los resultados obtenidos</v>
      </c>
      <c r="D50" s="593" t="e">
        <f>'7- Mapa Final'!J50</f>
        <v>#DIV/0!</v>
      </c>
      <c r="E50" s="593" t="e">
        <f>'7- Mapa Final'!K50</f>
        <v>#VALUE!</v>
      </c>
      <c r="F50" s="594" t="e">
        <f>'7- Mapa Final'!M50</f>
        <v>#DIV/0!</v>
      </c>
      <c r="G50" s="467"/>
      <c r="H50" s="581"/>
      <c r="I50" s="581"/>
      <c r="J50" s="597"/>
      <c r="K50" s="600"/>
      <c r="L50" s="600"/>
      <c r="M50" s="58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hidden="1" customHeight="1">
      <c r="A51" s="588"/>
      <c r="B51" s="591"/>
      <c r="C51" s="591"/>
      <c r="D51" s="582"/>
      <c r="E51" s="582"/>
      <c r="F51" s="595"/>
      <c r="G51" s="468"/>
      <c r="H51" s="582"/>
      <c r="I51" s="582"/>
      <c r="J51" s="598"/>
      <c r="K51" s="601"/>
      <c r="L51" s="601"/>
      <c r="M51" s="585"/>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hidden="1" customHeight="1">
      <c r="A52" s="588"/>
      <c r="B52" s="591"/>
      <c r="C52" s="591"/>
      <c r="D52" s="582"/>
      <c r="E52" s="582"/>
      <c r="F52" s="595"/>
      <c r="G52" s="468"/>
      <c r="H52" s="582"/>
      <c r="I52" s="582"/>
      <c r="J52" s="598"/>
      <c r="K52" s="601"/>
      <c r="L52" s="601"/>
      <c r="M52" s="585"/>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hidden="1" customHeight="1">
      <c r="A53" s="588"/>
      <c r="B53" s="591"/>
      <c r="C53" s="591"/>
      <c r="D53" s="582"/>
      <c r="E53" s="582"/>
      <c r="F53" s="595"/>
      <c r="G53" s="468"/>
      <c r="H53" s="582"/>
      <c r="I53" s="582"/>
      <c r="J53" s="598"/>
      <c r="K53" s="601"/>
      <c r="L53" s="601"/>
      <c r="M53" s="585"/>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hidden="1" customHeight="1">
      <c r="A54" s="588"/>
      <c r="B54" s="591"/>
      <c r="C54" s="591"/>
      <c r="D54" s="582"/>
      <c r="E54" s="582"/>
      <c r="F54" s="595"/>
      <c r="G54" s="468"/>
      <c r="H54" s="582"/>
      <c r="I54" s="582"/>
      <c r="J54" s="598"/>
      <c r="K54" s="601"/>
      <c r="L54" s="601"/>
      <c r="M54" s="585"/>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hidden="1">
      <c r="A55" s="588"/>
      <c r="B55" s="591"/>
      <c r="C55" s="591"/>
      <c r="D55" s="582"/>
      <c r="E55" s="582"/>
      <c r="F55" s="595"/>
      <c r="G55" s="468"/>
      <c r="H55" s="582"/>
      <c r="I55" s="582"/>
      <c r="J55" s="598"/>
      <c r="K55" s="601"/>
      <c r="L55" s="601"/>
      <c r="M55" s="585"/>
      <c r="N55" s="34"/>
      <c r="O55" s="34"/>
    </row>
    <row r="56" spans="1:169" hidden="1">
      <c r="A56" s="588"/>
      <c r="B56" s="591"/>
      <c r="C56" s="591"/>
      <c r="D56" s="582"/>
      <c r="E56" s="582"/>
      <c r="F56" s="595"/>
      <c r="G56" s="468"/>
      <c r="H56" s="582"/>
      <c r="I56" s="582"/>
      <c r="J56" s="598"/>
      <c r="K56" s="601"/>
      <c r="L56" s="601"/>
      <c r="M56" s="585"/>
      <c r="N56" s="34"/>
      <c r="O56" s="34"/>
    </row>
    <row r="57" spans="1:169" hidden="1">
      <c r="A57" s="588"/>
      <c r="B57" s="591"/>
      <c r="C57" s="591"/>
      <c r="D57" s="582"/>
      <c r="E57" s="582"/>
      <c r="F57" s="595"/>
      <c r="G57" s="468"/>
      <c r="H57" s="582"/>
      <c r="I57" s="582"/>
      <c r="J57" s="598"/>
      <c r="K57" s="601"/>
      <c r="L57" s="601"/>
      <c r="M57" s="585"/>
      <c r="N57" s="34"/>
      <c r="O57" s="34"/>
    </row>
    <row r="58" spans="1:169" hidden="1">
      <c r="A58" s="588"/>
      <c r="B58" s="591"/>
      <c r="C58" s="591"/>
      <c r="D58" s="582"/>
      <c r="E58" s="582"/>
      <c r="F58" s="595"/>
      <c r="G58" s="468"/>
      <c r="H58" s="582"/>
      <c r="I58" s="582"/>
      <c r="J58" s="598"/>
      <c r="K58" s="601"/>
      <c r="L58" s="601"/>
      <c r="M58" s="585"/>
      <c r="N58" s="34"/>
      <c r="O58" s="34"/>
    </row>
    <row r="59" spans="1:169" ht="15.75" hidden="1" thickBot="1">
      <c r="A59" s="589"/>
      <c r="B59" s="592"/>
      <c r="C59" s="592"/>
      <c r="D59" s="583"/>
      <c r="E59" s="583"/>
      <c r="F59" s="596"/>
      <c r="G59" s="469"/>
      <c r="H59" s="583"/>
      <c r="I59" s="583"/>
      <c r="J59" s="599"/>
      <c r="K59" s="602"/>
      <c r="L59" s="602"/>
      <c r="M59" s="586"/>
      <c r="N59" s="34"/>
      <c r="O59" s="34"/>
    </row>
    <row r="60" spans="1:169" s="26" customFormat="1" ht="12.75" hidden="1">
      <c r="A60" s="587">
        <f>'7- Mapa Final'!A60</f>
        <v>6</v>
      </c>
      <c r="B60" s="590" t="str">
        <f>'7- Mapa Final'!B60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60" s="590" t="str">
        <f>'7- Mapa Final'!C60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60" s="593" t="e">
        <f>'7- Mapa Final'!J60</f>
        <v>#DIV/0!</v>
      </c>
      <c r="E60" s="593" t="e">
        <f>'7- Mapa Final'!K60</f>
        <v>#VALUE!</v>
      </c>
      <c r="F60" s="594" t="e">
        <f>'7- Mapa Final'!M60</f>
        <v>#DIV/0!</v>
      </c>
      <c r="G60" s="467"/>
      <c r="H60" s="581"/>
      <c r="I60" s="581"/>
      <c r="J60" s="581"/>
      <c r="K60" s="581"/>
      <c r="L60" s="581"/>
      <c r="M60" s="58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hidden="1" customHeight="1">
      <c r="A61" s="588"/>
      <c r="B61" s="591"/>
      <c r="C61" s="591"/>
      <c r="D61" s="582"/>
      <c r="E61" s="582"/>
      <c r="F61" s="595"/>
      <c r="G61" s="468"/>
      <c r="H61" s="582"/>
      <c r="I61" s="582"/>
      <c r="J61" s="582"/>
      <c r="K61" s="582"/>
      <c r="L61" s="582"/>
      <c r="M61" s="585"/>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hidden="1" customHeight="1">
      <c r="A62" s="588"/>
      <c r="B62" s="591"/>
      <c r="C62" s="591"/>
      <c r="D62" s="582"/>
      <c r="E62" s="582"/>
      <c r="F62" s="595"/>
      <c r="G62" s="468"/>
      <c r="H62" s="582"/>
      <c r="I62" s="582"/>
      <c r="J62" s="582"/>
      <c r="K62" s="582"/>
      <c r="L62" s="582"/>
      <c r="M62" s="585"/>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hidden="1" customHeight="1">
      <c r="A63" s="588"/>
      <c r="B63" s="591"/>
      <c r="C63" s="591"/>
      <c r="D63" s="582"/>
      <c r="E63" s="582"/>
      <c r="F63" s="595"/>
      <c r="G63" s="468"/>
      <c r="H63" s="582"/>
      <c r="I63" s="582"/>
      <c r="J63" s="582"/>
      <c r="K63" s="582"/>
      <c r="L63" s="582"/>
      <c r="M63" s="585"/>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hidden="1" customHeight="1">
      <c r="A64" s="588"/>
      <c r="B64" s="591"/>
      <c r="C64" s="591"/>
      <c r="D64" s="582"/>
      <c r="E64" s="582"/>
      <c r="F64" s="595"/>
      <c r="G64" s="468"/>
      <c r="H64" s="582"/>
      <c r="I64" s="582"/>
      <c r="J64" s="582"/>
      <c r="K64" s="582"/>
      <c r="L64" s="582"/>
      <c r="M64" s="585"/>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hidden="1">
      <c r="A65" s="588"/>
      <c r="B65" s="591"/>
      <c r="C65" s="591"/>
      <c r="D65" s="582"/>
      <c r="E65" s="582"/>
      <c r="F65" s="595"/>
      <c r="G65" s="468"/>
      <c r="H65" s="582"/>
      <c r="I65" s="582"/>
      <c r="J65" s="582"/>
      <c r="K65" s="582"/>
      <c r="L65" s="582"/>
      <c r="M65" s="585"/>
      <c r="N65" s="34"/>
      <c r="O65" s="34"/>
    </row>
    <row r="66" spans="1:169" hidden="1">
      <c r="A66" s="588"/>
      <c r="B66" s="591"/>
      <c r="C66" s="591"/>
      <c r="D66" s="582"/>
      <c r="E66" s="582"/>
      <c r="F66" s="595"/>
      <c r="G66" s="468"/>
      <c r="H66" s="582"/>
      <c r="I66" s="582"/>
      <c r="J66" s="582"/>
      <c r="K66" s="582"/>
      <c r="L66" s="582"/>
      <c r="M66" s="585"/>
      <c r="N66" s="34"/>
      <c r="O66" s="34"/>
    </row>
    <row r="67" spans="1:169" hidden="1">
      <c r="A67" s="588"/>
      <c r="B67" s="591"/>
      <c r="C67" s="591"/>
      <c r="D67" s="582"/>
      <c r="E67" s="582"/>
      <c r="F67" s="595"/>
      <c r="G67" s="468"/>
      <c r="H67" s="582"/>
      <c r="I67" s="582"/>
      <c r="J67" s="582"/>
      <c r="K67" s="582"/>
      <c r="L67" s="582"/>
      <c r="M67" s="585"/>
      <c r="N67" s="34"/>
      <c r="O67" s="34"/>
    </row>
    <row r="68" spans="1:169" hidden="1">
      <c r="A68" s="588"/>
      <c r="B68" s="591"/>
      <c r="C68" s="591"/>
      <c r="D68" s="582"/>
      <c r="E68" s="582"/>
      <c r="F68" s="595"/>
      <c r="G68" s="468"/>
      <c r="H68" s="582"/>
      <c r="I68" s="582"/>
      <c r="J68" s="582"/>
      <c r="K68" s="582"/>
      <c r="L68" s="582"/>
      <c r="M68" s="585"/>
      <c r="N68" s="34"/>
      <c r="O68" s="34"/>
    </row>
    <row r="69" spans="1:169" ht="15.75" hidden="1" thickBot="1">
      <c r="A69" s="589"/>
      <c r="B69" s="592"/>
      <c r="C69" s="592"/>
      <c r="D69" s="583"/>
      <c r="E69" s="583"/>
      <c r="F69" s="596"/>
      <c r="G69" s="469"/>
      <c r="H69" s="583"/>
      <c r="I69" s="583"/>
      <c r="J69" s="583"/>
      <c r="K69" s="583"/>
      <c r="L69" s="583"/>
      <c r="M69" s="586"/>
      <c r="N69" s="34"/>
      <c r="O69" s="34"/>
    </row>
    <row r="70" spans="1:169" s="26" customFormat="1" ht="12.75" hidden="1">
      <c r="A70" s="587">
        <f>'7- Mapa Final'!A70</f>
        <v>7</v>
      </c>
      <c r="B70" s="590" t="str">
        <f>'7- Mapa Final'!B70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70" s="590" t="str">
        <f>'7- Mapa Final'!C70</f>
        <v>Cuando se influye de manera inadecuada o se induce a un trato favorable o desfavorable para determinar que aspirantes deben ser admitidos o rechazados en los procesos de selección (concursos de méritos), prevaleciendo criterios subjetivos de conveniencia o intereses particulares</v>
      </c>
      <c r="D70" s="593" t="e">
        <f>'7- Mapa Final'!J70</f>
        <v>#DIV/0!</v>
      </c>
      <c r="E70" s="593" t="e">
        <f>'7- Mapa Final'!K70</f>
        <v>#VALUE!</v>
      </c>
      <c r="F70" s="594" t="e">
        <f>'7- Mapa Final'!M70</f>
        <v>#DIV/0!</v>
      </c>
      <c r="G70" s="467"/>
      <c r="H70" s="581"/>
      <c r="I70" s="581"/>
      <c r="J70" s="581"/>
      <c r="K70" s="581"/>
      <c r="L70" s="581"/>
      <c r="M70" s="58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hidden="1" customHeight="1">
      <c r="A71" s="588"/>
      <c r="B71" s="591"/>
      <c r="C71" s="591"/>
      <c r="D71" s="582"/>
      <c r="E71" s="582"/>
      <c r="F71" s="595"/>
      <c r="G71" s="468"/>
      <c r="H71" s="582"/>
      <c r="I71" s="582"/>
      <c r="J71" s="582"/>
      <c r="K71" s="582"/>
      <c r="L71" s="582"/>
      <c r="M71" s="585"/>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hidden="1" customHeight="1">
      <c r="A72" s="588"/>
      <c r="B72" s="591"/>
      <c r="C72" s="591"/>
      <c r="D72" s="582"/>
      <c r="E72" s="582"/>
      <c r="F72" s="595"/>
      <c r="G72" s="468"/>
      <c r="H72" s="582"/>
      <c r="I72" s="582"/>
      <c r="J72" s="582"/>
      <c r="K72" s="582"/>
      <c r="L72" s="582"/>
      <c r="M72" s="585"/>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hidden="1" customHeight="1">
      <c r="A73" s="588"/>
      <c r="B73" s="591"/>
      <c r="C73" s="591"/>
      <c r="D73" s="582"/>
      <c r="E73" s="582"/>
      <c r="F73" s="595"/>
      <c r="G73" s="468"/>
      <c r="H73" s="582"/>
      <c r="I73" s="582"/>
      <c r="J73" s="582"/>
      <c r="K73" s="582"/>
      <c r="L73" s="582"/>
      <c r="M73" s="585"/>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hidden="1" customHeight="1">
      <c r="A74" s="588"/>
      <c r="B74" s="591"/>
      <c r="C74" s="591"/>
      <c r="D74" s="582"/>
      <c r="E74" s="582"/>
      <c r="F74" s="595"/>
      <c r="G74" s="468"/>
      <c r="H74" s="582"/>
      <c r="I74" s="582"/>
      <c r="J74" s="582"/>
      <c r="K74" s="582"/>
      <c r="L74" s="582"/>
      <c r="M74" s="585"/>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hidden="1">
      <c r="A75" s="588"/>
      <c r="B75" s="591"/>
      <c r="C75" s="591"/>
      <c r="D75" s="582"/>
      <c r="E75" s="582"/>
      <c r="F75" s="595"/>
      <c r="G75" s="468"/>
      <c r="H75" s="582"/>
      <c r="I75" s="582"/>
      <c r="J75" s="582"/>
      <c r="K75" s="582"/>
      <c r="L75" s="582"/>
      <c r="M75" s="585"/>
      <c r="N75" s="34"/>
      <c r="O75" s="34"/>
    </row>
    <row r="76" spans="1:169" hidden="1">
      <c r="A76" s="588"/>
      <c r="B76" s="591"/>
      <c r="C76" s="591"/>
      <c r="D76" s="582"/>
      <c r="E76" s="582"/>
      <c r="F76" s="595"/>
      <c r="G76" s="468"/>
      <c r="H76" s="582"/>
      <c r="I76" s="582"/>
      <c r="J76" s="582"/>
      <c r="K76" s="582"/>
      <c r="L76" s="582"/>
      <c r="M76" s="585"/>
      <c r="N76" s="34"/>
      <c r="O76" s="34"/>
    </row>
    <row r="77" spans="1:169" hidden="1">
      <c r="A77" s="588"/>
      <c r="B77" s="591"/>
      <c r="C77" s="591"/>
      <c r="D77" s="582"/>
      <c r="E77" s="582"/>
      <c r="F77" s="595"/>
      <c r="G77" s="468"/>
      <c r="H77" s="582"/>
      <c r="I77" s="582"/>
      <c r="J77" s="582"/>
      <c r="K77" s="582"/>
      <c r="L77" s="582"/>
      <c r="M77" s="585"/>
      <c r="N77" s="34"/>
      <c r="O77" s="34"/>
    </row>
    <row r="78" spans="1:169" hidden="1">
      <c r="A78" s="588"/>
      <c r="B78" s="591"/>
      <c r="C78" s="591"/>
      <c r="D78" s="582"/>
      <c r="E78" s="582"/>
      <c r="F78" s="595"/>
      <c r="G78" s="468"/>
      <c r="H78" s="582"/>
      <c r="I78" s="582"/>
      <c r="J78" s="582"/>
      <c r="K78" s="582"/>
      <c r="L78" s="582"/>
      <c r="M78" s="585"/>
      <c r="N78" s="34"/>
      <c r="O78" s="34"/>
    </row>
    <row r="79" spans="1:169" ht="15.75" hidden="1" thickBot="1">
      <c r="A79" s="589"/>
      <c r="B79" s="592"/>
      <c r="C79" s="592"/>
      <c r="D79" s="583"/>
      <c r="E79" s="583"/>
      <c r="F79" s="596"/>
      <c r="G79" s="469"/>
      <c r="H79" s="583"/>
      <c r="I79" s="583"/>
      <c r="J79" s="583"/>
      <c r="K79" s="583"/>
      <c r="L79" s="583"/>
      <c r="M79" s="586"/>
      <c r="N79" s="34"/>
      <c r="O79" s="34"/>
    </row>
    <row r="80" spans="1:169" hidden="1">
      <c r="A80" s="587">
        <f>'7- Mapa Final'!A80</f>
        <v>8</v>
      </c>
      <c r="B80" s="590" t="str">
        <f>'7- Mapa Final'!B80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80" s="590" t="str">
        <f>'7- Mapa Final'!C80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80" s="593" t="e">
        <f>'7- Mapa Final'!J80</f>
        <v>#DIV/0!</v>
      </c>
      <c r="E80" s="593" t="e">
        <f>'7- Mapa Final'!K80</f>
        <v>#VALUE!</v>
      </c>
      <c r="F80" s="594" t="e">
        <f>'7- Mapa Final'!M80</f>
        <v>#DIV/0!</v>
      </c>
      <c r="G80" s="467"/>
      <c r="H80" s="581"/>
      <c r="I80" s="581"/>
      <c r="J80" s="581"/>
      <c r="K80" s="581"/>
      <c r="L80" s="581"/>
      <c r="M80" s="584"/>
    </row>
    <row r="81" spans="1:13" hidden="1">
      <c r="A81" s="588"/>
      <c r="B81" s="591"/>
      <c r="C81" s="591"/>
      <c r="D81" s="582"/>
      <c r="E81" s="582"/>
      <c r="F81" s="595"/>
      <c r="G81" s="468"/>
      <c r="H81" s="582"/>
      <c r="I81" s="582"/>
      <c r="J81" s="582"/>
      <c r="K81" s="582"/>
      <c r="L81" s="582"/>
      <c r="M81" s="585"/>
    </row>
    <row r="82" spans="1:13" hidden="1">
      <c r="A82" s="588"/>
      <c r="B82" s="591"/>
      <c r="C82" s="591"/>
      <c r="D82" s="582"/>
      <c r="E82" s="582"/>
      <c r="F82" s="595"/>
      <c r="G82" s="468"/>
      <c r="H82" s="582"/>
      <c r="I82" s="582"/>
      <c r="J82" s="582"/>
      <c r="K82" s="582"/>
      <c r="L82" s="582"/>
      <c r="M82" s="585"/>
    </row>
    <row r="83" spans="1:13" hidden="1">
      <c r="A83" s="588"/>
      <c r="B83" s="591"/>
      <c r="C83" s="591"/>
      <c r="D83" s="582"/>
      <c r="E83" s="582"/>
      <c r="F83" s="595"/>
      <c r="G83" s="468"/>
      <c r="H83" s="582"/>
      <c r="I83" s="582"/>
      <c r="J83" s="582"/>
      <c r="K83" s="582"/>
      <c r="L83" s="582"/>
      <c r="M83" s="585"/>
    </row>
    <row r="84" spans="1:13" hidden="1">
      <c r="A84" s="588"/>
      <c r="B84" s="591"/>
      <c r="C84" s="591"/>
      <c r="D84" s="582"/>
      <c r="E84" s="582"/>
      <c r="F84" s="595"/>
      <c r="G84" s="468"/>
      <c r="H84" s="582"/>
      <c r="I84" s="582"/>
      <c r="J84" s="582"/>
      <c r="K84" s="582"/>
      <c r="L84" s="582"/>
      <c r="M84" s="585"/>
    </row>
    <row r="85" spans="1:13" hidden="1">
      <c r="A85" s="588"/>
      <c r="B85" s="591"/>
      <c r="C85" s="591"/>
      <c r="D85" s="582"/>
      <c r="E85" s="582"/>
      <c r="F85" s="595"/>
      <c r="G85" s="468"/>
      <c r="H85" s="582"/>
      <c r="I85" s="582"/>
      <c r="J85" s="582"/>
      <c r="K85" s="582"/>
      <c r="L85" s="582"/>
      <c r="M85" s="585"/>
    </row>
    <row r="86" spans="1:13" hidden="1">
      <c r="A86" s="588"/>
      <c r="B86" s="591"/>
      <c r="C86" s="591"/>
      <c r="D86" s="582"/>
      <c r="E86" s="582"/>
      <c r="F86" s="595"/>
      <c r="G86" s="468"/>
      <c r="H86" s="582"/>
      <c r="I86" s="582"/>
      <c r="J86" s="582"/>
      <c r="K86" s="582"/>
      <c r="L86" s="582"/>
      <c r="M86" s="585"/>
    </row>
    <row r="87" spans="1:13" hidden="1">
      <c r="A87" s="588"/>
      <c r="B87" s="591"/>
      <c r="C87" s="591"/>
      <c r="D87" s="582"/>
      <c r="E87" s="582"/>
      <c r="F87" s="595"/>
      <c r="G87" s="468"/>
      <c r="H87" s="582"/>
      <c r="I87" s="582"/>
      <c r="J87" s="582"/>
      <c r="K87" s="582"/>
      <c r="L87" s="582"/>
      <c r="M87" s="585"/>
    </row>
    <row r="88" spans="1:13" hidden="1">
      <c r="A88" s="588"/>
      <c r="B88" s="591"/>
      <c r="C88" s="591"/>
      <c r="D88" s="582"/>
      <c r="E88" s="582"/>
      <c r="F88" s="595"/>
      <c r="G88" s="468"/>
      <c r="H88" s="582"/>
      <c r="I88" s="582"/>
      <c r="J88" s="582"/>
      <c r="K88" s="582"/>
      <c r="L88" s="582"/>
      <c r="M88" s="585"/>
    </row>
    <row r="89" spans="1:13" ht="15.75" hidden="1" thickBot="1">
      <c r="A89" s="589"/>
      <c r="B89" s="592"/>
      <c r="C89" s="592"/>
      <c r="D89" s="583"/>
      <c r="E89" s="583"/>
      <c r="F89" s="596"/>
      <c r="G89" s="469"/>
      <c r="H89" s="583"/>
      <c r="I89" s="583"/>
      <c r="J89" s="583"/>
      <c r="K89" s="583"/>
      <c r="L89" s="583"/>
      <c r="M89" s="586"/>
    </row>
  </sheetData>
  <mergeCells count="121">
    <mergeCell ref="E20:E29"/>
    <mergeCell ref="D30:D39"/>
    <mergeCell ref="E30:E39"/>
    <mergeCell ref="F30:F39"/>
    <mergeCell ref="G20:G29"/>
    <mergeCell ref="H20:H29"/>
    <mergeCell ref="I20:I29"/>
    <mergeCell ref="G30:G39"/>
    <mergeCell ref="H30:H39"/>
    <mergeCell ref="I30:I3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D40:D49"/>
    <mergeCell ref="E40:E4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40:K49"/>
    <mergeCell ref="L40:L49"/>
    <mergeCell ref="M40:M49"/>
    <mergeCell ref="A50:A59"/>
    <mergeCell ref="B50:B59"/>
    <mergeCell ref="C50:C59"/>
    <mergeCell ref="D50:D59"/>
    <mergeCell ref="E50:E59"/>
    <mergeCell ref="F50:F59"/>
    <mergeCell ref="G50:G59"/>
    <mergeCell ref="H50:H59"/>
    <mergeCell ref="I50:I59"/>
    <mergeCell ref="J50:J59"/>
    <mergeCell ref="K50:K59"/>
    <mergeCell ref="L50:L59"/>
    <mergeCell ref="M50:M59"/>
    <mergeCell ref="F40:F49"/>
    <mergeCell ref="G40:G49"/>
    <mergeCell ref="H40:H49"/>
    <mergeCell ref="I40:I49"/>
    <mergeCell ref="J40:J49"/>
    <mergeCell ref="A40:A49"/>
    <mergeCell ref="B40:B49"/>
    <mergeCell ref="C40:C49"/>
    <mergeCell ref="K60:K69"/>
    <mergeCell ref="L60:L69"/>
    <mergeCell ref="M60:M69"/>
    <mergeCell ref="F60:F69"/>
    <mergeCell ref="G60:G69"/>
    <mergeCell ref="H60:H69"/>
    <mergeCell ref="I60:I69"/>
    <mergeCell ref="J60:J69"/>
    <mergeCell ref="A60:A69"/>
    <mergeCell ref="B60:B69"/>
    <mergeCell ref="C60:C69"/>
    <mergeCell ref="D60:D69"/>
    <mergeCell ref="E60:E69"/>
    <mergeCell ref="K70:K79"/>
    <mergeCell ref="L70:L79"/>
    <mergeCell ref="M70:M79"/>
    <mergeCell ref="F70:F79"/>
    <mergeCell ref="G70:G79"/>
    <mergeCell ref="H70:H79"/>
    <mergeCell ref="I70:I79"/>
    <mergeCell ref="J70:J79"/>
    <mergeCell ref="A70:A79"/>
    <mergeCell ref="B70:B79"/>
    <mergeCell ref="C70:C79"/>
    <mergeCell ref="D70:D79"/>
    <mergeCell ref="E70:E7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237" priority="837" operator="containsText" text="3- Moderado">
      <formula>NOT(ISERROR(SEARCH("3- Moderado",A7)))</formula>
    </cfRule>
    <cfRule type="containsText" dxfId="236" priority="838" operator="containsText" text="6- Moderado">
      <formula>NOT(ISERROR(SEARCH("6- Moderado",A7)))</formula>
    </cfRule>
    <cfRule type="containsText" dxfId="235" priority="839" operator="containsText" text="4- Moderado">
      <formula>NOT(ISERROR(SEARCH("4- Moderado",A7)))</formula>
    </cfRule>
    <cfRule type="containsText" dxfId="234" priority="840" operator="containsText" text="3- Bajo">
      <formula>NOT(ISERROR(SEARCH("3- Bajo",A7)))</formula>
    </cfRule>
    <cfRule type="containsText" dxfId="233" priority="841" operator="containsText" text="4- Bajo">
      <formula>NOT(ISERROR(SEARCH("4- Bajo",A7)))</formula>
    </cfRule>
    <cfRule type="containsText" dxfId="232" priority="842" operator="containsText" text="1- Bajo">
      <formula>NOT(ISERROR(SEARCH("1- Bajo",A7)))</formula>
    </cfRule>
  </conditionalFormatting>
  <conditionalFormatting sqref="A10:E10 A20:E20 A30:E30">
    <cfRule type="containsText" dxfId="231" priority="813" operator="containsText" text="3- Moderado">
      <formula>NOT(ISERROR(SEARCH("3- Moderado",A10)))</formula>
    </cfRule>
    <cfRule type="containsText" dxfId="230" priority="814" operator="containsText" text="6- Moderado">
      <formula>NOT(ISERROR(SEARCH("6- Moderado",A10)))</formula>
    </cfRule>
    <cfRule type="containsText" dxfId="229" priority="815" operator="containsText" text="4- Moderado">
      <formula>NOT(ISERROR(SEARCH("4- Moderado",A10)))</formula>
    </cfRule>
    <cfRule type="containsText" dxfId="228" priority="816" operator="containsText" text="3- Bajo">
      <formula>NOT(ISERROR(SEARCH("3- Bajo",A10)))</formula>
    </cfRule>
    <cfRule type="containsText" dxfId="227" priority="817" operator="containsText" text="4- Bajo">
      <formula>NOT(ISERROR(SEARCH("4- Bajo",A10)))</formula>
    </cfRule>
    <cfRule type="containsText" dxfId="226" priority="818" operator="containsText" text="1- Bajo">
      <formula>NOT(ISERROR(SEARCH("1- Bajo",A10)))</formula>
    </cfRule>
  </conditionalFormatting>
  <conditionalFormatting sqref="A40:E40">
    <cfRule type="containsText" dxfId="225" priority="123" operator="containsText" text="3- Moderado">
      <formula>NOT(ISERROR(SEARCH("3- Moderado",A40)))</formula>
    </cfRule>
    <cfRule type="containsText" dxfId="224" priority="124" operator="containsText" text="6- Moderado">
      <formula>NOT(ISERROR(SEARCH("6- Moderado",A40)))</formula>
    </cfRule>
    <cfRule type="containsText" dxfId="223" priority="125" operator="containsText" text="4- Moderado">
      <formula>NOT(ISERROR(SEARCH("4- Moderado",A40)))</formula>
    </cfRule>
    <cfRule type="containsText" dxfId="222" priority="126" operator="containsText" text="3- Bajo">
      <formula>NOT(ISERROR(SEARCH("3- Bajo",A40)))</formula>
    </cfRule>
    <cfRule type="containsText" dxfId="221" priority="127" operator="containsText" text="4- Bajo">
      <formula>NOT(ISERROR(SEARCH("4- Bajo",A40)))</formula>
    </cfRule>
    <cfRule type="containsText" dxfId="220" priority="128" operator="containsText" text="1- Bajo">
      <formula>NOT(ISERROR(SEARCH("1- Bajo",A40)))</formula>
    </cfRule>
  </conditionalFormatting>
  <conditionalFormatting sqref="A50:E50">
    <cfRule type="containsText" dxfId="219" priority="95" operator="containsText" text="3- Moderado">
      <formula>NOT(ISERROR(SEARCH("3- Moderado",A50)))</formula>
    </cfRule>
    <cfRule type="containsText" dxfId="218" priority="96" operator="containsText" text="6- Moderado">
      <formula>NOT(ISERROR(SEARCH("6- Moderado",A50)))</formula>
    </cfRule>
    <cfRule type="containsText" dxfId="217" priority="97" operator="containsText" text="4- Moderado">
      <formula>NOT(ISERROR(SEARCH("4- Moderado",A50)))</formula>
    </cfRule>
    <cfRule type="containsText" dxfId="216" priority="98" operator="containsText" text="3- Bajo">
      <formula>NOT(ISERROR(SEARCH("3- Bajo",A50)))</formula>
    </cfRule>
    <cfRule type="containsText" dxfId="215" priority="99" operator="containsText" text="4- Bajo">
      <formula>NOT(ISERROR(SEARCH("4- Bajo",A50)))</formula>
    </cfRule>
    <cfRule type="containsText" dxfId="214" priority="100" operator="containsText" text="1- Bajo">
      <formula>NOT(ISERROR(SEARCH("1- Bajo",A50)))</formula>
    </cfRule>
  </conditionalFormatting>
  <conditionalFormatting sqref="A60:E60">
    <cfRule type="containsText" dxfId="213" priority="67" operator="containsText" text="3- Moderado">
      <formula>NOT(ISERROR(SEARCH("3- Moderado",A60)))</formula>
    </cfRule>
    <cfRule type="containsText" dxfId="212" priority="68" operator="containsText" text="6- Moderado">
      <formula>NOT(ISERROR(SEARCH("6- Moderado",A60)))</formula>
    </cfRule>
    <cfRule type="containsText" dxfId="211" priority="69" operator="containsText" text="4- Moderado">
      <formula>NOT(ISERROR(SEARCH("4- Moderado",A60)))</formula>
    </cfRule>
    <cfRule type="containsText" dxfId="210" priority="70" operator="containsText" text="3- Bajo">
      <formula>NOT(ISERROR(SEARCH("3- Bajo",A60)))</formula>
    </cfRule>
    <cfRule type="containsText" dxfId="209" priority="71" operator="containsText" text="4- Bajo">
      <formula>NOT(ISERROR(SEARCH("4- Bajo",A60)))</formula>
    </cfRule>
    <cfRule type="containsText" dxfId="208" priority="72" operator="containsText" text="1- Bajo">
      <formula>NOT(ISERROR(SEARCH("1- Bajo",A60)))</formula>
    </cfRule>
  </conditionalFormatting>
  <conditionalFormatting sqref="A70:E70 A80:E80">
    <cfRule type="containsText" dxfId="207" priority="11" operator="containsText" text="3- Moderado">
      <formula>NOT(ISERROR(SEARCH("3- Moderado",A70)))</formula>
    </cfRule>
    <cfRule type="containsText" dxfId="206" priority="12" operator="containsText" text="6- Moderado">
      <formula>NOT(ISERROR(SEARCH("6- Moderado",A70)))</formula>
    </cfRule>
    <cfRule type="containsText" dxfId="205" priority="13" operator="containsText" text="4- Moderado">
      <formula>NOT(ISERROR(SEARCH("4- Moderado",A70)))</formula>
    </cfRule>
    <cfRule type="containsText" dxfId="204" priority="14" operator="containsText" text="3- Bajo">
      <formula>NOT(ISERROR(SEARCH("3- Bajo",A70)))</formula>
    </cfRule>
    <cfRule type="containsText" dxfId="203" priority="15" operator="containsText" text="4- Bajo">
      <formula>NOT(ISERROR(SEARCH("4- Bajo",A70)))</formula>
    </cfRule>
    <cfRule type="containsText" dxfId="202" priority="16" operator="containsText" text="1- Bajo">
      <formula>NOT(ISERROR(SEARCH("1- Bajo",A70)))</formula>
    </cfRule>
  </conditionalFormatting>
  <conditionalFormatting sqref="C8:F8">
    <cfRule type="containsText" dxfId="201" priority="169" operator="containsText" text="3- Moderado">
      <formula>NOT(ISERROR(SEARCH("3- Moderado",C8)))</formula>
    </cfRule>
    <cfRule type="containsText" dxfId="200" priority="170" operator="containsText" text="6- Moderado">
      <formula>NOT(ISERROR(SEARCH("6- Moderado",C8)))</formula>
    </cfRule>
    <cfRule type="containsText" dxfId="199" priority="171" operator="containsText" text="4- Moderado">
      <formula>NOT(ISERROR(SEARCH("4- Moderado",C8)))</formula>
    </cfRule>
    <cfRule type="containsText" dxfId="198" priority="172" operator="containsText" text="3- Bajo">
      <formula>NOT(ISERROR(SEARCH("3- Bajo",C8)))</formula>
    </cfRule>
    <cfRule type="containsText" dxfId="197" priority="173" operator="containsText" text="4- Bajo">
      <formula>NOT(ISERROR(SEARCH("4- Bajo",C8)))</formula>
    </cfRule>
    <cfRule type="containsText" dxfId="196" priority="174" operator="containsText" text="1- Bajo">
      <formula>NOT(ISERROR(SEARCH("1- Bajo",C8)))</formula>
    </cfRule>
  </conditionalFormatting>
  <conditionalFormatting sqref="D10:D89">
    <cfRule type="containsText" dxfId="195" priority="5" operator="containsText" text="Muy Alta">
      <formula>NOT(ISERROR(SEARCH("Muy Alta",D10)))</formula>
    </cfRule>
    <cfRule type="containsText" dxfId="194" priority="6" operator="containsText" text="Alta">
      <formula>NOT(ISERROR(SEARCH("Alta",D10)))</formula>
    </cfRule>
    <cfRule type="containsText" dxfId="193" priority="7" operator="containsText" text="Baja">
      <formula>NOT(ISERROR(SEARCH("Baja",D10)))</formula>
    </cfRule>
    <cfRule type="containsText" dxfId="192" priority="8" operator="containsText" text="Muy Baja">
      <formula>NOT(ISERROR(SEARCH("Muy Baja",D10)))</formula>
    </cfRule>
    <cfRule type="containsText" dxfId="191" priority="10" operator="containsText" text="Media">
      <formula>NOT(ISERROR(SEARCH("Media",D10)))</formula>
    </cfRule>
  </conditionalFormatting>
  <conditionalFormatting sqref="E10:E89">
    <cfRule type="containsText" dxfId="190" priority="1" operator="containsText" text="Catastrófico">
      <formula>NOT(ISERROR(SEARCH("Catastrófico",E10)))</formula>
    </cfRule>
    <cfRule type="containsText" dxfId="189" priority="2" operator="containsText" text="Mayor">
      <formula>NOT(ISERROR(SEARCH("Mayor",E10)))</formula>
    </cfRule>
    <cfRule type="containsText" dxfId="188" priority="3" operator="containsText" text="Menor">
      <formula>NOT(ISERROR(SEARCH("Menor",E10)))</formula>
    </cfRule>
    <cfRule type="containsText" dxfId="187" priority="4" operator="containsText" text="Leve">
      <formula>NOT(ISERROR(SEARCH("Leve",E10)))</formula>
    </cfRule>
  </conditionalFormatting>
  <conditionalFormatting sqref="E10:F89">
    <cfRule type="containsText" dxfId="186" priority="9" operator="containsText" text="Moderado">
      <formula>NOT(ISERROR(SEARCH("Moderado",E10)))</formula>
    </cfRule>
  </conditionalFormatting>
  <conditionalFormatting sqref="F10:F39">
    <cfRule type="colorScale" priority="1384">
      <colorScale>
        <cfvo type="min"/>
        <cfvo type="max"/>
        <color rgb="FFFF7128"/>
        <color rgb="FFFFEF9C"/>
      </colorScale>
    </cfRule>
  </conditionalFormatting>
  <conditionalFormatting sqref="F10:F89">
    <cfRule type="containsText" dxfId="185" priority="24" operator="containsText" text="Bajo">
      <formula>NOT(ISERROR(SEARCH("Bajo",F10)))</formula>
    </cfRule>
    <cfRule type="containsText" dxfId="184" priority="25" operator="containsText" text="Moderado">
      <formula>NOT(ISERROR(SEARCH("Moderado",F10)))</formula>
    </cfRule>
    <cfRule type="containsText" dxfId="183" priority="26" operator="containsText" text="Alto">
      <formula>NOT(ISERROR(SEARCH("Alto",F10)))</formula>
    </cfRule>
    <cfRule type="containsText" dxfId="182" priority="27" operator="containsText" text="Extremo">
      <formula>NOT(ISERROR(SEARCH("Extremo",F10)))</formula>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69">
    <cfRule type="colorScale" priority="84">
      <colorScale>
        <cfvo type="min"/>
        <cfvo type="max"/>
        <color rgb="FFFF7128"/>
        <color rgb="FFFFEF9C"/>
      </colorScale>
    </cfRule>
  </conditionalFormatting>
  <conditionalFormatting sqref="F70:F8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verticalCentered="1"/>
  <pageMargins left="0" right="0" top="0" bottom="0" header="0" footer="0"/>
  <pageSetup paperSize="14" scale="51"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89"/>
  <sheetViews>
    <sheetView showGridLines="0" view="pageBreakPreview" zoomScale="70" zoomScaleNormal="70" zoomScaleSheetLayoutView="70" workbookViewId="0">
      <pane xSplit="7" ySplit="9" topLeftCell="H10" activePane="bottomRight" state="frozen"/>
      <selection pane="topRight" activeCell="H1" sqref="H1"/>
      <selection pane="bottomLeft" activeCell="A10" sqref="A10"/>
      <selection pane="bottomRight" activeCell="M10" sqref="M10:M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40.285156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35"/>
      <c r="B1" s="636"/>
      <c r="C1" s="639" t="s">
        <v>514</v>
      </c>
      <c r="D1" s="639"/>
      <c r="E1" s="639"/>
      <c r="F1" s="639"/>
      <c r="G1" s="639"/>
      <c r="H1" s="639"/>
      <c r="I1" s="639"/>
      <c r="J1" s="640"/>
      <c r="K1" s="634"/>
      <c r="L1" s="634"/>
      <c r="M1" s="63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37"/>
      <c r="B2" s="638"/>
      <c r="C2" s="641"/>
      <c r="D2" s="641"/>
      <c r="E2" s="641"/>
      <c r="F2" s="641"/>
      <c r="G2" s="641"/>
      <c r="H2" s="641"/>
      <c r="I2" s="641"/>
      <c r="J2" s="642"/>
      <c r="K2" s="634"/>
      <c r="L2" s="634"/>
      <c r="M2" s="63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292"/>
      <c r="B3" s="292"/>
      <c r="C3" s="641"/>
      <c r="D3" s="641"/>
      <c r="E3" s="641"/>
      <c r="F3" s="641"/>
      <c r="G3" s="641"/>
      <c r="H3" s="641"/>
      <c r="I3" s="641"/>
      <c r="J3" s="642"/>
      <c r="K3" s="634"/>
      <c r="L3" s="634"/>
      <c r="M3" s="63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26.25" customHeight="1">
      <c r="A4" s="442" t="s">
        <v>261</v>
      </c>
      <c r="B4" s="442"/>
      <c r="C4" s="643" t="s">
        <v>4</v>
      </c>
      <c r="D4" s="643"/>
      <c r="E4" s="643"/>
      <c r="F4" s="643"/>
      <c r="G4" s="643"/>
      <c r="H4" s="643"/>
      <c r="I4" s="643"/>
      <c r="J4" s="643"/>
      <c r="K4" s="643"/>
      <c r="L4" s="643"/>
      <c r="M4" s="64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42" t="s">
        <v>262</v>
      </c>
      <c r="B5" s="442"/>
      <c r="C5" s="644" t="s">
        <v>32</v>
      </c>
      <c r="D5" s="644"/>
      <c r="E5" s="644"/>
      <c r="F5" s="644"/>
      <c r="G5" s="644"/>
      <c r="H5" s="644"/>
      <c r="I5" s="644"/>
      <c r="J5" s="644"/>
      <c r="K5" s="644"/>
      <c r="L5" s="644"/>
      <c r="M5" s="644"/>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24.75" customHeight="1" thickBot="1">
      <c r="A6" s="442" t="s">
        <v>263</v>
      </c>
      <c r="B6" s="442"/>
      <c r="C6" s="628" t="s">
        <v>264</v>
      </c>
      <c r="D6" s="629"/>
      <c r="E6" s="629"/>
      <c r="F6" s="629"/>
      <c r="G6" s="629"/>
      <c r="H6" s="629"/>
      <c r="I6" s="629"/>
      <c r="J6" s="629"/>
      <c r="K6" s="629"/>
      <c r="L6" s="629"/>
      <c r="M6" s="63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23" t="s">
        <v>475</v>
      </c>
      <c r="B7" s="624"/>
      <c r="C7" s="625"/>
      <c r="D7" s="626" t="s">
        <v>476</v>
      </c>
      <c r="E7" s="626"/>
      <c r="F7" s="626"/>
      <c r="G7" s="627" t="s">
        <v>477</v>
      </c>
      <c r="H7" s="618" t="s">
        <v>478</v>
      </c>
      <c r="I7" s="620" t="s">
        <v>479</v>
      </c>
      <c r="J7" s="621"/>
      <c r="K7" s="620" t="s">
        <v>480</v>
      </c>
      <c r="L7" s="621"/>
      <c r="M7" s="622" t="s">
        <v>513</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293" t="s">
        <v>38</v>
      </c>
      <c r="B8" s="293" t="s">
        <v>203</v>
      </c>
      <c r="C8" s="293" t="s">
        <v>205</v>
      </c>
      <c r="D8" s="294" t="s">
        <v>215</v>
      </c>
      <c r="E8" s="294" t="s">
        <v>482</v>
      </c>
      <c r="F8" s="294" t="s">
        <v>483</v>
      </c>
      <c r="G8" s="627"/>
      <c r="H8" s="619"/>
      <c r="I8" s="295" t="s">
        <v>484</v>
      </c>
      <c r="J8" s="295" t="s">
        <v>485</v>
      </c>
      <c r="K8" s="295" t="s">
        <v>486</v>
      </c>
      <c r="L8" s="295" t="s">
        <v>487</v>
      </c>
      <c r="M8" s="62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5"/>
      <c r="B9" s="646"/>
      <c r="C9" s="646"/>
      <c r="D9" s="646"/>
      <c r="E9" s="646"/>
      <c r="F9" s="646"/>
      <c r="G9" s="646"/>
      <c r="H9" s="296"/>
      <c r="I9" s="297"/>
      <c r="J9" s="297"/>
      <c r="K9" s="297"/>
      <c r="L9" s="297"/>
      <c r="M9" s="298"/>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6.5" customHeight="1">
      <c r="A10" s="611">
        <f>'7- Mapa Final'!A10</f>
        <v>1</v>
      </c>
      <c r="B10" s="614" t="str">
        <f>'7- Mapa Final'!B10</f>
        <v xml:space="preserve">Ejecutar procesos de selección en los cuales los resultados  no estén acordes con los  requisitos y principios  establecidos </v>
      </c>
      <c r="C10" s="614" t="str">
        <f>'7- Mapa Final'!C10</f>
        <v>Seleccionar personal mediante procesos en los cuales no se cumplan las etapas establecidas,  se  seleccionen  aspirantes que  no cumplen con los requisitos ,  se rechacen  aspirantes que cumplen o se que se asignen puntajes erróneos.</v>
      </c>
      <c r="D10" s="631" t="str">
        <f>'7- Mapa Final'!J10</f>
        <v>Baja - 2</v>
      </c>
      <c r="E10" s="617" t="str">
        <f>'7- Mapa Final'!K10</f>
        <v>Menor - 2</v>
      </c>
      <c r="F10" s="603" t="str">
        <f>'7- Mapa Final'!M10</f>
        <v>Moderado - 4</v>
      </c>
      <c r="G10" s="709" t="s">
        <v>370</v>
      </c>
      <c r="H10" s="710" t="s">
        <v>526</v>
      </c>
      <c r="I10" s="581"/>
      <c r="J10" s="711" t="s">
        <v>6</v>
      </c>
      <c r="K10" s="712">
        <v>45383</v>
      </c>
      <c r="L10" s="712">
        <v>45473</v>
      </c>
      <c r="M10" s="713" t="s">
        <v>529</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6.5" customHeight="1">
      <c r="A11" s="612"/>
      <c r="B11" s="615"/>
      <c r="C11" s="615"/>
      <c r="D11" s="632"/>
      <c r="E11" s="609"/>
      <c r="F11" s="604"/>
      <c r="G11" s="714"/>
      <c r="H11" s="715"/>
      <c r="I11" s="582"/>
      <c r="J11" s="716"/>
      <c r="K11" s="717"/>
      <c r="L11" s="717"/>
      <c r="M11" s="71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6.5" customHeight="1">
      <c r="A12" s="612"/>
      <c r="B12" s="615"/>
      <c r="C12" s="615"/>
      <c r="D12" s="632"/>
      <c r="E12" s="609"/>
      <c r="F12" s="604"/>
      <c r="G12" s="714"/>
      <c r="H12" s="715"/>
      <c r="I12" s="582"/>
      <c r="J12" s="716"/>
      <c r="K12" s="717"/>
      <c r="L12" s="717"/>
      <c r="M12" s="71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6.5" customHeight="1">
      <c r="A13" s="612"/>
      <c r="B13" s="615"/>
      <c r="C13" s="615"/>
      <c r="D13" s="632"/>
      <c r="E13" s="609"/>
      <c r="F13" s="604"/>
      <c r="G13" s="714"/>
      <c r="H13" s="715"/>
      <c r="I13" s="582"/>
      <c r="J13" s="716"/>
      <c r="K13" s="717"/>
      <c r="L13" s="717"/>
      <c r="M13" s="71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6.5" customHeight="1">
      <c r="A14" s="612"/>
      <c r="B14" s="615"/>
      <c r="C14" s="615"/>
      <c r="D14" s="632"/>
      <c r="E14" s="609"/>
      <c r="F14" s="604"/>
      <c r="G14" s="714"/>
      <c r="H14" s="715"/>
      <c r="I14" s="582"/>
      <c r="J14" s="716"/>
      <c r="K14" s="717"/>
      <c r="L14" s="717"/>
      <c r="M14" s="71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6.5" customHeight="1">
      <c r="A15" s="612"/>
      <c r="B15" s="615"/>
      <c r="C15" s="615"/>
      <c r="D15" s="632"/>
      <c r="E15" s="609"/>
      <c r="F15" s="604"/>
      <c r="G15" s="714"/>
      <c r="H15" s="715"/>
      <c r="I15" s="582"/>
      <c r="J15" s="716"/>
      <c r="K15" s="717"/>
      <c r="L15" s="717"/>
      <c r="M15" s="71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6.5" customHeight="1">
      <c r="A16" s="612"/>
      <c r="B16" s="615"/>
      <c r="C16" s="615"/>
      <c r="D16" s="632"/>
      <c r="E16" s="609"/>
      <c r="F16" s="604"/>
      <c r="G16" s="714"/>
      <c r="H16" s="715"/>
      <c r="I16" s="582"/>
      <c r="J16" s="716"/>
      <c r="K16" s="717"/>
      <c r="L16" s="717"/>
      <c r="M16" s="71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6.5" customHeight="1">
      <c r="A17" s="612"/>
      <c r="B17" s="615"/>
      <c r="C17" s="615"/>
      <c r="D17" s="632"/>
      <c r="E17" s="609"/>
      <c r="F17" s="604"/>
      <c r="G17" s="714"/>
      <c r="H17" s="715"/>
      <c r="I17" s="582"/>
      <c r="J17" s="716"/>
      <c r="K17" s="717"/>
      <c r="L17" s="717"/>
      <c r="M17" s="71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6.5" customHeight="1">
      <c r="A18" s="612"/>
      <c r="B18" s="615"/>
      <c r="C18" s="615"/>
      <c r="D18" s="632"/>
      <c r="E18" s="609"/>
      <c r="F18" s="604"/>
      <c r="G18" s="714"/>
      <c r="H18" s="715"/>
      <c r="I18" s="582"/>
      <c r="J18" s="716"/>
      <c r="K18" s="717"/>
      <c r="L18" s="717"/>
      <c r="M18" s="71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16.5" customHeight="1" thickBot="1">
      <c r="A19" s="613"/>
      <c r="B19" s="616"/>
      <c r="C19" s="616"/>
      <c r="D19" s="633"/>
      <c r="E19" s="610"/>
      <c r="F19" s="605"/>
      <c r="G19" s="719"/>
      <c r="H19" s="720"/>
      <c r="I19" s="583"/>
      <c r="J19" s="721"/>
      <c r="K19" s="722"/>
      <c r="L19" s="722"/>
      <c r="M19" s="72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11">
        <f>'7- Mapa Final'!A20</f>
        <v>2</v>
      </c>
      <c r="B20" s="614" t="str">
        <f>'7- Mapa Final'!B20</f>
        <v xml:space="preserve">Gestionar  traslados de personal que no se ajusten a las condiciones requeridas  </v>
      </c>
      <c r="C20" s="614" t="str">
        <f>'7- Mapa Final'!C20</f>
        <v>Realizar o no realizar traslados en las condiciones y tiempos  requeridos para atender las solicitudes y necesidades identificadas.</v>
      </c>
      <c r="D20" s="617" t="str">
        <f>'7- Mapa Final'!J20</f>
        <v>Muy Baja - 1</v>
      </c>
      <c r="E20" s="617" t="str">
        <f>'7- Mapa Final'!K20</f>
        <v>Leve - 1</v>
      </c>
      <c r="F20" s="603" t="str">
        <f>'7- Mapa Final'!M20</f>
        <v>Bajo - 1</v>
      </c>
      <c r="G20" s="709" t="s">
        <v>370</v>
      </c>
      <c r="H20" s="710" t="s">
        <v>517</v>
      </c>
      <c r="I20" s="581"/>
      <c r="J20" s="711" t="s">
        <v>6</v>
      </c>
      <c r="K20" s="712">
        <v>45383</v>
      </c>
      <c r="L20" s="712">
        <v>45473</v>
      </c>
      <c r="M20" s="713" t="s">
        <v>520</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12"/>
      <c r="B21" s="615"/>
      <c r="C21" s="615"/>
      <c r="D21" s="609"/>
      <c r="E21" s="609"/>
      <c r="F21" s="604"/>
      <c r="G21" s="714"/>
      <c r="H21" s="715"/>
      <c r="I21" s="582"/>
      <c r="J21" s="716"/>
      <c r="K21" s="717"/>
      <c r="L21" s="717"/>
      <c r="M21" s="71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12"/>
      <c r="B22" s="615"/>
      <c r="C22" s="615"/>
      <c r="D22" s="609"/>
      <c r="E22" s="609"/>
      <c r="F22" s="604"/>
      <c r="G22" s="714"/>
      <c r="H22" s="715"/>
      <c r="I22" s="582"/>
      <c r="J22" s="716"/>
      <c r="K22" s="717"/>
      <c r="L22" s="717"/>
      <c r="M22" s="71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12"/>
      <c r="B23" s="615"/>
      <c r="C23" s="615"/>
      <c r="D23" s="609"/>
      <c r="E23" s="609"/>
      <c r="F23" s="604"/>
      <c r="G23" s="714"/>
      <c r="H23" s="715"/>
      <c r="I23" s="582"/>
      <c r="J23" s="716"/>
      <c r="K23" s="717"/>
      <c r="L23" s="717"/>
      <c r="M23" s="71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2.75" customHeight="1">
      <c r="A24" s="612"/>
      <c r="B24" s="615"/>
      <c r="C24" s="615"/>
      <c r="D24" s="609"/>
      <c r="E24" s="609"/>
      <c r="F24" s="604"/>
      <c r="G24" s="714"/>
      <c r="H24" s="715"/>
      <c r="I24" s="582"/>
      <c r="J24" s="716"/>
      <c r="K24" s="717"/>
      <c r="L24" s="717"/>
      <c r="M24" s="71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ht="12.75" customHeight="1">
      <c r="A25" s="612"/>
      <c r="B25" s="615"/>
      <c r="C25" s="615"/>
      <c r="D25" s="609"/>
      <c r="E25" s="609"/>
      <c r="F25" s="604"/>
      <c r="G25" s="714"/>
      <c r="H25" s="715"/>
      <c r="I25" s="582"/>
      <c r="J25" s="716"/>
      <c r="K25" s="717"/>
      <c r="L25" s="717"/>
      <c r="M25" s="718"/>
      <c r="N25" s="34"/>
      <c r="O25" s="34"/>
    </row>
    <row r="26" spans="1:169" ht="12.75" customHeight="1">
      <c r="A26" s="612"/>
      <c r="B26" s="615"/>
      <c r="C26" s="615"/>
      <c r="D26" s="609"/>
      <c r="E26" s="609"/>
      <c r="F26" s="604"/>
      <c r="G26" s="714"/>
      <c r="H26" s="715"/>
      <c r="I26" s="582"/>
      <c r="J26" s="716"/>
      <c r="K26" s="717"/>
      <c r="L26" s="717"/>
      <c r="M26" s="718"/>
      <c r="N26" s="34"/>
      <c r="O26" s="34"/>
    </row>
    <row r="27" spans="1:169" ht="12.75" customHeight="1">
      <c r="A27" s="612"/>
      <c r="B27" s="615"/>
      <c r="C27" s="615"/>
      <c r="D27" s="609"/>
      <c r="E27" s="609"/>
      <c r="F27" s="604"/>
      <c r="G27" s="714"/>
      <c r="H27" s="715"/>
      <c r="I27" s="582"/>
      <c r="J27" s="716"/>
      <c r="K27" s="717"/>
      <c r="L27" s="717"/>
      <c r="M27" s="718"/>
      <c r="N27" s="34"/>
      <c r="O27" s="34"/>
    </row>
    <row r="28" spans="1:169" ht="12.75" customHeight="1">
      <c r="A28" s="612"/>
      <c r="B28" s="615"/>
      <c r="C28" s="615"/>
      <c r="D28" s="609"/>
      <c r="E28" s="609"/>
      <c r="F28" s="604"/>
      <c r="G28" s="714"/>
      <c r="H28" s="715"/>
      <c r="I28" s="582"/>
      <c r="J28" s="716"/>
      <c r="K28" s="717"/>
      <c r="L28" s="717"/>
      <c r="M28" s="718"/>
      <c r="N28" s="34"/>
      <c r="O28" s="34"/>
    </row>
    <row r="29" spans="1:169" ht="12.75" customHeight="1" thickBot="1">
      <c r="A29" s="613"/>
      <c r="B29" s="616"/>
      <c r="C29" s="616"/>
      <c r="D29" s="610"/>
      <c r="E29" s="610"/>
      <c r="F29" s="605"/>
      <c r="G29" s="719"/>
      <c r="H29" s="720"/>
      <c r="I29" s="583"/>
      <c r="J29" s="721"/>
      <c r="K29" s="722"/>
      <c r="L29" s="722"/>
      <c r="M29" s="723"/>
      <c r="N29" s="34"/>
      <c r="O29" s="34"/>
    </row>
    <row r="30" spans="1:169" s="26" customFormat="1" ht="27" hidden="1" customHeight="1">
      <c r="A30" s="611">
        <f>'7- Mapa Final'!A30</f>
        <v>3</v>
      </c>
      <c r="B30" s="614" t="str">
        <f>'7- Mapa Final'!B30</f>
        <v xml:space="preserve">Imposibilidad de consolidar la cobertura de la carrera Judicial </v>
      </c>
      <c r="C30" s="614" t="str">
        <f>'7- Mapa Final'!C30</f>
        <v>Cuando no se dispone de la toatlidad de cargos  cubiertos en carera</v>
      </c>
      <c r="D30" s="617" t="e">
        <f>'7- Mapa Final'!J30</f>
        <v>#DIV/0!</v>
      </c>
      <c r="E30" s="617" t="e">
        <f>'7- Mapa Final'!K30</f>
        <v>#VALUE!</v>
      </c>
      <c r="F30" s="603" t="e">
        <f>'7- Mapa Final'!M30</f>
        <v>#DIV/0!</v>
      </c>
      <c r="G30" s="709"/>
      <c r="H30" s="730"/>
      <c r="I30" s="581"/>
      <c r="J30" s="711"/>
      <c r="K30" s="712"/>
      <c r="L30" s="712"/>
      <c r="M30" s="58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27" hidden="1" customHeight="1">
      <c r="A31" s="612"/>
      <c r="B31" s="615"/>
      <c r="C31" s="615"/>
      <c r="D31" s="609"/>
      <c r="E31" s="609"/>
      <c r="F31" s="604"/>
      <c r="G31" s="714"/>
      <c r="H31" s="731"/>
      <c r="I31" s="582"/>
      <c r="J31" s="716"/>
      <c r="K31" s="717"/>
      <c r="L31" s="717"/>
      <c r="M31" s="585"/>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27" hidden="1" customHeight="1">
      <c r="A32" s="612"/>
      <c r="B32" s="615"/>
      <c r="C32" s="615"/>
      <c r="D32" s="609"/>
      <c r="E32" s="609"/>
      <c r="F32" s="604"/>
      <c r="G32" s="714"/>
      <c r="H32" s="731"/>
      <c r="I32" s="582"/>
      <c r="J32" s="716"/>
      <c r="K32" s="717"/>
      <c r="L32" s="717"/>
      <c r="M32" s="585"/>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27" hidden="1" customHeight="1">
      <c r="A33" s="612"/>
      <c r="B33" s="615"/>
      <c r="C33" s="615"/>
      <c r="D33" s="609"/>
      <c r="E33" s="609"/>
      <c r="F33" s="604"/>
      <c r="G33" s="714"/>
      <c r="H33" s="731"/>
      <c r="I33" s="582"/>
      <c r="J33" s="716"/>
      <c r="K33" s="717"/>
      <c r="L33" s="717"/>
      <c r="M33" s="585"/>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27" hidden="1" customHeight="1">
      <c r="A34" s="612"/>
      <c r="B34" s="615"/>
      <c r="C34" s="615"/>
      <c r="D34" s="609"/>
      <c r="E34" s="609"/>
      <c r="F34" s="604"/>
      <c r="G34" s="714"/>
      <c r="H34" s="731"/>
      <c r="I34" s="582"/>
      <c r="J34" s="716"/>
      <c r="K34" s="717"/>
      <c r="L34" s="717"/>
      <c r="M34" s="585"/>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27" hidden="1" customHeight="1">
      <c r="A35" s="612"/>
      <c r="B35" s="615"/>
      <c r="C35" s="615"/>
      <c r="D35" s="609"/>
      <c r="E35" s="609"/>
      <c r="F35" s="604"/>
      <c r="G35" s="714"/>
      <c r="H35" s="731"/>
      <c r="I35" s="582"/>
      <c r="J35" s="716"/>
      <c r="K35" s="717"/>
      <c r="L35" s="717"/>
      <c r="M35" s="585"/>
      <c r="N35" s="34"/>
      <c r="O35" s="34"/>
    </row>
    <row r="36" spans="1:169" ht="27" hidden="1" customHeight="1">
      <c r="A36" s="612"/>
      <c r="B36" s="615"/>
      <c r="C36" s="615"/>
      <c r="D36" s="609"/>
      <c r="E36" s="609"/>
      <c r="F36" s="604"/>
      <c r="G36" s="714"/>
      <c r="H36" s="731"/>
      <c r="I36" s="582"/>
      <c r="J36" s="716"/>
      <c r="K36" s="717"/>
      <c r="L36" s="717"/>
      <c r="M36" s="585"/>
      <c r="N36" s="34"/>
      <c r="O36" s="34"/>
    </row>
    <row r="37" spans="1:169" ht="27" hidden="1" customHeight="1">
      <c r="A37" s="612"/>
      <c r="B37" s="615"/>
      <c r="C37" s="615"/>
      <c r="D37" s="609"/>
      <c r="E37" s="609"/>
      <c r="F37" s="604"/>
      <c r="G37" s="714"/>
      <c r="H37" s="731"/>
      <c r="I37" s="582"/>
      <c r="J37" s="716"/>
      <c r="K37" s="717"/>
      <c r="L37" s="717"/>
      <c r="M37" s="585"/>
      <c r="N37" s="34"/>
      <c r="O37" s="34"/>
    </row>
    <row r="38" spans="1:169" ht="27" hidden="1" customHeight="1">
      <c r="A38" s="612"/>
      <c r="B38" s="615"/>
      <c r="C38" s="615"/>
      <c r="D38" s="609"/>
      <c r="E38" s="609"/>
      <c r="F38" s="604"/>
      <c r="G38" s="714"/>
      <c r="H38" s="731"/>
      <c r="I38" s="582"/>
      <c r="J38" s="716"/>
      <c r="K38" s="717"/>
      <c r="L38" s="717"/>
      <c r="M38" s="585"/>
      <c r="N38" s="34"/>
      <c r="O38" s="34"/>
    </row>
    <row r="39" spans="1:169" ht="27" hidden="1" customHeight="1" thickBot="1">
      <c r="A39" s="613"/>
      <c r="B39" s="616"/>
      <c r="C39" s="616"/>
      <c r="D39" s="610"/>
      <c r="E39" s="610"/>
      <c r="F39" s="605"/>
      <c r="G39" s="719"/>
      <c r="H39" s="732"/>
      <c r="I39" s="583"/>
      <c r="J39" s="721"/>
      <c r="K39" s="722"/>
      <c r="L39" s="722"/>
      <c r="M39" s="586"/>
      <c r="N39" s="34"/>
      <c r="O39" s="34"/>
    </row>
    <row r="40" spans="1:169" s="26" customFormat="1" ht="18.75" customHeight="1">
      <c r="A40" s="611">
        <f>'7- Mapa Final'!A40</f>
        <v>4</v>
      </c>
      <c r="B40" s="614" t="str">
        <f>'7- Mapa Final'!B40</f>
        <v xml:space="preserve">Incumplimiento de los  términos y requisitos de ley en la atención  de los requerimientos de la ciudadanía </v>
      </c>
      <c r="C40" s="614" t="str">
        <f>'7- Mapa Final'!C40</f>
        <v xml:space="preserve">Responder fuera de tiempo o sin solucionar los requerimientos de la ciudadanía </v>
      </c>
      <c r="D40" s="617" t="str">
        <f>'7- Mapa Final'!J40</f>
        <v>Muy Baja - 1</v>
      </c>
      <c r="E40" s="617" t="str">
        <f>'7- Mapa Final'!K40</f>
        <v>Menor - 2</v>
      </c>
      <c r="F40" s="603" t="str">
        <f>'7- Mapa Final'!M40</f>
        <v>Bajo - 2</v>
      </c>
      <c r="G40" s="709" t="s">
        <v>370</v>
      </c>
      <c r="H40" s="710" t="s">
        <v>522</v>
      </c>
      <c r="I40" s="581"/>
      <c r="J40" s="711" t="s">
        <v>6</v>
      </c>
      <c r="K40" s="712">
        <v>45383</v>
      </c>
      <c r="L40" s="712">
        <v>45473</v>
      </c>
      <c r="M40" s="724" t="s">
        <v>524</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8.75" customHeight="1">
      <c r="A41" s="612"/>
      <c r="B41" s="615"/>
      <c r="C41" s="615"/>
      <c r="D41" s="609"/>
      <c r="E41" s="609"/>
      <c r="F41" s="604"/>
      <c r="G41" s="714"/>
      <c r="H41" s="715"/>
      <c r="I41" s="582"/>
      <c r="J41" s="716"/>
      <c r="K41" s="717"/>
      <c r="L41" s="717"/>
      <c r="M41" s="725"/>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8.75" customHeight="1">
      <c r="A42" s="612"/>
      <c r="B42" s="615"/>
      <c r="C42" s="615"/>
      <c r="D42" s="609"/>
      <c r="E42" s="609"/>
      <c r="F42" s="604"/>
      <c r="G42" s="714"/>
      <c r="H42" s="715"/>
      <c r="I42" s="582"/>
      <c r="J42" s="716"/>
      <c r="K42" s="717"/>
      <c r="L42" s="717"/>
      <c r="M42" s="725"/>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8.75" customHeight="1">
      <c r="A43" s="612"/>
      <c r="B43" s="615"/>
      <c r="C43" s="615"/>
      <c r="D43" s="609"/>
      <c r="E43" s="609"/>
      <c r="F43" s="604"/>
      <c r="G43" s="714"/>
      <c r="H43" s="715"/>
      <c r="I43" s="582"/>
      <c r="J43" s="716"/>
      <c r="K43" s="717"/>
      <c r="L43" s="717"/>
      <c r="M43" s="725"/>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8.75" customHeight="1">
      <c r="A44" s="612"/>
      <c r="B44" s="615"/>
      <c r="C44" s="615"/>
      <c r="D44" s="609"/>
      <c r="E44" s="609"/>
      <c r="F44" s="604"/>
      <c r="G44" s="714"/>
      <c r="H44" s="715"/>
      <c r="I44" s="582"/>
      <c r="J44" s="716"/>
      <c r="K44" s="717"/>
      <c r="L44" s="717"/>
      <c r="M44" s="725"/>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ht="18.75" customHeight="1">
      <c r="A45" s="612"/>
      <c r="B45" s="615"/>
      <c r="C45" s="615"/>
      <c r="D45" s="609"/>
      <c r="E45" s="609"/>
      <c r="F45" s="604"/>
      <c r="G45" s="714"/>
      <c r="H45" s="715"/>
      <c r="I45" s="582"/>
      <c r="J45" s="716"/>
      <c r="K45" s="717"/>
      <c r="L45" s="717"/>
      <c r="M45" s="725"/>
      <c r="N45" s="34"/>
      <c r="O45" s="34"/>
    </row>
    <row r="46" spans="1:169" ht="18.75" customHeight="1">
      <c r="A46" s="612"/>
      <c r="B46" s="615"/>
      <c r="C46" s="615"/>
      <c r="D46" s="609"/>
      <c r="E46" s="609"/>
      <c r="F46" s="604"/>
      <c r="G46" s="714"/>
      <c r="H46" s="715"/>
      <c r="I46" s="582"/>
      <c r="J46" s="716"/>
      <c r="K46" s="717"/>
      <c r="L46" s="717"/>
      <c r="M46" s="725"/>
      <c r="N46" s="34"/>
      <c r="O46" s="34"/>
    </row>
    <row r="47" spans="1:169" ht="18.75" customHeight="1">
      <c r="A47" s="612"/>
      <c r="B47" s="615"/>
      <c r="C47" s="615"/>
      <c r="D47" s="609"/>
      <c r="E47" s="609"/>
      <c r="F47" s="604"/>
      <c r="G47" s="714"/>
      <c r="H47" s="715"/>
      <c r="I47" s="582"/>
      <c r="J47" s="716"/>
      <c r="K47" s="717"/>
      <c r="L47" s="717"/>
      <c r="M47" s="725"/>
      <c r="N47" s="34"/>
      <c r="O47" s="34"/>
    </row>
    <row r="48" spans="1:169" ht="18.75" customHeight="1">
      <c r="A48" s="612"/>
      <c r="B48" s="615"/>
      <c r="C48" s="615"/>
      <c r="D48" s="609"/>
      <c r="E48" s="609"/>
      <c r="F48" s="604"/>
      <c r="G48" s="714"/>
      <c r="H48" s="715"/>
      <c r="I48" s="582"/>
      <c r="J48" s="716"/>
      <c r="K48" s="717"/>
      <c r="L48" s="717"/>
      <c r="M48" s="725"/>
      <c r="N48" s="34"/>
      <c r="O48" s="34"/>
    </row>
    <row r="49" spans="1:169" ht="18.75" customHeight="1" thickBot="1">
      <c r="A49" s="613"/>
      <c r="B49" s="616"/>
      <c r="C49" s="616"/>
      <c r="D49" s="610"/>
      <c r="E49" s="610"/>
      <c r="F49" s="605"/>
      <c r="G49" s="719"/>
      <c r="H49" s="720"/>
      <c r="I49" s="583"/>
      <c r="J49" s="721"/>
      <c r="K49" s="722"/>
      <c r="L49" s="722"/>
      <c r="M49" s="726"/>
      <c r="N49" s="34"/>
      <c r="O49" s="34"/>
    </row>
    <row r="50" spans="1:169" s="26" customFormat="1" ht="12.75">
      <c r="A50" s="660">
        <f>'7- Mapa Final'!A50</f>
        <v>5</v>
      </c>
      <c r="B50" s="661" t="str">
        <f>'7- Mapa Final'!B50</f>
        <v>Recibir dádivas o beneficios a nombre propio o de terceros para seleccionar o, rechazar aspirantes sin el lleno de los requisitos o asignar puntajes erróneos</v>
      </c>
      <c r="C50" s="661" t="str">
        <f>'7- Mapa Final'!C50</f>
        <v>Se efectuán y comunican resultados de los procesos en los cuales se seleccionana aspirantes que no cumplen con los requisitos, o se rechazan aspirantes que cumplen o se entregan puntajes con información que no coinciden con los resultados obtenidos</v>
      </c>
      <c r="D50" s="662" t="e">
        <f>'7- Mapa Final'!J50</f>
        <v>#DIV/0!</v>
      </c>
      <c r="E50" s="663" t="e">
        <f>'7- Mapa Final'!K50</f>
        <v>#VALUE!</v>
      </c>
      <c r="F50" s="664" t="e">
        <f>'7- Mapa Final'!M50</f>
        <v>#DIV/0!</v>
      </c>
      <c r="G50" s="547" t="s">
        <v>371</v>
      </c>
      <c r="H50" s="658"/>
      <c r="I50" s="658"/>
      <c r="J50" s="658"/>
      <c r="K50" s="658"/>
      <c r="L50" s="658"/>
      <c r="M50" s="659"/>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88"/>
      <c r="B51" s="591"/>
      <c r="C51" s="591"/>
      <c r="D51" s="582"/>
      <c r="E51" s="653"/>
      <c r="F51" s="655"/>
      <c r="G51" s="515"/>
      <c r="H51" s="647"/>
      <c r="I51" s="647"/>
      <c r="J51" s="647"/>
      <c r="K51" s="647"/>
      <c r="L51" s="647"/>
      <c r="M51" s="649"/>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88"/>
      <c r="B52" s="591"/>
      <c r="C52" s="591"/>
      <c r="D52" s="582"/>
      <c r="E52" s="653"/>
      <c r="F52" s="655"/>
      <c r="G52" s="515"/>
      <c r="H52" s="647"/>
      <c r="I52" s="647"/>
      <c r="J52" s="647"/>
      <c r="K52" s="647"/>
      <c r="L52" s="647"/>
      <c r="M52" s="649"/>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88"/>
      <c r="B53" s="591"/>
      <c r="C53" s="591"/>
      <c r="D53" s="582"/>
      <c r="E53" s="653"/>
      <c r="F53" s="655"/>
      <c r="G53" s="515"/>
      <c r="H53" s="647"/>
      <c r="I53" s="647"/>
      <c r="J53" s="647"/>
      <c r="K53" s="647"/>
      <c r="L53" s="647"/>
      <c r="M53" s="649"/>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88"/>
      <c r="B54" s="591"/>
      <c r="C54" s="591"/>
      <c r="D54" s="582"/>
      <c r="E54" s="653"/>
      <c r="F54" s="655"/>
      <c r="G54" s="515"/>
      <c r="H54" s="647"/>
      <c r="I54" s="647"/>
      <c r="J54" s="647"/>
      <c r="K54" s="647"/>
      <c r="L54" s="647"/>
      <c r="M54" s="649"/>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88"/>
      <c r="B55" s="591"/>
      <c r="C55" s="591"/>
      <c r="D55" s="582"/>
      <c r="E55" s="653"/>
      <c r="F55" s="655"/>
      <c r="G55" s="515"/>
      <c r="H55" s="647"/>
      <c r="I55" s="647"/>
      <c r="J55" s="647"/>
      <c r="K55" s="647"/>
      <c r="L55" s="647"/>
      <c r="M55" s="649"/>
      <c r="N55" s="34"/>
      <c r="O55" s="34"/>
    </row>
    <row r="56" spans="1:169">
      <c r="A56" s="588"/>
      <c r="B56" s="591"/>
      <c r="C56" s="591"/>
      <c r="D56" s="582"/>
      <c r="E56" s="653"/>
      <c r="F56" s="655"/>
      <c r="G56" s="515"/>
      <c r="H56" s="647"/>
      <c r="I56" s="647"/>
      <c r="J56" s="647"/>
      <c r="K56" s="647"/>
      <c r="L56" s="647"/>
      <c r="M56" s="649"/>
      <c r="N56" s="34"/>
      <c r="O56" s="34"/>
    </row>
    <row r="57" spans="1:169">
      <c r="A57" s="588"/>
      <c r="B57" s="591"/>
      <c r="C57" s="591"/>
      <c r="D57" s="582"/>
      <c r="E57" s="653"/>
      <c r="F57" s="655"/>
      <c r="G57" s="515"/>
      <c r="H57" s="647"/>
      <c r="I57" s="647"/>
      <c r="J57" s="647"/>
      <c r="K57" s="647"/>
      <c r="L57" s="647"/>
      <c r="M57" s="649"/>
      <c r="N57" s="34"/>
      <c r="O57" s="34"/>
    </row>
    <row r="58" spans="1:169">
      <c r="A58" s="588"/>
      <c r="B58" s="591"/>
      <c r="C58" s="591"/>
      <c r="D58" s="582"/>
      <c r="E58" s="653"/>
      <c r="F58" s="655"/>
      <c r="G58" s="515"/>
      <c r="H58" s="647"/>
      <c r="I58" s="647"/>
      <c r="J58" s="647"/>
      <c r="K58" s="647"/>
      <c r="L58" s="647"/>
      <c r="M58" s="649"/>
      <c r="N58" s="34"/>
      <c r="O58" s="34"/>
    </row>
    <row r="59" spans="1:169">
      <c r="A59" s="588"/>
      <c r="B59" s="591"/>
      <c r="C59" s="591"/>
      <c r="D59" s="582"/>
      <c r="E59" s="653"/>
      <c r="F59" s="655"/>
      <c r="G59" s="515"/>
      <c r="H59" s="647"/>
      <c r="I59" s="647"/>
      <c r="J59" s="647"/>
      <c r="K59" s="647"/>
      <c r="L59" s="647"/>
      <c r="M59" s="649"/>
      <c r="N59" s="34"/>
      <c r="O59" s="34"/>
    </row>
    <row r="60" spans="1:169" s="26" customFormat="1" ht="12.75">
      <c r="A60" s="588">
        <f>'7- Mapa Final'!A60</f>
        <v>6</v>
      </c>
      <c r="B60" s="591" t="str">
        <f>'7- Mapa Final'!B60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60" s="591" t="str">
        <f>'7- Mapa Final'!C60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60" s="651" t="e">
        <f>'7- Mapa Final'!J60</f>
        <v>#DIV/0!</v>
      </c>
      <c r="E60" s="652" t="e">
        <f>'7- Mapa Final'!K60</f>
        <v>#VALUE!</v>
      </c>
      <c r="F60" s="655" t="e">
        <f>'7- Mapa Final'!M60</f>
        <v>#DIV/0!</v>
      </c>
      <c r="G60" s="515" t="s">
        <v>371</v>
      </c>
      <c r="H60" s="647"/>
      <c r="I60" s="647"/>
      <c r="J60" s="647"/>
      <c r="K60" s="647"/>
      <c r="L60" s="647"/>
      <c r="M60" s="649"/>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88"/>
      <c r="B61" s="591"/>
      <c r="C61" s="591"/>
      <c r="D61" s="582"/>
      <c r="E61" s="653"/>
      <c r="F61" s="655"/>
      <c r="G61" s="515"/>
      <c r="H61" s="647"/>
      <c r="I61" s="647"/>
      <c r="J61" s="647"/>
      <c r="K61" s="647"/>
      <c r="L61" s="647"/>
      <c r="M61" s="649"/>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88"/>
      <c r="B62" s="591"/>
      <c r="C62" s="591"/>
      <c r="D62" s="582"/>
      <c r="E62" s="653"/>
      <c r="F62" s="655"/>
      <c r="G62" s="515"/>
      <c r="H62" s="647"/>
      <c r="I62" s="647"/>
      <c r="J62" s="647"/>
      <c r="K62" s="647"/>
      <c r="L62" s="647"/>
      <c r="M62" s="649"/>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88"/>
      <c r="B63" s="591"/>
      <c r="C63" s="591"/>
      <c r="D63" s="582"/>
      <c r="E63" s="653"/>
      <c r="F63" s="655"/>
      <c r="G63" s="515"/>
      <c r="H63" s="647"/>
      <c r="I63" s="647"/>
      <c r="J63" s="647"/>
      <c r="K63" s="647"/>
      <c r="L63" s="647"/>
      <c r="M63" s="649"/>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88"/>
      <c r="B64" s="591"/>
      <c r="C64" s="591"/>
      <c r="D64" s="582"/>
      <c r="E64" s="653"/>
      <c r="F64" s="655"/>
      <c r="G64" s="515"/>
      <c r="H64" s="647"/>
      <c r="I64" s="647"/>
      <c r="J64" s="647"/>
      <c r="K64" s="647"/>
      <c r="L64" s="647"/>
      <c r="M64" s="649"/>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c r="A65" s="588"/>
      <c r="B65" s="591"/>
      <c r="C65" s="591"/>
      <c r="D65" s="582"/>
      <c r="E65" s="653"/>
      <c r="F65" s="655"/>
      <c r="G65" s="515"/>
      <c r="H65" s="647"/>
      <c r="I65" s="647"/>
      <c r="J65" s="647"/>
      <c r="K65" s="647"/>
      <c r="L65" s="647"/>
      <c r="M65" s="649"/>
      <c r="N65" s="34"/>
      <c r="O65" s="34"/>
    </row>
    <row r="66" spans="1:169">
      <c r="A66" s="588"/>
      <c r="B66" s="591"/>
      <c r="C66" s="591"/>
      <c r="D66" s="582"/>
      <c r="E66" s="653"/>
      <c r="F66" s="655"/>
      <c r="G66" s="515"/>
      <c r="H66" s="647"/>
      <c r="I66" s="647"/>
      <c r="J66" s="647"/>
      <c r="K66" s="647"/>
      <c r="L66" s="647"/>
      <c r="M66" s="649"/>
      <c r="N66" s="34"/>
      <c r="O66" s="34"/>
    </row>
    <row r="67" spans="1:169">
      <c r="A67" s="588"/>
      <c r="B67" s="591"/>
      <c r="C67" s="591"/>
      <c r="D67" s="582"/>
      <c r="E67" s="653"/>
      <c r="F67" s="655"/>
      <c r="G67" s="515"/>
      <c r="H67" s="647"/>
      <c r="I67" s="647"/>
      <c r="J67" s="647"/>
      <c r="K67" s="647"/>
      <c r="L67" s="647"/>
      <c r="M67" s="649"/>
      <c r="N67" s="34"/>
      <c r="O67" s="34"/>
    </row>
    <row r="68" spans="1:169">
      <c r="A68" s="588"/>
      <c r="B68" s="591"/>
      <c r="C68" s="591"/>
      <c r="D68" s="582"/>
      <c r="E68" s="653"/>
      <c r="F68" s="655"/>
      <c r="G68" s="515"/>
      <c r="H68" s="647"/>
      <c r="I68" s="647"/>
      <c r="J68" s="647"/>
      <c r="K68" s="647"/>
      <c r="L68" s="647"/>
      <c r="M68" s="649"/>
      <c r="N68" s="34"/>
      <c r="O68" s="34"/>
    </row>
    <row r="69" spans="1:169">
      <c r="A69" s="588"/>
      <c r="B69" s="591"/>
      <c r="C69" s="591"/>
      <c r="D69" s="582"/>
      <c r="E69" s="653"/>
      <c r="F69" s="655"/>
      <c r="G69" s="515"/>
      <c r="H69" s="647"/>
      <c r="I69" s="647"/>
      <c r="J69" s="647"/>
      <c r="K69" s="647"/>
      <c r="L69" s="647"/>
      <c r="M69" s="649"/>
      <c r="N69" s="34"/>
      <c r="O69" s="34"/>
    </row>
    <row r="70" spans="1:169" s="26" customFormat="1" ht="12.75">
      <c r="A70" s="588">
        <f>'7- Mapa Final'!A70</f>
        <v>7</v>
      </c>
      <c r="B70" s="591" t="str">
        <f>'7- Mapa Final'!B70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70" s="591" t="str">
        <f>'7- Mapa Final'!C70</f>
        <v>Cuando se influye de manera inadecuada o se induce a un trato favorable o desfavorable para determinar que aspirantes deben ser admitidos o rechazados en los procesos de selección (concursos de méritos), prevaleciendo criterios subjetivos de conveniencia o intereses particulares</v>
      </c>
      <c r="D70" s="651" t="e">
        <f>'7- Mapa Final'!J70</f>
        <v>#DIV/0!</v>
      </c>
      <c r="E70" s="652" t="e">
        <f>'7- Mapa Final'!K70</f>
        <v>#VALUE!</v>
      </c>
      <c r="F70" s="655" t="e">
        <f>'7- Mapa Final'!M70</f>
        <v>#DIV/0!</v>
      </c>
      <c r="G70" s="515" t="s">
        <v>371</v>
      </c>
      <c r="H70" s="647"/>
      <c r="I70" s="647"/>
      <c r="J70" s="647"/>
      <c r="K70" s="647"/>
      <c r="L70" s="647"/>
      <c r="M70" s="649"/>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588"/>
      <c r="B71" s="591"/>
      <c r="C71" s="591"/>
      <c r="D71" s="582"/>
      <c r="E71" s="653"/>
      <c r="F71" s="655"/>
      <c r="G71" s="515"/>
      <c r="H71" s="647"/>
      <c r="I71" s="647"/>
      <c r="J71" s="647"/>
      <c r="K71" s="647"/>
      <c r="L71" s="647"/>
      <c r="M71" s="649"/>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588"/>
      <c r="B72" s="591"/>
      <c r="C72" s="591"/>
      <c r="D72" s="582"/>
      <c r="E72" s="653"/>
      <c r="F72" s="655"/>
      <c r="G72" s="515"/>
      <c r="H72" s="647"/>
      <c r="I72" s="647"/>
      <c r="J72" s="647"/>
      <c r="K72" s="647"/>
      <c r="L72" s="647"/>
      <c r="M72" s="649"/>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588"/>
      <c r="B73" s="591"/>
      <c r="C73" s="591"/>
      <c r="D73" s="582"/>
      <c r="E73" s="653"/>
      <c r="F73" s="655"/>
      <c r="G73" s="515"/>
      <c r="H73" s="647"/>
      <c r="I73" s="647"/>
      <c r="J73" s="647"/>
      <c r="K73" s="647"/>
      <c r="L73" s="647"/>
      <c r="M73" s="649"/>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c r="A74" s="588"/>
      <c r="B74" s="591"/>
      <c r="C74" s="591"/>
      <c r="D74" s="582"/>
      <c r="E74" s="653"/>
      <c r="F74" s="655"/>
      <c r="G74" s="515"/>
      <c r="H74" s="647"/>
      <c r="I74" s="647"/>
      <c r="J74" s="647"/>
      <c r="K74" s="647"/>
      <c r="L74" s="647"/>
      <c r="M74" s="649"/>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c r="A75" s="588"/>
      <c r="B75" s="591"/>
      <c r="C75" s="591"/>
      <c r="D75" s="582"/>
      <c r="E75" s="653"/>
      <c r="F75" s="655"/>
      <c r="G75" s="515"/>
      <c r="H75" s="647"/>
      <c r="I75" s="647"/>
      <c r="J75" s="647"/>
      <c r="K75" s="647"/>
      <c r="L75" s="647"/>
      <c r="M75" s="649"/>
      <c r="N75" s="34"/>
      <c r="O75" s="34"/>
    </row>
    <row r="76" spans="1:169">
      <c r="A76" s="588"/>
      <c r="B76" s="591"/>
      <c r="C76" s="591"/>
      <c r="D76" s="582"/>
      <c r="E76" s="653"/>
      <c r="F76" s="655"/>
      <c r="G76" s="515"/>
      <c r="H76" s="647"/>
      <c r="I76" s="647"/>
      <c r="J76" s="647"/>
      <c r="K76" s="647"/>
      <c r="L76" s="647"/>
      <c r="M76" s="649"/>
      <c r="N76" s="34"/>
      <c r="O76" s="34"/>
    </row>
    <row r="77" spans="1:169">
      <c r="A77" s="588"/>
      <c r="B77" s="591"/>
      <c r="C77" s="591"/>
      <c r="D77" s="582"/>
      <c r="E77" s="653"/>
      <c r="F77" s="655"/>
      <c r="G77" s="515"/>
      <c r="H77" s="647"/>
      <c r="I77" s="647"/>
      <c r="J77" s="647"/>
      <c r="K77" s="647"/>
      <c r="L77" s="647"/>
      <c r="M77" s="649"/>
      <c r="N77" s="34"/>
      <c r="O77" s="34"/>
    </row>
    <row r="78" spans="1:169">
      <c r="A78" s="588"/>
      <c r="B78" s="591"/>
      <c r="C78" s="591"/>
      <c r="D78" s="582"/>
      <c r="E78" s="653"/>
      <c r="F78" s="655"/>
      <c r="G78" s="515"/>
      <c r="H78" s="647"/>
      <c r="I78" s="647"/>
      <c r="J78" s="647"/>
      <c r="K78" s="647"/>
      <c r="L78" s="647"/>
      <c r="M78" s="649"/>
      <c r="N78" s="34"/>
      <c r="O78" s="34"/>
    </row>
    <row r="79" spans="1:169" ht="15.75" thickBot="1">
      <c r="A79" s="589"/>
      <c r="B79" s="592"/>
      <c r="C79" s="592"/>
      <c r="D79" s="583"/>
      <c r="E79" s="654"/>
      <c r="F79" s="656"/>
      <c r="G79" s="657"/>
      <c r="H79" s="648"/>
      <c r="I79" s="648"/>
      <c r="J79" s="648"/>
      <c r="K79" s="648"/>
      <c r="L79" s="648"/>
      <c r="M79" s="650"/>
      <c r="N79" s="34"/>
      <c r="O79" s="34"/>
    </row>
    <row r="80" spans="1:169">
      <c r="A80" s="588">
        <f>'7- Mapa Final'!A80</f>
        <v>8</v>
      </c>
      <c r="B80" s="591" t="str">
        <f>'7- Mapa Final'!B80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80" s="591" t="str">
        <f>'7- Mapa Final'!C80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80" s="651" t="e">
        <f>'7- Mapa Final'!J80</f>
        <v>#DIV/0!</v>
      </c>
      <c r="E80" s="652" t="e">
        <f>'7- Mapa Final'!K80</f>
        <v>#VALUE!</v>
      </c>
      <c r="F80" s="655" t="e">
        <f>'7- Mapa Final'!M80</f>
        <v>#DIV/0!</v>
      </c>
      <c r="G80" s="515" t="s">
        <v>371</v>
      </c>
      <c r="H80" s="647"/>
      <c r="I80" s="647"/>
      <c r="J80" s="647"/>
      <c r="K80" s="647"/>
      <c r="L80" s="647"/>
      <c r="M80" s="649"/>
    </row>
    <row r="81" spans="1:13">
      <c r="A81" s="588"/>
      <c r="B81" s="591"/>
      <c r="C81" s="591"/>
      <c r="D81" s="582"/>
      <c r="E81" s="653"/>
      <c r="F81" s="655"/>
      <c r="G81" s="515"/>
      <c r="H81" s="647"/>
      <c r="I81" s="647"/>
      <c r="J81" s="647"/>
      <c r="K81" s="647"/>
      <c r="L81" s="647"/>
      <c r="M81" s="649"/>
    </row>
    <row r="82" spans="1:13">
      <c r="A82" s="588"/>
      <c r="B82" s="591"/>
      <c r="C82" s="591"/>
      <c r="D82" s="582"/>
      <c r="E82" s="653"/>
      <c r="F82" s="655"/>
      <c r="G82" s="515"/>
      <c r="H82" s="647"/>
      <c r="I82" s="647"/>
      <c r="J82" s="647"/>
      <c r="K82" s="647"/>
      <c r="L82" s="647"/>
      <c r="M82" s="649"/>
    </row>
    <row r="83" spans="1:13">
      <c r="A83" s="588"/>
      <c r="B83" s="591"/>
      <c r="C83" s="591"/>
      <c r="D83" s="582"/>
      <c r="E83" s="653"/>
      <c r="F83" s="655"/>
      <c r="G83" s="515"/>
      <c r="H83" s="647"/>
      <c r="I83" s="647"/>
      <c r="J83" s="647"/>
      <c r="K83" s="647"/>
      <c r="L83" s="647"/>
      <c r="M83" s="649"/>
    </row>
    <row r="84" spans="1:13">
      <c r="A84" s="588"/>
      <c r="B84" s="591"/>
      <c r="C84" s="591"/>
      <c r="D84" s="582"/>
      <c r="E84" s="653"/>
      <c r="F84" s="655"/>
      <c r="G84" s="515"/>
      <c r="H84" s="647"/>
      <c r="I84" s="647"/>
      <c r="J84" s="647"/>
      <c r="K84" s="647"/>
      <c r="L84" s="647"/>
      <c r="M84" s="649"/>
    </row>
    <row r="85" spans="1:13">
      <c r="A85" s="588"/>
      <c r="B85" s="591"/>
      <c r="C85" s="591"/>
      <c r="D85" s="582"/>
      <c r="E85" s="653"/>
      <c r="F85" s="655"/>
      <c r="G85" s="515"/>
      <c r="H85" s="647"/>
      <c r="I85" s="647"/>
      <c r="J85" s="647"/>
      <c r="K85" s="647"/>
      <c r="L85" s="647"/>
      <c r="M85" s="649"/>
    </row>
    <row r="86" spans="1:13">
      <c r="A86" s="588"/>
      <c r="B86" s="591"/>
      <c r="C86" s="591"/>
      <c r="D86" s="582"/>
      <c r="E86" s="653"/>
      <c r="F86" s="655"/>
      <c r="G86" s="515"/>
      <c r="H86" s="647"/>
      <c r="I86" s="647"/>
      <c r="J86" s="647"/>
      <c r="K86" s="647"/>
      <c r="L86" s="647"/>
      <c r="M86" s="649"/>
    </row>
    <row r="87" spans="1:13">
      <c r="A87" s="588"/>
      <c r="B87" s="591"/>
      <c r="C87" s="591"/>
      <c r="D87" s="582"/>
      <c r="E87" s="653"/>
      <c r="F87" s="655"/>
      <c r="G87" s="515"/>
      <c r="H87" s="647"/>
      <c r="I87" s="647"/>
      <c r="J87" s="647"/>
      <c r="K87" s="647"/>
      <c r="L87" s="647"/>
      <c r="M87" s="649"/>
    </row>
    <row r="88" spans="1:13">
      <c r="A88" s="588"/>
      <c r="B88" s="591"/>
      <c r="C88" s="591"/>
      <c r="D88" s="582"/>
      <c r="E88" s="653"/>
      <c r="F88" s="655"/>
      <c r="G88" s="515"/>
      <c r="H88" s="647"/>
      <c r="I88" s="647"/>
      <c r="J88" s="647"/>
      <c r="K88" s="647"/>
      <c r="L88" s="647"/>
      <c r="M88" s="649"/>
    </row>
    <row r="89" spans="1:13" ht="15.75" thickBot="1">
      <c r="A89" s="589"/>
      <c r="B89" s="592"/>
      <c r="C89" s="592"/>
      <c r="D89" s="583"/>
      <c r="E89" s="654"/>
      <c r="F89" s="656"/>
      <c r="G89" s="657"/>
      <c r="H89" s="648"/>
      <c r="I89" s="648"/>
      <c r="J89" s="648"/>
      <c r="K89" s="648"/>
      <c r="L89" s="648"/>
      <c r="M89" s="650"/>
    </row>
  </sheetData>
  <mergeCells count="121">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70:A79"/>
    <mergeCell ref="B70:B79"/>
    <mergeCell ref="C70:C79"/>
    <mergeCell ref="D70:D79"/>
    <mergeCell ref="E70:E79"/>
    <mergeCell ref="F70:F79"/>
    <mergeCell ref="M60:M69"/>
    <mergeCell ref="G60:G69"/>
    <mergeCell ref="H60:H69"/>
    <mergeCell ref="I60:I69"/>
    <mergeCell ref="J60:J69"/>
    <mergeCell ref="K60:K69"/>
    <mergeCell ref="L60:L69"/>
    <mergeCell ref="M70:M79"/>
    <mergeCell ref="G70:G79"/>
    <mergeCell ref="H70:H79"/>
    <mergeCell ref="I70:I79"/>
    <mergeCell ref="J70:J79"/>
    <mergeCell ref="K70:K79"/>
    <mergeCell ref="L70:L79"/>
    <mergeCell ref="L80:L89"/>
    <mergeCell ref="M80:M89"/>
    <mergeCell ref="A80:A89"/>
    <mergeCell ref="B80:B89"/>
    <mergeCell ref="C80:C89"/>
    <mergeCell ref="D80:D89"/>
    <mergeCell ref="E80:E89"/>
    <mergeCell ref="F80:F89"/>
    <mergeCell ref="G80:G89"/>
    <mergeCell ref="H80:H89"/>
    <mergeCell ref="I80:I89"/>
    <mergeCell ref="J80:J89"/>
    <mergeCell ref="K80:K89"/>
  </mergeCells>
  <conditionalFormatting sqref="A50:E50">
    <cfRule type="containsText" dxfId="181" priority="135" operator="containsText" text="3- Moderado">
      <formula>NOT(ISERROR(SEARCH("3- Moderado",A50)))</formula>
    </cfRule>
    <cfRule type="containsText" dxfId="180" priority="136" operator="containsText" text="6- Moderado">
      <formula>NOT(ISERROR(SEARCH("6- Moderado",A50)))</formula>
    </cfRule>
    <cfRule type="containsText" dxfId="179" priority="137" operator="containsText" text="4- Moderado">
      <formula>NOT(ISERROR(SEARCH("4- Moderado",A50)))</formula>
    </cfRule>
    <cfRule type="containsText" dxfId="178" priority="138" operator="containsText" text="3- Bajo">
      <formula>NOT(ISERROR(SEARCH("3- Bajo",A50)))</formula>
    </cfRule>
    <cfRule type="containsText" dxfId="177" priority="139" operator="containsText" text="4- Bajo">
      <formula>NOT(ISERROR(SEARCH("4- Bajo",A50)))</formula>
    </cfRule>
    <cfRule type="containsText" dxfId="176" priority="140" operator="containsText" text="1- Bajo">
      <formula>NOT(ISERROR(SEARCH("1- Bajo",A50)))</formula>
    </cfRule>
  </conditionalFormatting>
  <conditionalFormatting sqref="A60:E60">
    <cfRule type="containsText" dxfId="175" priority="107" operator="containsText" text="3- Moderado">
      <formula>NOT(ISERROR(SEARCH("3- Moderado",A60)))</formula>
    </cfRule>
    <cfRule type="containsText" dxfId="174" priority="108" operator="containsText" text="6- Moderado">
      <formula>NOT(ISERROR(SEARCH("6- Moderado",A60)))</formula>
    </cfRule>
    <cfRule type="containsText" dxfId="173" priority="109" operator="containsText" text="4- Moderado">
      <formula>NOT(ISERROR(SEARCH("4- Moderado",A60)))</formula>
    </cfRule>
    <cfRule type="containsText" dxfId="172" priority="110" operator="containsText" text="3- Bajo">
      <formula>NOT(ISERROR(SEARCH("3- Bajo",A60)))</formula>
    </cfRule>
    <cfRule type="containsText" dxfId="171" priority="111" operator="containsText" text="4- Bajo">
      <formula>NOT(ISERROR(SEARCH("4- Bajo",A60)))</formula>
    </cfRule>
    <cfRule type="containsText" dxfId="170" priority="112" operator="containsText" text="1- Bajo">
      <formula>NOT(ISERROR(SEARCH("1- Bajo",A60)))</formula>
    </cfRule>
  </conditionalFormatting>
  <conditionalFormatting sqref="A70:E70 A80:E80">
    <cfRule type="containsText" dxfId="169" priority="51" operator="containsText" text="3- Moderado">
      <formula>NOT(ISERROR(SEARCH("3- Moderado",A70)))</formula>
    </cfRule>
    <cfRule type="containsText" dxfId="168" priority="52" operator="containsText" text="6- Moderado">
      <formula>NOT(ISERROR(SEARCH("6- Moderado",A70)))</formula>
    </cfRule>
    <cfRule type="containsText" dxfId="167" priority="53" operator="containsText" text="4- Moderado">
      <formula>NOT(ISERROR(SEARCH("4- Moderado",A70)))</formula>
    </cfRule>
    <cfRule type="containsText" dxfId="166" priority="54" operator="containsText" text="3- Bajo">
      <formula>NOT(ISERROR(SEARCH("3- Bajo",A70)))</formula>
    </cfRule>
    <cfRule type="containsText" dxfId="165" priority="55" operator="containsText" text="4- Bajo">
      <formula>NOT(ISERROR(SEARCH("4- Bajo",A70)))</formula>
    </cfRule>
    <cfRule type="containsText" dxfId="164" priority="56" operator="containsText" text="1- Bajo">
      <formula>NOT(ISERROR(SEARCH("1- Bajo",A70)))</formula>
    </cfRule>
  </conditionalFormatting>
  <conditionalFormatting sqref="D50:D89">
    <cfRule type="containsText" dxfId="163" priority="45" operator="containsText" text="Muy Alta">
      <formula>NOT(ISERROR(SEARCH("Muy Alta",D50)))</formula>
    </cfRule>
    <cfRule type="containsText" dxfId="162" priority="46" operator="containsText" text="Alta">
      <formula>NOT(ISERROR(SEARCH("Alta",D50)))</formula>
    </cfRule>
    <cfRule type="containsText" dxfId="161" priority="47" operator="containsText" text="Baja">
      <formula>NOT(ISERROR(SEARCH("Baja",D50)))</formula>
    </cfRule>
    <cfRule type="containsText" dxfId="160" priority="48" operator="containsText" text="Muy Baja">
      <formula>NOT(ISERROR(SEARCH("Muy Baja",D50)))</formula>
    </cfRule>
    <cfRule type="containsText" dxfId="159" priority="50" operator="containsText" text="Media">
      <formula>NOT(ISERROR(SEARCH("Media",D50)))</formula>
    </cfRule>
  </conditionalFormatting>
  <conditionalFormatting sqref="E50:E89">
    <cfRule type="containsText" dxfId="158" priority="41" operator="containsText" text="Catastrófico">
      <formula>NOT(ISERROR(SEARCH("Catastrófico",E50)))</formula>
    </cfRule>
    <cfRule type="containsText" dxfId="157" priority="42" operator="containsText" text="Mayor">
      <formula>NOT(ISERROR(SEARCH("Mayor",E50)))</formula>
    </cfRule>
    <cfRule type="containsText" dxfId="156" priority="43" operator="containsText" text="Menor">
      <formula>NOT(ISERROR(SEARCH("Menor",E50)))</formula>
    </cfRule>
    <cfRule type="containsText" dxfId="155" priority="44" operator="containsText" text="Leve">
      <formula>NOT(ISERROR(SEARCH("Leve",E50)))</formula>
    </cfRule>
  </conditionalFormatting>
  <conditionalFormatting sqref="E50:F89">
    <cfRule type="containsText" dxfId="154" priority="49" operator="containsText" text="Moderado">
      <formula>NOT(ISERROR(SEARCH("Moderado",E50)))</formula>
    </cfRule>
  </conditionalFormatting>
  <conditionalFormatting sqref="F50:F89">
    <cfRule type="containsText" dxfId="153" priority="64" operator="containsText" text="Bajo">
      <formula>NOT(ISERROR(SEARCH("Bajo",F50)))</formula>
    </cfRule>
    <cfRule type="containsText" dxfId="152" priority="65" operator="containsText" text="Moderado">
      <formula>NOT(ISERROR(SEARCH("Moderado",F50)))</formula>
    </cfRule>
    <cfRule type="containsText" dxfId="151" priority="66" operator="containsText" text="Alto">
      <formula>NOT(ISERROR(SEARCH("Alto",F50)))</formula>
    </cfRule>
    <cfRule type="containsText" dxfId="150" priority="67" operator="containsText" text="Extremo">
      <formula>NOT(ISERROR(SEARCH("Extremo",F50)))</formula>
    </cfRule>
  </conditionalFormatting>
  <conditionalFormatting sqref="F50:F59">
    <cfRule type="colorScale" priority="152">
      <colorScale>
        <cfvo type="min"/>
        <cfvo type="max"/>
        <color rgb="FFFF7128"/>
        <color rgb="FFFFEF9C"/>
      </colorScale>
    </cfRule>
  </conditionalFormatting>
  <conditionalFormatting sqref="F60:F69">
    <cfRule type="colorScale" priority="124">
      <colorScale>
        <cfvo type="min"/>
        <cfvo type="max"/>
        <color rgb="FFFF7128"/>
        <color rgb="FFFFEF9C"/>
      </colorScale>
    </cfRule>
  </conditionalFormatting>
  <conditionalFormatting sqref="F70:F89">
    <cfRule type="colorScale" priority="1425">
      <colorScale>
        <cfvo type="min"/>
        <cfvo type="max"/>
        <color rgb="FFFF7128"/>
        <color rgb="FFFFEF9C"/>
      </colorScale>
    </cfRule>
  </conditionalFormatting>
  <conditionalFormatting sqref="A7:B7">
    <cfRule type="containsText" dxfId="149" priority="34" operator="containsText" text="3- Moderado">
      <formula>NOT(ISERROR(SEARCH("3- Moderado",A7)))</formula>
    </cfRule>
    <cfRule type="containsText" dxfId="148" priority="35" operator="containsText" text="6- Moderado">
      <formula>NOT(ISERROR(SEARCH("6- Moderado",A7)))</formula>
    </cfRule>
    <cfRule type="containsText" dxfId="147" priority="36" operator="containsText" text="4- Moderado">
      <formula>NOT(ISERROR(SEARCH("4- Moderado",A7)))</formula>
    </cfRule>
    <cfRule type="containsText" dxfId="146" priority="37" operator="containsText" text="3- Bajo">
      <formula>NOT(ISERROR(SEARCH("3- Bajo",A7)))</formula>
    </cfRule>
    <cfRule type="containsText" dxfId="145" priority="38" operator="containsText" text="4- Bajo">
      <formula>NOT(ISERROR(SEARCH("4- Bajo",A7)))</formula>
    </cfRule>
    <cfRule type="containsText" dxfId="144" priority="39" operator="containsText" text="1- Bajo">
      <formula>NOT(ISERROR(SEARCH("1- Bajo",A7)))</formula>
    </cfRule>
  </conditionalFormatting>
  <conditionalFormatting sqref="A10:E10 A20:E20 A30:E30">
    <cfRule type="containsText" dxfId="143" priority="28" operator="containsText" text="3- Moderado">
      <formula>NOT(ISERROR(SEARCH("3- Moderado",A10)))</formula>
    </cfRule>
    <cfRule type="containsText" dxfId="142" priority="29" operator="containsText" text="6- Moderado">
      <formula>NOT(ISERROR(SEARCH("6- Moderado",A10)))</formula>
    </cfRule>
    <cfRule type="containsText" dxfId="141" priority="30" operator="containsText" text="4- Moderado">
      <formula>NOT(ISERROR(SEARCH("4- Moderado",A10)))</formula>
    </cfRule>
    <cfRule type="containsText" dxfId="140" priority="31" operator="containsText" text="3- Bajo">
      <formula>NOT(ISERROR(SEARCH("3- Bajo",A10)))</formula>
    </cfRule>
    <cfRule type="containsText" dxfId="139" priority="32" operator="containsText" text="4- Bajo">
      <formula>NOT(ISERROR(SEARCH("4- Bajo",A10)))</formula>
    </cfRule>
    <cfRule type="containsText" dxfId="138" priority="33" operator="containsText" text="1- Bajo">
      <formula>NOT(ISERROR(SEARCH("1- Bajo",A10)))</formula>
    </cfRule>
  </conditionalFormatting>
  <conditionalFormatting sqref="A40:E40">
    <cfRule type="containsText" dxfId="137" priority="15" operator="containsText" text="3- Moderado">
      <formula>NOT(ISERROR(SEARCH("3- Moderado",A40)))</formula>
    </cfRule>
    <cfRule type="containsText" dxfId="136" priority="16" operator="containsText" text="6- Moderado">
      <formula>NOT(ISERROR(SEARCH("6- Moderado",A40)))</formula>
    </cfRule>
    <cfRule type="containsText" dxfId="135" priority="17" operator="containsText" text="4- Moderado">
      <formula>NOT(ISERROR(SEARCH("4- Moderado",A40)))</formula>
    </cfRule>
    <cfRule type="containsText" dxfId="134" priority="18" operator="containsText" text="3- Bajo">
      <formula>NOT(ISERROR(SEARCH("3- Bajo",A40)))</formula>
    </cfRule>
    <cfRule type="containsText" dxfId="133" priority="19" operator="containsText" text="4- Bajo">
      <formula>NOT(ISERROR(SEARCH("4- Bajo",A40)))</formula>
    </cfRule>
    <cfRule type="containsText" dxfId="132" priority="20" operator="containsText" text="1- Bajo">
      <formula>NOT(ISERROR(SEARCH("1- Bajo",A40)))</formula>
    </cfRule>
  </conditionalFormatting>
  <conditionalFormatting sqref="C8:F8">
    <cfRule type="containsText" dxfId="131" priority="22" operator="containsText" text="3- Moderado">
      <formula>NOT(ISERROR(SEARCH("3- Moderado",C8)))</formula>
    </cfRule>
    <cfRule type="containsText" dxfId="130" priority="23" operator="containsText" text="6- Moderado">
      <formula>NOT(ISERROR(SEARCH("6- Moderado",C8)))</formula>
    </cfRule>
    <cfRule type="containsText" dxfId="129" priority="24" operator="containsText" text="4- Moderado">
      <formula>NOT(ISERROR(SEARCH("4- Moderado",C8)))</formula>
    </cfRule>
    <cfRule type="containsText" dxfId="128" priority="25" operator="containsText" text="3- Bajo">
      <formula>NOT(ISERROR(SEARCH("3- Bajo",C8)))</formula>
    </cfRule>
    <cfRule type="containsText" dxfId="127" priority="26" operator="containsText" text="4- Bajo">
      <formula>NOT(ISERROR(SEARCH("4- Bajo",C8)))</formula>
    </cfRule>
    <cfRule type="containsText" dxfId="126" priority="27" operator="containsText" text="1- Bajo">
      <formula>NOT(ISERROR(SEARCH("1- Bajo",C8)))</formula>
    </cfRule>
  </conditionalFormatting>
  <conditionalFormatting sqref="D10:D49">
    <cfRule type="containsText" dxfId="125" priority="5" operator="containsText" text="Muy Alta">
      <formula>NOT(ISERROR(SEARCH("Muy Alta",D10)))</formula>
    </cfRule>
    <cfRule type="containsText" dxfId="124" priority="6" operator="containsText" text="Alta">
      <formula>NOT(ISERROR(SEARCH("Alta",D10)))</formula>
    </cfRule>
    <cfRule type="containsText" dxfId="123" priority="7" operator="containsText" text="Baja">
      <formula>NOT(ISERROR(SEARCH("Baja",D10)))</formula>
    </cfRule>
    <cfRule type="containsText" dxfId="122" priority="8" operator="containsText" text="Muy Baja">
      <formula>NOT(ISERROR(SEARCH("Muy Baja",D10)))</formula>
    </cfRule>
    <cfRule type="containsText" dxfId="121" priority="10" operator="containsText" text="Media">
      <formula>NOT(ISERROR(SEARCH("Media",D10)))</formula>
    </cfRule>
  </conditionalFormatting>
  <conditionalFormatting sqref="E10:E49">
    <cfRule type="containsText" dxfId="120" priority="1" operator="containsText" text="Catastrófico">
      <formula>NOT(ISERROR(SEARCH("Catastrófico",E10)))</formula>
    </cfRule>
    <cfRule type="containsText" dxfId="119" priority="2" operator="containsText" text="Mayor">
      <formula>NOT(ISERROR(SEARCH("Mayor",E10)))</formula>
    </cfRule>
    <cfRule type="containsText" dxfId="118" priority="3" operator="containsText" text="Menor">
      <formula>NOT(ISERROR(SEARCH("Menor",E10)))</formula>
    </cfRule>
    <cfRule type="containsText" dxfId="117" priority="4" operator="containsText" text="Leve">
      <formula>NOT(ISERROR(SEARCH("Leve",E10)))</formula>
    </cfRule>
  </conditionalFormatting>
  <conditionalFormatting sqref="E10:F49">
    <cfRule type="containsText" dxfId="116" priority="9" operator="containsText" text="Moderado">
      <formula>NOT(ISERROR(SEARCH("Moderado",E10)))</formula>
    </cfRule>
  </conditionalFormatting>
  <conditionalFormatting sqref="F10:F39">
    <cfRule type="colorScale" priority="40">
      <colorScale>
        <cfvo type="min"/>
        <cfvo type="max"/>
        <color rgb="FFFF7128"/>
        <color rgb="FFFFEF9C"/>
      </colorScale>
    </cfRule>
  </conditionalFormatting>
  <conditionalFormatting sqref="F10:F49">
    <cfRule type="containsText" dxfId="115" priority="11" operator="containsText" text="Bajo">
      <formula>NOT(ISERROR(SEARCH("Bajo",F10)))</formula>
    </cfRule>
    <cfRule type="containsText" dxfId="114" priority="12" operator="containsText" text="Moderado">
      <formula>NOT(ISERROR(SEARCH("Moderado",F10)))</formula>
    </cfRule>
    <cfRule type="containsText" dxfId="113" priority="13" operator="containsText" text="Alto">
      <formula>NOT(ISERROR(SEARCH("Alto",F10)))</formula>
    </cfRule>
    <cfRule type="containsText" dxfId="112" priority="14" operator="containsText" text="Extremo">
      <formula>NOT(ISERROR(SEARCH("Extremo",F10)))</formula>
    </cfRule>
  </conditionalFormatting>
  <conditionalFormatting sqref="F40:F4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paperSize="14" scale="45"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G10:G89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89"/>
  <sheetViews>
    <sheetView showGridLines="0" zoomScale="70" zoomScaleNormal="70" workbookViewId="0">
      <pane xSplit="7" ySplit="9" topLeftCell="H10" activePane="bottomRight" state="frozen"/>
      <selection pane="topRight" activeCell="H1" sqref="H1"/>
      <selection pane="bottomLeft" activeCell="A10" sqref="A10"/>
      <selection pane="bottomRight" activeCell="H10" sqref="H10: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45.1406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79"/>
      <c r="B1" s="680"/>
      <c r="C1" s="683" t="s">
        <v>514</v>
      </c>
      <c r="D1" s="683"/>
      <c r="E1" s="683"/>
      <c r="F1" s="683"/>
      <c r="G1" s="683"/>
      <c r="H1" s="683"/>
      <c r="I1" s="683"/>
      <c r="J1" s="684"/>
      <c r="K1" s="687"/>
      <c r="L1" s="687"/>
      <c r="M1" s="687"/>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81"/>
      <c r="B2" s="682"/>
      <c r="C2" s="685"/>
      <c r="D2" s="685"/>
      <c r="E2" s="685"/>
      <c r="F2" s="685"/>
      <c r="G2" s="685"/>
      <c r="H2" s="685"/>
      <c r="I2" s="685"/>
      <c r="J2" s="686"/>
      <c r="K2" s="687"/>
      <c r="L2" s="687"/>
      <c r="M2" s="687"/>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85"/>
      <c r="D3" s="685"/>
      <c r="E3" s="685"/>
      <c r="F3" s="685"/>
      <c r="G3" s="685"/>
      <c r="H3" s="685"/>
      <c r="I3" s="685"/>
      <c r="J3" s="686"/>
      <c r="K3" s="687"/>
      <c r="L3" s="687"/>
      <c r="M3" s="687"/>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42" t="s">
        <v>261</v>
      </c>
      <c r="B4" s="442"/>
      <c r="C4" s="447" t="s">
        <v>4</v>
      </c>
      <c r="D4" s="447"/>
      <c r="E4" s="447"/>
      <c r="F4" s="447"/>
      <c r="G4" s="447"/>
      <c r="H4" s="447"/>
      <c r="I4" s="447"/>
      <c r="J4" s="447"/>
      <c r="K4" s="447"/>
      <c r="L4" s="447"/>
      <c r="M4" s="447"/>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42" t="s">
        <v>262</v>
      </c>
      <c r="B5" s="442"/>
      <c r="C5" s="488" t="s">
        <v>32</v>
      </c>
      <c r="D5" s="488"/>
      <c r="E5" s="488"/>
      <c r="F5" s="488"/>
      <c r="G5" s="488"/>
      <c r="H5" s="488"/>
      <c r="I5" s="488"/>
      <c r="J5" s="488"/>
      <c r="K5" s="488"/>
      <c r="L5" s="488"/>
      <c r="M5" s="48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42" t="s">
        <v>263</v>
      </c>
      <c r="B6" s="442"/>
      <c r="C6" s="688" t="s">
        <v>264</v>
      </c>
      <c r="D6" s="689"/>
      <c r="E6" s="689"/>
      <c r="F6" s="689"/>
      <c r="G6" s="689"/>
      <c r="H6" s="689"/>
      <c r="I6" s="689"/>
      <c r="J6" s="689"/>
      <c r="K6" s="689"/>
      <c r="L6" s="689"/>
      <c r="M6" s="69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65" t="s">
        <v>475</v>
      </c>
      <c r="B7" s="666"/>
      <c r="C7" s="667"/>
      <c r="D7" s="668" t="s">
        <v>476</v>
      </c>
      <c r="E7" s="668"/>
      <c r="F7" s="668"/>
      <c r="G7" s="669" t="s">
        <v>477</v>
      </c>
      <c r="H7" s="670" t="s">
        <v>478</v>
      </c>
      <c r="I7" s="672" t="s">
        <v>479</v>
      </c>
      <c r="J7" s="673"/>
      <c r="K7" s="672" t="s">
        <v>480</v>
      </c>
      <c r="L7" s="673"/>
      <c r="M7" s="674" t="s">
        <v>515</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96" customHeight="1" thickTop="1" thickBot="1">
      <c r="A8" s="35" t="s">
        <v>38</v>
      </c>
      <c r="B8" s="35" t="s">
        <v>203</v>
      </c>
      <c r="C8" s="35" t="s">
        <v>205</v>
      </c>
      <c r="D8" s="28" t="s">
        <v>215</v>
      </c>
      <c r="E8" s="28" t="s">
        <v>482</v>
      </c>
      <c r="F8" s="28" t="s">
        <v>483</v>
      </c>
      <c r="G8" s="669"/>
      <c r="H8" s="671"/>
      <c r="I8" s="29" t="s">
        <v>484</v>
      </c>
      <c r="J8" s="29" t="s">
        <v>485</v>
      </c>
      <c r="K8" s="29" t="s">
        <v>486</v>
      </c>
      <c r="L8" s="29" t="s">
        <v>487</v>
      </c>
      <c r="M8" s="67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75"/>
      <c r="B9" s="676"/>
      <c r="C9" s="676"/>
      <c r="D9" s="676"/>
      <c r="E9" s="676"/>
      <c r="F9" s="676"/>
      <c r="G9" s="676"/>
      <c r="H9" s="154"/>
      <c r="I9" s="154"/>
      <c r="J9" s="154"/>
      <c r="K9" s="154"/>
      <c r="L9" s="154"/>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87">
        <f>'7- Mapa Final'!A10</f>
        <v>1</v>
      </c>
      <c r="B10" s="590" t="str">
        <f>'7- Mapa Final'!B10</f>
        <v xml:space="preserve">Ejecutar procesos de selección en los cuales los resultados  no estén acordes con los  requisitos y principios  establecidos </v>
      </c>
      <c r="C10" s="590" t="str">
        <f>'7- Mapa Final'!C10</f>
        <v>Seleccionar personal mediante procesos en los cuales no se cumplan las etapas establecidas,  se  seleccionen  aspirantes que  no cumplen con los requisitos ,  se rechacen  aspirantes que cumplen o se que se asignen puntajes erróneos.</v>
      </c>
      <c r="D10" s="593" t="str">
        <f>'7- Mapa Final'!J10</f>
        <v>Baja - 2</v>
      </c>
      <c r="E10" s="677" t="str">
        <f>'7- Mapa Final'!K10</f>
        <v>Menor - 2</v>
      </c>
      <c r="F10" s="678" t="str">
        <f>'7- Mapa Final'!M10</f>
        <v>Moderado - 4</v>
      </c>
      <c r="G10" s="606" t="s">
        <v>370</v>
      </c>
      <c r="H10" s="710" t="s">
        <v>526</v>
      </c>
      <c r="I10" s="581"/>
      <c r="J10" s="711" t="s">
        <v>6</v>
      </c>
      <c r="K10" s="712">
        <v>45474</v>
      </c>
      <c r="L10" s="712">
        <v>45565</v>
      </c>
      <c r="M10" s="713" t="s">
        <v>528</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88"/>
      <c r="B11" s="591"/>
      <c r="C11" s="591"/>
      <c r="D11" s="582"/>
      <c r="E11" s="653"/>
      <c r="F11" s="655"/>
      <c r="G11" s="607"/>
      <c r="H11" s="715"/>
      <c r="I11" s="582"/>
      <c r="J11" s="716"/>
      <c r="K11" s="717"/>
      <c r="L11" s="717"/>
      <c r="M11" s="71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88"/>
      <c r="B12" s="591"/>
      <c r="C12" s="591"/>
      <c r="D12" s="582"/>
      <c r="E12" s="653"/>
      <c r="F12" s="655"/>
      <c r="G12" s="607"/>
      <c r="H12" s="715"/>
      <c r="I12" s="582"/>
      <c r="J12" s="716"/>
      <c r="K12" s="717"/>
      <c r="L12" s="717"/>
      <c r="M12" s="71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88"/>
      <c r="B13" s="591"/>
      <c r="C13" s="591"/>
      <c r="D13" s="582"/>
      <c r="E13" s="653"/>
      <c r="F13" s="655"/>
      <c r="G13" s="607"/>
      <c r="H13" s="715"/>
      <c r="I13" s="582"/>
      <c r="J13" s="716"/>
      <c r="K13" s="717"/>
      <c r="L13" s="717"/>
      <c r="M13" s="71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88"/>
      <c r="B14" s="591"/>
      <c r="C14" s="591"/>
      <c r="D14" s="582"/>
      <c r="E14" s="653"/>
      <c r="F14" s="655"/>
      <c r="G14" s="607"/>
      <c r="H14" s="715"/>
      <c r="I14" s="582"/>
      <c r="J14" s="716"/>
      <c r="K14" s="717"/>
      <c r="L14" s="717"/>
      <c r="M14" s="71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88"/>
      <c r="B15" s="591"/>
      <c r="C15" s="591"/>
      <c r="D15" s="582"/>
      <c r="E15" s="653"/>
      <c r="F15" s="655"/>
      <c r="G15" s="607"/>
      <c r="H15" s="715"/>
      <c r="I15" s="582"/>
      <c r="J15" s="716"/>
      <c r="K15" s="717"/>
      <c r="L15" s="717"/>
      <c r="M15" s="71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88"/>
      <c r="B16" s="591"/>
      <c r="C16" s="591"/>
      <c r="D16" s="582"/>
      <c r="E16" s="653"/>
      <c r="F16" s="655"/>
      <c r="G16" s="607"/>
      <c r="H16" s="715"/>
      <c r="I16" s="582"/>
      <c r="J16" s="716"/>
      <c r="K16" s="717"/>
      <c r="L16" s="717"/>
      <c r="M16" s="71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88"/>
      <c r="B17" s="591"/>
      <c r="C17" s="591"/>
      <c r="D17" s="582"/>
      <c r="E17" s="653"/>
      <c r="F17" s="655"/>
      <c r="G17" s="607"/>
      <c r="H17" s="715"/>
      <c r="I17" s="582"/>
      <c r="J17" s="716"/>
      <c r="K17" s="717"/>
      <c r="L17" s="717"/>
      <c r="M17" s="71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88"/>
      <c r="B18" s="591"/>
      <c r="C18" s="591"/>
      <c r="D18" s="582"/>
      <c r="E18" s="653"/>
      <c r="F18" s="655"/>
      <c r="G18" s="607"/>
      <c r="H18" s="715"/>
      <c r="I18" s="582"/>
      <c r="J18" s="716"/>
      <c r="K18" s="717"/>
      <c r="L18" s="717"/>
      <c r="M18" s="71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88"/>
      <c r="B19" s="591"/>
      <c r="C19" s="591"/>
      <c r="D19" s="582"/>
      <c r="E19" s="653"/>
      <c r="F19" s="655"/>
      <c r="G19" s="608"/>
      <c r="H19" s="720"/>
      <c r="I19" s="583"/>
      <c r="J19" s="721"/>
      <c r="K19" s="722"/>
      <c r="L19" s="722"/>
      <c r="M19" s="72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88">
        <f>'7- Mapa Final'!A20</f>
        <v>2</v>
      </c>
      <c r="B20" s="591" t="str">
        <f>'7- Mapa Final'!B20</f>
        <v xml:space="preserve">Gestionar  traslados de personal que no se ajusten a las condiciones requeridas  </v>
      </c>
      <c r="C20" s="591" t="str">
        <f>'7- Mapa Final'!C20</f>
        <v>Realizar o no realizar traslados en las condiciones y tiempos  requeridos para atender las solicitudes y necesidades identificadas.</v>
      </c>
      <c r="D20" s="651" t="str">
        <f>'7- Mapa Final'!J20</f>
        <v>Muy Baja - 1</v>
      </c>
      <c r="E20" s="652" t="str">
        <f>'7- Mapa Final'!K20</f>
        <v>Leve - 1</v>
      </c>
      <c r="F20" s="655" t="str">
        <f>'7- Mapa Final'!M20</f>
        <v>Bajo - 1</v>
      </c>
      <c r="G20" s="606" t="s">
        <v>370</v>
      </c>
      <c r="H20" s="710" t="s">
        <v>517</v>
      </c>
      <c r="I20" s="581"/>
      <c r="J20" s="711" t="s">
        <v>6</v>
      </c>
      <c r="K20" s="712">
        <v>45474</v>
      </c>
      <c r="L20" s="712">
        <v>45565</v>
      </c>
      <c r="M20" s="713" t="s">
        <v>519</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88"/>
      <c r="B21" s="591"/>
      <c r="C21" s="591"/>
      <c r="D21" s="582"/>
      <c r="E21" s="653"/>
      <c r="F21" s="655"/>
      <c r="G21" s="607"/>
      <c r="H21" s="715"/>
      <c r="I21" s="582"/>
      <c r="J21" s="716"/>
      <c r="K21" s="717"/>
      <c r="L21" s="717"/>
      <c r="M21" s="71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88"/>
      <c r="B22" s="591"/>
      <c r="C22" s="591"/>
      <c r="D22" s="582"/>
      <c r="E22" s="653"/>
      <c r="F22" s="655"/>
      <c r="G22" s="607"/>
      <c r="H22" s="715"/>
      <c r="I22" s="582"/>
      <c r="J22" s="716"/>
      <c r="K22" s="717"/>
      <c r="L22" s="717"/>
      <c r="M22" s="71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88"/>
      <c r="B23" s="591"/>
      <c r="C23" s="591"/>
      <c r="D23" s="582"/>
      <c r="E23" s="653"/>
      <c r="F23" s="655"/>
      <c r="G23" s="607"/>
      <c r="H23" s="715"/>
      <c r="I23" s="582"/>
      <c r="J23" s="716"/>
      <c r="K23" s="717"/>
      <c r="L23" s="717"/>
      <c r="M23" s="71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88"/>
      <c r="B24" s="591"/>
      <c r="C24" s="591"/>
      <c r="D24" s="582"/>
      <c r="E24" s="653"/>
      <c r="F24" s="655"/>
      <c r="G24" s="607"/>
      <c r="H24" s="715"/>
      <c r="I24" s="582"/>
      <c r="J24" s="716"/>
      <c r="K24" s="717"/>
      <c r="L24" s="717"/>
      <c r="M24" s="71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ht="15" customHeight="1">
      <c r="A25" s="588"/>
      <c r="B25" s="591"/>
      <c r="C25" s="591"/>
      <c r="D25" s="582"/>
      <c r="E25" s="653"/>
      <c r="F25" s="655"/>
      <c r="G25" s="607"/>
      <c r="H25" s="715"/>
      <c r="I25" s="582"/>
      <c r="J25" s="716"/>
      <c r="K25" s="717"/>
      <c r="L25" s="717"/>
      <c r="M25" s="718"/>
      <c r="N25" s="34"/>
      <c r="O25" s="34"/>
    </row>
    <row r="26" spans="1:169" ht="15" customHeight="1">
      <c r="A26" s="588"/>
      <c r="B26" s="591"/>
      <c r="C26" s="591"/>
      <c r="D26" s="582"/>
      <c r="E26" s="653"/>
      <c r="F26" s="655"/>
      <c r="G26" s="607"/>
      <c r="H26" s="715"/>
      <c r="I26" s="582"/>
      <c r="J26" s="716"/>
      <c r="K26" s="717"/>
      <c r="L26" s="717"/>
      <c r="M26" s="718"/>
      <c r="N26" s="34"/>
      <c r="O26" s="34"/>
    </row>
    <row r="27" spans="1:169" ht="15" customHeight="1">
      <c r="A27" s="588"/>
      <c r="B27" s="591"/>
      <c r="C27" s="591"/>
      <c r="D27" s="582"/>
      <c r="E27" s="653"/>
      <c r="F27" s="655"/>
      <c r="G27" s="607"/>
      <c r="H27" s="715"/>
      <c r="I27" s="582"/>
      <c r="J27" s="716"/>
      <c r="K27" s="717"/>
      <c r="L27" s="717"/>
      <c r="M27" s="718"/>
      <c r="N27" s="34"/>
      <c r="O27" s="34"/>
    </row>
    <row r="28" spans="1:169" ht="15" customHeight="1">
      <c r="A28" s="588"/>
      <c r="B28" s="591"/>
      <c r="C28" s="591"/>
      <c r="D28" s="582"/>
      <c r="E28" s="653"/>
      <c r="F28" s="655"/>
      <c r="G28" s="607"/>
      <c r="H28" s="715"/>
      <c r="I28" s="582"/>
      <c r="J28" s="716"/>
      <c r="K28" s="717"/>
      <c r="L28" s="717"/>
      <c r="M28" s="718"/>
      <c r="N28" s="34"/>
      <c r="O28" s="34"/>
    </row>
    <row r="29" spans="1:169" ht="15.75" customHeight="1" thickBot="1">
      <c r="A29" s="588"/>
      <c r="B29" s="591"/>
      <c r="C29" s="591"/>
      <c r="D29" s="582"/>
      <c r="E29" s="653"/>
      <c r="F29" s="655"/>
      <c r="G29" s="608"/>
      <c r="H29" s="720"/>
      <c r="I29" s="583"/>
      <c r="J29" s="721"/>
      <c r="K29" s="722"/>
      <c r="L29" s="722"/>
      <c r="M29" s="723"/>
      <c r="N29" s="34"/>
      <c r="O29" s="34"/>
    </row>
    <row r="30" spans="1:169" s="26" customFormat="1" ht="12.75" hidden="1" customHeight="1">
      <c r="A30" s="588">
        <f>'7- Mapa Final'!A30</f>
        <v>3</v>
      </c>
      <c r="B30" s="591" t="str">
        <f>'7- Mapa Final'!B30</f>
        <v xml:space="preserve">Imposibilidad de consolidar la cobertura de la carrera Judicial </v>
      </c>
      <c r="C30" s="591" t="str">
        <f>'7- Mapa Final'!C30</f>
        <v>Cuando no se dispone de la toatlidad de cargos  cubiertos en carera</v>
      </c>
      <c r="D30" s="651" t="e">
        <f>'7- Mapa Final'!J30</f>
        <v>#DIV/0!</v>
      </c>
      <c r="E30" s="652" t="e">
        <f>'7- Mapa Final'!K30</f>
        <v>#VALUE!</v>
      </c>
      <c r="F30" s="655" t="e">
        <f>'7- Mapa Final'!M30</f>
        <v>#DIV/0!</v>
      </c>
      <c r="G30" s="606"/>
      <c r="H30" s="730"/>
      <c r="I30" s="581"/>
      <c r="J30" s="711" t="s">
        <v>6</v>
      </c>
      <c r="K30" s="712">
        <v>45474</v>
      </c>
      <c r="L30" s="712">
        <v>45565</v>
      </c>
      <c r="M30" s="58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hidden="1" customHeight="1">
      <c r="A31" s="588"/>
      <c r="B31" s="591"/>
      <c r="C31" s="591"/>
      <c r="D31" s="582"/>
      <c r="E31" s="653"/>
      <c r="F31" s="655"/>
      <c r="G31" s="607"/>
      <c r="H31" s="731"/>
      <c r="I31" s="582"/>
      <c r="J31" s="716"/>
      <c r="K31" s="717"/>
      <c r="L31" s="717"/>
      <c r="M31" s="585"/>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hidden="1" customHeight="1">
      <c r="A32" s="588"/>
      <c r="B32" s="591"/>
      <c r="C32" s="591"/>
      <c r="D32" s="582"/>
      <c r="E32" s="653"/>
      <c r="F32" s="655"/>
      <c r="G32" s="607"/>
      <c r="H32" s="731"/>
      <c r="I32" s="582"/>
      <c r="J32" s="716"/>
      <c r="K32" s="717"/>
      <c r="L32" s="717"/>
      <c r="M32" s="585"/>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hidden="1" customHeight="1">
      <c r="A33" s="588"/>
      <c r="B33" s="591"/>
      <c r="C33" s="591"/>
      <c r="D33" s="582"/>
      <c r="E33" s="653"/>
      <c r="F33" s="655"/>
      <c r="G33" s="607"/>
      <c r="H33" s="731"/>
      <c r="I33" s="582"/>
      <c r="J33" s="716"/>
      <c r="K33" s="717"/>
      <c r="L33" s="717"/>
      <c r="M33" s="585"/>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hidden="1" customHeight="1">
      <c r="A34" s="588"/>
      <c r="B34" s="591"/>
      <c r="C34" s="591"/>
      <c r="D34" s="582"/>
      <c r="E34" s="653"/>
      <c r="F34" s="655"/>
      <c r="G34" s="607"/>
      <c r="H34" s="731"/>
      <c r="I34" s="582"/>
      <c r="J34" s="716"/>
      <c r="K34" s="717"/>
      <c r="L34" s="717"/>
      <c r="M34" s="585"/>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 hidden="1" customHeight="1">
      <c r="A35" s="588"/>
      <c r="B35" s="591"/>
      <c r="C35" s="591"/>
      <c r="D35" s="582"/>
      <c r="E35" s="653"/>
      <c r="F35" s="655"/>
      <c r="G35" s="607"/>
      <c r="H35" s="731"/>
      <c r="I35" s="582"/>
      <c r="J35" s="716"/>
      <c r="K35" s="717"/>
      <c r="L35" s="717"/>
      <c r="M35" s="585"/>
      <c r="N35" s="34"/>
      <c r="O35" s="34"/>
    </row>
    <row r="36" spans="1:169" ht="15" hidden="1" customHeight="1">
      <c r="A36" s="588"/>
      <c r="B36" s="591"/>
      <c r="C36" s="591"/>
      <c r="D36" s="582"/>
      <c r="E36" s="653"/>
      <c r="F36" s="655"/>
      <c r="G36" s="607"/>
      <c r="H36" s="731"/>
      <c r="I36" s="582"/>
      <c r="J36" s="716"/>
      <c r="K36" s="717"/>
      <c r="L36" s="717"/>
      <c r="M36" s="585"/>
      <c r="N36" s="34"/>
      <c r="O36" s="34"/>
    </row>
    <row r="37" spans="1:169" ht="15" hidden="1" customHeight="1">
      <c r="A37" s="588"/>
      <c r="B37" s="591"/>
      <c r="C37" s="591"/>
      <c r="D37" s="582"/>
      <c r="E37" s="653"/>
      <c r="F37" s="655"/>
      <c r="G37" s="607"/>
      <c r="H37" s="731"/>
      <c r="I37" s="582"/>
      <c r="J37" s="716"/>
      <c r="K37" s="717"/>
      <c r="L37" s="717"/>
      <c r="M37" s="585"/>
      <c r="N37" s="34"/>
      <c r="O37" s="34"/>
    </row>
    <row r="38" spans="1:169" ht="15" hidden="1" customHeight="1">
      <c r="A38" s="588"/>
      <c r="B38" s="591"/>
      <c r="C38" s="591"/>
      <c r="D38" s="582"/>
      <c r="E38" s="653"/>
      <c r="F38" s="655"/>
      <c r="G38" s="607"/>
      <c r="H38" s="731"/>
      <c r="I38" s="582"/>
      <c r="J38" s="716"/>
      <c r="K38" s="717"/>
      <c r="L38" s="717"/>
      <c r="M38" s="585"/>
      <c r="N38" s="34"/>
      <c r="O38" s="34"/>
    </row>
    <row r="39" spans="1:169" ht="15.75" hidden="1" customHeight="1" thickBot="1">
      <c r="A39" s="588"/>
      <c r="B39" s="591"/>
      <c r="C39" s="591"/>
      <c r="D39" s="582"/>
      <c r="E39" s="653"/>
      <c r="F39" s="655"/>
      <c r="G39" s="608"/>
      <c r="H39" s="732"/>
      <c r="I39" s="583"/>
      <c r="J39" s="721"/>
      <c r="K39" s="722"/>
      <c r="L39" s="722"/>
      <c r="M39" s="586"/>
      <c r="N39" s="34"/>
      <c r="O39" s="34"/>
    </row>
    <row r="40" spans="1:169" s="26" customFormat="1" ht="12.75" customHeight="1">
      <c r="A40" s="588">
        <f>'7- Mapa Final'!A40</f>
        <v>4</v>
      </c>
      <c r="B40" s="591" t="str">
        <f>'7- Mapa Final'!B40</f>
        <v xml:space="preserve">Incumplimiento de los  términos y requisitos de ley en la atención  de los requerimientos de la ciudadanía </v>
      </c>
      <c r="C40" s="591" t="str">
        <f>'7- Mapa Final'!C40</f>
        <v xml:space="preserve">Responder fuera de tiempo o sin solucionar los requerimientos de la ciudadanía </v>
      </c>
      <c r="D40" s="651" t="str">
        <f>'7- Mapa Final'!J40</f>
        <v>Muy Baja - 1</v>
      </c>
      <c r="E40" s="652" t="str">
        <f>'7- Mapa Final'!K40</f>
        <v>Menor - 2</v>
      </c>
      <c r="F40" s="655" t="str">
        <f>'7- Mapa Final'!M40</f>
        <v>Bajo - 2</v>
      </c>
      <c r="G40" s="606" t="s">
        <v>370</v>
      </c>
      <c r="H40" s="710" t="s">
        <v>522</v>
      </c>
      <c r="I40" s="581"/>
      <c r="J40" s="711" t="s">
        <v>6</v>
      </c>
      <c r="K40" s="712">
        <v>45474</v>
      </c>
      <c r="L40" s="712">
        <v>45565</v>
      </c>
      <c r="M40" s="724" t="s">
        <v>512</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88"/>
      <c r="B41" s="591"/>
      <c r="C41" s="591"/>
      <c r="D41" s="582"/>
      <c r="E41" s="653"/>
      <c r="F41" s="655"/>
      <c r="G41" s="607"/>
      <c r="H41" s="715"/>
      <c r="I41" s="582"/>
      <c r="J41" s="716"/>
      <c r="K41" s="717"/>
      <c r="L41" s="717"/>
      <c r="M41" s="725"/>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88"/>
      <c r="B42" s="591"/>
      <c r="C42" s="591"/>
      <c r="D42" s="582"/>
      <c r="E42" s="653"/>
      <c r="F42" s="655"/>
      <c r="G42" s="607"/>
      <c r="H42" s="715"/>
      <c r="I42" s="582"/>
      <c r="J42" s="716"/>
      <c r="K42" s="717"/>
      <c r="L42" s="717"/>
      <c r="M42" s="725"/>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88"/>
      <c r="B43" s="591"/>
      <c r="C43" s="591"/>
      <c r="D43" s="582"/>
      <c r="E43" s="653"/>
      <c r="F43" s="655"/>
      <c r="G43" s="607"/>
      <c r="H43" s="715"/>
      <c r="I43" s="582"/>
      <c r="J43" s="716"/>
      <c r="K43" s="717"/>
      <c r="L43" s="717"/>
      <c r="M43" s="725"/>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88"/>
      <c r="B44" s="591"/>
      <c r="C44" s="591"/>
      <c r="D44" s="582"/>
      <c r="E44" s="653"/>
      <c r="F44" s="655"/>
      <c r="G44" s="607"/>
      <c r="H44" s="715"/>
      <c r="I44" s="582"/>
      <c r="J44" s="716"/>
      <c r="K44" s="717"/>
      <c r="L44" s="717"/>
      <c r="M44" s="725"/>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ht="15" customHeight="1">
      <c r="A45" s="588"/>
      <c r="B45" s="591"/>
      <c r="C45" s="591"/>
      <c r="D45" s="582"/>
      <c r="E45" s="653"/>
      <c r="F45" s="655"/>
      <c r="G45" s="607"/>
      <c r="H45" s="715"/>
      <c r="I45" s="582"/>
      <c r="J45" s="716"/>
      <c r="K45" s="717"/>
      <c r="L45" s="717"/>
      <c r="M45" s="725"/>
      <c r="N45" s="34"/>
      <c r="O45" s="34"/>
    </row>
    <row r="46" spans="1:169" ht="15" customHeight="1">
      <c r="A46" s="588"/>
      <c r="B46" s="591"/>
      <c r="C46" s="591"/>
      <c r="D46" s="582"/>
      <c r="E46" s="653"/>
      <c r="F46" s="655"/>
      <c r="G46" s="607"/>
      <c r="H46" s="715"/>
      <c r="I46" s="582"/>
      <c r="J46" s="716"/>
      <c r="K46" s="717"/>
      <c r="L46" s="717"/>
      <c r="M46" s="725"/>
      <c r="N46" s="34"/>
      <c r="O46" s="34"/>
    </row>
    <row r="47" spans="1:169" ht="15" customHeight="1">
      <c r="A47" s="588"/>
      <c r="B47" s="591"/>
      <c r="C47" s="591"/>
      <c r="D47" s="582"/>
      <c r="E47" s="653"/>
      <c r="F47" s="655"/>
      <c r="G47" s="607"/>
      <c r="H47" s="715"/>
      <c r="I47" s="582"/>
      <c r="J47" s="716"/>
      <c r="K47" s="717"/>
      <c r="L47" s="717"/>
      <c r="M47" s="725"/>
      <c r="N47" s="34"/>
      <c r="O47" s="34"/>
    </row>
    <row r="48" spans="1:169" ht="15" customHeight="1">
      <c r="A48" s="588"/>
      <c r="B48" s="591"/>
      <c r="C48" s="591"/>
      <c r="D48" s="582"/>
      <c r="E48" s="653"/>
      <c r="F48" s="655"/>
      <c r="G48" s="607"/>
      <c r="H48" s="715"/>
      <c r="I48" s="582"/>
      <c r="J48" s="716"/>
      <c r="K48" s="717"/>
      <c r="L48" s="717"/>
      <c r="M48" s="725"/>
      <c r="N48" s="34"/>
      <c r="O48" s="34"/>
    </row>
    <row r="49" spans="1:169" ht="15.75" customHeight="1" thickBot="1">
      <c r="A49" s="588"/>
      <c r="B49" s="591"/>
      <c r="C49" s="591"/>
      <c r="D49" s="582"/>
      <c r="E49" s="653"/>
      <c r="F49" s="655"/>
      <c r="G49" s="608"/>
      <c r="H49" s="720"/>
      <c r="I49" s="583"/>
      <c r="J49" s="721"/>
      <c r="K49" s="722"/>
      <c r="L49" s="722"/>
      <c r="M49" s="726"/>
      <c r="N49" s="34"/>
      <c r="O49" s="34"/>
    </row>
    <row r="50" spans="1:169" s="26" customFormat="1" ht="12.75">
      <c r="A50" s="588">
        <f>'7- Mapa Final'!A50</f>
        <v>5</v>
      </c>
      <c r="B50" s="591" t="str">
        <f>'7- Mapa Final'!B50</f>
        <v>Recibir dádivas o beneficios a nombre propio o de terceros para seleccionar o, rechazar aspirantes sin el lleno de los requisitos o asignar puntajes erróneos</v>
      </c>
      <c r="C50" s="591" t="str">
        <f>'7- Mapa Final'!C50</f>
        <v>Se efectuán y comunican resultados de los procesos en los cuales se seleccionana aspirantes que no cumplen con los requisitos, o se rechazan aspirantes que cumplen o se entregan puntajes con información que no coinciden con los resultados obtenidos</v>
      </c>
      <c r="D50" s="651" t="e">
        <f>'7- Mapa Final'!J50</f>
        <v>#DIV/0!</v>
      </c>
      <c r="E50" s="652" t="e">
        <f>'7- Mapa Final'!K50</f>
        <v>#VALUE!</v>
      </c>
      <c r="F50" s="655" t="e">
        <f>'7- Mapa Final'!M50</f>
        <v>#DIV/0!</v>
      </c>
      <c r="G50" s="515" t="s">
        <v>371</v>
      </c>
      <c r="H50" s="647"/>
      <c r="I50" s="647"/>
      <c r="J50" s="647"/>
      <c r="K50" s="647"/>
      <c r="L50" s="647"/>
      <c r="M50" s="649"/>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88"/>
      <c r="B51" s="591"/>
      <c r="C51" s="591"/>
      <c r="D51" s="582"/>
      <c r="E51" s="653"/>
      <c r="F51" s="655"/>
      <c r="G51" s="515"/>
      <c r="H51" s="647"/>
      <c r="I51" s="647"/>
      <c r="J51" s="647"/>
      <c r="K51" s="647"/>
      <c r="L51" s="647"/>
      <c r="M51" s="649"/>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88"/>
      <c r="B52" s="591"/>
      <c r="C52" s="591"/>
      <c r="D52" s="582"/>
      <c r="E52" s="653"/>
      <c r="F52" s="655"/>
      <c r="G52" s="515"/>
      <c r="H52" s="647"/>
      <c r="I52" s="647"/>
      <c r="J52" s="647"/>
      <c r="K52" s="647"/>
      <c r="L52" s="647"/>
      <c r="M52" s="649"/>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88"/>
      <c r="B53" s="591"/>
      <c r="C53" s="591"/>
      <c r="D53" s="582"/>
      <c r="E53" s="653"/>
      <c r="F53" s="655"/>
      <c r="G53" s="515"/>
      <c r="H53" s="647"/>
      <c r="I53" s="647"/>
      <c r="J53" s="647"/>
      <c r="K53" s="647"/>
      <c r="L53" s="647"/>
      <c r="M53" s="649"/>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88"/>
      <c r="B54" s="591"/>
      <c r="C54" s="591"/>
      <c r="D54" s="582"/>
      <c r="E54" s="653"/>
      <c r="F54" s="655"/>
      <c r="G54" s="515"/>
      <c r="H54" s="647"/>
      <c r="I54" s="647"/>
      <c r="J54" s="647"/>
      <c r="K54" s="647"/>
      <c r="L54" s="647"/>
      <c r="M54" s="649"/>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88"/>
      <c r="B55" s="591"/>
      <c r="C55" s="591"/>
      <c r="D55" s="582"/>
      <c r="E55" s="653"/>
      <c r="F55" s="655"/>
      <c r="G55" s="515"/>
      <c r="H55" s="647"/>
      <c r="I55" s="647"/>
      <c r="J55" s="647"/>
      <c r="K55" s="647"/>
      <c r="L55" s="647"/>
      <c r="M55" s="649"/>
      <c r="N55" s="34"/>
      <c r="O55" s="34"/>
    </row>
    <row r="56" spans="1:169">
      <c r="A56" s="588"/>
      <c r="B56" s="591"/>
      <c r="C56" s="591"/>
      <c r="D56" s="582"/>
      <c r="E56" s="653"/>
      <c r="F56" s="655"/>
      <c r="G56" s="515"/>
      <c r="H56" s="647"/>
      <c r="I56" s="647"/>
      <c r="J56" s="647"/>
      <c r="K56" s="647"/>
      <c r="L56" s="647"/>
      <c r="M56" s="649"/>
      <c r="N56" s="34"/>
      <c r="O56" s="34"/>
    </row>
    <row r="57" spans="1:169">
      <c r="A57" s="588"/>
      <c r="B57" s="591"/>
      <c r="C57" s="591"/>
      <c r="D57" s="582"/>
      <c r="E57" s="653"/>
      <c r="F57" s="655"/>
      <c r="G57" s="515"/>
      <c r="H57" s="647"/>
      <c r="I57" s="647"/>
      <c r="J57" s="647"/>
      <c r="K57" s="647"/>
      <c r="L57" s="647"/>
      <c r="M57" s="649"/>
      <c r="N57" s="34"/>
      <c r="O57" s="34"/>
    </row>
    <row r="58" spans="1:169">
      <c r="A58" s="588"/>
      <c r="B58" s="591"/>
      <c r="C58" s="591"/>
      <c r="D58" s="582"/>
      <c r="E58" s="653"/>
      <c r="F58" s="655"/>
      <c r="G58" s="515"/>
      <c r="H58" s="647"/>
      <c r="I58" s="647"/>
      <c r="J58" s="647"/>
      <c r="K58" s="647"/>
      <c r="L58" s="647"/>
      <c r="M58" s="649"/>
      <c r="N58" s="34"/>
      <c r="O58" s="34"/>
    </row>
    <row r="59" spans="1:169">
      <c r="A59" s="588"/>
      <c r="B59" s="591"/>
      <c r="C59" s="591"/>
      <c r="D59" s="582"/>
      <c r="E59" s="653"/>
      <c r="F59" s="655"/>
      <c r="G59" s="515"/>
      <c r="H59" s="647"/>
      <c r="I59" s="647"/>
      <c r="J59" s="647"/>
      <c r="K59" s="647"/>
      <c r="L59" s="647"/>
      <c r="M59" s="649"/>
      <c r="N59" s="34"/>
      <c r="O59" s="34"/>
    </row>
    <row r="60" spans="1:169" s="26" customFormat="1" ht="12.75">
      <c r="A60" s="588">
        <f>'7- Mapa Final'!A60</f>
        <v>6</v>
      </c>
      <c r="B60" s="591" t="str">
        <f>'7- Mapa Final'!B60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60" s="591" t="str">
        <f>'7- Mapa Final'!C60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60" s="651" t="e">
        <f>'7- Mapa Final'!J60</f>
        <v>#DIV/0!</v>
      </c>
      <c r="E60" s="652" t="e">
        <f>'7- Mapa Final'!K60</f>
        <v>#VALUE!</v>
      </c>
      <c r="F60" s="655" t="e">
        <f>'7- Mapa Final'!M60</f>
        <v>#DIV/0!</v>
      </c>
      <c r="G60" s="515" t="s">
        <v>371</v>
      </c>
      <c r="H60" s="647"/>
      <c r="I60" s="647"/>
      <c r="J60" s="647"/>
      <c r="K60" s="647"/>
      <c r="L60" s="647"/>
      <c r="M60" s="649"/>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88"/>
      <c r="B61" s="591"/>
      <c r="C61" s="591"/>
      <c r="D61" s="582"/>
      <c r="E61" s="653"/>
      <c r="F61" s="655"/>
      <c r="G61" s="515"/>
      <c r="H61" s="647"/>
      <c r="I61" s="647"/>
      <c r="J61" s="647"/>
      <c r="K61" s="647"/>
      <c r="L61" s="647"/>
      <c r="M61" s="649"/>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88"/>
      <c r="B62" s="591"/>
      <c r="C62" s="591"/>
      <c r="D62" s="582"/>
      <c r="E62" s="653"/>
      <c r="F62" s="655"/>
      <c r="G62" s="515"/>
      <c r="H62" s="647"/>
      <c r="I62" s="647"/>
      <c r="J62" s="647"/>
      <c r="K62" s="647"/>
      <c r="L62" s="647"/>
      <c r="M62" s="649"/>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88"/>
      <c r="B63" s="591"/>
      <c r="C63" s="591"/>
      <c r="D63" s="582"/>
      <c r="E63" s="653"/>
      <c r="F63" s="655"/>
      <c r="G63" s="515"/>
      <c r="H63" s="647"/>
      <c r="I63" s="647"/>
      <c r="J63" s="647"/>
      <c r="K63" s="647"/>
      <c r="L63" s="647"/>
      <c r="M63" s="649"/>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88"/>
      <c r="B64" s="591"/>
      <c r="C64" s="591"/>
      <c r="D64" s="582"/>
      <c r="E64" s="653"/>
      <c r="F64" s="655"/>
      <c r="G64" s="515"/>
      <c r="H64" s="647"/>
      <c r="I64" s="647"/>
      <c r="J64" s="647"/>
      <c r="K64" s="647"/>
      <c r="L64" s="647"/>
      <c r="M64" s="649"/>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c r="A65" s="588"/>
      <c r="B65" s="591"/>
      <c r="C65" s="591"/>
      <c r="D65" s="582"/>
      <c r="E65" s="653"/>
      <c r="F65" s="655"/>
      <c r="G65" s="515"/>
      <c r="H65" s="647"/>
      <c r="I65" s="647"/>
      <c r="J65" s="647"/>
      <c r="K65" s="647"/>
      <c r="L65" s="647"/>
      <c r="M65" s="649"/>
      <c r="N65" s="34"/>
      <c r="O65" s="34"/>
    </row>
    <row r="66" spans="1:169">
      <c r="A66" s="588"/>
      <c r="B66" s="591"/>
      <c r="C66" s="591"/>
      <c r="D66" s="582"/>
      <c r="E66" s="653"/>
      <c r="F66" s="655"/>
      <c r="G66" s="515"/>
      <c r="H66" s="647"/>
      <c r="I66" s="647"/>
      <c r="J66" s="647"/>
      <c r="K66" s="647"/>
      <c r="L66" s="647"/>
      <c r="M66" s="649"/>
      <c r="N66" s="34"/>
      <c r="O66" s="34"/>
    </row>
    <row r="67" spans="1:169">
      <c r="A67" s="588"/>
      <c r="B67" s="591"/>
      <c r="C67" s="591"/>
      <c r="D67" s="582"/>
      <c r="E67" s="653"/>
      <c r="F67" s="655"/>
      <c r="G67" s="515"/>
      <c r="H67" s="647"/>
      <c r="I67" s="647"/>
      <c r="J67" s="647"/>
      <c r="K67" s="647"/>
      <c r="L67" s="647"/>
      <c r="M67" s="649"/>
      <c r="N67" s="34"/>
      <c r="O67" s="34"/>
    </row>
    <row r="68" spans="1:169">
      <c r="A68" s="588"/>
      <c r="B68" s="591"/>
      <c r="C68" s="591"/>
      <c r="D68" s="582"/>
      <c r="E68" s="653"/>
      <c r="F68" s="655"/>
      <c r="G68" s="515"/>
      <c r="H68" s="647"/>
      <c r="I68" s="647"/>
      <c r="J68" s="647"/>
      <c r="K68" s="647"/>
      <c r="L68" s="647"/>
      <c r="M68" s="649"/>
      <c r="N68" s="34"/>
      <c r="O68" s="34"/>
    </row>
    <row r="69" spans="1:169">
      <c r="A69" s="588"/>
      <c r="B69" s="591"/>
      <c r="C69" s="591"/>
      <c r="D69" s="582"/>
      <c r="E69" s="653"/>
      <c r="F69" s="655"/>
      <c r="G69" s="515"/>
      <c r="H69" s="647"/>
      <c r="I69" s="647"/>
      <c r="J69" s="647"/>
      <c r="K69" s="647"/>
      <c r="L69" s="647"/>
      <c r="M69" s="649"/>
      <c r="N69" s="34"/>
      <c r="O69" s="34"/>
    </row>
    <row r="70" spans="1:169" s="26" customFormat="1" ht="12.75" customHeight="1">
      <c r="A70" s="588">
        <f>'7- Mapa Final'!A70</f>
        <v>7</v>
      </c>
      <c r="B70" s="591" t="str">
        <f>'7- Mapa Final'!B70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70" s="591" t="str">
        <f>'7- Mapa Final'!C70</f>
        <v>Cuando se influye de manera inadecuada o se induce a un trato favorable o desfavorable para determinar que aspirantes deben ser admitidos o rechazados en los procesos de selección (concursos de méritos), prevaleciendo criterios subjetivos de conveniencia o intereses particulares</v>
      </c>
      <c r="D70" s="651" t="e">
        <f>'7- Mapa Final'!J70</f>
        <v>#DIV/0!</v>
      </c>
      <c r="E70" s="652" t="e">
        <f>'7- Mapa Final'!K70</f>
        <v>#VALUE!</v>
      </c>
      <c r="F70" s="655" t="e">
        <f>'7- Mapa Final'!M70</f>
        <v>#DIV/0!</v>
      </c>
      <c r="G70" s="515" t="s">
        <v>371</v>
      </c>
      <c r="H70" s="647"/>
      <c r="I70" s="647"/>
      <c r="J70" s="647"/>
      <c r="K70" s="647"/>
      <c r="L70" s="647"/>
      <c r="M70" s="649"/>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588"/>
      <c r="B71" s="591"/>
      <c r="C71" s="591"/>
      <c r="D71" s="582"/>
      <c r="E71" s="653"/>
      <c r="F71" s="655"/>
      <c r="G71" s="515"/>
      <c r="H71" s="647"/>
      <c r="I71" s="647"/>
      <c r="J71" s="647"/>
      <c r="K71" s="647"/>
      <c r="L71" s="647"/>
      <c r="M71" s="649"/>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588"/>
      <c r="B72" s="591"/>
      <c r="C72" s="591"/>
      <c r="D72" s="582"/>
      <c r="E72" s="653"/>
      <c r="F72" s="655"/>
      <c r="G72" s="515"/>
      <c r="H72" s="647"/>
      <c r="I72" s="647"/>
      <c r="J72" s="647"/>
      <c r="K72" s="647"/>
      <c r="L72" s="647"/>
      <c r="M72" s="649"/>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588"/>
      <c r="B73" s="591"/>
      <c r="C73" s="591"/>
      <c r="D73" s="582"/>
      <c r="E73" s="653"/>
      <c r="F73" s="655"/>
      <c r="G73" s="515"/>
      <c r="H73" s="647"/>
      <c r="I73" s="647"/>
      <c r="J73" s="647"/>
      <c r="K73" s="647"/>
      <c r="L73" s="647"/>
      <c r="M73" s="649"/>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c r="A74" s="588"/>
      <c r="B74" s="591"/>
      <c r="C74" s="591"/>
      <c r="D74" s="582"/>
      <c r="E74" s="653"/>
      <c r="F74" s="655"/>
      <c r="G74" s="515"/>
      <c r="H74" s="647"/>
      <c r="I74" s="647"/>
      <c r="J74" s="647"/>
      <c r="K74" s="647"/>
      <c r="L74" s="647"/>
      <c r="M74" s="649"/>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c r="A75" s="588"/>
      <c r="B75" s="591"/>
      <c r="C75" s="591"/>
      <c r="D75" s="582"/>
      <c r="E75" s="653"/>
      <c r="F75" s="655"/>
      <c r="G75" s="515"/>
      <c r="H75" s="647"/>
      <c r="I75" s="647"/>
      <c r="J75" s="647"/>
      <c r="K75" s="647"/>
      <c r="L75" s="647"/>
      <c r="M75" s="649"/>
      <c r="N75" s="34"/>
      <c r="O75" s="34"/>
    </row>
    <row r="76" spans="1:169">
      <c r="A76" s="588"/>
      <c r="B76" s="591"/>
      <c r="C76" s="591"/>
      <c r="D76" s="582"/>
      <c r="E76" s="653"/>
      <c r="F76" s="655"/>
      <c r="G76" s="515"/>
      <c r="H76" s="647"/>
      <c r="I76" s="647"/>
      <c r="J76" s="647"/>
      <c r="K76" s="647"/>
      <c r="L76" s="647"/>
      <c r="M76" s="649"/>
      <c r="N76" s="34"/>
      <c r="O76" s="34"/>
    </row>
    <row r="77" spans="1:169">
      <c r="A77" s="588"/>
      <c r="B77" s="591"/>
      <c r="C77" s="591"/>
      <c r="D77" s="582"/>
      <c r="E77" s="653"/>
      <c r="F77" s="655"/>
      <c r="G77" s="515"/>
      <c r="H77" s="647"/>
      <c r="I77" s="647"/>
      <c r="J77" s="647"/>
      <c r="K77" s="647"/>
      <c r="L77" s="647"/>
      <c r="M77" s="649"/>
      <c r="N77" s="34"/>
      <c r="O77" s="34"/>
    </row>
    <row r="78" spans="1:169">
      <c r="A78" s="588"/>
      <c r="B78" s="591"/>
      <c r="C78" s="591"/>
      <c r="D78" s="582"/>
      <c r="E78" s="653"/>
      <c r="F78" s="655"/>
      <c r="G78" s="515"/>
      <c r="H78" s="647"/>
      <c r="I78" s="647"/>
      <c r="J78" s="647"/>
      <c r="K78" s="647"/>
      <c r="L78" s="647"/>
      <c r="M78" s="649"/>
      <c r="N78" s="34"/>
      <c r="O78" s="34"/>
    </row>
    <row r="79" spans="1:169">
      <c r="A79" s="588"/>
      <c r="B79" s="591"/>
      <c r="C79" s="591"/>
      <c r="D79" s="582"/>
      <c r="E79" s="653"/>
      <c r="F79" s="655"/>
      <c r="G79" s="515"/>
      <c r="H79" s="647"/>
      <c r="I79" s="647"/>
      <c r="J79" s="647"/>
      <c r="K79" s="647"/>
      <c r="L79" s="647"/>
      <c r="M79" s="649"/>
      <c r="N79" s="34"/>
      <c r="O79" s="34"/>
    </row>
    <row r="80" spans="1:169" s="26" customFormat="1" ht="12.75" customHeight="1">
      <c r="A80" s="588">
        <f>'7- Mapa Final'!A80</f>
        <v>8</v>
      </c>
      <c r="B80" s="591" t="str">
        <f>'7- Mapa Final'!B80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80" s="591" t="str">
        <f>'7- Mapa Final'!C80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80" s="651" t="e">
        <f>'7- Mapa Final'!J80</f>
        <v>#DIV/0!</v>
      </c>
      <c r="E80" s="652" t="e">
        <f>'7- Mapa Final'!K80</f>
        <v>#VALUE!</v>
      </c>
      <c r="F80" s="655" t="e">
        <f>'7- Mapa Final'!M80</f>
        <v>#DIV/0!</v>
      </c>
      <c r="G80" s="515" t="s">
        <v>371</v>
      </c>
      <c r="H80" s="647"/>
      <c r="I80" s="647"/>
      <c r="J80" s="647"/>
      <c r="K80" s="647"/>
      <c r="L80" s="647"/>
      <c r="M80" s="649"/>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row>
    <row r="81" spans="1:169" s="26" customFormat="1" ht="12.75" customHeight="1">
      <c r="A81" s="588"/>
      <c r="B81" s="591"/>
      <c r="C81" s="591"/>
      <c r="D81" s="582"/>
      <c r="E81" s="653"/>
      <c r="F81" s="655"/>
      <c r="G81" s="515"/>
      <c r="H81" s="647"/>
      <c r="I81" s="647"/>
      <c r="J81" s="647"/>
      <c r="K81" s="647"/>
      <c r="L81" s="647"/>
      <c r="M81" s="649"/>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ustomHeight="1">
      <c r="A82" s="588"/>
      <c r="B82" s="591"/>
      <c r="C82" s="591"/>
      <c r="D82" s="582"/>
      <c r="E82" s="653"/>
      <c r="F82" s="655"/>
      <c r="G82" s="515"/>
      <c r="H82" s="647"/>
      <c r="I82" s="647"/>
      <c r="J82" s="647"/>
      <c r="K82" s="647"/>
      <c r="L82" s="647"/>
      <c r="M82" s="649"/>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ustomHeight="1">
      <c r="A83" s="588"/>
      <c r="B83" s="591"/>
      <c r="C83" s="591"/>
      <c r="D83" s="582"/>
      <c r="E83" s="653"/>
      <c r="F83" s="655"/>
      <c r="G83" s="515"/>
      <c r="H83" s="647"/>
      <c r="I83" s="647"/>
      <c r="J83" s="647"/>
      <c r="K83" s="647"/>
      <c r="L83" s="647"/>
      <c r="M83" s="649"/>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3.5" customHeight="1">
      <c r="A84" s="588"/>
      <c r="B84" s="591"/>
      <c r="C84" s="591"/>
      <c r="D84" s="582"/>
      <c r="E84" s="653"/>
      <c r="F84" s="655"/>
      <c r="G84" s="515"/>
      <c r="H84" s="647"/>
      <c r="I84" s="647"/>
      <c r="J84" s="647"/>
      <c r="K84" s="647"/>
      <c r="L84" s="647"/>
      <c r="M84" s="649"/>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c r="A85" s="588"/>
      <c r="B85" s="591"/>
      <c r="C85" s="591"/>
      <c r="D85" s="582"/>
      <c r="E85" s="653"/>
      <c r="F85" s="655"/>
      <c r="G85" s="515"/>
      <c r="H85" s="647"/>
      <c r="I85" s="647"/>
      <c r="J85" s="647"/>
      <c r="K85" s="647"/>
      <c r="L85" s="647"/>
      <c r="M85" s="649"/>
      <c r="N85" s="34"/>
      <c r="O85" s="34"/>
    </row>
    <row r="86" spans="1:169">
      <c r="A86" s="588"/>
      <c r="B86" s="591"/>
      <c r="C86" s="591"/>
      <c r="D86" s="582"/>
      <c r="E86" s="653"/>
      <c r="F86" s="655"/>
      <c r="G86" s="515"/>
      <c r="H86" s="647"/>
      <c r="I86" s="647"/>
      <c r="J86" s="647"/>
      <c r="K86" s="647"/>
      <c r="L86" s="647"/>
      <c r="M86" s="649"/>
      <c r="N86" s="34"/>
      <c r="O86" s="34"/>
    </row>
    <row r="87" spans="1:169">
      <c r="A87" s="588"/>
      <c r="B87" s="591"/>
      <c r="C87" s="591"/>
      <c r="D87" s="582"/>
      <c r="E87" s="653"/>
      <c r="F87" s="655"/>
      <c r="G87" s="515"/>
      <c r="H87" s="647"/>
      <c r="I87" s="647"/>
      <c r="J87" s="647"/>
      <c r="K87" s="647"/>
      <c r="L87" s="647"/>
      <c r="M87" s="649"/>
      <c r="N87" s="34"/>
      <c r="O87" s="34"/>
    </row>
    <row r="88" spans="1:169">
      <c r="A88" s="588"/>
      <c r="B88" s="591"/>
      <c r="C88" s="591"/>
      <c r="D88" s="582"/>
      <c r="E88" s="653"/>
      <c r="F88" s="655"/>
      <c r="G88" s="515"/>
      <c r="H88" s="647"/>
      <c r="I88" s="647"/>
      <c r="J88" s="647"/>
      <c r="K88" s="647"/>
      <c r="L88" s="647"/>
      <c r="M88" s="649"/>
      <c r="N88" s="34"/>
      <c r="O88" s="34"/>
    </row>
    <row r="89" spans="1:169">
      <c r="A89" s="588"/>
      <c r="B89" s="591"/>
      <c r="C89" s="591"/>
      <c r="D89" s="582"/>
      <c r="E89" s="653"/>
      <c r="F89" s="655"/>
      <c r="G89" s="515"/>
      <c r="H89" s="647"/>
      <c r="I89" s="647"/>
      <c r="J89" s="647"/>
      <c r="K89" s="647"/>
      <c r="L89" s="647"/>
      <c r="M89" s="649"/>
      <c r="N89" s="34"/>
      <c r="O89" s="34"/>
    </row>
  </sheetData>
  <mergeCells count="121">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H80:H89"/>
    <mergeCell ref="I80:I89"/>
    <mergeCell ref="J80:J89"/>
    <mergeCell ref="K80:K89"/>
    <mergeCell ref="L80:L89"/>
    <mergeCell ref="J70:J79"/>
    <mergeCell ref="K70:K79"/>
    <mergeCell ref="L70:L79"/>
    <mergeCell ref="M70:M79"/>
  </mergeCells>
  <conditionalFormatting sqref="A7:B7">
    <cfRule type="containsText" dxfId="111" priority="203" operator="containsText" text="3- Moderado">
      <formula>NOT(ISERROR(SEARCH("3- Moderado",A7)))</formula>
    </cfRule>
    <cfRule type="containsText" dxfId="110" priority="204" operator="containsText" text="6- Moderado">
      <formula>NOT(ISERROR(SEARCH("6- Moderado",A7)))</formula>
    </cfRule>
    <cfRule type="containsText" dxfId="109" priority="205" operator="containsText" text="4- Moderado">
      <formula>NOT(ISERROR(SEARCH("4- Moderado",A7)))</formula>
    </cfRule>
    <cfRule type="containsText" dxfId="108" priority="206" operator="containsText" text="3- Bajo">
      <formula>NOT(ISERROR(SEARCH("3- Bajo",A7)))</formula>
    </cfRule>
    <cfRule type="containsText" dxfId="107" priority="207" operator="containsText" text="4- Bajo">
      <formula>NOT(ISERROR(SEARCH("4- Bajo",A7)))</formula>
    </cfRule>
    <cfRule type="containsText" dxfId="106" priority="208" operator="containsText" text="1- Bajo">
      <formula>NOT(ISERROR(SEARCH("1- Bajo",A7)))</formula>
    </cfRule>
  </conditionalFormatting>
  <conditionalFormatting sqref="A10:E10 A20:E20">
    <cfRule type="containsText" dxfId="105" priority="197" operator="containsText" text="3- Moderado">
      <formula>NOT(ISERROR(SEARCH("3- Moderado",A10)))</formula>
    </cfRule>
    <cfRule type="containsText" dxfId="104" priority="198" operator="containsText" text="6- Moderado">
      <formula>NOT(ISERROR(SEARCH("6- Moderado",A10)))</formula>
    </cfRule>
    <cfRule type="containsText" dxfId="103" priority="199" operator="containsText" text="4- Moderado">
      <formula>NOT(ISERROR(SEARCH("4- Moderado",A10)))</formula>
    </cfRule>
    <cfRule type="containsText" dxfId="102" priority="200" operator="containsText" text="3- Bajo">
      <formula>NOT(ISERROR(SEARCH("3- Bajo",A10)))</formula>
    </cfRule>
    <cfRule type="containsText" dxfId="101" priority="201" operator="containsText" text="4- Bajo">
      <formula>NOT(ISERROR(SEARCH("4- Bajo",A10)))</formula>
    </cfRule>
    <cfRule type="containsText" dxfId="100" priority="202" operator="containsText" text="1- Bajo">
      <formula>NOT(ISERROR(SEARCH("1- Bajo",A10)))</formula>
    </cfRule>
  </conditionalFormatting>
  <conditionalFormatting sqref="A30:E30">
    <cfRule type="containsText" dxfId="99" priority="151" operator="containsText" text="3- Moderado">
      <formula>NOT(ISERROR(SEARCH("3- Moderado",A30)))</formula>
    </cfRule>
    <cfRule type="containsText" dxfId="98" priority="152" operator="containsText" text="6- Moderado">
      <formula>NOT(ISERROR(SEARCH("6- Moderado",A30)))</formula>
    </cfRule>
    <cfRule type="containsText" dxfId="97" priority="153" operator="containsText" text="4- Moderado">
      <formula>NOT(ISERROR(SEARCH("4- Moderado",A30)))</formula>
    </cfRule>
    <cfRule type="containsText" dxfId="96" priority="154" operator="containsText" text="3- Bajo">
      <formula>NOT(ISERROR(SEARCH("3- Bajo",A30)))</formula>
    </cfRule>
    <cfRule type="containsText" dxfId="95" priority="155" operator="containsText" text="4- Bajo">
      <formula>NOT(ISERROR(SEARCH("4- Bajo",A30)))</formula>
    </cfRule>
    <cfRule type="containsText" dxfId="94" priority="156" operator="containsText" text="1- Bajo">
      <formula>NOT(ISERROR(SEARCH("1- Bajo",A30)))</formula>
    </cfRule>
  </conditionalFormatting>
  <conditionalFormatting sqref="A40:E40">
    <cfRule type="containsText" dxfId="93" priority="123" operator="containsText" text="3- Moderado">
      <formula>NOT(ISERROR(SEARCH("3- Moderado",A40)))</formula>
    </cfRule>
    <cfRule type="containsText" dxfId="92" priority="124" operator="containsText" text="6- Moderado">
      <formula>NOT(ISERROR(SEARCH("6- Moderado",A40)))</formula>
    </cfRule>
    <cfRule type="containsText" dxfId="91" priority="125" operator="containsText" text="4- Moderado">
      <formula>NOT(ISERROR(SEARCH("4- Moderado",A40)))</formula>
    </cfRule>
    <cfRule type="containsText" dxfId="90" priority="126" operator="containsText" text="3- Bajo">
      <formula>NOT(ISERROR(SEARCH("3- Bajo",A40)))</formula>
    </cfRule>
    <cfRule type="containsText" dxfId="89" priority="127" operator="containsText" text="4- Bajo">
      <formula>NOT(ISERROR(SEARCH("4- Bajo",A40)))</formula>
    </cfRule>
    <cfRule type="containsText" dxfId="88" priority="128" operator="containsText" text="1- Bajo">
      <formula>NOT(ISERROR(SEARCH("1- Bajo",A40)))</formula>
    </cfRule>
  </conditionalFormatting>
  <conditionalFormatting sqref="A50:E50">
    <cfRule type="containsText" dxfId="87" priority="95" operator="containsText" text="3- Moderado">
      <formula>NOT(ISERROR(SEARCH("3- Moderado",A50)))</formula>
    </cfRule>
    <cfRule type="containsText" dxfId="86" priority="96" operator="containsText" text="6- Moderado">
      <formula>NOT(ISERROR(SEARCH("6- Moderado",A50)))</formula>
    </cfRule>
    <cfRule type="containsText" dxfId="85" priority="97" operator="containsText" text="4- Moderado">
      <formula>NOT(ISERROR(SEARCH("4- Moderado",A50)))</formula>
    </cfRule>
    <cfRule type="containsText" dxfId="84" priority="98" operator="containsText" text="3- Bajo">
      <formula>NOT(ISERROR(SEARCH("3- Bajo",A50)))</formula>
    </cfRule>
    <cfRule type="containsText" dxfId="83" priority="99" operator="containsText" text="4- Bajo">
      <formula>NOT(ISERROR(SEARCH("4- Bajo",A50)))</formula>
    </cfRule>
    <cfRule type="containsText" dxfId="82" priority="100" operator="containsText" text="1- Bajo">
      <formula>NOT(ISERROR(SEARCH("1- Bajo",A50)))</formula>
    </cfRule>
  </conditionalFormatting>
  <conditionalFormatting sqref="A60:E60 A70:E70 A80:E80">
    <cfRule type="containsText" dxfId="81" priority="67" operator="containsText" text="3- Moderado">
      <formula>NOT(ISERROR(SEARCH("3- Moderado",A60)))</formula>
    </cfRule>
    <cfRule type="containsText" dxfId="80" priority="68" operator="containsText" text="6- Moderado">
      <formula>NOT(ISERROR(SEARCH("6- Moderado",A60)))</formula>
    </cfRule>
    <cfRule type="containsText" dxfId="79" priority="69" operator="containsText" text="4- Moderado">
      <formula>NOT(ISERROR(SEARCH("4- Moderado",A60)))</formula>
    </cfRule>
    <cfRule type="containsText" dxfId="78" priority="70" operator="containsText" text="3- Bajo">
      <formula>NOT(ISERROR(SEARCH("3- Bajo",A60)))</formula>
    </cfRule>
    <cfRule type="containsText" dxfId="77" priority="71" operator="containsText" text="4- Bajo">
      <formula>NOT(ISERROR(SEARCH("4- Bajo",A60)))</formula>
    </cfRule>
    <cfRule type="containsText" dxfId="76" priority="72" operator="containsText" text="1- Bajo">
      <formula>NOT(ISERROR(SEARCH("1- Bajo",A60)))</formula>
    </cfRule>
  </conditionalFormatting>
  <conditionalFormatting sqref="C8:F8">
    <cfRule type="containsText" dxfId="75" priority="169" operator="containsText" text="3- Moderado">
      <formula>NOT(ISERROR(SEARCH("3- Moderado",C8)))</formula>
    </cfRule>
    <cfRule type="containsText" dxfId="74" priority="170" operator="containsText" text="6- Moderado">
      <formula>NOT(ISERROR(SEARCH("6- Moderado",C8)))</formula>
    </cfRule>
    <cfRule type="containsText" dxfId="73" priority="171" operator="containsText" text="4- Moderado">
      <formula>NOT(ISERROR(SEARCH("4- Moderado",C8)))</formula>
    </cfRule>
    <cfRule type="containsText" dxfId="72" priority="172" operator="containsText" text="3- Bajo">
      <formula>NOT(ISERROR(SEARCH("3- Bajo",C8)))</formula>
    </cfRule>
    <cfRule type="containsText" dxfId="71" priority="173" operator="containsText" text="4- Bajo">
      <formula>NOT(ISERROR(SEARCH("4- Bajo",C8)))</formula>
    </cfRule>
    <cfRule type="containsText" dxfId="70" priority="174" operator="containsText" text="1- Bajo">
      <formula>NOT(ISERROR(SEARCH("1- Bajo",C8)))</formula>
    </cfRule>
  </conditionalFormatting>
  <conditionalFormatting sqref="D10:D89">
    <cfRule type="containsText" dxfId="69" priority="5" operator="containsText" text="Muy Alta">
      <formula>NOT(ISERROR(SEARCH("Muy Alta",D10)))</formula>
    </cfRule>
    <cfRule type="containsText" dxfId="68" priority="6" operator="containsText" text="Alta">
      <formula>NOT(ISERROR(SEARCH("Alta",D10)))</formula>
    </cfRule>
    <cfRule type="containsText" dxfId="67" priority="7" operator="containsText" text="Baja">
      <formula>NOT(ISERROR(SEARCH("Baja",D10)))</formula>
    </cfRule>
    <cfRule type="containsText" dxfId="66" priority="8" operator="containsText" text="Muy Baja">
      <formula>NOT(ISERROR(SEARCH("Muy Baja",D10)))</formula>
    </cfRule>
    <cfRule type="containsText" dxfId="65" priority="10" operator="containsText" text="Media">
      <formula>NOT(ISERROR(SEARCH("Media",D10)))</formula>
    </cfRule>
  </conditionalFormatting>
  <conditionalFormatting sqref="E10:E89">
    <cfRule type="containsText" dxfId="64" priority="1" operator="containsText" text="Catastrófico">
      <formula>NOT(ISERROR(SEARCH("Catastrófico",E10)))</formula>
    </cfRule>
    <cfRule type="containsText" dxfId="63" priority="2" operator="containsText" text="Mayor">
      <formula>NOT(ISERROR(SEARCH("Mayor",E10)))</formula>
    </cfRule>
    <cfRule type="containsText" dxfId="62" priority="3" operator="containsText" text="Menor">
      <formula>NOT(ISERROR(SEARCH("Menor",E10)))</formula>
    </cfRule>
    <cfRule type="containsText" dxfId="61" priority="4" operator="containsText" text="Leve">
      <formula>NOT(ISERROR(SEARCH("Leve",E10)))</formula>
    </cfRule>
  </conditionalFormatting>
  <conditionalFormatting sqref="E10:F89">
    <cfRule type="containsText" dxfId="60" priority="9" operator="containsText" text="Moderado">
      <formula>NOT(ISERROR(SEARCH("Moderado",E10)))</formula>
    </cfRule>
  </conditionalFormatting>
  <conditionalFormatting sqref="F10:F29">
    <cfRule type="colorScale" priority="214">
      <colorScale>
        <cfvo type="min"/>
        <cfvo type="max"/>
        <color rgb="FFFF7128"/>
        <color rgb="FFFFEF9C"/>
      </colorScale>
    </cfRule>
  </conditionalFormatting>
  <conditionalFormatting sqref="F10:F89">
    <cfRule type="containsText" dxfId="59" priority="24" operator="containsText" text="Bajo">
      <formula>NOT(ISERROR(SEARCH("Bajo",F10)))</formula>
    </cfRule>
    <cfRule type="containsText" dxfId="58" priority="25" operator="containsText" text="Moderado">
      <formula>NOT(ISERROR(SEARCH("Moderado",F10)))</formula>
    </cfRule>
    <cfRule type="containsText" dxfId="57" priority="26" operator="containsText" text="Alto">
      <formula>NOT(ISERROR(SEARCH("Alto",F10)))</formula>
    </cfRule>
    <cfRule type="containsText" dxfId="56" priority="27"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89">
    <cfRule type="colorScale" priority="8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89"/>
  <sheetViews>
    <sheetView showGridLines="0" tabSelected="1" zoomScale="80" zoomScaleNormal="80" workbookViewId="0">
      <pane xSplit="7" ySplit="9" topLeftCell="H10" activePane="bottomRight" state="frozen"/>
      <selection pane="topRight" activeCell="H1" sqref="H1"/>
      <selection pane="bottomLeft" activeCell="A10" sqref="A10"/>
      <selection pane="bottomRight" activeCell="M20" sqref="M20:M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8" customWidth="1"/>
    <col min="13" max="13" width="48.28515625" customWidth="1"/>
    <col min="14" max="169" width="11.42578125" style="2"/>
  </cols>
  <sheetData>
    <row r="1" spans="1:271" s="19" customFormat="1" ht="16.5" customHeight="1">
      <c r="A1" s="679"/>
      <c r="B1" s="680"/>
      <c r="C1" s="683" t="s">
        <v>514</v>
      </c>
      <c r="D1" s="683"/>
      <c r="E1" s="683"/>
      <c r="F1" s="683"/>
      <c r="G1" s="683"/>
      <c r="H1" s="683"/>
      <c r="I1" s="683"/>
      <c r="J1" s="684"/>
      <c r="K1" s="687"/>
      <c r="L1" s="687"/>
      <c r="M1" s="687"/>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81"/>
      <c r="B2" s="682"/>
      <c r="C2" s="685"/>
      <c r="D2" s="685"/>
      <c r="E2" s="685"/>
      <c r="F2" s="685"/>
      <c r="G2" s="685"/>
      <c r="H2" s="685"/>
      <c r="I2" s="685"/>
      <c r="J2" s="686"/>
      <c r="K2" s="687"/>
      <c r="L2" s="687"/>
      <c r="M2" s="687"/>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85"/>
      <c r="D3" s="685"/>
      <c r="E3" s="685"/>
      <c r="F3" s="685"/>
      <c r="G3" s="685"/>
      <c r="H3" s="685"/>
      <c r="I3" s="685"/>
      <c r="J3" s="686"/>
      <c r="K3" s="687"/>
      <c r="L3" s="687"/>
      <c r="M3" s="687"/>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42" t="s">
        <v>261</v>
      </c>
      <c r="B4" s="442"/>
      <c r="C4" s="447" t="s">
        <v>4</v>
      </c>
      <c r="D4" s="447"/>
      <c r="E4" s="447"/>
      <c r="F4" s="447"/>
      <c r="G4" s="447"/>
      <c r="H4" s="447"/>
      <c r="I4" s="447"/>
      <c r="J4" s="447"/>
      <c r="K4" s="447"/>
      <c r="L4" s="447"/>
      <c r="M4" s="447"/>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42" t="s">
        <v>262</v>
      </c>
      <c r="B5" s="442"/>
      <c r="C5" s="488" t="s">
        <v>32</v>
      </c>
      <c r="D5" s="488"/>
      <c r="E5" s="488"/>
      <c r="F5" s="488"/>
      <c r="G5" s="488"/>
      <c r="H5" s="488"/>
      <c r="I5" s="488"/>
      <c r="J5" s="488"/>
      <c r="K5" s="488"/>
      <c r="L5" s="488"/>
      <c r="M5" s="48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42" t="s">
        <v>263</v>
      </c>
      <c r="B6" s="442"/>
      <c r="C6" s="688" t="s">
        <v>264</v>
      </c>
      <c r="D6" s="689"/>
      <c r="E6" s="689"/>
      <c r="F6" s="689"/>
      <c r="G6" s="689"/>
      <c r="H6" s="689"/>
      <c r="I6" s="689"/>
      <c r="J6" s="689"/>
      <c r="K6" s="689"/>
      <c r="L6" s="689"/>
      <c r="M6" s="69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26.25" customHeight="1" thickTop="1" thickBot="1">
      <c r="A7" s="665" t="s">
        <v>475</v>
      </c>
      <c r="B7" s="666"/>
      <c r="C7" s="667"/>
      <c r="D7" s="668" t="s">
        <v>476</v>
      </c>
      <c r="E7" s="668"/>
      <c r="F7" s="668"/>
      <c r="G7" s="669" t="s">
        <v>477</v>
      </c>
      <c r="H7" s="670" t="s">
        <v>478</v>
      </c>
      <c r="I7" s="672" t="s">
        <v>479</v>
      </c>
      <c r="J7" s="673"/>
      <c r="K7" s="672" t="s">
        <v>480</v>
      </c>
      <c r="L7" s="673"/>
      <c r="M7" s="674" t="s">
        <v>516</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69.75" customHeight="1" thickTop="1" thickBot="1">
      <c r="A8" s="35" t="s">
        <v>38</v>
      </c>
      <c r="B8" s="35" t="s">
        <v>203</v>
      </c>
      <c r="C8" s="35" t="s">
        <v>205</v>
      </c>
      <c r="D8" s="28" t="s">
        <v>215</v>
      </c>
      <c r="E8" s="28" t="s">
        <v>482</v>
      </c>
      <c r="F8" s="28" t="s">
        <v>483</v>
      </c>
      <c r="G8" s="669"/>
      <c r="H8" s="671"/>
      <c r="I8" s="29" t="s">
        <v>484</v>
      </c>
      <c r="J8" s="29" t="s">
        <v>485</v>
      </c>
      <c r="K8" s="29" t="s">
        <v>486</v>
      </c>
      <c r="L8" s="29" t="s">
        <v>487</v>
      </c>
      <c r="M8" s="67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75"/>
      <c r="B9" s="676"/>
      <c r="C9" s="676"/>
      <c r="D9" s="676"/>
      <c r="E9" s="676"/>
      <c r="F9" s="676"/>
      <c r="G9" s="676"/>
      <c r="H9" s="154"/>
      <c r="I9" s="154"/>
      <c r="J9" s="154"/>
      <c r="K9" s="154"/>
      <c r="L9" s="154"/>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87">
        <f>'7- Mapa Final'!A10</f>
        <v>1</v>
      </c>
      <c r="B10" s="590" t="str">
        <f>'7- Mapa Final'!B10</f>
        <v xml:space="preserve">Ejecutar procesos de selección en los cuales los resultados  no estén acordes con los  requisitos y principios  establecidos </v>
      </c>
      <c r="C10" s="590" t="str">
        <f>'7- Mapa Final'!C10</f>
        <v>Seleccionar personal mediante procesos en los cuales no se cumplan las etapas establecidas,  se  seleccionen  aspirantes que  no cumplen con los requisitos ,  se rechacen  aspirantes que cumplen o se que se asignen puntajes erróneos.</v>
      </c>
      <c r="D10" s="593" t="str">
        <f>'7- Mapa Final'!J10</f>
        <v>Baja - 2</v>
      </c>
      <c r="E10" s="677" t="str">
        <f>'7- Mapa Final'!K10</f>
        <v>Menor - 2</v>
      </c>
      <c r="F10" s="678" t="str">
        <f>'7- Mapa Final'!M10</f>
        <v>Moderado - 4</v>
      </c>
      <c r="G10" s="709" t="s">
        <v>370</v>
      </c>
      <c r="H10" s="710" t="s">
        <v>526</v>
      </c>
      <c r="I10" s="581"/>
      <c r="J10" s="711" t="s">
        <v>6</v>
      </c>
      <c r="K10" s="712">
        <v>45566</v>
      </c>
      <c r="L10" s="712">
        <v>45657</v>
      </c>
      <c r="M10" s="736" t="s">
        <v>527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88"/>
      <c r="B11" s="591"/>
      <c r="C11" s="591"/>
      <c r="D11" s="582"/>
      <c r="E11" s="653"/>
      <c r="F11" s="655"/>
      <c r="G11" s="714"/>
      <c r="H11" s="715"/>
      <c r="I11" s="582"/>
      <c r="J11" s="716"/>
      <c r="K11" s="717"/>
      <c r="L11" s="717"/>
      <c r="M11" s="737"/>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88"/>
      <c r="B12" s="591"/>
      <c r="C12" s="591"/>
      <c r="D12" s="582"/>
      <c r="E12" s="653"/>
      <c r="F12" s="655"/>
      <c r="G12" s="714"/>
      <c r="H12" s="715"/>
      <c r="I12" s="582"/>
      <c r="J12" s="716"/>
      <c r="K12" s="717"/>
      <c r="L12" s="717"/>
      <c r="M12" s="737"/>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88"/>
      <c r="B13" s="591"/>
      <c r="C13" s="591"/>
      <c r="D13" s="582"/>
      <c r="E13" s="653"/>
      <c r="F13" s="655"/>
      <c r="G13" s="714"/>
      <c r="H13" s="715"/>
      <c r="I13" s="582"/>
      <c r="J13" s="716"/>
      <c r="K13" s="717"/>
      <c r="L13" s="717"/>
      <c r="M13" s="737"/>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88"/>
      <c r="B14" s="591"/>
      <c r="C14" s="591"/>
      <c r="D14" s="582"/>
      <c r="E14" s="653"/>
      <c r="F14" s="655"/>
      <c r="G14" s="714"/>
      <c r="H14" s="715"/>
      <c r="I14" s="582"/>
      <c r="J14" s="716"/>
      <c r="K14" s="717"/>
      <c r="L14" s="717"/>
      <c r="M14" s="737"/>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88"/>
      <c r="B15" s="591"/>
      <c r="C15" s="591"/>
      <c r="D15" s="582"/>
      <c r="E15" s="653"/>
      <c r="F15" s="655"/>
      <c r="G15" s="714"/>
      <c r="H15" s="715"/>
      <c r="I15" s="582"/>
      <c r="J15" s="716"/>
      <c r="K15" s="717"/>
      <c r="L15" s="717"/>
      <c r="M15" s="737"/>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88"/>
      <c r="B16" s="591"/>
      <c r="C16" s="591"/>
      <c r="D16" s="582"/>
      <c r="E16" s="653"/>
      <c r="F16" s="655"/>
      <c r="G16" s="714"/>
      <c r="H16" s="715"/>
      <c r="I16" s="582"/>
      <c r="J16" s="716"/>
      <c r="K16" s="717"/>
      <c r="L16" s="717"/>
      <c r="M16" s="737"/>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88"/>
      <c r="B17" s="591"/>
      <c r="C17" s="591"/>
      <c r="D17" s="582"/>
      <c r="E17" s="653"/>
      <c r="F17" s="655"/>
      <c r="G17" s="714"/>
      <c r="H17" s="715"/>
      <c r="I17" s="582"/>
      <c r="J17" s="716"/>
      <c r="K17" s="717"/>
      <c r="L17" s="717"/>
      <c r="M17" s="737"/>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88"/>
      <c r="B18" s="591"/>
      <c r="C18" s="591"/>
      <c r="D18" s="582"/>
      <c r="E18" s="653"/>
      <c r="F18" s="655"/>
      <c r="G18" s="714"/>
      <c r="H18" s="715"/>
      <c r="I18" s="582"/>
      <c r="J18" s="716"/>
      <c r="K18" s="717"/>
      <c r="L18" s="717"/>
      <c r="M18" s="737"/>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88"/>
      <c r="B19" s="591"/>
      <c r="C19" s="591"/>
      <c r="D19" s="582"/>
      <c r="E19" s="653"/>
      <c r="F19" s="655"/>
      <c r="G19" s="719"/>
      <c r="H19" s="720"/>
      <c r="I19" s="583"/>
      <c r="J19" s="721"/>
      <c r="K19" s="722"/>
      <c r="L19" s="722"/>
      <c r="M19" s="738"/>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88">
        <f>'7- Mapa Final'!A20</f>
        <v>2</v>
      </c>
      <c r="B20" s="591" t="str">
        <f>'7- Mapa Final'!B20</f>
        <v xml:space="preserve">Gestionar  traslados de personal que no se ajusten a las condiciones requeridas  </v>
      </c>
      <c r="C20" s="591" t="str">
        <f>'7- Mapa Final'!C20</f>
        <v>Realizar o no realizar traslados en las condiciones y tiempos  requeridos para atender las solicitudes y necesidades identificadas.</v>
      </c>
      <c r="D20" s="651" t="str">
        <f>'7- Mapa Final'!J20</f>
        <v>Muy Baja - 1</v>
      </c>
      <c r="E20" s="652" t="str">
        <f>'7- Mapa Final'!K20</f>
        <v>Leve - 1</v>
      </c>
      <c r="F20" s="655" t="str">
        <f>'7- Mapa Final'!M20</f>
        <v>Bajo - 1</v>
      </c>
      <c r="G20" s="709" t="s">
        <v>370</v>
      </c>
      <c r="H20" s="710" t="s">
        <v>517</v>
      </c>
      <c r="I20" s="581"/>
      <c r="J20" s="711" t="s">
        <v>6</v>
      </c>
      <c r="K20" s="712">
        <v>45566</v>
      </c>
      <c r="L20" s="712">
        <v>45657</v>
      </c>
      <c r="M20" s="736" t="s">
        <v>518</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88"/>
      <c r="B21" s="591"/>
      <c r="C21" s="591"/>
      <c r="D21" s="582"/>
      <c r="E21" s="653"/>
      <c r="F21" s="655"/>
      <c r="G21" s="714"/>
      <c r="H21" s="715"/>
      <c r="I21" s="582"/>
      <c r="J21" s="716"/>
      <c r="K21" s="717"/>
      <c r="L21" s="717"/>
      <c r="M21" s="737"/>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88"/>
      <c r="B22" s="591"/>
      <c r="C22" s="591"/>
      <c r="D22" s="582"/>
      <c r="E22" s="653"/>
      <c r="F22" s="655"/>
      <c r="G22" s="714"/>
      <c r="H22" s="715"/>
      <c r="I22" s="582"/>
      <c r="J22" s="716"/>
      <c r="K22" s="717"/>
      <c r="L22" s="717"/>
      <c r="M22" s="737"/>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88"/>
      <c r="B23" s="591"/>
      <c r="C23" s="591"/>
      <c r="D23" s="582"/>
      <c r="E23" s="653"/>
      <c r="F23" s="655"/>
      <c r="G23" s="714"/>
      <c r="H23" s="715"/>
      <c r="I23" s="582"/>
      <c r="J23" s="716"/>
      <c r="K23" s="717"/>
      <c r="L23" s="717"/>
      <c r="M23" s="737"/>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88"/>
      <c r="B24" s="591"/>
      <c r="C24" s="591"/>
      <c r="D24" s="582"/>
      <c r="E24" s="653"/>
      <c r="F24" s="655"/>
      <c r="G24" s="714"/>
      <c r="H24" s="715"/>
      <c r="I24" s="582"/>
      <c r="J24" s="716"/>
      <c r="K24" s="717"/>
      <c r="L24" s="717"/>
      <c r="M24" s="737"/>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88"/>
      <c r="B25" s="591"/>
      <c r="C25" s="591"/>
      <c r="D25" s="582"/>
      <c r="E25" s="653"/>
      <c r="F25" s="655"/>
      <c r="G25" s="714"/>
      <c r="H25" s="715"/>
      <c r="I25" s="582"/>
      <c r="J25" s="716"/>
      <c r="K25" s="717"/>
      <c r="L25" s="717"/>
      <c r="M25" s="737"/>
      <c r="N25" s="34"/>
      <c r="O25" s="34"/>
    </row>
    <row r="26" spans="1:169">
      <c r="A26" s="588"/>
      <c r="B26" s="591"/>
      <c r="C26" s="591"/>
      <c r="D26" s="582"/>
      <c r="E26" s="653"/>
      <c r="F26" s="655"/>
      <c r="G26" s="714"/>
      <c r="H26" s="715"/>
      <c r="I26" s="582"/>
      <c r="J26" s="716"/>
      <c r="K26" s="717"/>
      <c r="L26" s="717"/>
      <c r="M26" s="737"/>
      <c r="N26" s="34"/>
      <c r="O26" s="34"/>
    </row>
    <row r="27" spans="1:169">
      <c r="A27" s="588"/>
      <c r="B27" s="591"/>
      <c r="C27" s="591"/>
      <c r="D27" s="582"/>
      <c r="E27" s="653"/>
      <c r="F27" s="655"/>
      <c r="G27" s="714"/>
      <c r="H27" s="715"/>
      <c r="I27" s="582"/>
      <c r="J27" s="716"/>
      <c r="K27" s="717"/>
      <c r="L27" s="717"/>
      <c r="M27" s="737"/>
      <c r="N27" s="34"/>
      <c r="O27" s="34"/>
    </row>
    <row r="28" spans="1:169">
      <c r="A28" s="588"/>
      <c r="B28" s="591"/>
      <c r="C28" s="591"/>
      <c r="D28" s="582"/>
      <c r="E28" s="653"/>
      <c r="F28" s="655"/>
      <c r="G28" s="714"/>
      <c r="H28" s="715"/>
      <c r="I28" s="582"/>
      <c r="J28" s="716"/>
      <c r="K28" s="717"/>
      <c r="L28" s="717"/>
      <c r="M28" s="737"/>
      <c r="N28" s="34"/>
      <c r="O28" s="34"/>
    </row>
    <row r="29" spans="1:169" ht="15.75" thickBot="1">
      <c r="A29" s="588"/>
      <c r="B29" s="591"/>
      <c r="C29" s="591"/>
      <c r="D29" s="582"/>
      <c r="E29" s="653"/>
      <c r="F29" s="655"/>
      <c r="G29" s="719"/>
      <c r="H29" s="720"/>
      <c r="I29" s="583"/>
      <c r="J29" s="721"/>
      <c r="K29" s="722"/>
      <c r="L29" s="722"/>
      <c r="M29" s="738"/>
      <c r="N29" s="34"/>
      <c r="O29" s="34"/>
    </row>
    <row r="30" spans="1:169" s="26" customFormat="1" ht="12.75" hidden="1" customHeight="1">
      <c r="A30" s="588">
        <f>'7- Mapa Final'!A30</f>
        <v>3</v>
      </c>
      <c r="B30" s="591" t="str">
        <f>'7- Mapa Final'!B30</f>
        <v xml:space="preserve">Imposibilidad de consolidar la cobertura de la carrera Judicial </v>
      </c>
      <c r="C30" s="591" t="str">
        <f>'7- Mapa Final'!C30</f>
        <v>Cuando no se dispone de la toatlidad de cargos  cubiertos en carera</v>
      </c>
      <c r="D30" s="651" t="e">
        <f>'7- Mapa Final'!J30</f>
        <v>#DIV/0!</v>
      </c>
      <c r="E30" s="652" t="e">
        <f>'7- Mapa Final'!K30</f>
        <v>#VALUE!</v>
      </c>
      <c r="F30" s="655" t="e">
        <f>'7- Mapa Final'!M30</f>
        <v>#DIV/0!</v>
      </c>
      <c r="G30" s="709"/>
      <c r="H30" s="727"/>
      <c r="I30" s="581"/>
      <c r="J30" s="711" t="s">
        <v>6</v>
      </c>
      <c r="K30" s="712">
        <v>45566</v>
      </c>
      <c r="L30" s="712">
        <v>45657</v>
      </c>
      <c r="M30" s="739"/>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hidden="1" customHeight="1">
      <c r="A31" s="588"/>
      <c r="B31" s="591"/>
      <c r="C31" s="591"/>
      <c r="D31" s="582"/>
      <c r="E31" s="653"/>
      <c r="F31" s="655"/>
      <c r="G31" s="714"/>
      <c r="H31" s="728"/>
      <c r="I31" s="582"/>
      <c r="J31" s="716"/>
      <c r="K31" s="717"/>
      <c r="L31" s="717"/>
      <c r="M31" s="740"/>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hidden="1" customHeight="1">
      <c r="A32" s="588"/>
      <c r="B32" s="591"/>
      <c r="C32" s="591"/>
      <c r="D32" s="582"/>
      <c r="E32" s="653"/>
      <c r="F32" s="655"/>
      <c r="G32" s="714"/>
      <c r="H32" s="728"/>
      <c r="I32" s="582"/>
      <c r="J32" s="716"/>
      <c r="K32" s="717"/>
      <c r="L32" s="717"/>
      <c r="M32" s="740"/>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hidden="1" customHeight="1">
      <c r="A33" s="588"/>
      <c r="B33" s="591"/>
      <c r="C33" s="591"/>
      <c r="D33" s="582"/>
      <c r="E33" s="653"/>
      <c r="F33" s="655"/>
      <c r="G33" s="714"/>
      <c r="H33" s="728"/>
      <c r="I33" s="582"/>
      <c r="J33" s="716"/>
      <c r="K33" s="717"/>
      <c r="L33" s="717"/>
      <c r="M33" s="740"/>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hidden="1" customHeight="1">
      <c r="A34" s="588"/>
      <c r="B34" s="591"/>
      <c r="C34" s="591"/>
      <c r="D34" s="582"/>
      <c r="E34" s="653"/>
      <c r="F34" s="655"/>
      <c r="G34" s="714"/>
      <c r="H34" s="728"/>
      <c r="I34" s="582"/>
      <c r="J34" s="716"/>
      <c r="K34" s="717"/>
      <c r="L34" s="717"/>
      <c r="M34" s="740"/>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 hidden="1" customHeight="1">
      <c r="A35" s="588"/>
      <c r="B35" s="591"/>
      <c r="C35" s="591"/>
      <c r="D35" s="582"/>
      <c r="E35" s="653"/>
      <c r="F35" s="655"/>
      <c r="G35" s="714"/>
      <c r="H35" s="728"/>
      <c r="I35" s="582"/>
      <c r="J35" s="716"/>
      <c r="K35" s="717"/>
      <c r="L35" s="717"/>
      <c r="M35" s="740"/>
      <c r="N35" s="34"/>
      <c r="O35" s="34"/>
    </row>
    <row r="36" spans="1:169" ht="15" hidden="1" customHeight="1">
      <c r="A36" s="588"/>
      <c r="B36" s="591"/>
      <c r="C36" s="591"/>
      <c r="D36" s="582"/>
      <c r="E36" s="653"/>
      <c r="F36" s="655"/>
      <c r="G36" s="714"/>
      <c r="H36" s="728"/>
      <c r="I36" s="582"/>
      <c r="J36" s="716"/>
      <c r="K36" s="717"/>
      <c r="L36" s="717"/>
      <c r="M36" s="740"/>
      <c r="N36" s="34"/>
      <c r="O36" s="34"/>
    </row>
    <row r="37" spans="1:169" ht="15" hidden="1" customHeight="1">
      <c r="A37" s="588"/>
      <c r="B37" s="591"/>
      <c r="C37" s="591"/>
      <c r="D37" s="582"/>
      <c r="E37" s="653"/>
      <c r="F37" s="655"/>
      <c r="G37" s="714"/>
      <c r="H37" s="728"/>
      <c r="I37" s="582"/>
      <c r="J37" s="716"/>
      <c r="K37" s="717"/>
      <c r="L37" s="717"/>
      <c r="M37" s="740"/>
      <c r="N37" s="34"/>
      <c r="O37" s="34"/>
    </row>
    <row r="38" spans="1:169" ht="15" hidden="1" customHeight="1">
      <c r="A38" s="588"/>
      <c r="B38" s="591"/>
      <c r="C38" s="591"/>
      <c r="D38" s="582"/>
      <c r="E38" s="653"/>
      <c r="F38" s="655"/>
      <c r="G38" s="714"/>
      <c r="H38" s="728"/>
      <c r="I38" s="582"/>
      <c r="J38" s="716"/>
      <c r="K38" s="717"/>
      <c r="L38" s="717"/>
      <c r="M38" s="740"/>
      <c r="N38" s="34"/>
      <c r="O38" s="34"/>
    </row>
    <row r="39" spans="1:169" ht="15.75" hidden="1" customHeight="1" thickBot="1">
      <c r="A39" s="588"/>
      <c r="B39" s="591"/>
      <c r="C39" s="591"/>
      <c r="D39" s="582"/>
      <c r="E39" s="653"/>
      <c r="F39" s="655"/>
      <c r="G39" s="719"/>
      <c r="H39" s="729"/>
      <c r="I39" s="583"/>
      <c r="J39" s="721"/>
      <c r="K39" s="722"/>
      <c r="L39" s="722"/>
      <c r="M39" s="741"/>
      <c r="N39" s="34"/>
      <c r="O39" s="34"/>
    </row>
    <row r="40" spans="1:169" s="26" customFormat="1" ht="12.75" customHeight="1">
      <c r="A40" s="588">
        <f>'7- Mapa Final'!A40</f>
        <v>4</v>
      </c>
      <c r="B40" s="591" t="str">
        <f>'7- Mapa Final'!B40</f>
        <v xml:space="preserve">Incumplimiento de los  términos y requisitos de ley en la atención  de los requerimientos de la ciudadanía </v>
      </c>
      <c r="C40" s="591" t="str">
        <f>'7- Mapa Final'!C40</f>
        <v xml:space="preserve">Responder fuera de tiempo o sin solucionar los requerimientos de la ciudadanía </v>
      </c>
      <c r="D40" s="651" t="str">
        <f>'7- Mapa Final'!J40</f>
        <v>Muy Baja - 1</v>
      </c>
      <c r="E40" s="652" t="str">
        <f>'7- Mapa Final'!K40</f>
        <v>Menor - 2</v>
      </c>
      <c r="F40" s="655" t="str">
        <f>'7- Mapa Final'!M40</f>
        <v>Bajo - 2</v>
      </c>
      <c r="G40" s="709" t="s">
        <v>370</v>
      </c>
      <c r="H40" s="710" t="s">
        <v>522</v>
      </c>
      <c r="I40" s="581"/>
      <c r="J40" s="711" t="s">
        <v>6</v>
      </c>
      <c r="K40" s="712">
        <v>45566</v>
      </c>
      <c r="L40" s="712">
        <v>45657</v>
      </c>
      <c r="M40" s="736" t="s">
        <v>523</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88"/>
      <c r="B41" s="591"/>
      <c r="C41" s="591"/>
      <c r="D41" s="582"/>
      <c r="E41" s="653"/>
      <c r="F41" s="655"/>
      <c r="G41" s="714"/>
      <c r="H41" s="715"/>
      <c r="I41" s="582"/>
      <c r="J41" s="716"/>
      <c r="K41" s="717"/>
      <c r="L41" s="717"/>
      <c r="M41" s="737"/>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88"/>
      <c r="B42" s="591"/>
      <c r="C42" s="591"/>
      <c r="D42" s="582"/>
      <c r="E42" s="653"/>
      <c r="F42" s="655"/>
      <c r="G42" s="714"/>
      <c r="H42" s="715"/>
      <c r="I42" s="582"/>
      <c r="J42" s="716"/>
      <c r="K42" s="717"/>
      <c r="L42" s="717"/>
      <c r="M42" s="737"/>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88"/>
      <c r="B43" s="591"/>
      <c r="C43" s="591"/>
      <c r="D43" s="582"/>
      <c r="E43" s="653"/>
      <c r="F43" s="655"/>
      <c r="G43" s="714"/>
      <c r="H43" s="715"/>
      <c r="I43" s="582"/>
      <c r="J43" s="716"/>
      <c r="K43" s="717"/>
      <c r="L43" s="717"/>
      <c r="M43" s="737"/>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88"/>
      <c r="B44" s="591"/>
      <c r="C44" s="591"/>
      <c r="D44" s="582"/>
      <c r="E44" s="653"/>
      <c r="F44" s="655"/>
      <c r="G44" s="714"/>
      <c r="H44" s="715"/>
      <c r="I44" s="582"/>
      <c r="J44" s="716"/>
      <c r="K44" s="717"/>
      <c r="L44" s="717"/>
      <c r="M44" s="737"/>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88"/>
      <c r="B45" s="591"/>
      <c r="C45" s="591"/>
      <c r="D45" s="582"/>
      <c r="E45" s="653"/>
      <c r="F45" s="655"/>
      <c r="G45" s="714"/>
      <c r="H45" s="715"/>
      <c r="I45" s="582"/>
      <c r="J45" s="716"/>
      <c r="K45" s="717"/>
      <c r="L45" s="717"/>
      <c r="M45" s="737"/>
      <c r="N45" s="34"/>
      <c r="O45" s="34"/>
    </row>
    <row r="46" spans="1:169">
      <c r="A46" s="588"/>
      <c r="B46" s="591"/>
      <c r="C46" s="591"/>
      <c r="D46" s="582"/>
      <c r="E46" s="653"/>
      <c r="F46" s="655"/>
      <c r="G46" s="714"/>
      <c r="H46" s="715"/>
      <c r="I46" s="582"/>
      <c r="J46" s="716"/>
      <c r="K46" s="717"/>
      <c r="L46" s="717"/>
      <c r="M46" s="737"/>
      <c r="N46" s="34"/>
      <c r="O46" s="34"/>
    </row>
    <row r="47" spans="1:169">
      <c r="A47" s="588"/>
      <c r="B47" s="591"/>
      <c r="C47" s="591"/>
      <c r="D47" s="582"/>
      <c r="E47" s="653"/>
      <c r="F47" s="655"/>
      <c r="G47" s="714"/>
      <c r="H47" s="715"/>
      <c r="I47" s="582"/>
      <c r="J47" s="716"/>
      <c r="K47" s="717"/>
      <c r="L47" s="717"/>
      <c r="M47" s="737"/>
      <c r="N47" s="34"/>
      <c r="O47" s="34"/>
    </row>
    <row r="48" spans="1:169">
      <c r="A48" s="588"/>
      <c r="B48" s="591"/>
      <c r="C48" s="591"/>
      <c r="D48" s="582"/>
      <c r="E48" s="653"/>
      <c r="F48" s="655"/>
      <c r="G48" s="714"/>
      <c r="H48" s="715"/>
      <c r="I48" s="582"/>
      <c r="J48" s="716"/>
      <c r="K48" s="717"/>
      <c r="L48" s="717"/>
      <c r="M48" s="737"/>
      <c r="N48" s="34"/>
      <c r="O48" s="34"/>
    </row>
    <row r="49" spans="1:169" ht="15.75" thickBot="1">
      <c r="A49" s="588"/>
      <c r="B49" s="591"/>
      <c r="C49" s="591"/>
      <c r="D49" s="582"/>
      <c r="E49" s="653"/>
      <c r="F49" s="655"/>
      <c r="G49" s="719"/>
      <c r="H49" s="720"/>
      <c r="I49" s="583"/>
      <c r="J49" s="721"/>
      <c r="K49" s="722"/>
      <c r="L49" s="722"/>
      <c r="M49" s="738"/>
      <c r="N49" s="34"/>
      <c r="O49" s="34"/>
    </row>
    <row r="50" spans="1:169" s="26" customFormat="1" ht="12.75">
      <c r="A50" s="588">
        <f>'7- Mapa Final'!A50</f>
        <v>5</v>
      </c>
      <c r="B50" s="591" t="str">
        <f>'7- Mapa Final'!B50</f>
        <v>Recibir dádivas o beneficios a nombre propio o de terceros para seleccionar o, rechazar aspirantes sin el lleno de los requisitos o asignar puntajes erróneos</v>
      </c>
      <c r="C50" s="591" t="str">
        <f>'7- Mapa Final'!C50</f>
        <v>Se efectuán y comunican resultados de los procesos en los cuales se seleccionana aspirantes que no cumplen con los requisitos, o se rechazan aspirantes que cumplen o se entregan puntajes con información que no coinciden con los resultados obtenidos</v>
      </c>
      <c r="D50" s="651" t="e">
        <f>'7- Mapa Final'!J50</f>
        <v>#DIV/0!</v>
      </c>
      <c r="E50" s="652" t="e">
        <f>'7- Mapa Final'!K50</f>
        <v>#VALUE!</v>
      </c>
      <c r="F50" s="655" t="e">
        <f>'7- Mapa Final'!M50</f>
        <v>#DIV/0!</v>
      </c>
      <c r="G50" s="515"/>
      <c r="H50" s="647"/>
      <c r="I50" s="647"/>
      <c r="J50" s="647"/>
      <c r="K50" s="647"/>
      <c r="L50" s="647"/>
      <c r="M50" s="649"/>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88"/>
      <c r="B51" s="591"/>
      <c r="C51" s="591"/>
      <c r="D51" s="582"/>
      <c r="E51" s="653"/>
      <c r="F51" s="655"/>
      <c r="G51" s="515"/>
      <c r="H51" s="647"/>
      <c r="I51" s="647"/>
      <c r="J51" s="647"/>
      <c r="K51" s="647"/>
      <c r="L51" s="647"/>
      <c r="M51" s="649"/>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88"/>
      <c r="B52" s="591"/>
      <c r="C52" s="591"/>
      <c r="D52" s="582"/>
      <c r="E52" s="653"/>
      <c r="F52" s="655"/>
      <c r="G52" s="515"/>
      <c r="H52" s="647"/>
      <c r="I52" s="647"/>
      <c r="J52" s="647"/>
      <c r="K52" s="647"/>
      <c r="L52" s="647"/>
      <c r="M52" s="649"/>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88"/>
      <c r="B53" s="591"/>
      <c r="C53" s="591"/>
      <c r="D53" s="582"/>
      <c r="E53" s="653"/>
      <c r="F53" s="655"/>
      <c r="G53" s="515"/>
      <c r="H53" s="647"/>
      <c r="I53" s="647"/>
      <c r="J53" s="647"/>
      <c r="K53" s="647"/>
      <c r="L53" s="647"/>
      <c r="M53" s="649"/>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88"/>
      <c r="B54" s="591"/>
      <c r="C54" s="591"/>
      <c r="D54" s="582"/>
      <c r="E54" s="653"/>
      <c r="F54" s="655"/>
      <c r="G54" s="515"/>
      <c r="H54" s="647"/>
      <c r="I54" s="647"/>
      <c r="J54" s="647"/>
      <c r="K54" s="647"/>
      <c r="L54" s="647"/>
      <c r="M54" s="649"/>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88"/>
      <c r="B55" s="591"/>
      <c r="C55" s="591"/>
      <c r="D55" s="582"/>
      <c r="E55" s="653"/>
      <c r="F55" s="655"/>
      <c r="G55" s="515"/>
      <c r="H55" s="647"/>
      <c r="I55" s="647"/>
      <c r="J55" s="647"/>
      <c r="K55" s="647"/>
      <c r="L55" s="647"/>
      <c r="M55" s="649"/>
      <c r="N55" s="34"/>
      <c r="O55" s="34"/>
    </row>
    <row r="56" spans="1:169">
      <c r="A56" s="588"/>
      <c r="B56" s="591"/>
      <c r="C56" s="591"/>
      <c r="D56" s="582"/>
      <c r="E56" s="653"/>
      <c r="F56" s="655"/>
      <c r="G56" s="515"/>
      <c r="H56" s="647"/>
      <c r="I56" s="647"/>
      <c r="J56" s="647"/>
      <c r="K56" s="647"/>
      <c r="L56" s="647"/>
      <c r="M56" s="649"/>
      <c r="N56" s="34"/>
      <c r="O56" s="34"/>
    </row>
    <row r="57" spans="1:169">
      <c r="A57" s="588"/>
      <c r="B57" s="591"/>
      <c r="C57" s="591"/>
      <c r="D57" s="582"/>
      <c r="E57" s="653"/>
      <c r="F57" s="655"/>
      <c r="G57" s="515"/>
      <c r="H57" s="647"/>
      <c r="I57" s="647"/>
      <c r="J57" s="647"/>
      <c r="K57" s="647"/>
      <c r="L57" s="647"/>
      <c r="M57" s="649"/>
      <c r="N57" s="34"/>
      <c r="O57" s="34"/>
    </row>
    <row r="58" spans="1:169">
      <c r="A58" s="588"/>
      <c r="B58" s="591"/>
      <c r="C58" s="591"/>
      <c r="D58" s="582"/>
      <c r="E58" s="653"/>
      <c r="F58" s="655"/>
      <c r="G58" s="515"/>
      <c r="H58" s="647"/>
      <c r="I58" s="647"/>
      <c r="J58" s="647"/>
      <c r="K58" s="647"/>
      <c r="L58" s="647"/>
      <c r="M58" s="649"/>
      <c r="N58" s="34"/>
      <c r="O58" s="34"/>
    </row>
    <row r="59" spans="1:169">
      <c r="A59" s="588"/>
      <c r="B59" s="591"/>
      <c r="C59" s="591"/>
      <c r="D59" s="582"/>
      <c r="E59" s="653"/>
      <c r="F59" s="655"/>
      <c r="G59" s="515"/>
      <c r="H59" s="647"/>
      <c r="I59" s="647"/>
      <c r="J59" s="647"/>
      <c r="K59" s="647"/>
      <c r="L59" s="647"/>
      <c r="M59" s="649"/>
      <c r="N59" s="34"/>
      <c r="O59" s="34"/>
    </row>
    <row r="60" spans="1:169" s="26" customFormat="1" ht="12.75">
      <c r="A60" s="588">
        <f>'7- Mapa Final'!A60</f>
        <v>6</v>
      </c>
      <c r="B60" s="591" t="str">
        <f>'7- Mapa Final'!B60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60" s="591" t="str">
        <f>'7- Mapa Final'!C60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60" s="651" t="e">
        <f>'7- Mapa Final'!J60</f>
        <v>#DIV/0!</v>
      </c>
      <c r="E60" s="652" t="e">
        <f>'7- Mapa Final'!K60</f>
        <v>#VALUE!</v>
      </c>
      <c r="F60" s="655" t="e">
        <f>'7- Mapa Final'!M60</f>
        <v>#DIV/0!</v>
      </c>
      <c r="G60" s="515" t="s">
        <v>371</v>
      </c>
      <c r="H60" s="647"/>
      <c r="I60" s="647"/>
      <c r="J60" s="647"/>
      <c r="K60" s="647"/>
      <c r="L60" s="647"/>
      <c r="M60" s="649"/>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88"/>
      <c r="B61" s="591"/>
      <c r="C61" s="591"/>
      <c r="D61" s="582"/>
      <c r="E61" s="653"/>
      <c r="F61" s="655"/>
      <c r="G61" s="515"/>
      <c r="H61" s="647"/>
      <c r="I61" s="647"/>
      <c r="J61" s="647"/>
      <c r="K61" s="647"/>
      <c r="L61" s="647"/>
      <c r="M61" s="649"/>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88"/>
      <c r="B62" s="591"/>
      <c r="C62" s="591"/>
      <c r="D62" s="582"/>
      <c r="E62" s="653"/>
      <c r="F62" s="655"/>
      <c r="G62" s="515"/>
      <c r="H62" s="647"/>
      <c r="I62" s="647"/>
      <c r="J62" s="647"/>
      <c r="K62" s="647"/>
      <c r="L62" s="647"/>
      <c r="M62" s="649"/>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88"/>
      <c r="B63" s="591"/>
      <c r="C63" s="591"/>
      <c r="D63" s="582"/>
      <c r="E63" s="653"/>
      <c r="F63" s="655"/>
      <c r="G63" s="515"/>
      <c r="H63" s="647"/>
      <c r="I63" s="647"/>
      <c r="J63" s="647"/>
      <c r="K63" s="647"/>
      <c r="L63" s="647"/>
      <c r="M63" s="649"/>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88"/>
      <c r="B64" s="591"/>
      <c r="C64" s="591"/>
      <c r="D64" s="582"/>
      <c r="E64" s="653"/>
      <c r="F64" s="655"/>
      <c r="G64" s="515"/>
      <c r="H64" s="647"/>
      <c r="I64" s="647"/>
      <c r="J64" s="647"/>
      <c r="K64" s="647"/>
      <c r="L64" s="647"/>
      <c r="M64" s="649"/>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c r="A65" s="588"/>
      <c r="B65" s="591"/>
      <c r="C65" s="591"/>
      <c r="D65" s="582"/>
      <c r="E65" s="653"/>
      <c r="F65" s="655"/>
      <c r="G65" s="515"/>
      <c r="H65" s="647"/>
      <c r="I65" s="647"/>
      <c r="J65" s="647"/>
      <c r="K65" s="647"/>
      <c r="L65" s="647"/>
      <c r="M65" s="649"/>
      <c r="N65" s="34"/>
      <c r="O65" s="34"/>
    </row>
    <row r="66" spans="1:169">
      <c r="A66" s="588"/>
      <c r="B66" s="591"/>
      <c r="C66" s="591"/>
      <c r="D66" s="582"/>
      <c r="E66" s="653"/>
      <c r="F66" s="655"/>
      <c r="G66" s="515"/>
      <c r="H66" s="647"/>
      <c r="I66" s="647"/>
      <c r="J66" s="647"/>
      <c r="K66" s="647"/>
      <c r="L66" s="647"/>
      <c r="M66" s="649"/>
      <c r="N66" s="34"/>
      <c r="O66" s="34"/>
    </row>
    <row r="67" spans="1:169">
      <c r="A67" s="588"/>
      <c r="B67" s="591"/>
      <c r="C67" s="591"/>
      <c r="D67" s="582"/>
      <c r="E67" s="653"/>
      <c r="F67" s="655"/>
      <c r="G67" s="515"/>
      <c r="H67" s="647"/>
      <c r="I67" s="647"/>
      <c r="J67" s="647"/>
      <c r="K67" s="647"/>
      <c r="L67" s="647"/>
      <c r="M67" s="649"/>
      <c r="N67" s="34"/>
      <c r="O67" s="34"/>
    </row>
    <row r="68" spans="1:169">
      <c r="A68" s="588"/>
      <c r="B68" s="591"/>
      <c r="C68" s="591"/>
      <c r="D68" s="582"/>
      <c r="E68" s="653"/>
      <c r="F68" s="655"/>
      <c r="G68" s="515"/>
      <c r="H68" s="647"/>
      <c r="I68" s="647"/>
      <c r="J68" s="647"/>
      <c r="K68" s="647"/>
      <c r="L68" s="647"/>
      <c r="M68" s="649"/>
      <c r="N68" s="34"/>
      <c r="O68" s="34"/>
    </row>
    <row r="69" spans="1:169">
      <c r="A69" s="588"/>
      <c r="B69" s="591"/>
      <c r="C69" s="591"/>
      <c r="D69" s="582"/>
      <c r="E69" s="653"/>
      <c r="F69" s="655"/>
      <c r="G69" s="515"/>
      <c r="H69" s="647"/>
      <c r="I69" s="647"/>
      <c r="J69" s="647"/>
      <c r="K69" s="647"/>
      <c r="L69" s="647"/>
      <c r="M69" s="649"/>
      <c r="N69" s="34"/>
      <c r="O69" s="34"/>
    </row>
    <row r="70" spans="1:169" s="26" customFormat="1" ht="12.75" customHeight="1">
      <c r="A70" s="588">
        <f>'7- Mapa Final'!A70</f>
        <v>7</v>
      </c>
      <c r="B70" s="591" t="str">
        <f>'7- Mapa Final'!B70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70" s="591" t="str">
        <f>'7- Mapa Final'!C70</f>
        <v>Cuando se influye de manera inadecuada o se induce a un trato favorable o desfavorable para determinar que aspirantes deben ser admitidos o rechazados en los procesos de selección (concursos de méritos), prevaleciendo criterios subjetivos de conveniencia o intereses particulares</v>
      </c>
      <c r="D70" s="651" t="e">
        <f>'7- Mapa Final'!J70</f>
        <v>#DIV/0!</v>
      </c>
      <c r="E70" s="652" t="e">
        <f>'7- Mapa Final'!K70</f>
        <v>#VALUE!</v>
      </c>
      <c r="F70" s="655" t="e">
        <f>'7- Mapa Final'!M70</f>
        <v>#DIV/0!</v>
      </c>
      <c r="G70" s="515" t="s">
        <v>371</v>
      </c>
      <c r="H70" s="647"/>
      <c r="I70" s="647"/>
      <c r="J70" s="647"/>
      <c r="K70" s="647"/>
      <c r="L70" s="647"/>
      <c r="M70" s="649"/>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588"/>
      <c r="B71" s="591"/>
      <c r="C71" s="591"/>
      <c r="D71" s="582"/>
      <c r="E71" s="653"/>
      <c r="F71" s="655"/>
      <c r="G71" s="515"/>
      <c r="H71" s="647"/>
      <c r="I71" s="647"/>
      <c r="J71" s="647"/>
      <c r="K71" s="647"/>
      <c r="L71" s="647"/>
      <c r="M71" s="649"/>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588"/>
      <c r="B72" s="591"/>
      <c r="C72" s="591"/>
      <c r="D72" s="582"/>
      <c r="E72" s="653"/>
      <c r="F72" s="655"/>
      <c r="G72" s="515"/>
      <c r="H72" s="647"/>
      <c r="I72" s="647"/>
      <c r="J72" s="647"/>
      <c r="K72" s="647"/>
      <c r="L72" s="647"/>
      <c r="M72" s="649"/>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588"/>
      <c r="B73" s="591"/>
      <c r="C73" s="591"/>
      <c r="D73" s="582"/>
      <c r="E73" s="653"/>
      <c r="F73" s="655"/>
      <c r="G73" s="515"/>
      <c r="H73" s="647"/>
      <c r="I73" s="647"/>
      <c r="J73" s="647"/>
      <c r="K73" s="647"/>
      <c r="L73" s="647"/>
      <c r="M73" s="649"/>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c r="A74" s="588"/>
      <c r="B74" s="591"/>
      <c r="C74" s="591"/>
      <c r="D74" s="582"/>
      <c r="E74" s="653"/>
      <c r="F74" s="655"/>
      <c r="G74" s="515"/>
      <c r="H74" s="647"/>
      <c r="I74" s="647"/>
      <c r="J74" s="647"/>
      <c r="K74" s="647"/>
      <c r="L74" s="647"/>
      <c r="M74" s="649"/>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c r="A75" s="588"/>
      <c r="B75" s="591"/>
      <c r="C75" s="591"/>
      <c r="D75" s="582"/>
      <c r="E75" s="653"/>
      <c r="F75" s="655"/>
      <c r="G75" s="515"/>
      <c r="H75" s="647"/>
      <c r="I75" s="647"/>
      <c r="J75" s="647"/>
      <c r="K75" s="647"/>
      <c r="L75" s="647"/>
      <c r="M75" s="649"/>
      <c r="N75" s="34"/>
      <c r="O75" s="34"/>
    </row>
    <row r="76" spans="1:169">
      <c r="A76" s="588"/>
      <c r="B76" s="591"/>
      <c r="C76" s="591"/>
      <c r="D76" s="582"/>
      <c r="E76" s="653"/>
      <c r="F76" s="655"/>
      <c r="G76" s="515"/>
      <c r="H76" s="647"/>
      <c r="I76" s="647"/>
      <c r="J76" s="647"/>
      <c r="K76" s="647"/>
      <c r="L76" s="647"/>
      <c r="M76" s="649"/>
      <c r="N76" s="34"/>
      <c r="O76" s="34"/>
    </row>
    <row r="77" spans="1:169">
      <c r="A77" s="588"/>
      <c r="B77" s="591"/>
      <c r="C77" s="591"/>
      <c r="D77" s="582"/>
      <c r="E77" s="653"/>
      <c r="F77" s="655"/>
      <c r="G77" s="515"/>
      <c r="H77" s="647"/>
      <c r="I77" s="647"/>
      <c r="J77" s="647"/>
      <c r="K77" s="647"/>
      <c r="L77" s="647"/>
      <c r="M77" s="649"/>
      <c r="N77" s="34"/>
      <c r="O77" s="34"/>
    </row>
    <row r="78" spans="1:169">
      <c r="A78" s="588"/>
      <c r="B78" s="591"/>
      <c r="C78" s="591"/>
      <c r="D78" s="582"/>
      <c r="E78" s="653"/>
      <c r="F78" s="655"/>
      <c r="G78" s="515"/>
      <c r="H78" s="647"/>
      <c r="I78" s="647"/>
      <c r="J78" s="647"/>
      <c r="K78" s="647"/>
      <c r="L78" s="647"/>
      <c r="M78" s="649"/>
      <c r="N78" s="34"/>
      <c r="O78" s="34"/>
    </row>
    <row r="79" spans="1:169">
      <c r="A79" s="588"/>
      <c r="B79" s="591"/>
      <c r="C79" s="591"/>
      <c r="D79" s="582"/>
      <c r="E79" s="653"/>
      <c r="F79" s="655"/>
      <c r="G79" s="515"/>
      <c r="H79" s="647"/>
      <c r="I79" s="647"/>
      <c r="J79" s="647"/>
      <c r="K79" s="647"/>
      <c r="L79" s="647"/>
      <c r="M79" s="649"/>
      <c r="N79" s="34"/>
      <c r="O79" s="34"/>
    </row>
    <row r="80" spans="1:169" s="26" customFormat="1" ht="12.75" customHeight="1">
      <c r="A80" s="588">
        <f>'7- Mapa Final'!A80</f>
        <v>8</v>
      </c>
      <c r="B80" s="591" t="str">
        <f>'7- Mapa Final'!B80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80" s="591" t="str">
        <f>'7- Mapa Final'!C80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80" s="651" t="e">
        <f>'7- Mapa Final'!J80</f>
        <v>#DIV/0!</v>
      </c>
      <c r="E80" s="652" t="e">
        <f>'7- Mapa Final'!K80</f>
        <v>#VALUE!</v>
      </c>
      <c r="F80" s="655" t="e">
        <f>'7- Mapa Final'!M80</f>
        <v>#DIV/0!</v>
      </c>
      <c r="G80" s="515" t="s">
        <v>371</v>
      </c>
      <c r="H80" s="647"/>
      <c r="I80" s="647"/>
      <c r="J80" s="647"/>
      <c r="K80" s="647"/>
      <c r="L80" s="647"/>
      <c r="M80" s="649"/>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row>
    <row r="81" spans="1:169" s="26" customFormat="1" ht="12.75" customHeight="1">
      <c r="A81" s="588"/>
      <c r="B81" s="591"/>
      <c r="C81" s="591"/>
      <c r="D81" s="582"/>
      <c r="E81" s="653"/>
      <c r="F81" s="655"/>
      <c r="G81" s="515"/>
      <c r="H81" s="647"/>
      <c r="I81" s="647"/>
      <c r="J81" s="647"/>
      <c r="K81" s="647"/>
      <c r="L81" s="647"/>
      <c r="M81" s="649"/>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ustomHeight="1">
      <c r="A82" s="588"/>
      <c r="B82" s="591"/>
      <c r="C82" s="591"/>
      <c r="D82" s="582"/>
      <c r="E82" s="653"/>
      <c r="F82" s="655"/>
      <c r="G82" s="515"/>
      <c r="H82" s="647"/>
      <c r="I82" s="647"/>
      <c r="J82" s="647"/>
      <c r="K82" s="647"/>
      <c r="L82" s="647"/>
      <c r="M82" s="649"/>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ustomHeight="1">
      <c r="A83" s="588"/>
      <c r="B83" s="591"/>
      <c r="C83" s="591"/>
      <c r="D83" s="582"/>
      <c r="E83" s="653"/>
      <c r="F83" s="655"/>
      <c r="G83" s="515"/>
      <c r="H83" s="647"/>
      <c r="I83" s="647"/>
      <c r="J83" s="647"/>
      <c r="K83" s="647"/>
      <c r="L83" s="647"/>
      <c r="M83" s="649"/>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3.5" customHeight="1">
      <c r="A84" s="588"/>
      <c r="B84" s="591"/>
      <c r="C84" s="591"/>
      <c r="D84" s="582"/>
      <c r="E84" s="653"/>
      <c r="F84" s="655"/>
      <c r="G84" s="515"/>
      <c r="H84" s="647"/>
      <c r="I84" s="647"/>
      <c r="J84" s="647"/>
      <c r="K84" s="647"/>
      <c r="L84" s="647"/>
      <c r="M84" s="649"/>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c r="A85" s="588"/>
      <c r="B85" s="591"/>
      <c r="C85" s="591"/>
      <c r="D85" s="582"/>
      <c r="E85" s="653"/>
      <c r="F85" s="655"/>
      <c r="G85" s="515"/>
      <c r="H85" s="647"/>
      <c r="I85" s="647"/>
      <c r="J85" s="647"/>
      <c r="K85" s="647"/>
      <c r="L85" s="647"/>
      <c r="M85" s="649"/>
      <c r="N85" s="34"/>
      <c r="O85" s="34"/>
    </row>
    <row r="86" spans="1:169">
      <c r="A86" s="588"/>
      <c r="B86" s="591"/>
      <c r="C86" s="591"/>
      <c r="D86" s="582"/>
      <c r="E86" s="653"/>
      <c r="F86" s="655"/>
      <c r="G86" s="515"/>
      <c r="H86" s="647"/>
      <c r="I86" s="647"/>
      <c r="J86" s="647"/>
      <c r="K86" s="647"/>
      <c r="L86" s="647"/>
      <c r="M86" s="649"/>
      <c r="N86" s="34"/>
      <c r="O86" s="34"/>
    </row>
    <row r="87" spans="1:169">
      <c r="A87" s="588"/>
      <c r="B87" s="591"/>
      <c r="C87" s="591"/>
      <c r="D87" s="582"/>
      <c r="E87" s="653"/>
      <c r="F87" s="655"/>
      <c r="G87" s="515"/>
      <c r="H87" s="647"/>
      <c r="I87" s="647"/>
      <c r="J87" s="647"/>
      <c r="K87" s="647"/>
      <c r="L87" s="647"/>
      <c r="M87" s="649"/>
      <c r="N87" s="34"/>
      <c r="O87" s="34"/>
    </row>
    <row r="88" spans="1:169">
      <c r="A88" s="588"/>
      <c r="B88" s="591"/>
      <c r="C88" s="591"/>
      <c r="D88" s="582"/>
      <c r="E88" s="653"/>
      <c r="F88" s="655"/>
      <c r="G88" s="515"/>
      <c r="H88" s="647"/>
      <c r="I88" s="647"/>
      <c r="J88" s="647"/>
      <c r="K88" s="647"/>
      <c r="L88" s="647"/>
      <c r="M88" s="649"/>
      <c r="N88" s="34"/>
      <c r="O88" s="34"/>
    </row>
    <row r="89" spans="1:169">
      <c r="A89" s="588"/>
      <c r="B89" s="591"/>
      <c r="C89" s="591"/>
      <c r="D89" s="582"/>
      <c r="E89" s="653"/>
      <c r="F89" s="655"/>
      <c r="G89" s="515"/>
      <c r="H89" s="647"/>
      <c r="I89" s="647"/>
      <c r="J89" s="647"/>
      <c r="K89" s="647"/>
      <c r="L89" s="647"/>
      <c r="M89" s="649"/>
      <c r="N89" s="34"/>
      <c r="O89" s="34"/>
    </row>
  </sheetData>
  <mergeCells count="121">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H80:H89"/>
    <mergeCell ref="I80:I89"/>
    <mergeCell ref="J80:J89"/>
    <mergeCell ref="K80:K89"/>
    <mergeCell ref="L80:L89"/>
    <mergeCell ref="J70:J79"/>
    <mergeCell ref="K70:K79"/>
    <mergeCell ref="L70:L79"/>
    <mergeCell ref="M70:M79"/>
  </mergeCells>
  <conditionalFormatting sqref="A7:B7">
    <cfRule type="containsText" dxfId="55" priority="203" operator="containsText" text="3- Moderado">
      <formula>NOT(ISERROR(SEARCH("3- Moderado",A7)))</formula>
    </cfRule>
    <cfRule type="containsText" dxfId="54" priority="204" operator="containsText" text="6- Moderado">
      <formula>NOT(ISERROR(SEARCH("6- Moderado",A7)))</formula>
    </cfRule>
    <cfRule type="containsText" dxfId="53" priority="205" operator="containsText" text="4- Moderado">
      <formula>NOT(ISERROR(SEARCH("4- Moderado",A7)))</formula>
    </cfRule>
    <cfRule type="containsText" dxfId="52" priority="206" operator="containsText" text="3- Bajo">
      <formula>NOT(ISERROR(SEARCH("3- Bajo",A7)))</formula>
    </cfRule>
    <cfRule type="containsText" dxfId="51" priority="207" operator="containsText" text="4- Bajo">
      <formula>NOT(ISERROR(SEARCH("4- Bajo",A7)))</formula>
    </cfRule>
    <cfRule type="containsText" dxfId="50" priority="208" operator="containsText" text="1- Bajo">
      <formula>NOT(ISERROR(SEARCH("1- Bajo",A7)))</formula>
    </cfRule>
  </conditionalFormatting>
  <conditionalFormatting sqref="A10:E10 A20:E20">
    <cfRule type="containsText" dxfId="49" priority="197" operator="containsText" text="3- Moderado">
      <formula>NOT(ISERROR(SEARCH("3- Moderado",A10)))</formula>
    </cfRule>
    <cfRule type="containsText" dxfId="48" priority="198" operator="containsText" text="6- Moderado">
      <formula>NOT(ISERROR(SEARCH("6- Moderado",A10)))</formula>
    </cfRule>
    <cfRule type="containsText" dxfId="47" priority="199" operator="containsText" text="4- Moderado">
      <formula>NOT(ISERROR(SEARCH("4- Moderado",A10)))</formula>
    </cfRule>
    <cfRule type="containsText" dxfId="46" priority="200" operator="containsText" text="3- Bajo">
      <formula>NOT(ISERROR(SEARCH("3- Bajo",A10)))</formula>
    </cfRule>
    <cfRule type="containsText" dxfId="45" priority="201" operator="containsText" text="4- Bajo">
      <formula>NOT(ISERROR(SEARCH("4- Bajo",A10)))</formula>
    </cfRule>
    <cfRule type="containsText" dxfId="44" priority="202" operator="containsText" text="1- Bajo">
      <formula>NOT(ISERROR(SEARCH("1- Bajo",A10)))</formula>
    </cfRule>
  </conditionalFormatting>
  <conditionalFormatting sqref="A30:E30">
    <cfRule type="containsText" dxfId="43" priority="151" operator="containsText" text="3- Moderado">
      <formula>NOT(ISERROR(SEARCH("3- Moderado",A30)))</formula>
    </cfRule>
    <cfRule type="containsText" dxfId="42" priority="152" operator="containsText" text="6- Moderado">
      <formula>NOT(ISERROR(SEARCH("6- Moderado",A30)))</formula>
    </cfRule>
    <cfRule type="containsText" dxfId="41" priority="153" operator="containsText" text="4- Moderado">
      <formula>NOT(ISERROR(SEARCH("4- Moderado",A30)))</formula>
    </cfRule>
    <cfRule type="containsText" dxfId="40" priority="154" operator="containsText" text="3- Bajo">
      <formula>NOT(ISERROR(SEARCH("3- Bajo",A30)))</formula>
    </cfRule>
    <cfRule type="containsText" dxfId="39" priority="155" operator="containsText" text="4- Bajo">
      <formula>NOT(ISERROR(SEARCH("4- Bajo",A30)))</formula>
    </cfRule>
    <cfRule type="containsText" dxfId="38" priority="156" operator="containsText" text="1- Bajo">
      <formula>NOT(ISERROR(SEARCH("1- Bajo",A30)))</formula>
    </cfRule>
  </conditionalFormatting>
  <conditionalFormatting sqref="A40:E40">
    <cfRule type="containsText" dxfId="37" priority="123" operator="containsText" text="3- Moderado">
      <formula>NOT(ISERROR(SEARCH("3- Moderado",A40)))</formula>
    </cfRule>
    <cfRule type="containsText" dxfId="36" priority="124" operator="containsText" text="6- Moderado">
      <formula>NOT(ISERROR(SEARCH("6- Moderado",A40)))</formula>
    </cfRule>
    <cfRule type="containsText" dxfId="35" priority="125" operator="containsText" text="4- Moderado">
      <formula>NOT(ISERROR(SEARCH("4- Moderado",A40)))</formula>
    </cfRule>
    <cfRule type="containsText" dxfId="34" priority="126" operator="containsText" text="3- Bajo">
      <formula>NOT(ISERROR(SEARCH("3- Bajo",A40)))</formula>
    </cfRule>
    <cfRule type="containsText" dxfId="33" priority="127" operator="containsText" text="4- Bajo">
      <formula>NOT(ISERROR(SEARCH("4- Bajo",A40)))</formula>
    </cfRule>
    <cfRule type="containsText" dxfId="32" priority="128" operator="containsText" text="1- Bajo">
      <formula>NOT(ISERROR(SEARCH("1- Bajo",A40)))</formula>
    </cfRule>
  </conditionalFormatting>
  <conditionalFormatting sqref="A50:E50">
    <cfRule type="containsText" dxfId="31" priority="95" operator="containsText" text="3- Moderado">
      <formula>NOT(ISERROR(SEARCH("3- Moderado",A50)))</formula>
    </cfRule>
    <cfRule type="containsText" dxfId="30" priority="96" operator="containsText" text="6- Moderado">
      <formula>NOT(ISERROR(SEARCH("6- Moderado",A50)))</formula>
    </cfRule>
    <cfRule type="containsText" dxfId="29" priority="97" operator="containsText" text="4- Moderado">
      <formula>NOT(ISERROR(SEARCH("4- Moderado",A50)))</formula>
    </cfRule>
    <cfRule type="containsText" dxfId="28" priority="98" operator="containsText" text="3- Bajo">
      <formula>NOT(ISERROR(SEARCH("3- Bajo",A50)))</formula>
    </cfRule>
    <cfRule type="containsText" dxfId="27" priority="99" operator="containsText" text="4- Bajo">
      <formula>NOT(ISERROR(SEARCH("4- Bajo",A50)))</formula>
    </cfRule>
    <cfRule type="containsText" dxfId="26" priority="100" operator="containsText" text="1- Bajo">
      <formula>NOT(ISERROR(SEARCH("1- Bajo",A50)))</formula>
    </cfRule>
  </conditionalFormatting>
  <conditionalFormatting sqref="A60:E60 A70:E70 A80:E80">
    <cfRule type="containsText" dxfId="25" priority="67" operator="containsText" text="3- Moderado">
      <formula>NOT(ISERROR(SEARCH("3- Moderado",A60)))</formula>
    </cfRule>
    <cfRule type="containsText" dxfId="24" priority="68" operator="containsText" text="6- Moderado">
      <formula>NOT(ISERROR(SEARCH("6- Moderado",A60)))</formula>
    </cfRule>
    <cfRule type="containsText" dxfId="23" priority="69" operator="containsText" text="4- Moderado">
      <formula>NOT(ISERROR(SEARCH("4- Moderado",A60)))</formula>
    </cfRule>
    <cfRule type="containsText" dxfId="22" priority="70" operator="containsText" text="3- Bajo">
      <formula>NOT(ISERROR(SEARCH("3- Bajo",A60)))</formula>
    </cfRule>
    <cfRule type="containsText" dxfId="21" priority="71" operator="containsText" text="4- Bajo">
      <formula>NOT(ISERROR(SEARCH("4- Bajo",A60)))</formula>
    </cfRule>
    <cfRule type="containsText" dxfId="20" priority="72" operator="containsText" text="1- Bajo">
      <formula>NOT(ISERROR(SEARCH("1- Bajo",A60)))</formula>
    </cfRule>
  </conditionalFormatting>
  <conditionalFormatting sqref="C8:F8">
    <cfRule type="containsText" dxfId="19" priority="169" operator="containsText" text="3- Moderado">
      <formula>NOT(ISERROR(SEARCH("3- Moderado",C8)))</formula>
    </cfRule>
    <cfRule type="containsText" dxfId="18" priority="170" operator="containsText" text="6- Moderado">
      <formula>NOT(ISERROR(SEARCH("6- Moderado",C8)))</formula>
    </cfRule>
    <cfRule type="containsText" dxfId="17" priority="171" operator="containsText" text="4- Moderado">
      <formula>NOT(ISERROR(SEARCH("4- Moderado",C8)))</formula>
    </cfRule>
    <cfRule type="containsText" dxfId="16" priority="172" operator="containsText" text="3- Bajo">
      <formula>NOT(ISERROR(SEARCH("3- Bajo",C8)))</formula>
    </cfRule>
    <cfRule type="containsText" dxfId="15" priority="173" operator="containsText" text="4- Bajo">
      <formula>NOT(ISERROR(SEARCH("4- Bajo",C8)))</formula>
    </cfRule>
    <cfRule type="containsText" dxfId="14" priority="174" operator="containsText" text="1- Bajo">
      <formula>NOT(ISERROR(SEARCH("1- Bajo",C8)))</formula>
    </cfRule>
  </conditionalFormatting>
  <conditionalFormatting sqref="D10:D8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8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89">
    <cfRule type="containsText" dxfId="4" priority="9" operator="containsText" text="Moderado">
      <formula>NOT(ISERROR(SEARCH("Moderado",E10)))</formula>
    </cfRule>
  </conditionalFormatting>
  <conditionalFormatting sqref="F10:F29">
    <cfRule type="colorScale" priority="214">
      <colorScale>
        <cfvo type="min"/>
        <cfvo type="max"/>
        <color rgb="FFFF7128"/>
        <color rgb="FFFFEF9C"/>
      </colorScale>
    </cfRule>
  </conditionalFormatting>
  <conditionalFormatting sqref="F10:F89">
    <cfRule type="containsText" dxfId="3" priority="24" operator="containsText" text="Bajo">
      <formula>NOT(ISERROR(SEARCH("Bajo",F10)))</formula>
    </cfRule>
    <cfRule type="containsText" dxfId="2" priority="25" operator="containsText" text="Moderado">
      <formula>NOT(ISERROR(SEARCH("Moderado",F10)))</formula>
    </cfRule>
    <cfRule type="containsText" dxfId="1" priority="26" operator="containsText" text="Alto">
      <formula>NOT(ISERROR(SEARCH("Alto",F10)))</formula>
    </cfRule>
    <cfRule type="containsText" dxfId="0" priority="27"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89">
    <cfRule type="colorScale" priority="8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55C7BF-6AE6-4506-B794-B474679C2C17}">
  <ds:schemaRefs>
    <ds:schemaRef ds:uri="http://schemas.microsoft.com/office/2006/metadata/properties"/>
    <ds:schemaRef ds:uri="http://schemas.microsoft.com/office/infopath/2007/PartnerControls"/>
    <ds:schemaRef ds:uri="http://www.w3.org/XML/1998/namespace"/>
    <ds:schemaRef ds:uri="http://purl.org/dc/elements/1.1/"/>
    <ds:schemaRef ds:uri="ebe62426-be44-4ac6-b4e7-c6e91301097f"/>
    <ds:schemaRef ds:uri="http://purl.org/dc/dcmitype/"/>
    <ds:schemaRef ds:uri="http://schemas.openxmlformats.org/package/2006/metadata/core-properties"/>
    <ds:schemaRef ds:uri="http://schemas.microsoft.com/office/2006/documentManagement/types"/>
    <ds:schemaRef ds:uri="1f8d7d97-b52e-4e8e-add1-cddb6c7f9c6e"/>
    <ds:schemaRef ds:uri="http://purl.org/dc/terms/"/>
  </ds:schemaRefs>
</ds:datastoreItem>
</file>

<file path=customXml/itemProps2.xml><?xml version="1.0" encoding="utf-8"?>
<ds:datastoreItem xmlns:ds="http://schemas.openxmlformats.org/officeDocument/2006/customXml" ds:itemID="{C6B04CE7-6CFE-4385-A9FE-FFEB92732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6503EB-9C6F-4EC7-95B5-F9F769EF7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1- Presentación </vt:lpstr>
      <vt:lpstr>Conceptos 37001</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lpstr>'Seguimiento 1 Trimestre'!Área_de_impresión</vt:lpstr>
      <vt:lpstr>'Seguimiento 2 Trimestre'!Área_de_impresión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cp:lastPrinted>2024-08-30T22:35:20Z</cp:lastPrinted>
  <dcterms:created xsi:type="dcterms:W3CDTF">2021-04-16T16:11:31Z</dcterms:created>
  <dcterms:modified xsi:type="dcterms:W3CDTF">2025-01-30T23:01:27Z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