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CSJ HUILA\4 TO TRIMESTRE\"/>
    </mc:Choice>
  </mc:AlternateContent>
  <workbookProtection workbookAlgorithmName="SHA-512" workbookHashValue="JMc+kdlHqRinIXIP8u0kTsee7xnbJ41APP8UNXmQ1831cB7umGuHMIN1RwP3X41zXrUs6KXKtyEhk5sMYHbF/A==" workbookSaltValue="BgmCoGCAWL5psAjoy7bEDg==" workbookSpinCount="100000" lockStructure="1"/>
  <bookViews>
    <workbookView xWindow="0" yWindow="0" windowWidth="28800" windowHeight="12180" tabRatio="898" firstSheet="5" activeTab="13"/>
  </bookViews>
  <sheets>
    <sheet name="1- Presentación" sheetId="33" r:id="rId1"/>
    <sheet name="Conceptos  37001" sheetId="38" r:id="rId2"/>
    <sheet name="2- Análisis de Contexto" sheetId="41" r:id="rId3"/>
    <sheet name="3-Estrategias" sheetId="40" r:id="rId4"/>
    <sheet name="4- Instructivo Riesgos " sheetId="34"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5" r:id="rId12"/>
    <sheet name="Seguimiento 3 Trimestre" sheetId="36" r:id="rId13"/>
    <sheet name="Seguimiento 4 Trimestre" sheetId="37" r:id="rId14"/>
  </sheets>
  <externalReferences>
    <externalReference r:id="rId15"/>
    <externalReference r:id="rId16"/>
    <externalReference r:id="rId17"/>
    <externalReference r:id="rId18"/>
  </externalReferences>
  <definedNames>
    <definedName name="_xlnm.Print_Area" localSheetId="2">'2- Análisis de Contexto'!$A$1:$F$85</definedName>
    <definedName name="_xlnm.Print_Area" localSheetId="3">'3-Estrategias'!$A$1:$G$13</definedName>
    <definedName name="_xlnm.Print_Area" localSheetId="5">'5- Identificación de Riesgos'!$A$1:$N$41</definedName>
    <definedName name="_xlnm.Print_Area" localSheetId="6">'6- Valoración Controles'!$A$1:$V$35</definedName>
    <definedName name="_xlnm.Print_Area" localSheetId="7">'7- Mapa Final'!$A$1:$N$29</definedName>
    <definedName name="Data" localSheetId="2">'[1]Tabla de Valoración'!$I$2:$L$5</definedName>
    <definedName name="Data">'[1]Tabla de Valoración'!$I$2:$L$5</definedName>
    <definedName name="Diseño" localSheetId="2">'[1]Tabla de Valoración'!$I$2:$I$5</definedName>
    <definedName name="Diseño">'[1]Tabla de Valoración'!$I$2:$I$5</definedName>
    <definedName name="Ejecución" localSheetId="2">'[1]Tabla de Valoración'!$I$2:$L$2</definedName>
    <definedName name="Ejecución">'[1]Tabla de Valoración'!$I$2:$L$2</definedName>
    <definedName name="GEST" localSheetId="2">[2]GESTION!#REF!</definedName>
    <definedName name="GEST">[3]GESTION!#REF!</definedName>
    <definedName name="INV" localSheetId="2">[2]INVERSION!#REF!</definedName>
    <definedName name="INV">[3]INVERSION!#REF!</definedName>
    <definedName name="INV_GEST">#REF!</definedName>
    <definedName name="Posibilidad" localSheetId="2">[4]Hoja2!$H$3:$H$7</definedName>
    <definedName name="Posibilidad">[4]Hoja2!$H$3:$H$7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7" i="28" l="1"/>
  <c r="L48" i="28"/>
  <c r="L49" i="28"/>
  <c r="L50" i="28"/>
  <c r="L51" i="28"/>
  <c r="L52" i="28"/>
  <c r="L53" i="28"/>
  <c r="L54" i="28"/>
  <c r="C35" i="28" l="1"/>
  <c r="C34" i="28"/>
  <c r="J38" i="28"/>
  <c r="J37" i="28"/>
  <c r="J36" i="28"/>
  <c r="J35" i="28"/>
  <c r="J34" i="28"/>
  <c r="J33" i="28"/>
  <c r="J42" i="28"/>
  <c r="J43" i="28"/>
  <c r="J25" i="28"/>
  <c r="J24" i="28"/>
  <c r="J23" i="28"/>
  <c r="J13" i="28"/>
  <c r="L43" i="28" l="1"/>
  <c r="L42" i="28"/>
  <c r="L41" i="28"/>
  <c r="L40" i="28"/>
  <c r="L39" i="28"/>
  <c r="A70" i="29"/>
  <c r="B70" i="29"/>
  <c r="C70" i="29"/>
  <c r="E70" i="29"/>
  <c r="L70" i="29"/>
  <c r="E71" i="29"/>
  <c r="E72" i="29"/>
  <c r="E73" i="29"/>
  <c r="E74" i="29"/>
  <c r="E75" i="29"/>
  <c r="E76" i="29"/>
  <c r="E77" i="29"/>
  <c r="E78" i="29"/>
  <c r="E79" i="29"/>
  <c r="A65" i="28"/>
  <c r="B65" i="28"/>
  <c r="C65" i="28"/>
  <c r="L65" i="28"/>
  <c r="R65" i="28"/>
  <c r="C66" i="28"/>
  <c r="L66" i="28"/>
  <c r="R66" i="28"/>
  <c r="C67" i="28"/>
  <c r="G70" i="27"/>
  <c r="H70" i="27" s="1"/>
  <c r="F70" i="29" s="1"/>
  <c r="L70" i="27"/>
  <c r="L71" i="27"/>
  <c r="K71" i="27" s="1"/>
  <c r="L72" i="27"/>
  <c r="K72" i="27" s="1"/>
  <c r="L73" i="27"/>
  <c r="K73" i="27" s="1"/>
  <c r="L74" i="27"/>
  <c r="K74" i="27" s="1"/>
  <c r="L75" i="27"/>
  <c r="K75" i="27" s="1"/>
  <c r="L76" i="27"/>
  <c r="K76" i="27" s="1"/>
  <c r="L77" i="27"/>
  <c r="K77" i="27" s="1"/>
  <c r="L78" i="27"/>
  <c r="K78" i="27" s="1"/>
  <c r="L79" i="27"/>
  <c r="K79" i="27" s="1"/>
  <c r="S65" i="28" l="1"/>
  <c r="C70" i="37"/>
  <c r="C70" i="36"/>
  <c r="C70" i="35"/>
  <c r="C70" i="18"/>
  <c r="B70" i="37"/>
  <c r="B70" i="36"/>
  <c r="B70" i="35"/>
  <c r="B70" i="18"/>
  <c r="A70" i="37"/>
  <c r="A70" i="36"/>
  <c r="A70" i="35"/>
  <c r="A70" i="18"/>
  <c r="K65" i="28"/>
  <c r="T65" i="28" s="1"/>
  <c r="J70" i="29" s="1"/>
  <c r="M70" i="27"/>
  <c r="K70" i="27"/>
  <c r="N70" i="27" l="1"/>
  <c r="H70" i="29" s="1"/>
  <c r="G70" i="29"/>
  <c r="U65" i="28"/>
  <c r="K70" i="29" s="1"/>
  <c r="E70" i="35" s="1"/>
  <c r="D70" i="37"/>
  <c r="D70" i="36"/>
  <c r="D70" i="35"/>
  <c r="D70" i="18"/>
  <c r="E70" i="37" l="1"/>
  <c r="E70" i="18"/>
  <c r="E70" i="36"/>
  <c r="V65" i="28"/>
  <c r="M70" i="29" s="1"/>
  <c r="F70" i="18" s="1"/>
  <c r="F70" i="36" l="1"/>
  <c r="F70" i="35"/>
  <c r="F70" i="37"/>
  <c r="A60" i="29"/>
  <c r="B60" i="29"/>
  <c r="C60" i="29"/>
  <c r="E60" i="29"/>
  <c r="L60" i="29"/>
  <c r="E61" i="29"/>
  <c r="E62" i="29"/>
  <c r="E63" i="29"/>
  <c r="E64" i="29"/>
  <c r="E65" i="29"/>
  <c r="E66" i="29"/>
  <c r="E67" i="29"/>
  <c r="E68" i="29"/>
  <c r="E69" i="29"/>
  <c r="A55" i="28"/>
  <c r="B55" i="28"/>
  <c r="C55" i="28"/>
  <c r="L55" i="28"/>
  <c r="R55" i="28"/>
  <c r="C56" i="28"/>
  <c r="L56" i="28"/>
  <c r="R56" i="28"/>
  <c r="C57" i="28"/>
  <c r="C58" i="28"/>
  <c r="C59" i="28"/>
  <c r="C60" i="28"/>
  <c r="C61" i="28"/>
  <c r="C62" i="28"/>
  <c r="C63" i="28"/>
  <c r="G60" i="27"/>
  <c r="H60" i="27" s="1"/>
  <c r="F60" i="29" s="1"/>
  <c r="L60" i="27"/>
  <c r="L61" i="27"/>
  <c r="K61" i="27" s="1"/>
  <c r="L62" i="27"/>
  <c r="K62" i="27" s="1"/>
  <c r="L63" i="27"/>
  <c r="K63" i="27" s="1"/>
  <c r="L64" i="27"/>
  <c r="K64" i="27" s="1"/>
  <c r="L65" i="27"/>
  <c r="K65" i="27" s="1"/>
  <c r="L66" i="27"/>
  <c r="K66" i="27" s="1"/>
  <c r="L67" i="27"/>
  <c r="K67" i="27" s="1"/>
  <c r="L68" i="27"/>
  <c r="K68" i="27" s="1"/>
  <c r="L69" i="27"/>
  <c r="K69" i="27" s="1"/>
  <c r="S55" i="28" l="1"/>
  <c r="C60" i="37"/>
  <c r="C60" i="36"/>
  <c r="C60" i="35"/>
  <c r="C60" i="18"/>
  <c r="B60" i="37"/>
  <c r="B60" i="36"/>
  <c r="B60" i="35"/>
  <c r="B60" i="18"/>
  <c r="A60" i="37"/>
  <c r="A60" i="36"/>
  <c r="A60" i="35"/>
  <c r="A60" i="18"/>
  <c r="K55" i="28"/>
  <c r="T55" i="28" s="1"/>
  <c r="J60" i="29" s="1"/>
  <c r="M60" i="27"/>
  <c r="G60" i="29" s="1"/>
  <c r="K60" i="27"/>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L41" i="27"/>
  <c r="K41" i="27" s="1"/>
  <c r="L42" i="27"/>
  <c r="K42" i="27" s="1"/>
  <c r="L43" i="27"/>
  <c r="K43" i="27" s="1"/>
  <c r="L44" i="27"/>
  <c r="K44" i="27" s="1"/>
  <c r="L45" i="27"/>
  <c r="K45" i="27" s="1"/>
  <c r="L46" i="27"/>
  <c r="K46" i="27" s="1"/>
  <c r="L47" i="27"/>
  <c r="K47" i="27" s="1"/>
  <c r="L48" i="27"/>
  <c r="L49" i="27"/>
  <c r="K49" i="27" s="1"/>
  <c r="L50" i="27"/>
  <c r="K50" i="27" s="1"/>
  <c r="L51" i="27"/>
  <c r="K51" i="27" s="1"/>
  <c r="L52" i="27"/>
  <c r="K52" i="27" s="1"/>
  <c r="L53" i="27"/>
  <c r="K53" i="27" s="1"/>
  <c r="L54" i="27"/>
  <c r="K54" i="27" s="1"/>
  <c r="L55" i="27"/>
  <c r="K55" i="27" s="1"/>
  <c r="L56" i="27"/>
  <c r="K56" i="27" s="1"/>
  <c r="L57" i="27"/>
  <c r="K57" i="27" s="1"/>
  <c r="L58" i="27"/>
  <c r="K58" i="27" s="1"/>
  <c r="L59" i="27"/>
  <c r="K59" i="27" s="1"/>
  <c r="D60" i="37" l="1"/>
  <c r="D60" i="18"/>
  <c r="D60" i="35"/>
  <c r="D60" i="36"/>
  <c r="N60" i="27"/>
  <c r="H60" i="29" s="1"/>
  <c r="U55" i="28"/>
  <c r="K60" i="29" s="1"/>
  <c r="K48" i="27"/>
  <c r="K40" i="27"/>
  <c r="E60" i="37" l="1"/>
  <c r="E60" i="36"/>
  <c r="E60" i="35"/>
  <c r="E60" i="18"/>
  <c r="V55" i="28"/>
  <c r="M60" i="29" s="1"/>
  <c r="L50" i="29"/>
  <c r="C50" i="29"/>
  <c r="C50" i="36" s="1"/>
  <c r="B50" i="29"/>
  <c r="B50" i="35" s="1"/>
  <c r="A50" i="29"/>
  <c r="A50" i="18" s="1"/>
  <c r="L40" i="29"/>
  <c r="C40" i="29"/>
  <c r="C40" i="37" s="1"/>
  <c r="B40" i="29"/>
  <c r="B40" i="36" s="1"/>
  <c r="A40" i="29"/>
  <c r="A40" i="35" s="1"/>
  <c r="F60" i="35" l="1"/>
  <c r="F60" i="18"/>
  <c r="F60" i="37"/>
  <c r="F60" i="36"/>
  <c r="B50" i="18"/>
  <c r="B40" i="35"/>
  <c r="C50" i="18"/>
  <c r="C50" i="35"/>
  <c r="C40" i="35"/>
  <c r="C40" i="36"/>
  <c r="A50" i="37"/>
  <c r="A50" i="36"/>
  <c r="A40" i="37"/>
  <c r="B50" i="37"/>
  <c r="A50" i="35"/>
  <c r="A40" i="36"/>
  <c r="B50" i="36"/>
  <c r="B40" i="37"/>
  <c r="C50" i="37"/>
  <c r="A40" i="18"/>
  <c r="B40" i="18"/>
  <c r="C40" i="18"/>
  <c r="A39" i="28"/>
  <c r="C46" i="28" l="1"/>
  <c r="C47" i="28"/>
  <c r="C48" i="28"/>
  <c r="C45" i="28"/>
  <c r="C40" i="28"/>
  <c r="C41" i="28"/>
  <c r="C42" i="28"/>
  <c r="C43" i="28"/>
  <c r="C39" i="28"/>
  <c r="B39" i="28"/>
  <c r="C25" i="28"/>
  <c r="C24" i="28"/>
  <c r="C23" i="28"/>
  <c r="C15" i="28"/>
  <c r="L46" i="28" l="1"/>
  <c r="L11" i="28"/>
  <c r="C14" i="28"/>
  <c r="G40" i="27"/>
  <c r="H40" i="27" s="1"/>
  <c r="F40" i="29" s="1"/>
  <c r="M40" i="27" l="1"/>
  <c r="N40" i="27" l="1"/>
  <c r="H40" i="29" s="1"/>
  <c r="G40" i="29"/>
  <c r="O40" i="27"/>
  <c r="G20" i="27"/>
  <c r="G30" i="27"/>
  <c r="G10" i="27"/>
  <c r="K11" i="27"/>
  <c r="B30" i="28" l="1"/>
  <c r="A30" i="28"/>
  <c r="A20" i="28"/>
  <c r="C20" i="28"/>
  <c r="J20" i="28"/>
  <c r="L20" i="28"/>
  <c r="R20" i="28"/>
  <c r="C21" i="28"/>
  <c r="J21" i="28"/>
  <c r="R21" i="28"/>
  <c r="C22" i="28"/>
  <c r="J22" i="28"/>
  <c r="R22" i="28"/>
  <c r="R23" i="28"/>
  <c r="R24" i="28"/>
  <c r="R25" i="28"/>
  <c r="C26" i="28"/>
  <c r="R26" i="28"/>
  <c r="C27" i="28"/>
  <c r="R27" i="28"/>
  <c r="C28" i="28"/>
  <c r="R28" i="28"/>
  <c r="C29" i="28"/>
  <c r="R29" i="28"/>
  <c r="C30" i="28"/>
  <c r="J30" i="28"/>
  <c r="L30" i="28"/>
  <c r="R30" i="28"/>
  <c r="C31" i="28"/>
  <c r="J31" i="28"/>
  <c r="R31" i="28"/>
  <c r="C32" i="28"/>
  <c r="J32" i="28"/>
  <c r="R32" i="28"/>
  <c r="C33" i="28"/>
  <c r="R33" i="28"/>
  <c r="R34" i="28"/>
  <c r="R35" i="28"/>
  <c r="C36" i="28"/>
  <c r="R36" i="28"/>
  <c r="C37" i="28"/>
  <c r="R37" i="28"/>
  <c r="C38" i="28"/>
  <c r="R38" i="28"/>
  <c r="A30" i="29"/>
  <c r="B30" i="29"/>
  <c r="C30" i="29"/>
  <c r="L30" i="29"/>
  <c r="R54" i="28"/>
  <c r="R53" i="28"/>
  <c r="R52" i="28"/>
  <c r="R51" i="28"/>
  <c r="R50" i="28"/>
  <c r="R49" i="28"/>
  <c r="R48" i="28"/>
  <c r="R47" i="28"/>
  <c r="R46" i="28"/>
  <c r="R45" i="28"/>
  <c r="L45" i="28"/>
  <c r="B45" i="28"/>
  <c r="A45" i="28"/>
  <c r="R44" i="28"/>
  <c r="R43" i="28"/>
  <c r="R42" i="28"/>
  <c r="R41" i="28"/>
  <c r="J41" i="28"/>
  <c r="R40" i="28"/>
  <c r="J40" i="28"/>
  <c r="R39" i="28"/>
  <c r="J39" i="28"/>
  <c r="C30" i="37" l="1"/>
  <c r="C30" i="18"/>
  <c r="C30" i="35"/>
  <c r="C30" i="36"/>
  <c r="B30" i="36"/>
  <c r="B30" i="37"/>
  <c r="B30" i="18"/>
  <c r="B30" i="35"/>
  <c r="A30" i="35"/>
  <c r="A30" i="36"/>
  <c r="A30" i="37"/>
  <c r="A30" i="18"/>
  <c r="S30" i="28"/>
  <c r="K30" i="28"/>
  <c r="K20" i="28"/>
  <c r="S45" i="28"/>
  <c r="S20" i="28"/>
  <c r="K39" i="28"/>
  <c r="T39" i="28" s="1"/>
  <c r="K45" i="28"/>
  <c r="S39" i="28"/>
  <c r="U39" i="28" l="1"/>
  <c r="K40" i="29" s="1"/>
  <c r="E40" i="18" s="1"/>
  <c r="E40" i="36" l="1"/>
  <c r="E40" i="35"/>
  <c r="E40" i="37"/>
  <c r="V39" i="28"/>
  <c r="M40" i="29" s="1"/>
  <c r="J40" i="29"/>
  <c r="G50" i="27"/>
  <c r="H50" i="27" s="1"/>
  <c r="F50" i="29" s="1"/>
  <c r="H30" i="27"/>
  <c r="C13" i="28"/>
  <c r="D40" i="18" l="1"/>
  <c r="D40" i="37"/>
  <c r="D40" i="36"/>
  <c r="D40" i="35"/>
  <c r="F40" i="18"/>
  <c r="F40" i="36"/>
  <c r="F40" i="35"/>
  <c r="F40" i="37"/>
  <c r="T45" i="28"/>
  <c r="J50" i="29" s="1"/>
  <c r="T30" i="28"/>
  <c r="F30" i="29"/>
  <c r="M50" i="27"/>
  <c r="M30" i="27"/>
  <c r="N30" i="27" s="1"/>
  <c r="H30" i="29" s="1"/>
  <c r="D50" i="37" l="1"/>
  <c r="D50" i="18"/>
  <c r="D50" i="35"/>
  <c r="D50" i="36"/>
  <c r="U45" i="28"/>
  <c r="G50" i="29"/>
  <c r="O30" i="27"/>
  <c r="N50" i="27"/>
  <c r="H50" i="29" s="1"/>
  <c r="G30" i="29"/>
  <c r="U30" i="28"/>
  <c r="K30" i="29" s="1"/>
  <c r="J30" i="29"/>
  <c r="O50" i="27"/>
  <c r="D30" i="18" l="1"/>
  <c r="D30" i="35"/>
  <c r="D30" i="36"/>
  <c r="D30" i="37"/>
  <c r="E30" i="37"/>
  <c r="E30" i="35"/>
  <c r="E30" i="18"/>
  <c r="E30" i="36"/>
  <c r="V45" i="28"/>
  <c r="M50" i="29" s="1"/>
  <c r="K50" i="29"/>
  <c r="V30" i="28"/>
  <c r="M30" i="29" s="1"/>
  <c r="F50" i="37" l="1"/>
  <c r="F50" i="35"/>
  <c r="F50" i="18"/>
  <c r="F50" i="36"/>
  <c r="F30" i="36"/>
  <c r="F30" i="37"/>
  <c r="F30" i="35"/>
  <c r="F30" i="18"/>
  <c r="E50" i="37"/>
  <c r="E50" i="35"/>
  <c r="E50" i="36"/>
  <c r="E50" i="18"/>
  <c r="A10" i="28"/>
  <c r="B10" i="28"/>
  <c r="I33" i="5" a="1"/>
  <c r="I33" i="5" s="1"/>
  <c r="C20" i="29" l="1"/>
  <c r="C10" i="29"/>
  <c r="I27" i="5" a="1"/>
  <c r="C10" i="37" l="1"/>
  <c r="C10" i="36"/>
  <c r="C10" i="35"/>
  <c r="C20" i="37"/>
  <c r="C20" i="35"/>
  <c r="C20" i="36"/>
  <c r="I27" i="5"/>
  <c r="L10" i="28"/>
  <c r="C11" i="28"/>
  <c r="C12" i="28"/>
  <c r="C10" i="28"/>
  <c r="L10" i="27" l="1"/>
  <c r="I21" i="5"/>
  <c r="I22" i="5"/>
  <c r="M10" i="27" l="1"/>
  <c r="K10" i="27"/>
  <c r="C20" i="18"/>
  <c r="C10" i="18"/>
  <c r="M20" i="27" l="1"/>
  <c r="G20" i="29" l="1"/>
  <c r="U20" i="28"/>
  <c r="G10" i="29"/>
  <c r="L20" i="29"/>
  <c r="A20" i="29"/>
  <c r="B20" i="29"/>
  <c r="R11" i="28"/>
  <c r="R12" i="28"/>
  <c r="R13" i="28"/>
  <c r="R14" i="28"/>
  <c r="R15" i="28"/>
  <c r="R16" i="28"/>
  <c r="R17" i="28"/>
  <c r="R18" i="28"/>
  <c r="R19" i="28"/>
  <c r="R10" i="28"/>
  <c r="J11" i="28"/>
  <c r="J12" i="28"/>
  <c r="J10" i="28"/>
  <c r="K10" i="28" l="1"/>
  <c r="B20" i="36"/>
  <c r="B20" i="37"/>
  <c r="B20" i="35"/>
  <c r="A20" i="35"/>
  <c r="A20" i="36"/>
  <c r="A20" i="37"/>
  <c r="B20" i="18"/>
  <c r="A20" i="18"/>
  <c r="S10" i="28"/>
  <c r="U10" i="28" s="1"/>
  <c r="H10" i="27" l="1"/>
  <c r="H20" i="27"/>
  <c r="N20" i="27" l="1"/>
  <c r="H20" i="29" s="1"/>
  <c r="T20" i="28"/>
  <c r="V20" i="28" s="1"/>
  <c r="M20" i="29" s="1"/>
  <c r="O10" i="27"/>
  <c r="N10" i="27"/>
  <c r="H10" i="29" s="1"/>
  <c r="T10" i="28"/>
  <c r="V10" i="28" s="1"/>
  <c r="M10" i="29" s="1"/>
  <c r="O20" i="27"/>
  <c r="F20" i="29"/>
  <c r="E10" i="29"/>
  <c r="B10" i="29"/>
  <c r="A10" i="29"/>
  <c r="B10" i="36" l="1"/>
  <c r="B10" i="37"/>
  <c r="B10" i="35"/>
  <c r="A10" i="35"/>
  <c r="A10" i="36"/>
  <c r="A10" i="37"/>
  <c r="F10" i="36"/>
  <c r="F10" i="37"/>
  <c r="F10" i="35"/>
  <c r="F20" i="37"/>
  <c r="F20" i="35"/>
  <c r="F20" i="36"/>
  <c r="B10" i="18"/>
  <c r="F10" i="18"/>
  <c r="A10" i="18"/>
  <c r="F20" i="18"/>
  <c r="J20" i="29"/>
  <c r="D20" i="35" l="1"/>
  <c r="D20" i="36"/>
  <c r="D20" i="37"/>
  <c r="D20" i="18"/>
  <c r="L10" i="29"/>
  <c r="K10" i="29" l="1"/>
  <c r="E10" i="36" l="1"/>
  <c r="E10" i="37"/>
  <c r="E10" i="35"/>
  <c r="E10" i="18"/>
  <c r="K20" i="29"/>
  <c r="E20" i="35" l="1"/>
  <c r="E20" i="37"/>
  <c r="E20" i="36"/>
  <c r="E20" i="18"/>
  <c r="F10" i="29"/>
  <c r="J10" i="29" l="1"/>
  <c r="D10" i="37" l="1"/>
  <c r="D10" i="35"/>
  <c r="D10" i="36"/>
  <c r="D10" i="18"/>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<sst xmlns="http://schemas.openxmlformats.org/spreadsheetml/2006/main" count="862" uniqueCount="530">
  <si>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</si>
  <si>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</si>
  <si>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</si>
  <si>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Estrategicos</t>
  </si>
  <si>
    <t>COMUNICACIÓN INSTITUCIONAL</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</si>
  <si>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</si>
  <si>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</si>
  <si>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</si>
  <si>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</si>
  <si>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</si>
  <si>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</si>
  <si>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</si>
  <si>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</si>
  <si>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</si>
  <si>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</si>
  <si>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</si>
  <si>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</si>
  <si>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</si>
  <si>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</si>
  <si>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</si>
  <si>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</si>
  <si>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</si>
  <si>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</si>
  <si>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</si>
  <si>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</si>
  <si>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</si>
  <si>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</si>
  <si>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</si>
  <si>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</si>
  <si>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</si>
  <si>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</si>
  <si>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y antisoborno de la Rama Judicial .</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</si>
  <si>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</si>
  <si>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</si>
  <si>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</si>
  <si>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</si>
  <si>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</si>
  <si>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</si>
  <si>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</si>
  <si>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</si>
  <si>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</si>
  <si>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</si>
  <si>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</si>
  <si>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</si>
  <si>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</si>
  <si>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</si>
  <si>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</si>
  <si>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</si>
  <si>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</si>
  <si>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</si>
  <si>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</si>
  <si>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</si>
  <si>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</si>
  <si>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</si>
  <si>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</si>
  <si>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</si>
  <si>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</si>
  <si>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</si>
  <si>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</si>
  <si>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</si>
  <si>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</si>
  <si>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</si>
  <si>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</si>
  <si>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</si>
  <si>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</si>
  <si>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</si>
  <si>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</si>
  <si>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</si>
  <si>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</si>
  <si>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</si>
  <si>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</si>
  <si>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</si>
  <si>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</si>
  <si>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</si>
  <si>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</si>
  <si>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</si>
  <si>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</si>
  <si>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</si>
  <si>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</si>
  <si>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</si>
  <si>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</si>
  <si>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</si>
  <si>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</si>
  <si>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</si>
  <si>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</si>
  <si>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</si>
  <si>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</si>
  <si>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</si>
  <si>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</si>
  <si>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</si>
  <si>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</si>
  <si>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</si>
  <si>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</si>
  <si>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</si>
  <si>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</si>
  <si>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</si>
  <si>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</si>
  <si>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</si>
  <si>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</si>
  <si>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</si>
  <si>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</si>
  <si>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</si>
  <si>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</si>
  <si>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</si>
  <si>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</si>
  <si>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</si>
  <si>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</si>
  <si>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</si>
  <si>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</si>
  <si>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</si>
  <si>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</si>
  <si>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</si>
  <si>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</si>
  <si>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</si>
  <si>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</si>
  <si>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</si>
  <si>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</si>
  <si>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</si>
  <si>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</si>
  <si>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</si>
  <si>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</si>
  <si>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</si>
  <si>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</si>
  <si>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</si>
  <si>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</si>
  <si>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</si>
  <si>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</si>
  <si>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</si>
  <si>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</si>
  <si>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</si>
  <si>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</si>
  <si>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</si>
  <si>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</si>
  <si>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</si>
  <si>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</si>
  <si>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</si>
  <si>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</si>
  <si>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</si>
  <si>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</si>
  <si>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</si>
  <si>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</si>
  <si>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</si>
  <si>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</si>
  <si>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</si>
  <si>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</si>
  <si>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</si>
  <si>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</si>
  <si>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</si>
  <si>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</si>
  <si>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</si>
  <si>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</si>
  <si>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</si>
  <si>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</si>
  <si>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</si>
  <si>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</si>
  <si>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</si>
  <si>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</si>
  <si>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</si>
  <si>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</si>
  <si>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</si>
  <si>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</si>
  <si>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</si>
  <si>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</si>
  <si>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</si>
  <si>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</si>
  <si>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</si>
  <si>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</si>
  <si>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</si>
  <si>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</si>
  <si>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</si>
  <si>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</si>
  <si>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</si>
  <si>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</si>
  <si>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</si>
  <si>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</si>
  <si>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</si>
  <si>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</si>
  <si>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</si>
  <si>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</si>
  <si>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</si>
  <si>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</si>
  <si>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</si>
  <si>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</si>
  <si>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</si>
  <si>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</si>
  <si>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</si>
  <si>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</si>
  <si>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</si>
  <si>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</si>
  <si>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</si>
  <si>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</si>
  <si>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</si>
  <si>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</si>
  <si>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</si>
  <si>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</si>
  <si>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</si>
  <si>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</si>
  <si>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</si>
  <si>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</si>
  <si>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</si>
  <si>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</si>
  <si>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</si>
  <si>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</si>
  <si>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</si>
  <si>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</si>
  <si>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</si>
  <si>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</si>
  <si>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</si>
  <si>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</si>
  <si>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</si>
  <si>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</si>
  <si>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</si>
  <si>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</si>
  <si>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</si>
  <si>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</si>
  <si>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</si>
  <si>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</si>
  <si>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</si>
  <si>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</si>
  <si>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</si>
  <si>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</si>
  <si>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</si>
  <si>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</si>
  <si>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</si>
  <si>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</si>
  <si>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</si>
  <si>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</si>
  <si>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</si>
  <si>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</si>
  <si>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</si>
  <si>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</si>
  <si>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</si>
  <si>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</si>
  <si>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</si>
  <si>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</si>
  <si>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</si>
  <si>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</si>
  <si>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</si>
  <si>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</si>
  <si>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</si>
  <si>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</si>
  <si>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</si>
  <si>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</si>
  <si>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</si>
  <si>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</si>
  <si>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</si>
  <si>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</si>
  <si>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</si>
  <si>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</si>
  <si>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</si>
  <si>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</si>
  <si>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</si>
  <si>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</si>
  <si>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</si>
  <si>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</si>
  <si>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</si>
  <si>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</si>
  <si>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</si>
  <si>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</si>
  <si>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</si>
  <si>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</si>
  <si>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</si>
  <si>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</si>
  <si>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</si>
  <si>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</si>
  <si>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</si>
  <si>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</si>
  <si>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</si>
  <si>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</si>
  <si>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</si>
  <si>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</si>
  <si>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</si>
  <si>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</si>
  <si>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</si>
  <si>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</si>
  <si>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</si>
  <si>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</si>
  <si>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</si>
  <si>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</si>
  <si>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</si>
  <si>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</si>
  <si>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</si>
  <si>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</si>
  <si>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Incumplimiento de términos en la publicación de información.</t>
  </si>
  <si>
    <t>La información  Administrativa y Judicial de  uso y consulta para los usuarios y partes interesadas, no se ublique para consulta  dentro de los  términos  establecidos por Ley o por la Entidad.</t>
  </si>
  <si>
    <t>1. Fallas o indisponibilidad de los medios o canales de comunicación o tecnológicos adecuados o utilizados.</t>
  </si>
  <si>
    <t>Afectación de reputacion,imagén,  credibilidad, satisfacción de usuarios y PI</t>
  </si>
  <si>
    <t xml:space="preserve">De la entidad, seccional, despachos a nivel departamental </t>
  </si>
  <si>
    <t>2. Dificultad en la obtención del material debidamente procesado para su divulgación.</t>
  </si>
  <si>
    <t>Interrupción o afectación en la prestación del servicio judicial</t>
  </si>
  <si>
    <t xml:space="preserve">Entre 49 a 96 horas  habiles al año  </t>
  </si>
  <si>
    <t>3. Falta de gestión por parte del administrador de contenido de la actividad asignada.</t>
  </si>
  <si>
    <t>Publicación de información inexacta</t>
  </si>
  <si>
    <t>La información Administrativa y Judicial de  uso y consulta para los usuarios y partes interesadas se publique  con erores de fondo o de forma.</t>
  </si>
  <si>
    <t xml:space="preserve">1. Falta de revisión, analisis y control  de la  información a publicar. </t>
  </si>
  <si>
    <t xml:space="preserve">De la entidad y sector justicia a nivel nacional </t>
  </si>
  <si>
    <t xml:space="preserve">2. Falta de coordinación en la ejecución de las actividades por la presencia de diversos administradores de contenido. </t>
  </si>
  <si>
    <t>4. Ausencia de parámetros para la consolidación de la información.</t>
  </si>
  <si>
    <t>5. Ausencia de parametros  y de protocolos para la publicación de contenido.</t>
  </si>
  <si>
    <t>6. Fallas en los controles y procedimientos establecidos.</t>
  </si>
  <si>
    <t xml:space="preserve">Pérdida de información </t>
  </si>
  <si>
    <t>Perdida parcial y/o total de la informacion dispuesta en el portal de la Rama Judicial.</t>
  </si>
  <si>
    <t>1. Fallas de hardware o software.</t>
  </si>
  <si>
    <t xml:space="preserve">Entre  97 a 144 horas   habiles al año  </t>
  </si>
  <si>
    <t>2. Falta de copias de seguridad actualizadas.</t>
  </si>
  <si>
    <t>3. Desastres físicos o naturales.</t>
  </si>
  <si>
    <t>4. Falta de control en las condiciones ambientales necesarias para la conservación de los documentos.</t>
  </si>
  <si>
    <t xml:space="preserve">5. Fallas en los canales de comunicación. </t>
  </si>
  <si>
    <t>6. Fallas de conectividad.</t>
  </si>
  <si>
    <t>Sustracción o publicación de infomacion reservada</t>
  </si>
  <si>
    <t>Publicación o difusión  de información sin el cumplimiento de los criterios de seguridad, calidad o imágen establecidos.</t>
  </si>
  <si>
    <t>1. Incremento de los delitos informáticos.</t>
  </si>
  <si>
    <t xml:space="preserve">De la entidad, seccional, despachos a nivel local o municipal </t>
  </si>
  <si>
    <t>2. Vulnerabilidad de las plataformas institucionales utilizadas.</t>
  </si>
  <si>
    <t>Afectación Económica</t>
  </si>
  <si>
    <t>Afectación al presupuesto  en un valor  &lt;1% y ≥5%.</t>
  </si>
  <si>
    <t>3. Desconocimiento y no utilización de los canales oficiales de comunicación.</t>
  </si>
  <si>
    <t>Incumplimiento de las metas establecidas</t>
  </si>
  <si>
    <t>Incumplimiento del 60% de los indicadores del proceso</t>
  </si>
  <si>
    <t>4. Robo de identidad de las cuentas de usuario.</t>
  </si>
  <si>
    <t>Incumplimiento del 20% de los indicadores del proceso</t>
  </si>
  <si>
    <t>5. Uso de contraseñas debiles para acceder a las plataformas institucionales.</t>
  </si>
  <si>
    <t>Afectación Ambiental</t>
  </si>
  <si>
    <t>Incumplimiento del 80% de los indicadores del proceso</t>
  </si>
  <si>
    <t xml:space="preserve">Recibir dádivas o beneficios a nombre propio o de terceros para  afectar la seguridad o confidencialidad de la información   </t>
  </si>
  <si>
    <t xml:space="preserve">Recibir dádivas o beneficios a nombre propio o de terceros por   revelar información confidencial,  alterar, retener o no publicar información.  </t>
  </si>
  <si>
    <t>1. Falta de ética y valores.</t>
  </si>
  <si>
    <t xml:space="preserve">De la entidad y sector justicia a nivel internacional </t>
  </si>
  <si>
    <t>2. Insuficientes programas de capacitación para la toma de conciencia debido al desconocimiento de la ley antisoborno (ISO 37001:2016), Plan Anticorrupción y  de los  valores y principios propios de la entidad.</t>
  </si>
  <si>
    <t>Afectación al presupuesto en un valor ≥50%.</t>
  </si>
  <si>
    <t>3. Desconocimiento del Código de Etica y Buen Gobierno.</t>
  </si>
  <si>
    <t>4. Falta o inaplicación de controles.</t>
  </si>
  <si>
    <t>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t>
  </si>
  <si>
    <t>Cuando por indebido interés se actúe afectando la prestación del servicio de Audiencias Virtuales, Videoconferencias y  streaming (Servicios por Demanda), afectando el desarrollo de procesos judiciales y la transmisión de eventos.</t>
  </si>
  <si>
    <t>1. Falta de ética de los servidores públicos (Debilidades en principios y valores).</t>
  </si>
  <si>
    <t>Interrupción o afectación en la prestación del servicio administrativo</t>
  </si>
  <si>
    <t>Entre 0 a 96 horas habiles al año  o afectación minima</t>
  </si>
  <si>
    <t>2. Falta de ética de terceros interesados  (Debilidades principios y valores).</t>
  </si>
  <si>
    <t>3. Debilidad en los controles establecidos por parte del Despacho Judicial, la interventoría, la supervisión del contrato y la coordinación del servicio, a los servicios de Audiencias Virtuales, Videoconferencias y  streaming (Servicios por Demanda).</t>
  </si>
  <si>
    <t>Ofrecer, prometer, entregar, aceptar o solicitar una ventaja indebida para ocultar, modificar o eliminar información publicada en el Portal Web de la Rama Judicial para  favorecer intereses en beneficio propio o de terceros.</t>
  </si>
  <si>
    <t xml:space="preserve"> Cuando la información que se publica en el Portal de la Rama Judicial se oculta, modifica o elimina de manera indebida, afectando la imagen reputacional de la Rama Judicial.</t>
  </si>
  <si>
    <t>3. Debilidad en los controles establecidos para la publicación de información en el portal web de la Rama Judicial.</t>
  </si>
  <si>
    <t xml:space="preserve">MATRIZ DE RIESGOS SIGCMA </t>
  </si>
  <si>
    <t>EVALUACIÓN DE RIESGO - VALORACIÓN DE LOS CONTROLES</t>
  </si>
  <si>
    <t>EVALUACIÓN DEL RIESGO - NIVEL DEL RIESGO RESIDUAL</t>
  </si>
  <si>
    <t xml:space="preserve">RIESGO </t>
  </si>
  <si>
    <t>No. Control</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</si>
  <si>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</si>
  <si>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</si>
  <si>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</si>
  <si>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</si>
  <si>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</si>
  <si>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</si>
  <si>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</si>
  <si>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</si>
  <si>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</si>
  <si>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</si>
  <si>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</si>
  <si>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</si>
  <si>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</si>
  <si>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Realizar traslados que no cumplan con los requisitos legales y las necesidades del servicio</t>
  </si>
  <si>
    <t>1. Realización de programas de formación, capacitación y sensibilización en temas de probidad y ética de lo público</t>
  </si>
  <si>
    <t>2. Socialización del Sistema de Gestión Antisoborno SGAS del CSJ a través de los canales de comunicación</t>
  </si>
  <si>
    <t>3. Monitoreo del evento
4. Verficación de realización del evento (Reunión de conciliación y Actas de prestación  del servicio de Audiencias Virtuales, Videoconferencias y  streaming (Servicios por Demanda)</t>
  </si>
  <si>
    <t>3. Revisión de la fuente de la información para publicar en el portal web de la Rama Judicial
4. Creación de usuario administrador de publicación de contenido del Portal Web cumpliendo la reglamentación vigente.
5. Capacitación y socialización para la publicación de contenidos en el portal web de la Rama Judicial</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</si>
  <si>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</si>
  <si>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</si>
  <si>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</si>
  <si>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</si>
  <si>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</si>
  <si>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</si>
  <si>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</si>
  <si>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</si>
  <si>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</si>
  <si>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</si>
  <si>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</si>
  <si>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</si>
  <si>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</si>
  <si>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</si>
  <si>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</si>
  <si>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</si>
  <si>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</si>
  <si>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</si>
  <si>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</si>
  <si>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</si>
  <si>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</si>
  <si>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</si>
  <si>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</si>
  <si>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</si>
  <si>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</si>
  <si>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</si>
  <si>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</si>
  <si>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</si>
  <si>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</si>
  <si>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</si>
  <si>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</si>
  <si>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</si>
  <si>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</si>
  <si>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</si>
  <si>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</si>
  <si>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</si>
  <si>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</si>
  <si>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 xml:space="preserve">De un área del nivel central, seccional o despacho judicial </t>
  </si>
  <si>
    <t>Menor</t>
  </si>
  <si>
    <t>Moderado</t>
  </si>
  <si>
    <t>Mayor</t>
  </si>
  <si>
    <t>Catastrófico</t>
  </si>
  <si>
    <t>Afectación al presupuesto en un valor ≥0,5%.</t>
  </si>
  <si>
    <t>Afectación al presupuesto en un valor &lt;0,5% y ≥1%.</t>
  </si>
  <si>
    <t>Afectación al  presupuesto en un valor  &lt;5% y  ≥20%.</t>
  </si>
  <si>
    <t>Incumplimiento del 40% de los indicadores del proceso</t>
  </si>
  <si>
    <t>Incumplimiento del 100% de los indicadores del proceso</t>
  </si>
  <si>
    <t xml:space="preserve">Entre  0 a 48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</si>
  <si>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</si>
  <si>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</si>
  <si>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</si>
  <si>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</si>
  <si>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</si>
  <si>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</si>
  <si>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</si>
  <si>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</si>
  <si>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</si>
  <si>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</si>
  <si>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</si>
  <si>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</si>
  <si>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</si>
  <si>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</si>
  <si>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</si>
  <si>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</si>
  <si>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</si>
  <si>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</si>
  <si>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</si>
  <si>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</si>
  <si>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</si>
  <si>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</si>
  <si>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</si>
  <si>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</si>
  <si>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</si>
  <si>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</si>
  <si>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</si>
  <si>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</si>
  <si>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</si>
  <si>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</si>
  <si>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</si>
  <si>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</si>
  <si>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</si>
  <si>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</si>
  <si>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</si>
  <si>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</si>
  <si>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</si>
  <si>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</si>
  <si>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</si>
  <si>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</si>
  <si>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</si>
  <si>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</si>
  <si>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</si>
  <si>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</si>
  <si>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</si>
  <si>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</si>
  <si>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</si>
  <si>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</si>
  <si>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</si>
  <si>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</si>
  <si>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</si>
  <si>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</si>
  <si>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</si>
  <si>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</si>
  <si>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</si>
  <si>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</si>
  <si>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</si>
  <si>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</si>
  <si>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</si>
  <si>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</si>
  <si>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</si>
  <si>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</si>
  <si>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</si>
  <si>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</si>
  <si>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</si>
  <si>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</si>
  <si>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</si>
  <si>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</si>
  <si>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</si>
  <si>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</si>
  <si>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</si>
  <si>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</si>
  <si>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</si>
  <si>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CONSEJO SECCIONAL DE LA JUDICATURA DEL HUILA</t>
  </si>
  <si>
    <t>3. Deficiencias y falta de soporte en la herramientas de atención de PQRSF</t>
  </si>
  <si>
    <t>X</t>
  </si>
  <si>
    <t>Utilizar metodologías informáticas autorizadas por la entidad como OneDrive,sharepoint, Carpetas compartidas</t>
  </si>
  <si>
    <r>
      <rPr>
        <b/>
        <sz val="11"/>
        <color theme="1"/>
        <rFont val="Calibri"/>
        <family val="2"/>
        <scheme val="minor"/>
      </rPr>
      <t xml:space="preserve">En el Primer Trimestre, no se materializó el Riesgo
</t>
    </r>
    <r>
      <rPr>
        <sz val="11"/>
        <color theme="1"/>
        <rFont val="Calibri"/>
        <family val="2"/>
        <scheme val="minor"/>
      </rPr>
      <t xml:space="preserve"> De igual manera se realizaron las actividades de manera Preventiva</t>
    </r>
  </si>
  <si>
    <t>CONSEJO SECCIONAL DE LA JUDICATURA DEL HUILA / DIRECCIÓN EJECUTIVA SECCIONAL DE ADMINISTRACIÓN JUDICIAL NEIVA</t>
  </si>
  <si>
    <t xml:space="preserve">CONSEJO SECCIONAL DE LA JUDICATURA DEL HUILA </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</si>
  <si>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</si>
  <si>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</si>
  <si>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</si>
  <si>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</si>
  <si>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Mantener la certificación operaciones inseguras: Sellos de bioseguridad huella de confianza</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</si>
  <si>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</si>
  <si>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</si>
  <si>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</si>
  <si>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</si>
  <si>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</si>
  <si>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</si>
  <si>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</si>
  <si>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</si>
  <si>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MISIONAL: 
COMUNICACIÓN INSTITUCIONAL</t>
  </si>
  <si>
    <t>Presidente del Consejo Seccional de la Judicatura  del Huila, realiza el seguimiento de manera mensual, a la dispobibilidad de los diferentes canales de la publicación de la información disponible como evidencia: Acuerdos, Actos Administrativos
Plan Sectorial de Desarrollo de la Rama Judicial, Resoluciones y Circulares, plan de accion, P-ECI-05 Procedimiento para cargar, publicar y divulgar información en el Portal Web de la Rama Judicial, al P-ECI-13 Procedimiento para la solicitud, diagramación e impresión de Publicaciones, Matriz de comunicaciones.</t>
  </si>
  <si>
    <t>Presidente del Consejo Seccional de la Judicatura  del Huila, realiza el seguimiento de manera mensual, a las solicitudes realizadas dentro del cumplimiento del tiempo establecido.
Evidencias: Acuerdos, Actos Administrativos
Plan Sectorial de Desarrollo de la Rama Judicial, Resoluciones y Circulares, procedimiento para las Quejas, Reclamos y Sugerencias,  P-ECI-05 Procedimiento para cargar, publicar y divulgar información en el Portal Web de la Rama Judicial, al P-ECI-13 Procedimiento para la solicitud, diagramación e impresión de Publicaciones,Matriz de comunicaciones</t>
  </si>
  <si>
    <t>Presidente del Consejo Seccional de la Judicatura  del Huila,, realiza el seguimiento de manera diaria a los canales informáticos establecidos en la Seccional con el objetivo de prevenir perdidas de información del proceso.
Evidencias: Correos, oficios, plan de acción,Matriz de comunicaciones,P-ECI-05- Procedimiento para publicación y divulgación de la información,  medio físico,  digital, o portal web de la Rama Judicial.</t>
  </si>
  <si>
    <r>
      <rPr>
        <b/>
        <sz val="11"/>
        <rFont val="Calibri"/>
        <family val="2"/>
        <scheme val="minor"/>
      </rPr>
      <t xml:space="preserve">En el Segundo  Trimestre, no se materializó el Riesgo
</t>
    </r>
    <r>
      <rPr>
        <sz val="11"/>
        <rFont val="Calibri"/>
        <family val="2"/>
        <scheme val="minor"/>
      </rPr>
      <t xml:space="preserve"> De igual manera se realizaron las actividades de manera Preventiva</t>
    </r>
  </si>
  <si>
    <t>ANÁLISIS DEL RESULTADO FINAL 
2 TRIMESTRE</t>
  </si>
  <si>
    <t>MATRIZ DE RIESGOS</t>
  </si>
  <si>
    <t xml:space="preserve">Monitorear la ejecución de las actividades definidas, que permitan el cumplimiento de los términos de ley acorde con el P-ECI-10 Procedimiento para atender Quejas, Reclamos y Sugerencias </t>
  </si>
  <si>
    <t>ANÁLISIS DEL RESULTADO FINAL 
3 TRIMESTRE</t>
  </si>
  <si>
    <t>ANÁLISIS DEL RESULTADO FINAL 
4 TRIMESTRE</t>
  </si>
  <si>
    <t>Criterios para valorar la eficacia de  los controles preventivos</t>
  </si>
  <si>
    <t>4. Incumplimiento o retraso de proveedores</t>
  </si>
  <si>
    <t>Monitorear la ejecución de las actividades definidas, que permitan el cumplimiento de los términos de ley acorde con el P-ECI-10 Procedimiento para atender Quejas, Reclamos y Sugerencias 
Micrositio Consejo Seccional de la Judicatura del Huila</t>
  </si>
  <si>
    <t>Utilizar metodologías informáticas autorizadas por la entidad como OneDrive,sharepoint, Carpetas compartidas
Micrositio Consejo Seccional de la Judicatura del Huila</t>
  </si>
  <si>
    <r>
      <rPr>
        <b/>
        <sz val="11"/>
        <rFont val="Calibri"/>
        <family val="2"/>
        <scheme val="minor"/>
      </rPr>
      <t xml:space="preserve">En el tercer Trimestre, no se materializó el Riesgo
</t>
    </r>
    <r>
      <rPr>
        <sz val="11"/>
        <rFont val="Calibri"/>
        <family val="2"/>
        <scheme val="minor"/>
      </rPr>
      <t xml:space="preserve"> De igual manera se realizaron las actividades de manera Preventiva.
Para mayor información remitirse al PLAN DE ACCIÓN</t>
    </r>
  </si>
  <si>
    <r>
      <rPr>
        <b/>
        <sz val="11"/>
        <rFont val="Calibri"/>
        <family val="2"/>
        <scheme val="minor"/>
      </rPr>
      <t xml:space="preserve">En el cuarto Trimestre, no se materializó el Riesgo
</t>
    </r>
    <r>
      <rPr>
        <sz val="11"/>
        <rFont val="Calibri"/>
        <family val="2"/>
        <scheme val="minor"/>
      </rPr>
      <t xml:space="preserve"> De igual manera se realizaron las actividades de manera Preventiva.
Para mayor información remitirse al PLAN DE ACCIÓN:
Divulgación de actos administrativos e información de interes general en el micrositio de la pagina web de la Rama Judicial.
En el Micrositio esta publicado  (Octubre a Diciembre 2024), a continuación se relaciona en los Actos Administrativos Publicados:
ACUERDOS: 16
CIRCULARES: 52
RESOLUCIONES: 137</t>
    </r>
  </si>
  <si>
    <r>
      <rPr>
        <b/>
        <sz val="11"/>
        <rFont val="Calibri"/>
        <family val="2"/>
        <scheme val="minor"/>
      </rPr>
      <t xml:space="preserve"> En el cuarto Trimestre, no se materializó el Riesgo</t>
    </r>
    <r>
      <rPr>
        <sz val="11"/>
        <rFont val="Calibri"/>
        <family val="2"/>
        <scheme val="minor"/>
      </rPr>
      <t xml:space="preserve">
De igual manera se realizaron las actividades de manera Preventiva.
Para mayor información remitirse al PLAN DE ACCIÓN:
Divulgación de actos administrativos e información de interes general en el micrositio de la pagina web de la Rama Judicial.
En el Micrositio esta publicado  (Octubre a Diciembre 2024), a continuación se relaciona en los Actos Administrativos Publicados:
ACUERDOS: 40
CIRCULARES: 61
RESOLUCIONES: 164</t>
    </r>
  </si>
  <si>
    <r>
      <rPr>
        <b/>
        <sz val="11"/>
        <rFont val="Calibri"/>
        <family val="2"/>
        <scheme val="minor"/>
      </rPr>
      <t>En el cuarto Trimestre, no se materializó el Riesgo</t>
    </r>
    <r>
      <rPr>
        <sz val="11"/>
        <rFont val="Calibri"/>
        <family val="2"/>
        <scheme val="minor"/>
      </rPr>
      <t xml:space="preserve">
 De igual manera se realizaron las actividades de manera Preventiva.
Para mayor información remitirse al PLAN DE ACCIÓN:
Divulgación de actos administrativos e información de interes general en el micrositio de la pagina web de la Rama Judicial.
En el Micrositio esta publicado  (Octubre a Diciembre 2024), a continuación se relaciona en los Actos Administrativos Publicados:
ACUERDOS: 44
CIRCULARES: 59
RESOLUCIONES: 147</t>
    </r>
  </si>
  <si>
    <r>
      <rPr>
        <b/>
        <sz val="11"/>
        <rFont val="Calibri"/>
        <family val="2"/>
        <scheme val="minor"/>
      </rPr>
      <t xml:space="preserve">En el cuarto Trimestre, no se materializó el Riesgo
</t>
    </r>
    <r>
      <rPr>
        <sz val="11"/>
        <rFont val="Calibri"/>
        <family val="2"/>
        <scheme val="minor"/>
      </rPr>
      <t xml:space="preserve"> De igual manera se realizaron las actividades de manera Preventiva.
Se realizan las respectivas publicacio9nes en el micrositio web https://www.ramajudicial.gov.co/web/consejo-seccional-de-la-judicatura-del-huila/actos-administrativos</t>
    </r>
  </si>
  <si>
    <r>
      <rPr>
        <b/>
        <sz val="11"/>
        <rFont val="Calibri"/>
        <family val="2"/>
        <scheme val="minor"/>
      </rPr>
      <t xml:space="preserve">En el tercer Trimestre, no se materializó el Riesgo
</t>
    </r>
    <r>
      <rPr>
        <sz val="11"/>
        <rFont val="Calibri"/>
        <family val="2"/>
        <scheme val="minor"/>
      </rPr>
      <t xml:space="preserve"> De igual manera se realizaron las actividades de manera Preventiva.
Se realizan las respectivas publicacio9nes en el micrositio web https://www.ramajudicial.gov.co/web/consejo-seccional-de-la-judicatura-del-huila/actos-administrativos</t>
    </r>
  </si>
  <si>
    <r>
      <rPr>
        <b/>
        <sz val="11"/>
        <rFont val="Calibri"/>
        <family val="2"/>
        <scheme val="minor"/>
      </rPr>
      <t>En el cuarto Trimestre, no se materializó el Riesgo</t>
    </r>
    <r>
      <rPr>
        <sz val="11"/>
        <rFont val="Calibri"/>
        <family val="2"/>
        <scheme val="minor"/>
      </rPr>
      <t xml:space="preserve">
 De igual manera se realizaron las actividades de manera Preventiva.
Para mayor información remitirse al PLAN DE ACCIÓN:
Divulgación de actos administrativos e información de interes general en el micrositio de la pagina web de la Rama Judicial.
En el Micrositio esta publicado  (Octubre a Diciembre 2024), a continuación se relaciona en los Actos Administrativos Publicados:
ACUERDOS: 31
CIRCULARES: 52
RESOLUCIONES: 160</t>
    </r>
  </si>
  <si>
    <r>
      <rPr>
        <b/>
        <sz val="11"/>
        <rFont val="Calibri"/>
        <family val="2"/>
        <scheme val="minor"/>
      </rPr>
      <t xml:space="preserve">En el segundo Trimestre, no se materializó el Riesgo
</t>
    </r>
    <r>
      <rPr>
        <sz val="11"/>
        <rFont val="Calibri"/>
        <family val="2"/>
        <scheme val="minor"/>
      </rPr>
      <t xml:space="preserve"> De igual manera se realizaron las actividades de manera Preventiva.
Se realizan las respectivas publicacio9nes en el micrositio web https://www.ramajudicial.gov.co/web/consejo-seccional-de-la-judicatura-del-huila/actos-administrativos</t>
    </r>
  </si>
  <si>
    <r>
      <rPr>
        <b/>
        <sz val="11"/>
        <rFont val="Calibri"/>
        <family val="2"/>
        <scheme val="minor"/>
      </rPr>
      <t xml:space="preserve">En el primer Trimestre, no se materializó el Riesgo
</t>
    </r>
    <r>
      <rPr>
        <sz val="11"/>
        <rFont val="Calibri"/>
        <family val="2"/>
        <scheme val="minor"/>
      </rPr>
      <t xml:space="preserve"> De igual manera se realizaron las actividades de manera Preventiva.
Se realizan las respectivas publicaciones en el micrositio web https://www.ramajudicial.gov.co/web/consejo-seccional-de-la-judicatura-del-huila/actos-administrativos</t>
    </r>
  </si>
  <si>
    <r>
      <rPr>
        <b/>
        <sz val="11"/>
        <rFont val="Calibri"/>
        <family val="2"/>
        <scheme val="minor"/>
      </rPr>
      <t xml:space="preserve">En el cuarto Trimestre, no se materializó el Riesgo
</t>
    </r>
    <r>
      <rPr>
        <sz val="11"/>
        <rFont val="Calibri"/>
        <family val="2"/>
        <scheme val="minor"/>
      </rPr>
      <t>La información del Consejo se maneja de manera digital  OneDrive,Shair point, en carpetas rotuladas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</si>
</sst>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240A]d&quot; de &quot;mmmm&quot; de &quot;yyyy;@"/>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b/>
      <sz val="10"/>
      <color theme="1"/>
      <name val="Arial"/>
      <family val="2"/>
    </font>
    <font>
      <b/>
      <sz val="10"/>
      <color theme="0"/>
      <name val="Arial"/>
      <family val="2"/>
    </font>
    <font>
      <sz val="11"/>
      <color theme="0"/>
      <name val="Arial"/>
      <family val="2"/>
    </font>
    <font>
      <b/>
      <sz val="14"/>
      <color theme="1"/>
      <name val="Calibri"/>
      <family val="2"/>
      <scheme val="minor"/>
    </font>
    <font>
      <sz val="10"/>
      <name val="Calibri"/>
      <family val="2"/>
      <scheme val="minor"/>
    </font>
    <font>
      <b/>
      <sz val="10"/>
      <name val="Arial"/>
      <family val="2"/>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i/>
      <sz val="16"/>
      <name val="Calibri"/>
      <family val="2"/>
      <scheme val="minor"/>
    </font>
    <font>
      <b/>
      <i/>
      <sz val="10"/>
      <color theme="1"/>
      <name val="Calibri"/>
      <family val="2"/>
      <scheme val="minor"/>
    </font>
    <font>
      <b/>
      <sz val="26"/>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b/>
      <sz val="12"/>
      <color theme="1"/>
      <name val="Arial"/>
      <family val="2"/>
    </font>
    <font>
      <sz val="11"/>
      <color theme="1"/>
      <name val="Roboto"/>
    </font>
    <font>
      <b/>
      <sz val="14"/>
      <color theme="1"/>
      <name val="Arial Narrow"/>
      <family val="2"/>
    </font>
    <font>
      <b/>
      <sz val="11"/>
      <name val="Azo Sans Medium"/>
    </font>
    <font>
      <b/>
      <sz val="11"/>
      <color theme="0"/>
      <name val="Azo Sans Medium"/>
    </font>
    <font>
      <sz val="11"/>
      <color theme="1"/>
      <name val="Belyrium"/>
    </font>
    <font>
      <sz val="12"/>
      <color theme="1"/>
      <name val="Arial Narrow"/>
      <family val="2"/>
    </font>
    <font>
      <b/>
      <sz val="11"/>
      <name val="Calibri"/>
      <family val="2"/>
      <scheme val="minor"/>
    </font>
    <font>
      <b/>
      <sz val="20"/>
      <color theme="1"/>
      <name val="Arial Narrow"/>
      <family val="2"/>
    </font>
    <font>
      <sz val="20"/>
      <color theme="1"/>
      <name val="Arial Narrow"/>
      <family val="2"/>
    </font>
    <font>
      <sz val="20"/>
      <color theme="1"/>
      <name val="Calibri"/>
      <family val="2"/>
      <scheme val="minor"/>
    </font>
    <font>
      <sz val="12"/>
      <name val="Calibri"/>
      <family val="2"/>
      <scheme val="minor"/>
    </font>
    <font>
      <sz val="12"/>
      <color theme="1"/>
      <name val="Roboto"/>
    </font>
    <font>
      <sz val="12"/>
      <color rgb="FF595959"/>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0" tint="-4.9989318521683403E-2"/>
        <bgColor indexed="64"/>
      </patternFill>
    </fill>
  </fills>
  <borders count="13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ck">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ck">
        <color theme="0"/>
      </right>
      <top/>
      <bottom/>
      <diagonal/>
    </border>
    <border>
      <left style="thin">
        <color theme="1"/>
      </left>
      <right/>
      <top/>
      <bottom/>
      <diagonal/>
    </border>
    <border>
      <left style="thin">
        <color theme="1"/>
      </left>
      <right style="thin">
        <color theme="1"/>
      </right>
      <top style="thin">
        <color theme="1"/>
      </top>
      <bottom/>
      <diagonal/>
    </border>
    <border>
      <left style="dashed">
        <color theme="9" tint="-0.24994659260841701"/>
      </left>
      <right style="dashed">
        <color theme="9" tint="-0.24994659260841701"/>
      </right>
      <top style="thick">
        <color theme="0"/>
      </top>
      <bottom/>
      <diagonal/>
    </border>
    <border>
      <left style="dashed">
        <color theme="9" tint="-0.24994659260841701"/>
      </left>
      <right style="dashed">
        <color theme="9" tint="-0.24994659260841701"/>
      </right>
      <top/>
      <bottom style="medium">
        <color indexed="64"/>
      </bottom>
      <diagonal/>
    </border>
    <border>
      <left style="thin">
        <color rgb="FF000000"/>
      </left>
      <right style="thin">
        <color rgb="FF000000"/>
      </right>
      <top style="thin">
        <color rgb="FF000000"/>
      </top>
      <bottom style="thin">
        <color rgb="FF00000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theme="1"/>
      </right>
      <top style="thin">
        <color theme="1"/>
      </top>
      <bottom style="thin">
        <color theme="1"/>
      </bottom>
      <diagonal/>
    </border>
    <border>
      <left style="thin">
        <color indexed="64"/>
      </left>
      <right style="medium">
        <color indexed="64"/>
      </right>
      <top style="thin">
        <color indexed="64"/>
      </top>
      <bottom/>
      <diagonal/>
    </border>
    <border>
      <left style="medium">
        <color indexed="64"/>
      </left>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right style="thin">
        <color indexed="64"/>
      </right>
      <top/>
      <bottom style="thick">
        <color theme="0"/>
      </bottom>
      <diagonal/>
    </border>
    <border>
      <left style="thin">
        <color indexed="64"/>
      </left>
      <right style="thick">
        <color theme="0"/>
      </right>
      <top style="thick">
        <color theme="0"/>
      </top>
      <bottom/>
      <diagonal/>
    </border>
    <border>
      <left style="thick">
        <color theme="0"/>
      </left>
      <right style="thin">
        <color indexed="64"/>
      </right>
      <top style="thick">
        <color theme="0"/>
      </top>
      <bottom/>
      <diagonal/>
    </border>
    <border>
      <left style="thin">
        <color indexed="64"/>
      </left>
      <right style="thick">
        <color theme="0"/>
      </right>
      <top/>
      <bottom/>
      <diagonal/>
    </border>
    <border>
      <left style="thick">
        <color theme="0"/>
      </left>
      <right style="thin">
        <color indexed="64"/>
      </right>
      <top/>
      <bottom style="medium">
        <color indexed="64"/>
      </bottom>
      <diagonal/>
    </border>
  </borders>
  <cellStyleXfs count="5">
    <xf numFmtId="0" fontId="0" fillId="0" borderId="0"/>
    <xf numFmtId="0" fontId="8" fillId="0" borderId="0"/>
    <xf numFmtId="0" fontId="9" fillId="0" borderId="0"/>
    <xf numFmtId="43" fontId="36" fillId="0" borderId="0" applyFont="0" applyFill="0" applyBorder="0" applyAlignment="0" applyProtection="0"/>
    <xf numFmtId="9" fontId="36" fillId="0" borderId="0" applyFont="0" applyFill="0" applyBorder="0" applyAlignment="0" applyProtection="0"/>
  </cellStyleXfs>
  <cellXfs count="708">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7" fillId="3" borderId="0" xfId="0" applyFont="1" applyFill="1"/>
    <xf numFmtId="0" fontId="11" fillId="3" borderId="0" xfId="0" applyFont="1" applyFill="1"/>
    <xf numFmtId="0" fontId="26" fillId="3" borderId="0" xfId="0" applyFont="1" applyFill="1"/>
    <xf numFmtId="0" fontId="26"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27" fillId="0" borderId="0" xfId="0" applyFont="1"/>
    <xf numFmtId="0" fontId="13" fillId="0" borderId="0" xfId="0" applyFont="1"/>
    <xf numFmtId="0" fontId="0" fillId="0" borderId="0" xfId="0" applyProtection="1">
      <protection locked="0"/>
    </xf>
    <xf numFmtId="0" fontId="33" fillId="16" borderId="38" xfId="0" applyFont="1" applyFill="1" applyBorder="1" applyAlignment="1" applyProtection="1">
      <alignment horizontal="center" vertical="center" textRotation="90"/>
      <protection locked="0"/>
    </xf>
    <xf numFmtId="0" fontId="34" fillId="4" borderId="38" xfId="0" applyFont="1" applyFill="1" applyBorder="1" applyAlignment="1">
      <alignment horizontal="center" vertical="center" wrapText="1"/>
    </xf>
    <xf numFmtId="0" fontId="27" fillId="17" borderId="0" xfId="0" applyFont="1" applyFill="1"/>
    <xf numFmtId="0" fontId="13" fillId="3" borderId="0" xfId="0" applyFont="1" applyFill="1" applyAlignment="1" applyProtection="1">
      <alignment vertical="center"/>
      <protection locked="0"/>
    </xf>
    <xf numFmtId="0" fontId="31" fillId="3" borderId="0" xfId="0" applyFont="1" applyFill="1" applyAlignment="1" applyProtection="1">
      <alignment horizontal="center" vertical="center"/>
      <protection locked="0"/>
    </xf>
    <xf numFmtId="0" fontId="27" fillId="3" borderId="0" xfId="0" applyFont="1" applyFill="1"/>
    <xf numFmtId="0" fontId="13" fillId="3" borderId="0" xfId="0" applyFont="1" applyFill="1"/>
    <xf numFmtId="0" fontId="33" fillId="4" borderId="38" xfId="0" applyFont="1" applyFill="1" applyBorder="1" applyAlignment="1" applyProtection="1">
      <alignment horizontal="center" vertical="center" wrapText="1"/>
      <protection locked="0"/>
    </xf>
    <xf numFmtId="0" fontId="25" fillId="4" borderId="0" xfId="0" applyFont="1" applyFill="1" applyAlignment="1">
      <alignmen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5" fillId="4" borderId="10" xfId="0" applyFont="1" applyFill="1" applyBorder="1" applyAlignment="1">
      <alignment vertical="center"/>
    </xf>
    <xf numFmtId="0" fontId="25" fillId="4" borderId="37" xfId="0" applyFont="1" applyFill="1" applyBorder="1" applyAlignment="1">
      <alignment vertical="center"/>
    </xf>
    <xf numFmtId="0" fontId="25" fillId="4" borderId="36" xfId="0" applyFont="1" applyFill="1" applyBorder="1" applyAlignment="1">
      <alignment vertical="center"/>
    </xf>
    <xf numFmtId="0" fontId="1" fillId="3" borderId="34" xfId="0" applyFont="1" applyFill="1" applyBorder="1" applyAlignment="1">
      <alignment horizontal="center" vertical="center"/>
    </xf>
    <xf numFmtId="0" fontId="0" fillId="3" borderId="0" xfId="0" applyFill="1" applyAlignment="1">
      <alignment horizontal="center" vertical="center"/>
    </xf>
    <xf numFmtId="0" fontId="17"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0" fontId="4" fillId="4" borderId="41" xfId="0" applyFont="1" applyFill="1" applyBorder="1" applyAlignment="1">
      <alignment horizontal="center" vertical="center"/>
    </xf>
    <xf numFmtId="43" fontId="0" fillId="3" borderId="0" xfId="3" applyFont="1" applyFill="1"/>
    <xf numFmtId="3" fontId="0" fillId="0" borderId="0" xfId="0" applyNumberFormat="1" applyAlignment="1">
      <alignment horizontal="left"/>
    </xf>
    <xf numFmtId="0" fontId="4" fillId="4" borderId="5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28"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59" xfId="0" applyFont="1" applyFill="1" applyBorder="1" applyAlignment="1">
      <alignment horizontal="center" vertical="center" textRotation="90" wrapText="1"/>
    </xf>
    <xf numFmtId="0" fontId="4" fillId="4" borderId="60" xfId="0" applyFont="1" applyFill="1" applyBorder="1" applyAlignment="1">
      <alignment horizontal="center" vertical="center" textRotation="90" wrapText="1"/>
    </xf>
    <xf numFmtId="0" fontId="40" fillId="0" borderId="0" xfId="0" applyFont="1" applyAlignment="1">
      <alignment horizontal="center" vertical="center"/>
    </xf>
    <xf numFmtId="0" fontId="41" fillId="0" borderId="0" xfId="0" applyFont="1" applyAlignment="1">
      <alignment horizontal="center" vertical="center" wrapText="1"/>
    </xf>
    <xf numFmtId="0" fontId="42" fillId="6" borderId="0" xfId="0" applyFont="1" applyFill="1" applyAlignment="1">
      <alignment horizontal="center" vertical="center" wrapText="1" readingOrder="1"/>
    </xf>
    <xf numFmtId="0" fontId="43" fillId="3" borderId="0" xfId="0" applyFont="1" applyFill="1"/>
    <xf numFmtId="0" fontId="42" fillId="6" borderId="32" xfId="0" applyFont="1" applyFill="1" applyBorder="1" applyAlignment="1">
      <alignment horizontal="center" vertical="center" wrapText="1" readingOrder="1"/>
    </xf>
    <xf numFmtId="0" fontId="44" fillId="7" borderId="6" xfId="0" applyFont="1" applyFill="1" applyBorder="1" applyAlignment="1">
      <alignment horizontal="center" vertical="center" wrapText="1" readingOrder="1"/>
    </xf>
    <xf numFmtId="0" fontId="44" fillId="8" borderId="6" xfId="0" applyFont="1" applyFill="1" applyBorder="1" applyAlignment="1">
      <alignment horizontal="center" vertical="center" wrapText="1" readingOrder="1"/>
    </xf>
    <xf numFmtId="0" fontId="44" fillId="9" borderId="6" xfId="0" applyFont="1" applyFill="1" applyBorder="1" applyAlignment="1">
      <alignment horizontal="center" vertical="center" wrapText="1" readingOrder="1"/>
    </xf>
    <xf numFmtId="0" fontId="44" fillId="10" borderId="6" xfId="0" applyFont="1" applyFill="1" applyBorder="1" applyAlignment="1">
      <alignment horizontal="center" vertical="center" wrapText="1" readingOrder="1"/>
    </xf>
    <xf numFmtId="0" fontId="45" fillId="11" borderId="6" xfId="0" applyFont="1" applyFill="1" applyBorder="1" applyAlignment="1">
      <alignment horizontal="center" vertical="center" wrapText="1" readingOrder="1"/>
    </xf>
    <xf numFmtId="0" fontId="44" fillId="3" borderId="0" xfId="0" applyFont="1" applyFill="1" applyAlignment="1">
      <alignment horizontal="justify" vertical="center" wrapText="1" readingOrder="1"/>
    </xf>
    <xf numFmtId="0" fontId="46" fillId="3" borderId="0" xfId="0" applyFont="1" applyFill="1"/>
    <xf numFmtId="0" fontId="41" fillId="3" borderId="0" xfId="0" applyFont="1" applyFill="1" applyAlignment="1">
      <alignment horizontal="center" vertical="center" wrapText="1"/>
    </xf>
    <xf numFmtId="0" fontId="46" fillId="0" borderId="0" xfId="0" applyFont="1"/>
    <xf numFmtId="0" fontId="44" fillId="7" borderId="21" xfId="0" applyFont="1" applyFill="1" applyBorder="1" applyAlignment="1">
      <alignment horizontal="center" vertical="center" wrapText="1" readingOrder="1"/>
    </xf>
    <xf numFmtId="0" fontId="44" fillId="8" borderId="22" xfId="0" applyFont="1" applyFill="1" applyBorder="1" applyAlignment="1">
      <alignment horizontal="center" vertical="center" wrapText="1" readingOrder="1"/>
    </xf>
    <xf numFmtId="0" fontId="44" fillId="9" borderId="22" xfId="0" applyFont="1" applyFill="1" applyBorder="1" applyAlignment="1">
      <alignment horizontal="center" vertical="center" wrapText="1" readingOrder="1"/>
    </xf>
    <xf numFmtId="0" fontId="44" fillId="10" borderId="22" xfId="0" applyFont="1" applyFill="1" applyBorder="1" applyAlignment="1">
      <alignment horizontal="center" vertical="center" wrapText="1" readingOrder="1"/>
    </xf>
    <xf numFmtId="0" fontId="45" fillId="11" borderId="22" xfId="0" applyFont="1" applyFill="1" applyBorder="1" applyAlignment="1">
      <alignment horizontal="center" vertical="center" wrapText="1" readingOrder="1"/>
    </xf>
    <xf numFmtId="0" fontId="47" fillId="3" borderId="0" xfId="0" applyFont="1" applyFill="1"/>
    <xf numFmtId="1" fontId="46" fillId="3" borderId="0" xfId="0" applyNumberFormat="1" applyFont="1" applyFill="1" applyAlignment="1">
      <alignment horizontal="center"/>
    </xf>
    <xf numFmtId="0" fontId="48" fillId="3" borderId="0" xfId="0" applyFont="1" applyFill="1" applyAlignment="1">
      <alignment vertical="center"/>
    </xf>
    <xf numFmtId="0" fontId="46" fillId="3" borderId="0" xfId="0" applyFont="1" applyFill="1" applyAlignment="1">
      <alignment horizontal="center" vertical="center"/>
    </xf>
    <xf numFmtId="0" fontId="0" fillId="3" borderId="62" xfId="0" applyFill="1" applyBorder="1"/>
    <xf numFmtId="0" fontId="4" fillId="4" borderId="61" xfId="0" applyFont="1" applyFill="1" applyBorder="1" applyAlignment="1">
      <alignment horizontal="center" vertical="center" wrapText="1"/>
    </xf>
    <xf numFmtId="0" fontId="4" fillId="3" borderId="50" xfId="0" applyFont="1" applyFill="1" applyBorder="1" applyAlignment="1">
      <alignment horizontal="center" vertical="center"/>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2" fillId="6" borderId="0" xfId="0" applyFont="1" applyFill="1" applyAlignment="1">
      <alignment vertical="center" wrapText="1" readingOrder="1"/>
    </xf>
    <xf numFmtId="0" fontId="17" fillId="3" borderId="6" xfId="0" applyFont="1" applyFill="1" applyBorder="1"/>
    <xf numFmtId="0" fontId="0" fillId="3" borderId="10" xfId="0" applyFill="1" applyBorder="1"/>
    <xf numFmtId="0" fontId="41" fillId="3" borderId="6" xfId="0" applyFont="1" applyFill="1" applyBorder="1" applyAlignment="1">
      <alignment horizontal="center" vertical="center" wrapText="1"/>
    </xf>
    <xf numFmtId="1" fontId="44" fillId="0" borderId="6" xfId="3" applyNumberFormat="1" applyFont="1" applyBorder="1" applyAlignment="1">
      <alignment horizontal="center" vertical="center" wrapText="1" readingOrder="1"/>
    </xf>
    <xf numFmtId="0" fontId="44" fillId="7" borderId="73" xfId="0" applyFont="1" applyFill="1" applyBorder="1" applyAlignment="1">
      <alignment horizontal="center" vertical="center" wrapText="1" readingOrder="1"/>
    </xf>
    <xf numFmtId="0" fontId="44" fillId="8" borderId="74" xfId="0" applyFont="1" applyFill="1" applyBorder="1" applyAlignment="1">
      <alignment horizontal="center" vertical="center" wrapText="1" readingOrder="1"/>
    </xf>
    <xf numFmtId="0" fontId="44" fillId="9" borderId="74" xfId="0" applyFont="1" applyFill="1" applyBorder="1" applyAlignment="1">
      <alignment horizontal="center" vertical="center" wrapText="1" readingOrder="1"/>
    </xf>
    <xf numFmtId="0" fontId="44" fillId="10" borderId="74" xfId="0" applyFont="1" applyFill="1" applyBorder="1" applyAlignment="1">
      <alignment horizontal="center" vertical="center" wrapText="1" readingOrder="1"/>
    </xf>
    <xf numFmtId="0" fontId="45" fillId="11" borderId="74" xfId="0" applyFont="1" applyFill="1" applyBorder="1" applyAlignment="1">
      <alignment horizontal="center" vertical="center" wrapText="1" readingOrder="1"/>
    </xf>
    <xf numFmtId="0" fontId="0" fillId="3" borderId="69" xfId="0" applyFill="1" applyBorder="1"/>
    <xf numFmtId="0" fontId="0" fillId="3" borderId="71" xfId="0" applyFill="1" applyBorder="1"/>
    <xf numFmtId="0" fontId="0" fillId="3" borderId="72" xfId="0" applyFill="1" applyBorder="1"/>
    <xf numFmtId="0" fontId="0" fillId="3" borderId="11" xfId="0" applyFill="1" applyBorder="1"/>
    <xf numFmtId="0" fontId="0" fillId="3" borderId="12" xfId="0" applyFill="1" applyBorder="1"/>
    <xf numFmtId="0" fontId="16" fillId="14" borderId="67" xfId="0" applyFont="1" applyFill="1" applyBorder="1" applyAlignment="1" applyProtection="1">
      <alignment horizontal="center" vertical="center" wrapText="1" readingOrder="1"/>
      <protection hidden="1"/>
    </xf>
    <xf numFmtId="0" fontId="0" fillId="3" borderId="18" xfId="0" applyFill="1" applyBorder="1"/>
    <xf numFmtId="0" fontId="28" fillId="0" borderId="18" xfId="0" applyFont="1" applyBorder="1" applyAlignment="1">
      <alignment horizontal="center" vertical="center" wrapText="1"/>
    </xf>
    <xf numFmtId="0" fontId="28" fillId="0" borderId="70" xfId="0" applyFont="1" applyBorder="1" applyAlignment="1">
      <alignment horizontal="center" vertical="center" wrapText="1"/>
    </xf>
    <xf numFmtId="0" fontId="52" fillId="0" borderId="0" xfId="0" applyFont="1" applyAlignment="1" applyProtection="1">
      <alignment horizontal="center" vertical="center" wrapText="1" readingOrder="1"/>
      <protection hidden="1"/>
    </xf>
    <xf numFmtId="0" fontId="55"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39" fillId="4" borderId="39" xfId="0" applyFont="1" applyFill="1" applyBorder="1" applyAlignment="1">
      <alignment horizontal="center" vertical="center" textRotation="90"/>
    </xf>
    <xf numFmtId="0" fontId="57" fillId="3" borderId="64" xfId="0" applyFont="1" applyFill="1" applyBorder="1" applyAlignment="1">
      <alignment vertical="center" wrapText="1"/>
    </xf>
    <xf numFmtId="0" fontId="57" fillId="3" borderId="17" xfId="0" applyFont="1" applyFill="1" applyBorder="1" applyAlignment="1">
      <alignment vertical="center" wrapText="1"/>
    </xf>
    <xf numFmtId="0" fontId="25" fillId="4" borderId="10" xfId="0" applyFont="1" applyFill="1" applyBorder="1" applyAlignment="1">
      <alignment horizontal="left" vertical="top"/>
    </xf>
    <xf numFmtId="0" fontId="25" fillId="4" borderId="0" xfId="0" applyFont="1" applyFill="1" applyAlignment="1">
      <alignment horizontal="left" vertical="top"/>
    </xf>
    <xf numFmtId="0" fontId="0" fillId="0" borderId="0" xfId="0" applyAlignment="1">
      <alignment horizontal="left" vertical="top"/>
    </xf>
    <xf numFmtId="0" fontId="60" fillId="0" borderId="0" xfId="0" applyFont="1" applyAlignment="1">
      <alignment horizontal="center"/>
    </xf>
    <xf numFmtId="0" fontId="10" fillId="0" borderId="0" xfId="0" applyFont="1" applyAlignment="1">
      <alignment horizontal="center"/>
    </xf>
    <xf numFmtId="0" fontId="19" fillId="4" borderId="0" xfId="0" applyFont="1" applyFill="1" applyAlignment="1" applyProtection="1">
      <alignment horizontal="left" vertical="center" wrapText="1"/>
      <protection locked="0"/>
    </xf>
    <xf numFmtId="0" fontId="0" fillId="0" borderId="0" xfId="0" applyAlignment="1">
      <alignment horizontal="left"/>
    </xf>
    <xf numFmtId="0" fontId="19" fillId="4" borderId="0" xfId="0" applyFont="1" applyFill="1" applyAlignment="1" applyProtection="1">
      <alignment vertical="center" wrapText="1"/>
      <protection locked="0"/>
    </xf>
    <xf numFmtId="0" fontId="55" fillId="3" borderId="0" xfId="1" quotePrefix="1" applyFont="1" applyFill="1" applyAlignment="1">
      <alignment horizontal="center" vertical="center" wrapText="1"/>
    </xf>
    <xf numFmtId="0" fontId="56" fillId="3" borderId="0" xfId="1" quotePrefix="1" applyFont="1" applyFill="1" applyAlignment="1">
      <alignment horizontal="center" vertical="center" wrapText="1"/>
    </xf>
    <xf numFmtId="0" fontId="56"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3"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19" fillId="4" borderId="35" xfId="1" applyFont="1" applyFill="1" applyBorder="1" applyAlignment="1">
      <alignment horizontal="center" vertical="center"/>
    </xf>
    <xf numFmtId="0" fontId="8" fillId="3" borderId="45" xfId="1" applyFill="1" applyBorder="1"/>
    <xf numFmtId="0" fontId="51" fillId="3" borderId="11" xfId="1" applyFont="1" applyFill="1" applyBorder="1" applyAlignment="1">
      <alignment horizontal="left" vertical="center" wrapText="1"/>
    </xf>
    <xf numFmtId="0" fontId="17" fillId="3" borderId="11" xfId="0" applyFont="1" applyFill="1" applyBorder="1"/>
    <xf numFmtId="0" fontId="57" fillId="3" borderId="0" xfId="0" applyFont="1" applyFill="1" applyAlignment="1">
      <alignment horizontal="center" vertical="center" wrapText="1"/>
    </xf>
    <xf numFmtId="0" fontId="57" fillId="3" borderId="0" xfId="0" applyFont="1" applyFill="1" applyAlignment="1">
      <alignment horizontal="left" vertical="center" wrapText="1"/>
    </xf>
    <xf numFmtId="0" fontId="51" fillId="3" borderId="0" xfId="1" applyFont="1" applyFill="1" applyAlignment="1">
      <alignment horizontal="justify" vertical="center" wrapText="1"/>
    </xf>
    <xf numFmtId="0" fontId="17" fillId="3" borderId="92" xfId="0" applyFont="1" applyFill="1" applyBorder="1" applyAlignment="1">
      <alignment horizontal="center" vertical="center"/>
    </xf>
    <xf numFmtId="0" fontId="8" fillId="3" borderId="0" xfId="1" applyFill="1" applyAlignment="1">
      <alignment horizontal="center" vertical="center"/>
    </xf>
    <xf numFmtId="0" fontId="17" fillId="3" borderId="71" xfId="0" applyFont="1" applyFill="1" applyBorder="1"/>
    <xf numFmtId="0" fontId="17" fillId="3" borderId="7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5" fillId="4" borderId="100" xfId="0" applyFont="1" applyFill="1" applyBorder="1" applyAlignment="1">
      <alignment vertical="center"/>
    </xf>
    <xf numFmtId="0" fontId="25" fillId="4" borderId="105" xfId="0" applyFont="1" applyFill="1" applyBorder="1" applyAlignment="1">
      <alignment vertical="center"/>
    </xf>
    <xf numFmtId="0" fontId="27" fillId="19" borderId="0" xfId="0" applyFont="1" applyFill="1"/>
    <xf numFmtId="0" fontId="12" fillId="0" borderId="6" xfId="0" applyFont="1" applyBorder="1" applyAlignment="1">
      <alignment horizontal="justify" vertical="center" wrapText="1"/>
    </xf>
    <xf numFmtId="0" fontId="12" fillId="0" borderId="6" xfId="0" applyFont="1" applyBorder="1" applyAlignment="1">
      <alignment horizontal="justify" vertical="center"/>
    </xf>
    <xf numFmtId="0" fontId="17" fillId="0" borderId="6" xfId="0" applyFont="1" applyBorder="1" applyAlignment="1">
      <alignment horizontal="justify" vertical="center" wrapText="1"/>
    </xf>
    <xf numFmtId="0" fontId="50"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2" fontId="0" fillId="0" borderId="23"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24"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66"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68"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0" fontId="67" fillId="0" borderId="0" xfId="0" applyFont="1" applyAlignment="1" applyProtection="1">
      <alignment vertical="center"/>
      <protection locked="0"/>
    </xf>
    <xf numFmtId="0" fontId="67" fillId="0" borderId="0" xfId="0" applyFont="1" applyProtection="1">
      <protection locked="0"/>
    </xf>
    <xf numFmtId="0" fontId="67" fillId="0" borderId="0" xfId="0" applyFont="1"/>
    <xf numFmtId="0" fontId="69" fillId="20" borderId="109" xfId="0" applyFont="1" applyFill="1" applyBorder="1" applyAlignment="1" applyProtection="1">
      <alignment horizontal="left" vertical="center" wrapText="1"/>
      <protection locked="0"/>
    </xf>
    <xf numFmtId="0" fontId="69" fillId="20" borderId="109" xfId="0" applyFont="1" applyFill="1" applyBorder="1" applyAlignment="1" applyProtection="1">
      <alignment horizontal="center" vertical="center"/>
      <protection locked="0"/>
    </xf>
    <xf numFmtId="0" fontId="67" fillId="0" borderId="0" xfId="0" applyFont="1" applyAlignment="1" applyProtection="1">
      <alignment horizontal="left" vertical="center"/>
      <protection locked="0"/>
    </xf>
    <xf numFmtId="0" fontId="69"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left"/>
      <protection locked="0"/>
    </xf>
    <xf numFmtId="0" fontId="67" fillId="0" borderId="0" xfId="0" applyFont="1" applyAlignment="1" applyProtection="1">
      <alignment horizontal="center"/>
      <protection locked="0"/>
    </xf>
    <xf numFmtId="0" fontId="71" fillId="21" borderId="112" xfId="0" applyFont="1" applyFill="1" applyBorder="1" applyAlignment="1">
      <alignment horizontal="center" vertical="center" wrapText="1" readingOrder="1"/>
    </xf>
    <xf numFmtId="0" fontId="73" fillId="3" borderId="112" xfId="0" applyFont="1" applyFill="1" applyBorder="1" applyAlignment="1">
      <alignment horizontal="center" vertical="center" wrapText="1" readingOrder="1"/>
    </xf>
    <xf numFmtId="0" fontId="73" fillId="3" borderId="112" xfId="0" applyFont="1" applyFill="1" applyBorder="1" applyAlignment="1">
      <alignment horizontal="left" vertical="center" wrapText="1"/>
    </xf>
    <xf numFmtId="0" fontId="73" fillId="3" borderId="112" xfId="0" applyFont="1" applyFill="1" applyBorder="1" applyAlignment="1">
      <alignment horizontal="center" vertical="center" wrapText="1"/>
    </xf>
    <xf numFmtId="0" fontId="67" fillId="3" borderId="0" xfId="0" applyFont="1" applyFill="1"/>
    <xf numFmtId="0" fontId="73" fillId="0" borderId="112" xfId="0" applyFont="1" applyBorder="1" applyAlignment="1">
      <alignment horizontal="center" vertical="center" wrapText="1" readingOrder="1"/>
    </xf>
    <xf numFmtId="0" fontId="73" fillId="0" borderId="112" xfId="0" applyFont="1" applyBorder="1" applyAlignment="1">
      <alignment horizontal="left" vertical="center" wrapText="1"/>
    </xf>
    <xf numFmtId="0" fontId="73" fillId="22" borderId="112" xfId="0" applyFont="1" applyFill="1" applyBorder="1" applyAlignment="1">
      <alignment horizontal="left" vertical="center" wrapText="1"/>
    </xf>
    <xf numFmtId="0" fontId="70" fillId="0" borderId="0" xfId="0" applyFont="1" applyAlignment="1">
      <alignment vertical="center" wrapText="1"/>
    </xf>
    <xf numFmtId="0" fontId="71" fillId="0" borderId="112" xfId="0" applyFont="1" applyBorder="1" applyAlignment="1">
      <alignment vertical="center" wrapText="1" readingOrder="1"/>
    </xf>
    <xf numFmtId="0" fontId="73" fillId="3" borderId="112" xfId="0" applyFont="1" applyFill="1" applyBorder="1" applyAlignment="1">
      <alignment horizontal="left" vertical="center" wrapText="1" readingOrder="1"/>
    </xf>
    <xf numFmtId="0" fontId="69" fillId="0" borderId="0" xfId="0" applyFont="1"/>
    <xf numFmtId="0" fontId="73" fillId="3" borderId="112" xfId="0" applyFont="1" applyFill="1" applyBorder="1" applyAlignment="1">
      <alignment horizontal="left" vertical="center"/>
    </xf>
    <xf numFmtId="0" fontId="73" fillId="3" borderId="112" xfId="0" applyFont="1" applyFill="1" applyBorder="1" applyAlignment="1">
      <alignment vertical="center" wrapText="1"/>
    </xf>
    <xf numFmtId="0" fontId="73" fillId="3" borderId="112" xfId="0" applyFont="1" applyFill="1" applyBorder="1" applyAlignment="1">
      <alignment vertical="center" wrapText="1" readingOrder="1"/>
    </xf>
    <xf numFmtId="0" fontId="73" fillId="3" borderId="112" xfId="0" applyFont="1" applyFill="1" applyBorder="1" applyAlignment="1">
      <alignment vertical="center"/>
    </xf>
    <xf numFmtId="0" fontId="73" fillId="3" borderId="112" xfId="0" applyFont="1" applyFill="1" applyBorder="1" applyAlignment="1">
      <alignment horizontal="center" vertical="center"/>
    </xf>
    <xf numFmtId="0" fontId="73" fillId="3" borderId="113" xfId="0" applyFont="1" applyFill="1" applyBorder="1" applyAlignment="1">
      <alignment horizontal="center" vertical="center" wrapText="1" readingOrder="1"/>
    </xf>
    <xf numFmtId="0" fontId="73" fillId="3" borderId="113" xfId="0" applyFont="1" applyFill="1" applyBorder="1" applyAlignment="1">
      <alignment horizontal="left" vertical="center" wrapText="1"/>
    </xf>
    <xf numFmtId="0" fontId="73" fillId="3" borderId="113" xfId="0" applyFont="1" applyFill="1" applyBorder="1" applyAlignment="1">
      <alignment horizontal="center" vertical="center"/>
    </xf>
    <xf numFmtId="0" fontId="67" fillId="0" borderId="0" xfId="0" applyFont="1" applyAlignment="1">
      <alignment horizontal="left"/>
    </xf>
    <xf numFmtId="0" fontId="67" fillId="0" borderId="0" xfId="0" applyFont="1" applyAlignment="1">
      <alignment horizontal="center"/>
    </xf>
    <xf numFmtId="0" fontId="74" fillId="0" borderId="0" xfId="0" applyFont="1" applyAlignment="1">
      <alignment wrapText="1"/>
    </xf>
    <xf numFmtId="0" fontId="76" fillId="0" borderId="0" xfId="0" applyFont="1"/>
    <xf numFmtId="0" fontId="78" fillId="21" borderId="109" xfId="0" applyFont="1" applyFill="1" applyBorder="1" applyAlignment="1">
      <alignment horizontal="center" vertical="center"/>
    </xf>
    <xf numFmtId="0" fontId="78" fillId="5" borderId="109" xfId="0" applyFont="1" applyFill="1" applyBorder="1" applyAlignment="1">
      <alignment horizontal="center" vertical="center"/>
    </xf>
    <xf numFmtId="0" fontId="78" fillId="5" borderId="109" xfId="0" applyFont="1" applyFill="1" applyBorder="1" applyAlignment="1">
      <alignment vertical="center" wrapText="1"/>
    </xf>
    <xf numFmtId="0" fontId="78" fillId="3" borderId="109" xfId="0" applyFont="1" applyFill="1" applyBorder="1" applyAlignment="1">
      <alignment horizontal="left" vertical="top" wrapText="1"/>
    </xf>
    <xf numFmtId="0" fontId="79" fillId="3" borderId="109" xfId="0" applyFont="1" applyFill="1" applyBorder="1" applyAlignment="1">
      <alignment horizontal="center" vertical="center" wrapText="1"/>
    </xf>
    <xf numFmtId="0" fontId="80" fillId="3" borderId="109" xfId="0" applyFont="1" applyFill="1" applyBorder="1" applyAlignment="1">
      <alignment horizontal="center" vertical="center" wrapText="1"/>
    </xf>
    <xf numFmtId="0" fontId="80" fillId="3" borderId="109" xfId="0" applyFont="1" applyFill="1" applyBorder="1" applyAlignment="1">
      <alignment horizontal="left" vertical="center"/>
    </xf>
    <xf numFmtId="0" fontId="78" fillId="0" borderId="109" xfId="0" applyFont="1" applyBorder="1" applyAlignment="1">
      <alignment vertical="top" wrapText="1"/>
    </xf>
    <xf numFmtId="0" fontId="79" fillId="3" borderId="109" xfId="0" applyFont="1" applyFill="1" applyBorder="1" applyAlignment="1">
      <alignment horizontal="center" vertical="center"/>
    </xf>
    <xf numFmtId="0" fontId="80" fillId="3" borderId="109" xfId="0" applyFont="1" applyFill="1" applyBorder="1" applyAlignment="1">
      <alignment horizontal="center" vertical="center"/>
    </xf>
    <xf numFmtId="0" fontId="78" fillId="3" borderId="109" xfId="0" applyFont="1" applyFill="1" applyBorder="1" applyAlignment="1">
      <alignment horizontal="left" vertical="center" wrapText="1"/>
    </xf>
    <xf numFmtId="0" fontId="78" fillId="0" borderId="109" xfId="0" applyFont="1" applyBorder="1" applyAlignment="1">
      <alignment horizontal="left" vertical="center" wrapText="1"/>
    </xf>
    <xf numFmtId="0" fontId="80" fillId="0" borderId="109" xfId="0" applyFont="1" applyBorder="1" applyAlignment="1">
      <alignment horizontal="left" vertical="center"/>
    </xf>
    <xf numFmtId="0" fontId="76" fillId="0" borderId="0" xfId="0" applyFont="1" applyAlignment="1">
      <alignment horizontal="left"/>
    </xf>
    <xf numFmtId="0" fontId="74" fillId="0" borderId="0" xfId="0" applyFont="1" applyAlignment="1">
      <alignment horizontal="center"/>
    </xf>
    <xf numFmtId="0" fontId="76" fillId="0" borderId="0" xfId="0" applyFont="1" applyAlignment="1">
      <alignment horizontal="center"/>
    </xf>
    <xf numFmtId="0" fontId="42" fillId="6" borderId="69" xfId="0" applyFont="1" applyFill="1" applyBorder="1" applyAlignment="1">
      <alignment horizontal="center" vertical="center" wrapText="1" readingOrder="1"/>
    </xf>
    <xf numFmtId="0" fontId="42" fillId="6" borderId="71" xfId="0" applyFont="1" applyFill="1" applyBorder="1" applyAlignment="1">
      <alignment horizontal="center" vertical="center" wrapText="1" readingOrder="1"/>
    </xf>
    <xf numFmtId="0" fontId="42" fillId="6" borderId="72" xfId="0" applyFont="1" applyFill="1" applyBorder="1" applyAlignment="1">
      <alignment horizontal="center" vertical="center" wrapText="1" readingOrder="1"/>
    </xf>
    <xf numFmtId="0" fontId="44" fillId="0" borderId="6" xfId="0" applyFont="1" applyBorder="1" applyAlignment="1">
      <alignment horizontal="left" vertical="center" wrapText="1" readingOrder="1"/>
    </xf>
    <xf numFmtId="9" fontId="44" fillId="0" borderId="6" xfId="4" applyFont="1" applyBorder="1" applyAlignment="1">
      <alignment horizontal="center" vertical="center" wrapText="1" readingOrder="1"/>
    </xf>
    <xf numFmtId="0" fontId="44" fillId="0" borderId="6" xfId="0" applyFont="1" applyBorder="1" applyAlignment="1">
      <alignment horizontal="justify" vertical="center" wrapText="1" readingOrder="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117" xfId="0" applyFont="1" applyFill="1" applyBorder="1" applyAlignment="1">
      <alignment horizontal="center" vertical="center"/>
    </xf>
    <xf numFmtId="0" fontId="22" fillId="0" borderId="35" xfId="0" applyFont="1" applyBorder="1" applyAlignment="1" applyProtection="1">
      <alignment horizontal="center" vertical="center" wrapText="1"/>
      <protection locked="0"/>
    </xf>
    <xf numFmtId="14" fontId="22" fillId="0" borderId="66" xfId="0" applyNumberFormat="1" applyFont="1" applyBorder="1" applyAlignment="1" applyProtection="1">
      <alignment horizontal="center" vertical="center" wrapText="1"/>
      <protection locked="0"/>
    </xf>
    <xf numFmtId="4" fontId="0" fillId="0" borderId="23" xfId="0" applyNumberFormat="1" applyBorder="1" applyAlignment="1">
      <alignment horizontal="center" vertical="center" wrapText="1"/>
    </xf>
    <xf numFmtId="0" fontId="11" fillId="3" borderId="23" xfId="0" applyFont="1" applyFill="1" applyBorder="1" applyAlignment="1">
      <alignment horizontal="center" vertical="center"/>
    </xf>
    <xf numFmtId="0" fontId="11" fillId="3" borderId="99" xfId="0" applyFont="1" applyFill="1" applyBorder="1" applyAlignment="1">
      <alignment horizontal="center" vertical="center"/>
    </xf>
    <xf numFmtId="0" fontId="81" fillId="0" borderId="119" xfId="0" applyFont="1" applyBorder="1" applyAlignment="1">
      <alignment horizontal="center" vertical="center" wrapText="1"/>
    </xf>
    <xf numFmtId="0" fontId="81" fillId="0" borderId="72" xfId="0" applyFont="1" applyBorder="1" applyAlignment="1">
      <alignment horizontal="center" vertical="center" wrapText="1"/>
    </xf>
    <xf numFmtId="0" fontId="82" fillId="0" borderId="70" xfId="0" applyFont="1" applyBorder="1" applyAlignment="1">
      <alignment horizontal="center" vertical="center" wrapText="1"/>
    </xf>
    <xf numFmtId="0" fontId="82" fillId="0" borderId="20" xfId="0" applyFont="1" applyBorder="1" applyAlignment="1">
      <alignment horizontal="center" vertical="center" wrapText="1"/>
    </xf>
    <xf numFmtId="0" fontId="81" fillId="0" borderId="120" xfId="0" applyFont="1" applyBorder="1" applyAlignment="1">
      <alignment horizontal="center" vertical="center" wrapText="1"/>
    </xf>
    <xf numFmtId="0" fontId="81" fillId="0" borderId="12" xfId="0" applyFont="1" applyBorder="1" applyAlignment="1">
      <alignment horizontal="center" vertical="center" wrapText="1"/>
    </xf>
    <xf numFmtId="14" fontId="82" fillId="0" borderId="20" xfId="0" applyNumberFormat="1" applyFont="1" applyBorder="1" applyAlignment="1">
      <alignment horizontal="center" vertical="center" wrapText="1"/>
    </xf>
    <xf numFmtId="0" fontId="4" fillId="4" borderId="39" xfId="0" applyFont="1" applyFill="1" applyBorder="1" applyAlignment="1">
      <alignment horizontal="center" vertical="center" textRotation="90" wrapText="1"/>
    </xf>
    <xf numFmtId="0" fontId="4" fillId="4" borderId="65" xfId="0" applyFont="1" applyFill="1" applyBorder="1" applyAlignment="1">
      <alignment horizontal="center" vertical="center" wrapText="1"/>
    </xf>
    <xf numFmtId="0" fontId="83" fillId="15" borderId="0" xfId="0" applyFont="1" applyFill="1" applyAlignment="1" applyProtection="1">
      <alignment horizontal="center" vertical="center" wrapText="1"/>
      <protection locked="0"/>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23" xfId="3" applyNumberFormat="1" applyFont="1" applyBorder="1" applyAlignment="1">
      <alignment horizontal="center" vertical="center" wrapText="1"/>
    </xf>
    <xf numFmtId="0" fontId="0" fillId="0" borderId="35" xfId="0" applyFont="1" applyBorder="1" applyAlignment="1">
      <alignment horizontal="justify" vertical="center" wrapText="1"/>
    </xf>
    <xf numFmtId="0" fontId="0" fillId="0" borderId="35"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Font="1" applyBorder="1" applyAlignment="1">
      <alignment horizontal="center" vertical="center" wrapText="1"/>
    </xf>
    <xf numFmtId="0" fontId="0" fillId="0" borderId="24" xfId="0" applyFont="1" applyBorder="1" applyAlignment="1">
      <alignment horizontal="justify" vertical="center" wrapText="1"/>
    </xf>
    <xf numFmtId="0" fontId="0" fillId="0" borderId="24" xfId="0" applyFont="1" applyBorder="1" applyAlignment="1">
      <alignment horizontal="center" vertical="center" wrapText="1"/>
    </xf>
    <xf numFmtId="0" fontId="0" fillId="0" borderId="23" xfId="0" applyFont="1" applyBorder="1" applyAlignment="1">
      <alignment horizontal="justify" vertical="center" wrapText="1"/>
    </xf>
    <xf numFmtId="0" fontId="0" fillId="0" borderId="23" xfId="0" applyFont="1" applyBorder="1" applyAlignment="1">
      <alignment horizontal="center" vertical="center" wrapText="1"/>
    </xf>
    <xf numFmtId="0" fontId="0" fillId="0" borderId="6" xfId="0" applyFont="1" applyBorder="1" applyAlignment="1">
      <alignment horizontal="justify" vertical="center"/>
    </xf>
    <xf numFmtId="0" fontId="0" fillId="0" borderId="23" xfId="0" applyFont="1" applyBorder="1" applyAlignment="1">
      <alignment horizontal="left" vertical="center" wrapText="1"/>
    </xf>
    <xf numFmtId="0" fontId="0" fillId="0" borderId="0" xfId="0" applyFont="1"/>
    <xf numFmtId="0" fontId="0" fillId="0" borderId="6" xfId="0" applyFont="1" applyBorder="1" applyAlignment="1">
      <alignment horizontal="left" vertical="center" wrapText="1"/>
    </xf>
    <xf numFmtId="3" fontId="0" fillId="0" borderId="35" xfId="0" applyNumberFormat="1" applyFont="1" applyBorder="1" applyAlignment="1">
      <alignment horizontal="justify" vertical="center" wrapText="1"/>
    </xf>
    <xf numFmtId="0" fontId="12" fillId="0" borderId="35" xfId="0" applyFont="1" applyBorder="1" applyAlignment="1" applyProtection="1">
      <alignment horizontal="justify" vertical="center" wrapText="1"/>
      <protection locked="0"/>
    </xf>
    <xf numFmtId="3" fontId="0" fillId="0" borderId="6" xfId="0" applyNumberFormat="1" applyFont="1" applyBorder="1" applyAlignment="1">
      <alignment horizontal="justify" vertical="center" wrapText="1"/>
    </xf>
    <xf numFmtId="0" fontId="12" fillId="0" borderId="6" xfId="0" applyFont="1" applyBorder="1" applyAlignment="1" applyProtection="1">
      <alignment horizontal="justify" vertical="center" wrapText="1"/>
      <protection locked="0"/>
    </xf>
    <xf numFmtId="3" fontId="0" fillId="0" borderId="24" xfId="0" applyNumberFormat="1" applyFont="1" applyBorder="1" applyAlignment="1">
      <alignment horizontal="justify" vertical="center" wrapText="1"/>
    </xf>
    <xf numFmtId="3" fontId="0" fillId="0" borderId="23" xfId="0" applyNumberFormat="1" applyFont="1" applyBorder="1" applyAlignment="1">
      <alignment horizontal="justify" vertical="center" wrapText="1"/>
    </xf>
    <xf numFmtId="0" fontId="12" fillId="0" borderId="23" xfId="0" applyFont="1" applyBorder="1" applyAlignment="1" applyProtection="1">
      <alignment horizontal="justify" vertical="center" wrapText="1"/>
      <protection locked="0"/>
    </xf>
    <xf numFmtId="0" fontId="12" fillId="0" borderId="28" xfId="0" applyFont="1" applyBorder="1" applyAlignment="1">
      <alignment horizontal="center" vertical="center" wrapText="1"/>
    </xf>
    <xf numFmtId="0" fontId="12" fillId="0" borderId="116" xfId="0" applyFont="1" applyBorder="1" applyAlignment="1" applyProtection="1">
      <alignment horizontal="center" vertical="center" wrapText="1"/>
      <protection locked="0"/>
    </xf>
    <xf numFmtId="0" fontId="12" fillId="0" borderId="108" xfId="0"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12" fillId="0" borderId="116" xfId="0" applyFont="1" applyBorder="1" applyAlignment="1" applyProtection="1">
      <alignment vertical="top" wrapText="1"/>
      <protection locked="0"/>
    </xf>
    <xf numFmtId="0" fontId="0" fillId="3" borderId="0" xfId="0" applyFont="1" applyFill="1"/>
    <xf numFmtId="0" fontId="0" fillId="0" borderId="6" xfId="0" applyFont="1" applyBorder="1" applyAlignment="1">
      <alignment horizontal="center" vertical="center" wrapText="1"/>
    </xf>
    <xf numFmtId="0" fontId="86" fillId="5" borderId="109" xfId="0" applyFont="1" applyFill="1" applyBorder="1" applyAlignment="1" applyProtection="1">
      <alignment horizontal="center" vertical="center" wrapText="1"/>
      <protection locked="0"/>
    </xf>
    <xf numFmtId="0" fontId="67" fillId="0" borderId="121" xfId="0" applyFont="1" applyBorder="1" applyAlignment="1">
      <alignment horizontal="center"/>
    </xf>
    <xf numFmtId="0" fontId="67" fillId="0" borderId="121" xfId="0" applyFont="1" applyBorder="1"/>
    <xf numFmtId="0" fontId="88" fillId="0" borderId="122" xfId="0" applyFont="1" applyBorder="1" applyAlignment="1">
      <alignment horizontal="center" vertical="center" wrapText="1"/>
    </xf>
    <xf numFmtId="0" fontId="88" fillId="0" borderId="125" xfId="0" applyFont="1" applyBorder="1" applyAlignment="1">
      <alignment horizontal="center" vertical="center" wrapText="1"/>
    </xf>
    <xf numFmtId="0" fontId="88" fillId="0" borderId="126" xfId="0" applyFont="1" applyBorder="1" applyAlignment="1">
      <alignment horizontal="center" vertical="center" wrapText="1"/>
    </xf>
    <xf numFmtId="0" fontId="67" fillId="0" borderId="127" xfId="0" applyFont="1" applyBorder="1"/>
    <xf numFmtId="0" fontId="88" fillId="0" borderId="128" xfId="0" applyFont="1" applyBorder="1" applyAlignment="1">
      <alignment horizontal="center" vertical="center" wrapText="1"/>
    </xf>
    <xf numFmtId="0" fontId="88" fillId="0" borderId="131" xfId="0" applyFont="1" applyBorder="1" applyAlignment="1">
      <alignment horizontal="center" vertical="center" wrapText="1"/>
    </xf>
    <xf numFmtId="0" fontId="88" fillId="0" borderId="132" xfId="0" applyFont="1" applyBorder="1" applyAlignment="1">
      <alignment horizontal="center" vertical="center" wrapText="1"/>
    </xf>
    <xf numFmtId="0" fontId="67" fillId="0" borderId="126" xfId="0" applyFont="1" applyBorder="1"/>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0" fillId="0" borderId="35" xfId="0" applyFont="1" applyBorder="1" applyAlignment="1">
      <alignment horizontal="center" vertical="center" wrapText="1"/>
    </xf>
    <xf numFmtId="0" fontId="4" fillId="4" borderId="39"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0" fillId="0" borderId="23" xfId="0" applyFont="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4" fillId="4" borderId="54" xfId="0" applyFont="1" applyFill="1" applyBorder="1" applyAlignment="1">
      <alignment horizontal="center" vertical="center"/>
    </xf>
    <xf numFmtId="0" fontId="14" fillId="0" borderId="6" xfId="0" applyFont="1" applyBorder="1" applyAlignment="1">
      <alignment horizontal="center" vertical="center" wrapText="1"/>
    </xf>
    <xf numFmtId="0" fontId="17" fillId="0" borderId="23" xfId="0" applyFont="1" applyBorder="1" applyAlignment="1">
      <alignment horizontal="justify" vertical="center" wrapText="1"/>
    </xf>
    <xf numFmtId="1" fontId="0" fillId="0" borderId="23" xfId="4" applyNumberFormat="1" applyFont="1" applyBorder="1" applyAlignment="1">
      <alignment horizontal="center" vertical="center" wrapText="1"/>
    </xf>
    <xf numFmtId="0" fontId="1" fillId="3" borderId="0" xfId="0" applyFont="1" applyFill="1" applyBorder="1" applyAlignment="1">
      <alignment horizontal="center" vertical="center"/>
    </xf>
    <xf numFmtId="0" fontId="4" fillId="4" borderId="34" xfId="0" applyFont="1" applyFill="1" applyBorder="1" applyAlignment="1">
      <alignment vertical="center"/>
    </xf>
    <xf numFmtId="0" fontId="4" fillId="4" borderId="0" xfId="0" applyFont="1" applyFill="1" applyBorder="1" applyAlignment="1">
      <alignment vertical="center"/>
    </xf>
    <xf numFmtId="3" fontId="14" fillId="0" borderId="35" xfId="0" applyNumberFormat="1" applyFont="1" applyBorder="1" applyAlignment="1">
      <alignment horizontal="justify" vertical="center" wrapText="1"/>
    </xf>
    <xf numFmtId="0" fontId="14" fillId="0" borderId="35" xfId="0" applyFont="1" applyBorder="1" applyAlignment="1">
      <alignment horizontal="justify" vertical="center" wrapText="1"/>
    </xf>
    <xf numFmtId="0" fontId="94" fillId="0" borderId="35" xfId="0" applyFont="1" applyFill="1" applyBorder="1" applyAlignment="1" applyProtection="1">
      <alignment horizontal="left" vertical="center" wrapText="1"/>
      <protection locked="0"/>
    </xf>
    <xf numFmtId="2" fontId="14" fillId="0" borderId="35" xfId="3" applyNumberFormat="1" applyFont="1" applyBorder="1" applyAlignment="1">
      <alignment horizontal="center" vertical="center" wrapText="1"/>
    </xf>
    <xf numFmtId="0" fontId="14" fillId="0" borderId="35" xfId="0" applyFont="1" applyBorder="1" applyAlignment="1">
      <alignment horizontal="center" vertical="center" wrapText="1"/>
    </xf>
    <xf numFmtId="0" fontId="94" fillId="0" borderId="35" xfId="0" applyFont="1" applyBorder="1" applyAlignment="1" applyProtection="1">
      <alignment horizontal="justify" vertical="center" wrapText="1"/>
      <protection locked="0"/>
    </xf>
    <xf numFmtId="3" fontId="14" fillId="0" borderId="6" xfId="0" applyNumberFormat="1" applyFont="1" applyBorder="1" applyAlignment="1">
      <alignment horizontal="justify" vertical="center" wrapText="1"/>
    </xf>
    <xf numFmtId="0" fontId="14" fillId="0" borderId="6" xfId="0" applyFont="1" applyBorder="1" applyAlignment="1">
      <alignment horizontal="justify" vertical="center" wrapText="1"/>
    </xf>
    <xf numFmtId="0" fontId="94" fillId="0" borderId="23" xfId="0" applyFont="1" applyBorder="1" applyAlignment="1" applyProtection="1">
      <alignment horizontal="left" vertical="center" wrapText="1"/>
      <protection locked="0"/>
    </xf>
    <xf numFmtId="2" fontId="14" fillId="0" borderId="6" xfId="3" applyNumberFormat="1" applyFont="1" applyBorder="1" applyAlignment="1">
      <alignment horizontal="center" vertical="center" wrapText="1"/>
    </xf>
    <xf numFmtId="0" fontId="94" fillId="0" borderId="6" xfId="0" applyFont="1" applyBorder="1" applyAlignment="1" applyProtection="1">
      <alignment horizontal="justify" vertical="center" wrapText="1"/>
      <protection locked="0"/>
    </xf>
    <xf numFmtId="0" fontId="14" fillId="0" borderId="23" xfId="0" applyFont="1" applyBorder="1" applyAlignment="1">
      <alignment horizontal="center" vertical="center" wrapText="1"/>
    </xf>
    <xf numFmtId="2" fontId="14" fillId="0" borderId="6" xfId="3" applyNumberFormat="1" applyFont="1" applyBorder="1" applyAlignment="1">
      <alignment horizontal="justify" vertical="center" wrapText="1"/>
    </xf>
    <xf numFmtId="3" fontId="14" fillId="0" borderId="24" xfId="0" applyNumberFormat="1" applyFont="1" applyBorder="1" applyAlignment="1">
      <alignment horizontal="justify" vertical="center" wrapText="1"/>
    </xf>
    <xf numFmtId="0" fontId="14" fillId="0" borderId="24" xfId="0" applyFont="1" applyBorder="1" applyAlignment="1">
      <alignment horizontal="justify" vertical="center" wrapText="1"/>
    </xf>
    <xf numFmtId="0" fontId="94" fillId="0" borderId="24" xfId="0" applyFont="1" applyBorder="1" applyAlignment="1" applyProtection="1">
      <alignment horizontal="justify" vertical="center" wrapText="1"/>
      <protection locked="0"/>
    </xf>
    <xf numFmtId="0" fontId="14" fillId="0" borderId="24" xfId="0" applyFont="1" applyBorder="1" applyAlignment="1">
      <alignment horizontal="center" vertical="center" wrapText="1"/>
    </xf>
    <xf numFmtId="2" fontId="14" fillId="0" borderId="24" xfId="3" applyNumberFormat="1" applyFont="1" applyBorder="1" applyAlignment="1">
      <alignment horizontal="center" vertical="center" wrapText="1"/>
    </xf>
    <xf numFmtId="2" fontId="14" fillId="0" borderId="24" xfId="3" applyNumberFormat="1" applyFont="1" applyBorder="1" applyAlignment="1">
      <alignment horizontal="justify" vertical="center" wrapText="1"/>
    </xf>
    <xf numFmtId="2" fontId="14" fillId="0" borderId="35" xfId="3" applyNumberFormat="1" applyFont="1" applyBorder="1" applyAlignment="1">
      <alignment horizontal="justify" vertical="center" wrapText="1"/>
    </xf>
    <xf numFmtId="0" fontId="94" fillId="0" borderId="6" xfId="0" applyFont="1" applyBorder="1" applyAlignment="1" applyProtection="1">
      <alignment horizontal="left" vertical="center" wrapText="1"/>
      <protection locked="0"/>
    </xf>
    <xf numFmtId="3" fontId="96" fillId="0" borderId="6" xfId="0" applyNumberFormat="1" applyFont="1" applyBorder="1" applyAlignment="1">
      <alignment horizontal="justify" vertical="center" wrapText="1"/>
    </xf>
    <xf numFmtId="2" fontId="14" fillId="0" borderId="23" xfId="3" applyNumberFormat="1" applyFont="1" applyBorder="1" applyAlignment="1">
      <alignment horizontal="center" vertical="center" wrapText="1"/>
    </xf>
    <xf numFmtId="0" fontId="34" fillId="4" borderId="39" xfId="0" applyFont="1" applyFill="1" applyBorder="1" applyAlignment="1">
      <alignment horizontal="center" vertical="center" wrapText="1"/>
    </xf>
    <xf numFmtId="0" fontId="27" fillId="17" borderId="118" xfId="0" applyFont="1" applyFill="1" applyBorder="1" applyAlignment="1"/>
    <xf numFmtId="0" fontId="27" fillId="17" borderId="53" xfId="0" applyFont="1" applyFill="1" applyBorder="1" applyAlignment="1"/>
    <xf numFmtId="0" fontId="33" fillId="4" borderId="39" xfId="0" applyFont="1" applyFill="1" applyBorder="1" applyAlignment="1" applyProtection="1">
      <alignment horizontal="center" vertical="center" wrapText="1"/>
      <protection locked="0"/>
    </xf>
    <xf numFmtId="0" fontId="33" fillId="16" borderId="39" xfId="0" applyFont="1" applyFill="1" applyBorder="1" applyAlignment="1" applyProtection="1">
      <alignment horizontal="center" vertical="center" textRotation="90"/>
      <protection locked="0"/>
    </xf>
    <xf numFmtId="0" fontId="27" fillId="19" borderId="6" xfId="0" applyFont="1" applyFill="1" applyBorder="1"/>
    <xf numFmtId="0" fontId="27" fillId="17" borderId="6" xfId="0" applyFont="1" applyFill="1" applyBorder="1"/>
    <xf numFmtId="0" fontId="18" fillId="15" borderId="0" xfId="0" applyFont="1" applyFill="1" applyAlignment="1" applyProtection="1">
      <alignment horizontal="center" vertical="center" wrapText="1"/>
      <protection locked="0"/>
    </xf>
    <xf numFmtId="165" fontId="83" fillId="15" borderId="0" xfId="0" applyNumberFormat="1" applyFont="1" applyFill="1" applyAlignment="1" applyProtection="1">
      <alignment horizontal="center" vertical="center" wrapText="1"/>
      <protection locked="0"/>
    </xf>
    <xf numFmtId="0" fontId="59" fillId="0" borderId="0" xfId="0" applyFont="1" applyAlignment="1">
      <alignment horizontal="center" wrapText="1"/>
    </xf>
    <xf numFmtId="0" fontId="61" fillId="0" borderId="0" xfId="0" applyFont="1" applyAlignment="1">
      <alignment horizontal="center"/>
    </xf>
    <xf numFmtId="0" fontId="83" fillId="15" borderId="0" xfId="0" applyFont="1" applyFill="1" applyAlignment="1" applyProtection="1">
      <alignment horizontal="center" vertical="center" wrapText="1"/>
      <protection locked="0"/>
    </xf>
    <xf numFmtId="0" fontId="21" fillId="0" borderId="0" xfId="0" applyFont="1" applyAlignment="1">
      <alignment horizontal="center"/>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88" fillId="0" borderId="129" xfId="0" applyFont="1" applyBorder="1" applyAlignment="1">
      <alignment horizontal="center" vertical="center" wrapText="1"/>
    </xf>
    <xf numFmtId="0" fontId="88" fillId="0" borderId="130" xfId="0" applyFont="1" applyBorder="1" applyAlignment="1">
      <alignment horizontal="center" vertical="center"/>
    </xf>
    <xf numFmtId="0" fontId="71" fillId="0" borderId="112" xfId="0" applyFont="1" applyBorder="1" applyAlignment="1">
      <alignment horizontal="center" vertical="center" wrapText="1" readingOrder="1"/>
    </xf>
    <xf numFmtId="0" fontId="71" fillId="0" borderId="113" xfId="0" applyFont="1" applyBorder="1" applyAlignment="1">
      <alignment horizontal="center" vertical="center" wrapText="1" readingOrder="1"/>
    </xf>
    <xf numFmtId="0" fontId="71" fillId="0" borderId="114" xfId="0" applyFont="1" applyBorder="1" applyAlignment="1">
      <alignment horizontal="center" vertical="center" wrapText="1" readingOrder="1"/>
    </xf>
    <xf numFmtId="0" fontId="71" fillId="0" borderId="115" xfId="0" applyFont="1" applyBorder="1" applyAlignment="1">
      <alignment horizontal="center" vertical="center" wrapText="1" readingOrder="1"/>
    </xf>
    <xf numFmtId="0" fontId="88" fillId="0" borderId="123" xfId="0" applyFont="1" applyBorder="1" applyAlignment="1">
      <alignment horizontal="center" vertical="center" wrapText="1"/>
    </xf>
    <xf numFmtId="0" fontId="88" fillId="0" borderId="124" xfId="0" applyFont="1" applyBorder="1" applyAlignment="1">
      <alignment horizontal="center" vertical="center"/>
    </xf>
    <xf numFmtId="0" fontId="72" fillId="20" borderId="112" xfId="0" applyFont="1" applyFill="1" applyBorder="1" applyAlignment="1">
      <alignment horizontal="center" vertical="center" wrapText="1" readingOrder="1"/>
    </xf>
    <xf numFmtId="0" fontId="71" fillId="3" borderId="112" xfId="0" applyFont="1" applyFill="1" applyBorder="1" applyAlignment="1">
      <alignment horizontal="center" vertical="center" wrapText="1" readingOrder="1"/>
    </xf>
    <xf numFmtId="0" fontId="71" fillId="0" borderId="112" xfId="0" applyFont="1" applyBorder="1" applyAlignment="1">
      <alignment horizontal="left" vertical="center" wrapText="1" readingOrder="1"/>
    </xf>
    <xf numFmtId="0" fontId="68" fillId="0" borderId="0" xfId="0" applyFont="1" applyAlignment="1" applyProtection="1">
      <alignment horizontal="center" vertical="center" wrapText="1"/>
      <protection locked="0"/>
    </xf>
    <xf numFmtId="0" fontId="86" fillId="5" borderId="110" xfId="0" applyFont="1" applyFill="1" applyBorder="1" applyAlignment="1" applyProtection="1">
      <alignment horizontal="center" vertical="center" wrapText="1"/>
      <protection locked="0"/>
    </xf>
    <xf numFmtId="0" fontId="86" fillId="5" borderId="111" xfId="0" applyFont="1" applyFill="1" applyBorder="1" applyAlignment="1" applyProtection="1">
      <alignment horizontal="center" vertical="center" wrapText="1"/>
      <protection locked="0"/>
    </xf>
    <xf numFmtId="0" fontId="86" fillId="5" borderId="109" xfId="0" applyFont="1" applyFill="1" applyBorder="1" applyAlignment="1" applyProtection="1">
      <alignment horizontal="center" vertical="center"/>
      <protection locked="0"/>
    </xf>
    <xf numFmtId="0" fontId="87" fillId="5" borderId="109" xfId="0" applyFont="1" applyFill="1" applyBorder="1" applyAlignment="1" applyProtection="1">
      <alignment horizontal="center" vertical="center"/>
      <protection locked="0"/>
    </xf>
    <xf numFmtId="0" fontId="71" fillId="0" borderId="109" xfId="0" applyFont="1" applyBorder="1" applyAlignment="1" applyProtection="1">
      <alignment horizontal="center" vertical="center"/>
      <protection locked="0"/>
    </xf>
    <xf numFmtId="0" fontId="71" fillId="21" borderId="109" xfId="0" applyFont="1" applyFill="1" applyBorder="1" applyAlignment="1" applyProtection="1">
      <alignment horizontal="center" vertical="center"/>
      <protection locked="0"/>
    </xf>
    <xf numFmtId="0" fontId="70" fillId="5" borderId="109" xfId="0" applyFont="1" applyFill="1" applyBorder="1" applyAlignment="1" applyProtection="1">
      <alignment horizontal="center" vertical="center" wrapText="1"/>
      <protection locked="0"/>
    </xf>
    <xf numFmtId="0" fontId="70" fillId="5" borderId="109" xfId="0" applyFont="1" applyFill="1" applyBorder="1" applyAlignment="1" applyProtection="1">
      <alignment horizontal="center" vertical="center"/>
      <protection locked="0"/>
    </xf>
    <xf numFmtId="0" fontId="86" fillId="5" borderId="109" xfId="0" applyFont="1" applyFill="1" applyBorder="1" applyAlignment="1" applyProtection="1">
      <alignment horizontal="center" vertical="center" wrapText="1"/>
      <protection locked="0"/>
    </xf>
    <xf numFmtId="0" fontId="75" fillId="0" borderId="0" xfId="0" applyFont="1" applyAlignment="1">
      <alignment horizontal="center" vertical="center" wrapText="1"/>
    </xf>
    <xf numFmtId="0" fontId="77" fillId="20" borderId="109" xfId="0" applyFont="1" applyFill="1" applyBorder="1" applyAlignment="1">
      <alignment horizontal="center"/>
    </xf>
    <xf numFmtId="0" fontId="78" fillId="21" borderId="109" xfId="0" applyFont="1" applyFill="1" applyBorder="1" applyAlignment="1">
      <alignment horizontal="center" vertical="center" wrapText="1"/>
    </xf>
    <xf numFmtId="0" fontId="78" fillId="21" borderId="109" xfId="0" applyFont="1" applyFill="1" applyBorder="1" applyAlignment="1">
      <alignment horizontal="center" vertical="center"/>
    </xf>
    <xf numFmtId="0" fontId="66" fillId="3" borderId="0" xfId="1" applyFont="1" applyFill="1" applyAlignment="1">
      <alignment horizontal="justify" vertical="center" wrapText="1"/>
    </xf>
    <xf numFmtId="0" fontId="66" fillId="3" borderId="0" xfId="1" applyFont="1" applyFill="1" applyAlignment="1">
      <alignment horizontal="left" vertical="center" wrapText="1"/>
    </xf>
    <xf numFmtId="0" fontId="66"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57" fillId="3" borderId="6" xfId="0" applyFont="1" applyFill="1" applyBorder="1" applyAlignment="1">
      <alignment horizontal="left" vertical="center" wrapText="1"/>
    </xf>
    <xf numFmtId="0" fontId="51" fillId="3" borderId="6" xfId="1" applyFont="1" applyFill="1" applyBorder="1" applyAlignment="1">
      <alignment horizontal="justify" vertical="center" wrapText="1"/>
    </xf>
    <xf numFmtId="0" fontId="51" fillId="3" borderId="67" xfId="1" applyFont="1" applyFill="1" applyBorder="1" applyAlignment="1">
      <alignment horizontal="justify" vertical="center" wrapText="1"/>
    </xf>
    <xf numFmtId="0" fontId="66" fillId="3" borderId="6" xfId="1" applyFont="1" applyFill="1" applyBorder="1" applyAlignment="1">
      <alignment horizontal="justify" vertical="center" wrapText="1"/>
    </xf>
    <xf numFmtId="0" fontId="66" fillId="3" borderId="67" xfId="1" applyFont="1" applyFill="1" applyBorder="1" applyAlignment="1">
      <alignment horizontal="justify" vertical="center" wrapText="1"/>
    </xf>
    <xf numFmtId="0" fontId="57" fillId="3" borderId="29" xfId="0" applyFont="1" applyFill="1" applyBorder="1" applyAlignment="1">
      <alignment horizontal="left" vertical="center" wrapText="1"/>
    </xf>
    <xf numFmtId="0" fontId="57" fillId="3" borderId="31" xfId="0" applyFont="1" applyFill="1" applyBorder="1" applyAlignment="1">
      <alignment horizontal="left" vertical="center" wrapText="1"/>
    </xf>
    <xf numFmtId="0" fontId="51" fillId="3" borderId="29" xfId="1" applyFont="1" applyFill="1" applyBorder="1" applyAlignment="1">
      <alignment horizontal="justify" vertical="center" wrapText="1"/>
    </xf>
    <xf numFmtId="0" fontId="51" fillId="3" borderId="94" xfId="1" applyFont="1" applyFill="1" applyBorder="1" applyAlignment="1">
      <alignment horizontal="justify" vertical="center" wrapText="1"/>
    </xf>
    <xf numFmtId="0" fontId="51"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1" fillId="3" borderId="11" xfId="1" applyFont="1" applyFill="1" applyBorder="1" applyAlignment="1">
      <alignment horizontal="left" vertical="top" wrapText="1"/>
    </xf>
    <xf numFmtId="0" fontId="51" fillId="3" borderId="0" xfId="1" applyFont="1" applyFill="1" applyAlignment="1">
      <alignment horizontal="left" vertical="top" wrapText="1"/>
    </xf>
    <xf numFmtId="0" fontId="51" fillId="3" borderId="12" xfId="1" applyFont="1" applyFill="1" applyBorder="1" applyAlignment="1">
      <alignment horizontal="left" vertical="top" wrapText="1"/>
    </xf>
    <xf numFmtId="0" fontId="58" fillId="4" borderId="77" xfId="2" applyFont="1" applyFill="1" applyBorder="1" applyAlignment="1">
      <alignment horizontal="center" vertical="center" wrapText="1"/>
    </xf>
    <xf numFmtId="0" fontId="58" fillId="4" borderId="77" xfId="1" applyFont="1" applyFill="1" applyBorder="1" applyAlignment="1">
      <alignment horizontal="center" vertical="center"/>
    </xf>
    <xf numFmtId="0" fontId="58" fillId="4" borderId="93" xfId="1" applyFont="1" applyFill="1" applyBorder="1" applyAlignment="1">
      <alignment horizontal="center" vertical="center"/>
    </xf>
    <xf numFmtId="0" fontId="57" fillId="7" borderId="6" xfId="0" applyFont="1" applyFill="1" applyBorder="1" applyAlignment="1">
      <alignment horizontal="left" vertical="center" wrapText="1"/>
    </xf>
    <xf numFmtId="0" fontId="51" fillId="3" borderId="63" xfId="1" applyFont="1" applyFill="1" applyBorder="1" applyAlignment="1">
      <alignment horizontal="justify" vertical="center" wrapText="1"/>
    </xf>
    <xf numFmtId="0" fontId="51" fillId="3" borderId="91" xfId="1" applyFont="1" applyFill="1" applyBorder="1" applyAlignment="1">
      <alignment horizontal="justify" vertical="center" wrapText="1"/>
    </xf>
    <xf numFmtId="0" fontId="57" fillId="7" borderId="29" xfId="0" applyFont="1" applyFill="1" applyBorder="1" applyAlignment="1">
      <alignment horizontal="left" vertical="center" wrapText="1"/>
    </xf>
    <xf numFmtId="0" fontId="57" fillId="7" borderId="31" xfId="0" applyFont="1" applyFill="1" applyBorder="1" applyAlignment="1">
      <alignment horizontal="left" vertical="center" wrapText="1"/>
    </xf>
    <xf numFmtId="0" fontId="51" fillId="3" borderId="16" xfId="1" applyFont="1" applyFill="1" applyBorder="1" applyAlignment="1">
      <alignment horizontal="justify" vertical="center" wrapText="1"/>
    </xf>
    <xf numFmtId="0" fontId="57" fillId="3" borderId="64" xfId="0" applyFont="1" applyFill="1" applyBorder="1" applyAlignment="1">
      <alignment vertical="center" wrapText="1"/>
    </xf>
    <xf numFmtId="0" fontId="57" fillId="3" borderId="17" xfId="0" applyFont="1" applyFill="1" applyBorder="1" applyAlignment="1">
      <alignment vertical="center" wrapText="1"/>
    </xf>
    <xf numFmtId="0" fontId="57" fillId="3" borderId="75" xfId="0" applyFont="1" applyFill="1" applyBorder="1" applyAlignment="1">
      <alignment vertical="center" wrapText="1"/>
    </xf>
    <xf numFmtId="0" fontId="57" fillId="3" borderId="76" xfId="0" applyFont="1" applyFill="1" applyBorder="1" applyAlignment="1">
      <alignment vertical="center" wrapText="1"/>
    </xf>
    <xf numFmtId="0" fontId="57" fillId="3" borderId="15" xfId="0" applyFont="1" applyFill="1" applyBorder="1" applyAlignment="1">
      <alignment vertical="center" wrapText="1"/>
    </xf>
    <xf numFmtId="0" fontId="57" fillId="3" borderId="17" xfId="0" applyFont="1" applyFill="1" applyBorder="1" applyAlignment="1">
      <alignment horizontal="left" vertical="center" wrapText="1"/>
    </xf>
    <xf numFmtId="0" fontId="57" fillId="3" borderId="15" xfId="0" applyFont="1" applyFill="1" applyBorder="1" applyAlignment="1">
      <alignment horizontal="left" vertical="center" wrapText="1"/>
    </xf>
    <xf numFmtId="0" fontId="54" fillId="4" borderId="7" xfId="1" applyFont="1" applyFill="1" applyBorder="1" applyAlignment="1">
      <alignment horizontal="center" vertical="center" wrapText="1"/>
    </xf>
    <xf numFmtId="0" fontId="54" fillId="4" borderId="8" xfId="1" applyFont="1" applyFill="1" applyBorder="1" applyAlignment="1">
      <alignment horizontal="center" vertical="center" wrapText="1"/>
    </xf>
    <xf numFmtId="0" fontId="54" fillId="4" borderId="86" xfId="1" applyFont="1" applyFill="1" applyBorder="1" applyAlignment="1">
      <alignment horizontal="center" vertical="center" wrapText="1"/>
    </xf>
    <xf numFmtId="0" fontId="55" fillId="3" borderId="9" xfId="1" quotePrefix="1" applyFont="1" applyFill="1" applyBorder="1" applyAlignment="1">
      <alignment horizontal="left" vertical="top" wrapText="1"/>
    </xf>
    <xf numFmtId="0" fontId="55" fillId="3" borderId="10"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6" fillId="3" borderId="87" xfId="1" quotePrefix="1" applyFont="1" applyFill="1" applyBorder="1" applyAlignment="1">
      <alignment horizontal="left" vertical="top" wrapText="1"/>
    </xf>
    <xf numFmtId="0" fontId="50" fillId="3" borderId="13" xfId="1" quotePrefix="1" applyFont="1" applyFill="1" applyBorder="1" applyAlignment="1">
      <alignment horizontal="justify" vertical="center" wrapText="1"/>
    </xf>
    <xf numFmtId="0" fontId="50" fillId="3" borderId="14" xfId="1" quotePrefix="1" applyFont="1" applyFill="1" applyBorder="1" applyAlignment="1">
      <alignment horizontal="justify" vertical="center" wrapText="1"/>
    </xf>
    <xf numFmtId="0" fontId="50" fillId="3" borderId="88" xfId="1" quotePrefix="1" applyFont="1" applyFill="1" applyBorder="1" applyAlignment="1">
      <alignment horizontal="justify" vertical="center" wrapText="1"/>
    </xf>
    <xf numFmtId="0" fontId="51" fillId="0" borderId="11" xfId="1" quotePrefix="1" applyFont="1" applyBorder="1" applyAlignment="1">
      <alignment horizontal="left" vertical="top" wrapText="1"/>
    </xf>
    <xf numFmtId="0" fontId="51" fillId="0" borderId="0" xfId="1" quotePrefix="1" applyFont="1" applyAlignment="1">
      <alignment horizontal="left" vertical="top" wrapText="1"/>
    </xf>
    <xf numFmtId="0" fontId="51" fillId="0" borderId="12" xfId="1" quotePrefix="1" applyFont="1" applyBorder="1" applyAlignment="1">
      <alignment horizontal="left" vertical="top" wrapText="1"/>
    </xf>
    <xf numFmtId="0" fontId="58" fillId="4" borderId="71" xfId="2" applyFont="1" applyFill="1" applyBorder="1" applyAlignment="1">
      <alignment horizontal="center" vertical="center" wrapText="1"/>
    </xf>
    <xf numFmtId="0" fontId="58" fillId="4" borderId="89" xfId="2" applyFont="1" applyFill="1" applyBorder="1" applyAlignment="1">
      <alignment horizontal="center" vertical="center" wrapText="1"/>
    </xf>
    <xf numFmtId="0" fontId="58" fillId="4" borderId="90" xfId="1" applyFont="1" applyFill="1" applyBorder="1" applyAlignment="1">
      <alignment horizontal="center" vertical="center"/>
    </xf>
    <xf numFmtId="0" fontId="58" fillId="4" borderId="86" xfId="1" applyFont="1" applyFill="1" applyBorder="1" applyAlignment="1">
      <alignment horizontal="center" vertical="center"/>
    </xf>
    <xf numFmtId="0" fontId="25" fillId="4" borderId="10" xfId="0" applyFont="1" applyFill="1" applyBorder="1" applyAlignment="1">
      <alignment horizontal="center" vertical="center"/>
    </xf>
    <xf numFmtId="0" fontId="25" fillId="4" borderId="37"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36"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78" xfId="0" applyFont="1" applyFill="1" applyBorder="1" applyAlignment="1">
      <alignment horizontal="center" vertical="center"/>
    </xf>
    <xf numFmtId="0" fontId="91" fillId="3" borderId="29" xfId="0" applyFont="1" applyFill="1" applyBorder="1" applyAlignment="1" applyProtection="1">
      <alignment horizontal="justify" vertical="center" wrapText="1"/>
      <protection locked="0"/>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92" fillId="3" borderId="29" xfId="0" applyFont="1" applyFill="1" applyBorder="1" applyAlignment="1" applyProtection="1">
      <alignment horizontal="justify" vertical="center" wrapText="1"/>
      <protection locked="0"/>
    </xf>
    <xf numFmtId="0" fontId="93" fillId="0" borderId="30" xfId="0" applyFont="1" applyBorder="1" applyAlignment="1">
      <alignment horizontal="justify" vertical="center" wrapText="1"/>
    </xf>
    <xf numFmtId="0" fontId="93" fillId="0" borderId="31" xfId="0" applyFont="1" applyBorder="1" applyAlignment="1">
      <alignment horizontal="justify" vertical="center" wrapText="1"/>
    </xf>
    <xf numFmtId="0" fontId="0" fillId="0" borderId="78"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35" xfId="0" applyFont="1" applyBorder="1" applyAlignment="1">
      <alignment horizontal="center" vertical="center" wrapText="1"/>
    </xf>
    <xf numFmtId="0" fontId="4" fillId="16" borderId="135" xfId="0" applyFont="1" applyFill="1" applyBorder="1" applyAlignment="1" applyProtection="1">
      <alignment horizontal="center" vertical="center" wrapText="1"/>
      <protection locked="0"/>
    </xf>
    <xf numFmtId="0" fontId="4" fillId="16" borderId="137" xfId="0" applyFont="1" applyFill="1" applyBorder="1" applyAlignment="1" applyProtection="1">
      <alignment horizontal="center" vertical="center" wrapText="1"/>
      <protection locked="0"/>
    </xf>
    <xf numFmtId="0" fontId="4" fillId="16" borderId="39" xfId="0" applyFont="1" applyFill="1" applyBorder="1" applyAlignment="1" applyProtection="1">
      <alignment horizontal="center" vertical="center" wrapText="1"/>
      <protection locked="0"/>
    </xf>
    <xf numFmtId="0" fontId="4" fillId="16" borderId="56" xfId="0" applyFont="1" applyFill="1" applyBorder="1" applyAlignment="1" applyProtection="1">
      <alignment horizontal="center" vertical="center" wrapText="1"/>
      <protection locked="0"/>
    </xf>
    <xf numFmtId="0" fontId="4" fillId="16" borderId="49" xfId="0" applyFont="1" applyFill="1" applyBorder="1" applyAlignment="1" applyProtection="1">
      <alignment horizontal="center" vertical="center"/>
      <protection locked="0"/>
    </xf>
    <xf numFmtId="0" fontId="4" fillId="16" borderId="133" xfId="0" applyFont="1" applyFill="1" applyBorder="1" applyAlignment="1" applyProtection="1">
      <alignment horizontal="center" vertical="center"/>
      <protection locked="0"/>
    </xf>
    <xf numFmtId="0" fontId="4" fillId="4" borderId="80"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9"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84" fillId="0" borderId="35"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24" xfId="0" applyFont="1" applyBorder="1" applyAlignment="1">
      <alignment horizontal="center" vertical="center" wrapText="1"/>
    </xf>
    <xf numFmtId="9" fontId="49" fillId="0" borderId="35" xfId="4" applyFont="1" applyBorder="1" applyAlignment="1">
      <alignment horizontal="center" vertical="center" wrapText="1"/>
    </xf>
    <xf numFmtId="9" fontId="49" fillId="0" borderId="6" xfId="4" applyFont="1" applyBorder="1" applyAlignment="1">
      <alignment horizontal="center" vertical="center" wrapText="1"/>
    </xf>
    <xf numFmtId="9" fontId="49" fillId="0" borderId="24" xfId="4" applyFont="1" applyBorder="1" applyAlignment="1">
      <alignment horizontal="center" vertical="center" wrapText="1"/>
    </xf>
    <xf numFmtId="0" fontId="4" fillId="4" borderId="79" xfId="0" applyFont="1" applyFill="1" applyBorder="1" applyAlignment="1">
      <alignment horizontal="center" vertical="center" wrapText="1"/>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0"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Border="1" applyAlignment="1">
      <alignment horizontal="center" vertical="center"/>
    </xf>
    <xf numFmtId="0" fontId="5" fillId="4" borderId="6" xfId="0" applyFont="1" applyFill="1" applyBorder="1" applyAlignment="1">
      <alignment horizontal="left" vertical="center"/>
    </xf>
    <xf numFmtId="0" fontId="4" fillId="4" borderId="134" xfId="0" applyFont="1" applyFill="1" applyBorder="1" applyAlignment="1">
      <alignment horizontal="center" vertical="center" textRotation="1"/>
    </xf>
    <xf numFmtId="0" fontId="4" fillId="4" borderId="136" xfId="0" applyFont="1" applyFill="1" applyBorder="1" applyAlignment="1">
      <alignment horizontal="center" vertical="center" textRotation="1"/>
    </xf>
    <xf numFmtId="0" fontId="4" fillId="4" borderId="53" xfId="0" applyFont="1" applyFill="1" applyBorder="1" applyAlignment="1">
      <alignment horizontal="center" vertical="center" wrapText="1"/>
    </xf>
    <xf numFmtId="9" fontId="0" fillId="0" borderId="23"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84" fillId="0" borderId="2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78" xfId="0" applyFont="1" applyBorder="1" applyAlignment="1">
      <alignment horizontal="center" vertical="top" wrapText="1"/>
    </xf>
    <xf numFmtId="0" fontId="0" fillId="0" borderId="31" xfId="0" applyFont="1" applyBorder="1" applyAlignment="1">
      <alignment horizontal="center" vertical="top" wrapText="1"/>
    </xf>
    <xf numFmtId="0" fontId="0" fillId="3" borderId="82" xfId="0" applyFont="1" applyFill="1" applyBorder="1" applyAlignment="1">
      <alignment horizontal="center" vertical="center" wrapText="1"/>
    </xf>
    <xf numFmtId="0" fontId="0" fillId="3" borderId="84" xfId="0" applyFont="1" applyFill="1" applyBorder="1" applyAlignment="1">
      <alignment horizontal="center" vertical="center" wrapText="1"/>
    </xf>
    <xf numFmtId="0" fontId="0" fillId="3" borderId="85"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5" xfId="0" applyFont="1" applyBorder="1" applyAlignment="1">
      <alignment horizontal="center" vertical="center" wrapText="1"/>
    </xf>
    <xf numFmtId="0" fontId="0" fillId="11" borderId="82" xfId="0" applyFont="1" applyFill="1" applyBorder="1" applyAlignment="1">
      <alignment horizontal="center" vertical="center" wrapText="1"/>
    </xf>
    <xf numFmtId="0" fontId="0" fillId="11" borderId="84" xfId="0" applyFont="1" applyFill="1" applyBorder="1" applyAlignment="1">
      <alignment horizontal="center" vertical="center" wrapText="1"/>
    </xf>
    <xf numFmtId="0" fontId="0" fillId="11" borderId="85" xfId="0" applyFont="1" applyFill="1" applyBorder="1" applyAlignment="1">
      <alignment horizontal="center" vertical="center" wrapText="1"/>
    </xf>
    <xf numFmtId="0" fontId="0" fillId="0" borderId="44"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46"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2" fontId="14" fillId="0" borderId="35" xfId="3" applyNumberFormat="1" applyFont="1" applyBorder="1" applyAlignment="1">
      <alignment horizontal="center" vertical="center" wrapText="1"/>
    </xf>
    <xf numFmtId="2" fontId="14" fillId="0" borderId="6" xfId="3" applyNumberFormat="1" applyFont="1" applyBorder="1" applyAlignment="1">
      <alignment horizontal="center" vertical="center" wrapText="1"/>
    </xf>
    <xf numFmtId="2" fontId="14" fillId="0" borderId="24" xfId="3" applyNumberFormat="1" applyFont="1" applyBorder="1" applyAlignment="1">
      <alignment horizontal="center" vertical="center" wrapText="1"/>
    </xf>
    <xf numFmtId="0" fontId="6" fillId="3" borderId="55"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0" xfId="0" applyFont="1" applyFill="1" applyAlignment="1">
      <alignment horizontal="center" vertical="center"/>
    </xf>
    <xf numFmtId="0" fontId="6" fillId="3" borderId="103" xfId="0" applyFont="1" applyFill="1" applyBorder="1" applyAlignment="1">
      <alignment horizontal="center" vertical="center"/>
    </xf>
    <xf numFmtId="0" fontId="25" fillId="4" borderId="101" xfId="0" applyFont="1" applyFill="1" applyBorder="1" applyAlignment="1">
      <alignment horizontal="center" vertical="center"/>
    </xf>
    <xf numFmtId="0" fontId="25" fillId="4" borderId="102" xfId="0" applyFont="1" applyFill="1" applyBorder="1" applyAlignment="1">
      <alignment horizontal="center" vertical="center"/>
    </xf>
    <xf numFmtId="0" fontId="25" fillId="4" borderId="104" xfId="0" applyFont="1" applyFill="1" applyBorder="1" applyAlignment="1">
      <alignment horizontal="center" vertical="center"/>
    </xf>
    <xf numFmtId="0" fontId="25" fillId="4" borderId="0" xfId="0" applyFont="1" applyFill="1" applyAlignment="1">
      <alignment horizontal="center" vertical="center"/>
    </xf>
    <xf numFmtId="0" fontId="91" fillId="3" borderId="6" xfId="0" applyFont="1" applyFill="1" applyBorder="1" applyAlignment="1" applyProtection="1">
      <alignment horizontal="left" vertical="center"/>
      <protection locked="0"/>
    </xf>
    <xf numFmtId="0" fontId="92" fillId="3" borderId="6" xfId="0" applyFont="1" applyFill="1" applyBorder="1" applyAlignment="1" applyProtection="1">
      <alignment horizontal="left" vertical="center" wrapText="1"/>
      <protection locked="0"/>
    </xf>
    <xf numFmtId="0" fontId="92" fillId="3" borderId="6" xfId="0" applyFont="1" applyFill="1" applyBorder="1" applyAlignment="1" applyProtection="1">
      <alignment horizontal="left" vertical="center"/>
      <protection locked="0"/>
    </xf>
    <xf numFmtId="0" fontId="14" fillId="0" borderId="83"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4" xfId="0" applyFont="1" applyBorder="1" applyAlignment="1">
      <alignment horizontal="center" vertical="center" wrapText="1"/>
    </xf>
    <xf numFmtId="0" fontId="95" fillId="0" borderId="35" xfId="0" applyFont="1" applyBorder="1" applyAlignment="1">
      <alignment horizontal="center" vertical="center" wrapText="1"/>
    </xf>
    <xf numFmtId="0" fontId="95" fillId="0" borderId="6" xfId="0" applyFont="1" applyBorder="1" applyAlignment="1">
      <alignment horizontal="center" vertical="center" wrapText="1"/>
    </xf>
    <xf numFmtId="0" fontId="95" fillId="0" borderId="24" xfId="0" applyFont="1" applyBorder="1" applyAlignment="1">
      <alignment horizontal="center" vertical="center" wrapText="1"/>
    </xf>
    <xf numFmtId="0" fontId="4" fillId="4" borderId="38"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9" xfId="0" applyFont="1" applyFill="1" applyBorder="1" applyAlignment="1">
      <alignment horizontal="center" vertical="center" textRotation="1"/>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23" xfId="3" applyNumberFormat="1" applyFont="1" applyBorder="1" applyAlignment="1">
      <alignment horizontal="center" vertical="center" wrapText="1"/>
    </xf>
    <xf numFmtId="0" fontId="0" fillId="3" borderId="4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6" xfId="0" applyFill="1" applyBorder="1" applyAlignment="1">
      <alignment horizontal="center" vertical="center" wrapText="1"/>
    </xf>
    <xf numFmtId="0" fontId="85"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4" fillId="4" borderId="5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24" fillId="0" borderId="3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4" xfId="0" applyFont="1" applyBorder="1" applyAlignment="1">
      <alignment horizontal="center" vertical="center" wrapText="1"/>
    </xf>
    <xf numFmtId="9" fontId="0" fillId="0" borderId="35"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24" xfId="0" applyNumberFormat="1" applyBorder="1" applyAlignment="1">
      <alignment horizontal="center" vertical="center" wrapText="1"/>
    </xf>
    <xf numFmtId="0" fontId="0" fillId="0" borderId="32" xfId="0" applyBorder="1" applyAlignment="1">
      <alignment horizontal="center" vertical="center" wrapText="1"/>
    </xf>
    <xf numFmtId="0" fontId="4" fillId="3" borderId="106"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4" borderId="42"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103" xfId="0" applyFont="1" applyFill="1" applyBorder="1" applyAlignment="1">
      <alignment horizontal="center" vertical="center"/>
    </xf>
    <xf numFmtId="0" fontId="0" fillId="0" borderId="81" xfId="0" applyBorder="1" applyAlignment="1">
      <alignment horizontal="center" vertical="center" wrapText="1"/>
    </xf>
    <xf numFmtId="0" fontId="24" fillId="0" borderId="32" xfId="0" applyFont="1" applyBorder="1" applyAlignment="1">
      <alignment horizontal="center" vertical="center" wrapText="1"/>
    </xf>
    <xf numFmtId="0" fontId="0" fillId="0" borderId="82" xfId="0" applyBorder="1" applyAlignment="1">
      <alignment horizontal="center" vertical="center" wrapText="1"/>
    </xf>
    <xf numFmtId="0" fontId="0" fillId="0" borderId="23" xfId="0" applyBorder="1" applyAlignment="1">
      <alignment horizontal="center" vertical="center" wrapText="1"/>
    </xf>
    <xf numFmtId="2" fontId="0" fillId="0" borderId="35"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32" xfId="0" applyNumberFormat="1" applyBorder="1" applyAlignment="1">
      <alignment horizontal="center" vertical="center" wrapText="1"/>
    </xf>
    <xf numFmtId="0" fontId="24" fillId="0" borderId="23" xfId="0" applyFont="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2" fontId="0" fillId="0" borderId="24" xfId="0" applyNumberFormat="1" applyBorder="1" applyAlignment="1">
      <alignment horizontal="center" vertical="center" wrapText="1"/>
    </xf>
    <xf numFmtId="0" fontId="0" fillId="0" borderId="32" xfId="0" applyBorder="1" applyAlignment="1">
      <alignment horizontal="center" vertical="center"/>
    </xf>
    <xf numFmtId="9" fontId="0" fillId="0" borderId="32"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3" borderId="3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4" xfId="0" applyFill="1" applyBorder="1" applyAlignment="1">
      <alignment horizontal="center" vertical="center" wrapText="1"/>
    </xf>
    <xf numFmtId="0" fontId="40" fillId="0" borderId="62" xfId="0" applyFont="1" applyBorder="1" applyAlignment="1">
      <alignment horizontal="center" vertical="center"/>
    </xf>
    <xf numFmtId="0" fontId="40" fillId="0" borderId="10" xfId="0" applyFont="1" applyBorder="1" applyAlignment="1">
      <alignment horizontal="center" vertical="center"/>
    </xf>
    <xf numFmtId="0" fontId="46" fillId="0" borderId="6" xfId="0" applyFont="1" applyBorder="1" applyAlignment="1">
      <alignment horizontal="left" vertical="center" wrapText="1"/>
    </xf>
    <xf numFmtId="0" fontId="42" fillId="6" borderId="6" xfId="0" applyFont="1" applyFill="1" applyBorder="1" applyAlignment="1">
      <alignment horizontal="center" vertical="center" wrapText="1" readingOrder="1"/>
    </xf>
    <xf numFmtId="0" fontId="42" fillId="6" borderId="0" xfId="0" applyFont="1" applyFill="1" applyAlignment="1">
      <alignment horizontal="center" vertical="center" wrapText="1" readingOrder="1"/>
    </xf>
    <xf numFmtId="0" fontId="46" fillId="0" borderId="6"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3" fillId="0" borderId="11" xfId="0" applyFont="1" applyBorder="1" applyAlignment="1">
      <alignment horizontal="center" vertical="center" wrapText="1"/>
    </xf>
    <xf numFmtId="0" fontId="53" fillId="0" borderId="0" xfId="0" applyFont="1" applyAlignment="1">
      <alignment horizontal="center" vertical="center" wrapText="1"/>
    </xf>
    <xf numFmtId="0" fontId="29" fillId="12" borderId="0" xfId="0" applyFont="1" applyFill="1" applyAlignment="1">
      <alignment horizontal="center" vertical="center" wrapText="1" readingOrder="1"/>
    </xf>
    <xf numFmtId="0" fontId="29"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29" fillId="12" borderId="11" xfId="0" applyFont="1" applyFill="1" applyBorder="1" applyAlignment="1">
      <alignment horizontal="center" vertical="center" textRotation="90" wrapText="1" readingOrder="1"/>
    </xf>
    <xf numFmtId="0" fontId="29" fillId="12" borderId="0" xfId="0" applyFont="1" applyFill="1" applyAlignment="1">
      <alignment horizontal="center" vertical="center" textRotation="90" wrapText="1" readingOrder="1"/>
    </xf>
    <xf numFmtId="0" fontId="30" fillId="14" borderId="25" xfId="0" applyFont="1" applyFill="1" applyBorder="1" applyAlignment="1">
      <alignment horizontal="center" vertical="center" wrapText="1" readingOrder="1"/>
    </xf>
    <xf numFmtId="0" fontId="30" fillId="14" borderId="26" xfId="0" applyFont="1" applyFill="1" applyBorder="1" applyAlignment="1">
      <alignment horizontal="center" vertical="center" wrapText="1" readingOrder="1"/>
    </xf>
    <xf numFmtId="0" fontId="30"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0" fillId="13" borderId="25" xfId="0" applyFont="1" applyFill="1" applyBorder="1" applyAlignment="1">
      <alignment horizontal="center" vertical="center" wrapText="1" readingOrder="1"/>
    </xf>
    <xf numFmtId="0" fontId="30"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0" fillId="18" borderId="25" xfId="0" applyFont="1" applyFill="1" applyBorder="1" applyAlignment="1">
      <alignment horizontal="center" vertical="center" wrapText="1" readingOrder="1"/>
    </xf>
    <xf numFmtId="0" fontId="30" fillId="18" borderId="26" xfId="0" applyFont="1" applyFill="1" applyBorder="1" applyAlignment="1">
      <alignment horizontal="center" vertical="center" wrapText="1" readingOrder="1"/>
    </xf>
    <xf numFmtId="0" fontId="30" fillId="7" borderId="25" xfId="0" applyFont="1" applyFill="1" applyBorder="1" applyAlignment="1">
      <alignment horizontal="center" vertical="center" wrapText="1" readingOrder="1"/>
    </xf>
    <xf numFmtId="0" fontId="30" fillId="7" borderId="26" xfId="0" applyFont="1" applyFill="1" applyBorder="1" applyAlignment="1">
      <alignment horizontal="center" vertical="center" wrapText="1" readingOrder="1"/>
    </xf>
    <xf numFmtId="14" fontId="50" fillId="23" borderId="23" xfId="0" applyNumberFormat="1" applyFont="1" applyFill="1" applyBorder="1" applyAlignment="1" applyProtection="1">
      <alignment horizontal="center" vertical="center"/>
      <protection locked="0"/>
    </xf>
    <xf numFmtId="0" fontId="50" fillId="23" borderId="6" xfId="0" applyFont="1" applyFill="1" applyBorder="1" applyAlignment="1" applyProtection="1">
      <alignment horizontal="center" vertical="center"/>
      <protection locked="0"/>
    </xf>
    <xf numFmtId="0" fontId="12" fillId="0" borderId="23" xfId="0" applyFont="1" applyBorder="1" applyAlignment="1">
      <alignment horizontal="left" vertical="top" wrapText="1"/>
    </xf>
    <xf numFmtId="0" fontId="12" fillId="0" borderId="6" xfId="0" applyFont="1" applyBorder="1" applyAlignment="1">
      <alignment horizontal="left" vertical="top" wrapText="1"/>
    </xf>
    <xf numFmtId="0" fontId="0" fillId="0" borderId="23"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6" xfId="0" applyFont="1" applyBorder="1" applyAlignment="1">
      <alignment horizontal="center" vertical="center"/>
    </xf>
    <xf numFmtId="0" fontId="0" fillId="0" borderId="67" xfId="0" applyFont="1" applyBorder="1" applyAlignment="1">
      <alignment horizontal="center" vertical="center"/>
    </xf>
    <xf numFmtId="1" fontId="62" fillId="0" borderId="84" xfId="0" applyNumberFormat="1" applyFont="1" applyBorder="1" applyAlignment="1" applyProtection="1">
      <alignment horizontal="center" vertical="center" wrapText="1"/>
      <protection locked="0"/>
    </xf>
    <xf numFmtId="1" fontId="62" fillId="0" borderId="6" xfId="0" applyNumberFormat="1" applyFont="1" applyBorder="1" applyAlignment="1" applyProtection="1">
      <alignment horizontal="center" vertical="center" wrapText="1"/>
      <protection locked="0"/>
    </xf>
    <xf numFmtId="1"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1" fontId="62" fillId="0" borderId="6" xfId="0" applyNumberFormat="1" applyFont="1" applyBorder="1" applyAlignment="1">
      <alignment horizontal="center" vertical="center"/>
    </xf>
    <xf numFmtId="0" fontId="62" fillId="0" borderId="6" xfId="0" applyFont="1" applyBorder="1" applyAlignment="1">
      <alignment horizontal="center" vertical="center"/>
    </xf>
    <xf numFmtId="1" fontId="62" fillId="0" borderId="23" xfId="0" applyNumberFormat="1" applyFont="1" applyBorder="1" applyAlignment="1" applyProtection="1">
      <alignment horizontal="center" vertical="center" wrapText="1"/>
      <protection locked="0"/>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5" fillId="4" borderId="2"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36" xfId="0" applyFont="1" applyFill="1" applyBorder="1" applyAlignment="1">
      <alignment horizontal="center" vertical="center" wrapText="1"/>
    </xf>
    <xf numFmtId="0" fontId="85" fillId="3" borderId="6" xfId="0" applyFont="1" applyFill="1" applyBorder="1" applyAlignment="1" applyProtection="1">
      <alignment horizontal="left" vertical="center"/>
      <protection locked="0"/>
    </xf>
    <xf numFmtId="0" fontId="34" fillId="4" borderId="39" xfId="0" applyFont="1" applyFill="1" applyBorder="1" applyAlignment="1">
      <alignment horizontal="center" vertical="center" wrapText="1"/>
    </xf>
    <xf numFmtId="0" fontId="34" fillId="4" borderId="56"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3" fillId="4" borderId="40" xfId="0" applyFont="1" applyFill="1" applyBorder="1" applyAlignment="1" applyProtection="1">
      <alignment horizontal="center" vertical="center" wrapText="1"/>
      <protection locked="0"/>
    </xf>
    <xf numFmtId="0" fontId="33" fillId="4" borderId="55" xfId="0" applyFont="1" applyFill="1" applyBorder="1" applyAlignment="1" applyProtection="1">
      <alignment horizontal="center" vertical="center" wrapText="1"/>
      <protection locked="0"/>
    </xf>
    <xf numFmtId="0" fontId="33" fillId="4" borderId="40" xfId="0" applyFont="1" applyFill="1" applyBorder="1" applyAlignment="1">
      <alignment horizontal="center" vertical="center"/>
    </xf>
    <xf numFmtId="0" fontId="33" fillId="4" borderId="47" xfId="0" applyFont="1" applyFill="1" applyBorder="1" applyAlignment="1">
      <alignment horizontal="center" vertical="center"/>
    </xf>
    <xf numFmtId="0" fontId="33" fillId="4" borderId="41" xfId="0" applyFont="1" applyFill="1" applyBorder="1" applyAlignment="1">
      <alignment horizontal="center" vertical="center"/>
    </xf>
    <xf numFmtId="0" fontId="33" fillId="16" borderId="38" xfId="0" applyFont="1" applyFill="1" applyBorder="1" applyAlignment="1" applyProtection="1">
      <alignment horizontal="center" vertical="center" wrapText="1"/>
      <protection locked="0"/>
    </xf>
    <xf numFmtId="0" fontId="33" fillId="4" borderId="38" xfId="0" applyFont="1" applyFill="1" applyBorder="1" applyAlignment="1" applyProtection="1">
      <alignment horizontal="center" vertical="center" wrapText="1"/>
      <protection locked="0"/>
    </xf>
    <xf numFmtId="0" fontId="33" fillId="4" borderId="39"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7" fillId="17" borderId="6" xfId="0" applyFont="1" applyFill="1" applyBorder="1" applyAlignment="1">
      <alignment horizontal="center"/>
    </xf>
    <xf numFmtId="1" fontId="62" fillId="0" borderId="82" xfId="0" applyNumberFormat="1" applyFont="1" applyBorder="1" applyAlignment="1" applyProtection="1">
      <alignment horizontal="center" vertical="center" wrapText="1"/>
      <protection locked="0"/>
    </xf>
    <xf numFmtId="0" fontId="10" fillId="0" borderId="23" xfId="0" applyFont="1" applyBorder="1" applyAlignment="1">
      <alignment horizontal="center" vertical="center"/>
    </xf>
    <xf numFmtId="0" fontId="10" fillId="0" borderId="6" xfId="0" applyFont="1" applyBorder="1" applyAlignment="1">
      <alignment horizontal="center" vertical="center"/>
    </xf>
    <xf numFmtId="14" fontId="50" fillId="23" borderId="6" xfId="0" applyNumberFormat="1" applyFont="1" applyFill="1" applyBorder="1" applyAlignment="1" applyProtection="1">
      <alignment horizontal="center" vertical="center"/>
      <protection locked="0"/>
    </xf>
    <xf numFmtId="1" fontId="12" fillId="0" borderId="23" xfId="0" applyNumberFormat="1" applyFont="1" applyBorder="1" applyAlignment="1">
      <alignment horizontal="center" vertical="center"/>
    </xf>
    <xf numFmtId="1" fontId="62" fillId="0" borderId="23" xfId="0" applyNumberFormat="1" applyFont="1" applyBorder="1" applyAlignment="1">
      <alignment horizontal="center" vertical="center"/>
    </xf>
    <xf numFmtId="0" fontId="0" fillId="0" borderId="23" xfId="0" applyFont="1" applyBorder="1" applyAlignment="1">
      <alignment horizontal="center" vertical="center"/>
    </xf>
    <xf numFmtId="0" fontId="12" fillId="0" borderId="6" xfId="0" applyFont="1" applyBorder="1" applyAlignment="1">
      <alignment horizontal="left" vertical="center" wrapText="1"/>
    </xf>
    <xf numFmtId="1" fontId="32" fillId="0" borderId="84" xfId="0" applyNumberFormat="1" applyFont="1" applyBorder="1" applyAlignment="1" applyProtection="1">
      <alignment horizontal="center" vertical="center" wrapText="1"/>
      <protection locked="0"/>
    </xf>
    <xf numFmtId="1" fontId="32" fillId="0" borderId="85" xfId="0" applyNumberFormat="1" applyFont="1" applyBorder="1" applyAlignment="1" applyProtection="1">
      <alignment horizontal="center" vertical="center" wrapText="1"/>
      <protection locked="0"/>
    </xf>
    <xf numFmtId="1" fontId="32" fillId="0" borderId="6" xfId="0" applyNumberFormat="1" applyFont="1" applyBorder="1" applyAlignment="1" applyProtection="1">
      <alignment horizontal="center" vertical="center" wrapText="1"/>
      <protection locked="0"/>
    </xf>
    <xf numFmtId="1" fontId="32" fillId="0" borderId="24" xfId="0" applyNumberFormat="1" applyFont="1" applyBorder="1" applyAlignment="1" applyProtection="1">
      <alignment horizontal="center" vertical="center" wrapText="1"/>
      <protection locked="0"/>
    </xf>
    <xf numFmtId="1" fontId="22" fillId="0" borderId="6"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24" xfId="0" applyFont="1" applyBorder="1" applyAlignment="1">
      <alignment horizontal="center" vertical="center"/>
    </xf>
    <xf numFmtId="1"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24"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2" fillId="0" borderId="99" xfId="0" applyFont="1" applyBorder="1" applyAlignment="1">
      <alignment horizontal="center" vertical="center" wrapText="1"/>
    </xf>
    <xf numFmtId="0" fontId="12" fillId="0" borderId="67" xfId="0" applyFont="1" applyBorder="1" applyAlignment="1">
      <alignment horizontal="center" vertical="center" wrapText="1"/>
    </xf>
    <xf numFmtId="1" fontId="32" fillId="0" borderId="35" xfId="0" applyNumberFormat="1" applyFont="1" applyBorder="1" applyAlignment="1">
      <alignment horizontal="center" vertical="center"/>
    </xf>
    <xf numFmtId="0" fontId="13" fillId="0" borderId="35" xfId="0" applyFont="1" applyBorder="1" applyAlignment="1" applyProtection="1">
      <alignment horizontal="center" vertical="center"/>
      <protection locked="0"/>
    </xf>
    <xf numFmtId="0" fontId="0" fillId="0" borderId="35" xfId="0" applyFont="1" applyBorder="1" applyAlignment="1">
      <alignment horizontal="center" vertical="center"/>
    </xf>
    <xf numFmtId="0" fontId="10" fillId="0" borderId="35" xfId="0" applyFont="1" applyBorder="1" applyAlignment="1">
      <alignment horizontal="center" vertical="center"/>
    </xf>
    <xf numFmtId="0" fontId="89" fillId="3" borderId="6" xfId="0" applyFont="1" applyFill="1" applyBorder="1" applyAlignment="1" applyProtection="1">
      <alignment horizontal="left" vertical="center" wrapText="1"/>
      <protection locked="0"/>
    </xf>
    <xf numFmtId="0" fontId="89" fillId="3" borderId="29" xfId="0" applyFont="1" applyFill="1" applyBorder="1" applyAlignment="1" applyProtection="1">
      <alignment horizontal="left" vertical="center" wrapText="1"/>
      <protection locked="0"/>
    </xf>
    <xf numFmtId="0" fontId="89" fillId="3" borderId="30" xfId="0" applyFont="1" applyFill="1" applyBorder="1" applyAlignment="1" applyProtection="1">
      <alignment horizontal="left" vertical="center" wrapText="1"/>
      <protection locked="0"/>
    </xf>
    <xf numFmtId="0" fontId="89" fillId="3" borderId="31" xfId="0" applyFont="1" applyFill="1" applyBorder="1" applyAlignment="1" applyProtection="1">
      <alignment horizontal="left" vertical="center" wrapText="1"/>
      <protection locked="0"/>
    </xf>
    <xf numFmtId="0" fontId="34" fillId="4" borderId="42" xfId="0" applyFont="1" applyFill="1" applyBorder="1" applyAlignment="1">
      <alignment horizontal="center" vertical="center" wrapText="1"/>
    </xf>
    <xf numFmtId="0" fontId="27" fillId="17" borderId="118" xfId="0" applyFont="1" applyFill="1" applyBorder="1" applyAlignment="1">
      <alignment horizontal="center"/>
    </xf>
    <xf numFmtId="0" fontId="27" fillId="17" borderId="53" xfId="0" applyFont="1" applyFill="1" applyBorder="1" applyAlignment="1">
      <alignment horizontal="center"/>
    </xf>
    <xf numFmtId="1" fontId="32" fillId="0" borderId="83" xfId="0" applyNumberFormat="1" applyFont="1" applyBorder="1" applyAlignment="1" applyProtection="1">
      <alignment horizontal="center" vertical="center" wrapText="1"/>
      <protection locked="0"/>
    </xf>
    <xf numFmtId="1" fontId="32" fillId="0" borderId="35" xfId="0" applyNumberFormat="1" applyFont="1" applyBorder="1" applyAlignment="1" applyProtection="1">
      <alignment horizontal="center" vertical="center" wrapText="1"/>
      <protection locked="0"/>
    </xf>
    <xf numFmtId="1" fontId="22" fillId="0" borderId="35" xfId="0" applyNumberFormat="1" applyFont="1" applyBorder="1" applyAlignment="1">
      <alignment horizontal="center" vertical="center"/>
    </xf>
  </cellXfs>
  <cellStyles count="5">
    <cellStyle name="Millares" xfId="3" builtinId="3"/>
    <cellStyle name="Normal" xfId="0" builtinId="0"/>
    <cellStyle name="Normal - Style1 2" xfId="1"/>
    <cellStyle name="Normal 2 2" xfId="2"/>
    <cellStyle name="Porcentaje" xfId="4" builtinId="5"/>
  </cellStyles>
  <dxfs count="57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200025</xdr:rowOff>
    </xdr:from>
    <xdr:to>
      <xdr:col>1</xdr:col>
      <xdr:colOff>457200</xdr:colOff>
      <xdr:row>2</xdr:row>
      <xdr:rowOff>161925</xdr:rowOff>
    </xdr:to>
    <xdr:pic>
      <xdr:nvPicPr>
        <xdr:cNvPr id="7" name="Imagen 6">
          <a:extLst>
            <a:ext uri="{FF2B5EF4-FFF2-40B4-BE49-F238E27FC236}">
              <a16:creationId xmlns:a16="http://schemas.microsoft.com/office/drawing/2014/main" id="{F4CD9A19-C7B8-4F19-BE45-463909D15A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00025"/>
          <a:ext cx="2114550" cy="685800"/>
        </a:xfrm>
        <a:prstGeom prst="rect">
          <a:avLst/>
        </a:prstGeom>
        <a:noFill/>
        <a:ln>
          <a:noFill/>
        </a:ln>
      </xdr:spPr>
    </xdr:pic>
    <xdr:clientData/>
  </xdr:twoCellAnchor>
  <xdr:twoCellAnchor editAs="oneCell">
    <xdr:from>
      <xdr:col>7</xdr:col>
      <xdr:colOff>172642</xdr:colOff>
      <xdr:row>0</xdr:row>
      <xdr:rowOff>327423</xdr:rowOff>
    </xdr:from>
    <xdr:to>
      <xdr:col>8</xdr:col>
      <xdr:colOff>458391</xdr:colOff>
      <xdr:row>2</xdr:row>
      <xdr:rowOff>11908</xdr:rowOff>
    </xdr:to>
    <xdr:pic>
      <xdr:nvPicPr>
        <xdr:cNvPr id="3" name="Picture 9">
          <a:extLst>
            <a:ext uri="{FF2B5EF4-FFF2-40B4-BE49-F238E27FC236}">
              <a16:creationId xmlns:a16="http://schemas.microsoft.com/office/drawing/2014/main" id="{2CF28E30-4EF0-480E-9487-5C60626E4F7B}"/>
            </a:ext>
          </a:extLst>
        </xdr:cNvPr>
        <xdr:cNvPicPr>
          <a:picLocks noChangeAspect="1"/>
        </xdr:cNvPicPr>
      </xdr:nvPicPr>
      <xdr:blipFill>
        <a:blip xmlns:r="http://schemas.openxmlformats.org/officeDocument/2006/relationships" r:embed="rId2"/>
        <a:stretch>
          <a:fillRect/>
        </a:stretch>
      </xdr:blipFill>
      <xdr:spPr>
        <a:xfrm>
          <a:off x="7524751" y="327423"/>
          <a:ext cx="1113234" cy="410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634210" y="49682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78784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88BFEEE3-7847-4975-B5BC-51A40E8D908A}"/>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2328205</xdr:colOff>
      <xdr:row>0</xdr:row>
      <xdr:rowOff>775298</xdr:rowOff>
    </xdr:to>
    <xdr:pic>
      <xdr:nvPicPr>
        <xdr:cNvPr id="3" name="Picture 10">
          <a:extLst>
            <a:ext uri="{FF2B5EF4-FFF2-40B4-BE49-F238E27FC236}">
              <a16:creationId xmlns:a16="http://schemas.microsoft.com/office/drawing/2014/main" id="{5D6287CA-7379-4544-A7AB-D8EC90AB9219}"/>
            </a:ext>
          </a:extLst>
        </xdr:cNvPr>
        <xdr:cNvPicPr>
          <a:picLocks noChangeAspect="1"/>
        </xdr:cNvPicPr>
      </xdr:nvPicPr>
      <xdr:blipFill>
        <a:blip xmlns:r="http://schemas.openxmlformats.org/officeDocument/2006/relationships" r:embed="rId1"/>
        <a:stretch>
          <a:fillRect/>
        </a:stretch>
      </xdr:blipFill>
      <xdr:spPr>
        <a:xfrm>
          <a:off x="8875892" y="226658"/>
          <a:ext cx="1739063" cy="548640"/>
        </a:xfrm>
        <a:prstGeom prst="rect">
          <a:avLst/>
        </a:prstGeom>
      </xdr:spPr>
    </xdr:pic>
    <xdr:clientData/>
  </xdr:twoCellAnchor>
  <xdr:twoCellAnchor editAs="oneCell">
    <xdr:from>
      <xdr:col>0</xdr:col>
      <xdr:colOff>63499</xdr:colOff>
      <xdr:row>0</xdr:row>
      <xdr:rowOff>74082</xdr:rowOff>
    </xdr:from>
    <xdr:to>
      <xdr:col>0</xdr:col>
      <xdr:colOff>3026832</xdr:colOff>
      <xdr:row>0</xdr:row>
      <xdr:rowOff>941915</xdr:rowOff>
    </xdr:to>
    <xdr:pic>
      <xdr:nvPicPr>
        <xdr:cNvPr id="4" name="Imagen 3">
          <a:extLst>
            <a:ext uri="{FF2B5EF4-FFF2-40B4-BE49-F238E27FC236}">
              <a16:creationId xmlns:a16="http://schemas.microsoft.com/office/drawing/2014/main" id="{1E6B9E0F-0AAF-4898-916F-F9BC99CB3C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63333" cy="8678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914706</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1157458</xdr:colOff>
      <xdr:row>2</xdr:row>
      <xdr:rowOff>275733</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1321288</xdr:colOff>
      <xdr:row>2</xdr:row>
      <xdr:rowOff>298593</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28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23812</xdr:rowOff>
    </xdr:from>
    <xdr:to>
      <xdr:col>1</xdr:col>
      <xdr:colOff>2108079</xdr:colOff>
      <xdr:row>1</xdr:row>
      <xdr:rowOff>715152</xdr:rowOff>
    </xdr:to>
    <xdr:pic>
      <xdr:nvPicPr>
        <xdr:cNvPr id="3" name="Imagen 2">
          <a:extLst>
            <a:ext uri="{FF2B5EF4-FFF2-40B4-BE49-F238E27FC236}">
              <a16:creationId xmlns:a16="http://schemas.microsoft.com/office/drawing/2014/main" id="{C82058D5-FE1C-4D81-A820-A2E9D9EDF3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2"/>
          <a:ext cx="3334423" cy="90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928688</xdr:colOff>
      <xdr:row>1</xdr:row>
      <xdr:rowOff>11906</xdr:rowOff>
    </xdr:from>
    <xdr:to>
      <xdr:col>12</xdr:col>
      <xdr:colOff>1299044</xdr:colOff>
      <xdr:row>1</xdr:row>
      <xdr:rowOff>560546</xdr:rowOff>
    </xdr:to>
    <xdr:pic>
      <xdr:nvPicPr>
        <xdr:cNvPr id="4" name="Picture 9">
          <a:extLst>
            <a:ext uri="{FF2B5EF4-FFF2-40B4-BE49-F238E27FC236}">
              <a16:creationId xmlns:a16="http://schemas.microsoft.com/office/drawing/2014/main" id="{032BE246-1FB9-41F8-9117-EFFE3B93548A}"/>
            </a:ext>
          </a:extLst>
        </xdr:cNvPr>
        <xdr:cNvPicPr>
          <a:picLocks noChangeAspect="1"/>
        </xdr:cNvPicPr>
      </xdr:nvPicPr>
      <xdr:blipFill>
        <a:blip xmlns:r="http://schemas.openxmlformats.org/officeDocument/2006/relationships" r:embed="rId2"/>
        <a:stretch>
          <a:fillRect/>
        </a:stretch>
      </xdr:blipFill>
      <xdr:spPr>
        <a:xfrm>
          <a:off x="17442657" y="226219"/>
          <a:ext cx="1537168"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1</xdr:col>
      <xdr:colOff>2108079</xdr:colOff>
      <xdr:row>1</xdr:row>
      <xdr:rowOff>762777</xdr:rowOff>
    </xdr:to>
    <xdr:pic>
      <xdr:nvPicPr>
        <xdr:cNvPr id="3" name="Imagen 2">
          <a:extLst>
            <a:ext uri="{FF2B5EF4-FFF2-40B4-BE49-F238E27FC236}">
              <a16:creationId xmlns:a16="http://schemas.microsoft.com/office/drawing/2014/main" id="{7061D7A0-344D-462A-9D1C-7D4E62360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
          <a:ext cx="3334423" cy="90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869156</xdr:colOff>
      <xdr:row>1</xdr:row>
      <xdr:rowOff>107156</xdr:rowOff>
    </xdr:from>
    <xdr:to>
      <xdr:col>12</xdr:col>
      <xdr:colOff>1239512</xdr:colOff>
      <xdr:row>1</xdr:row>
      <xdr:rowOff>655796</xdr:rowOff>
    </xdr:to>
    <xdr:pic>
      <xdr:nvPicPr>
        <xdr:cNvPr id="4" name="Picture 9">
          <a:extLst>
            <a:ext uri="{FF2B5EF4-FFF2-40B4-BE49-F238E27FC236}">
              <a16:creationId xmlns:a16="http://schemas.microsoft.com/office/drawing/2014/main" id="{29A4D582-B492-4905-AB7A-57A35F807E90}"/>
            </a:ext>
          </a:extLst>
        </xdr:cNvPr>
        <xdr:cNvPicPr>
          <a:picLocks noChangeAspect="1"/>
        </xdr:cNvPicPr>
      </xdr:nvPicPr>
      <xdr:blipFill>
        <a:blip xmlns:r="http://schemas.openxmlformats.org/officeDocument/2006/relationships" r:embed="rId2"/>
        <a:stretch>
          <a:fillRect/>
        </a:stretch>
      </xdr:blipFill>
      <xdr:spPr>
        <a:xfrm>
          <a:off x="17383125" y="321469"/>
          <a:ext cx="1537168"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128984</xdr:rowOff>
    </xdr:from>
    <xdr:to>
      <xdr:col>1</xdr:col>
      <xdr:colOff>2104110</xdr:colOff>
      <xdr:row>1</xdr:row>
      <xdr:rowOff>826278</xdr:rowOff>
    </xdr:to>
    <xdr:pic>
      <xdr:nvPicPr>
        <xdr:cNvPr id="3" name="Imagen 2">
          <a:extLst>
            <a:ext uri="{FF2B5EF4-FFF2-40B4-BE49-F238E27FC236}">
              <a16:creationId xmlns:a16="http://schemas.microsoft.com/office/drawing/2014/main" id="{0C3AD8B7-A346-474F-90D9-91C0290DB4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984"/>
          <a:ext cx="3334423" cy="90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833437</xdr:colOff>
      <xdr:row>1</xdr:row>
      <xdr:rowOff>9922</xdr:rowOff>
    </xdr:from>
    <xdr:to>
      <xdr:col>12</xdr:col>
      <xdr:colOff>1199824</xdr:colOff>
      <xdr:row>1</xdr:row>
      <xdr:rowOff>558562</xdr:rowOff>
    </xdr:to>
    <xdr:pic>
      <xdr:nvPicPr>
        <xdr:cNvPr id="4" name="Picture 9">
          <a:extLst>
            <a:ext uri="{FF2B5EF4-FFF2-40B4-BE49-F238E27FC236}">
              <a16:creationId xmlns:a16="http://schemas.microsoft.com/office/drawing/2014/main" id="{A55809B8-B76C-485E-A886-6BF142E9745C}"/>
            </a:ext>
          </a:extLst>
        </xdr:cNvPr>
        <xdr:cNvPicPr>
          <a:picLocks noChangeAspect="1"/>
        </xdr:cNvPicPr>
      </xdr:nvPicPr>
      <xdr:blipFill>
        <a:blip xmlns:r="http://schemas.openxmlformats.org/officeDocument/2006/relationships" r:embed="rId2"/>
        <a:stretch>
          <a:fillRect/>
        </a:stretch>
      </xdr:blipFill>
      <xdr:spPr>
        <a:xfrm>
          <a:off x="17363281" y="218281"/>
          <a:ext cx="1537168"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155058</xdr:colOff>
      <xdr:row>0</xdr:row>
      <xdr:rowOff>88604</xdr:rowOff>
    </xdr:from>
    <xdr:to>
      <xdr:col>1</xdr:col>
      <xdr:colOff>2260091</xdr:colOff>
      <xdr:row>1</xdr:row>
      <xdr:rowOff>783821</xdr:rowOff>
    </xdr:to>
    <xdr:pic>
      <xdr:nvPicPr>
        <xdr:cNvPr id="3" name="Imagen 2">
          <a:extLst>
            <a:ext uri="{FF2B5EF4-FFF2-40B4-BE49-F238E27FC236}">
              <a16:creationId xmlns:a16="http://schemas.microsoft.com/office/drawing/2014/main" id="{17D65E8F-C92D-478F-9967-481F0324EE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58" y="88604"/>
          <a:ext cx="3334423" cy="90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99679</xdr:colOff>
      <xdr:row>1</xdr:row>
      <xdr:rowOff>66454</xdr:rowOff>
    </xdr:from>
    <xdr:to>
      <xdr:col>12</xdr:col>
      <xdr:colOff>1636847</xdr:colOff>
      <xdr:row>1</xdr:row>
      <xdr:rowOff>615094</xdr:rowOff>
    </xdr:to>
    <xdr:pic>
      <xdr:nvPicPr>
        <xdr:cNvPr id="4" name="Picture 9">
          <a:extLst>
            <a:ext uri="{FF2B5EF4-FFF2-40B4-BE49-F238E27FC236}">
              <a16:creationId xmlns:a16="http://schemas.microsoft.com/office/drawing/2014/main" id="{8F63A60A-3C48-4B3F-AC50-62A82EEE5699}"/>
            </a:ext>
          </a:extLst>
        </xdr:cNvPr>
        <xdr:cNvPicPr>
          <a:picLocks noChangeAspect="1"/>
        </xdr:cNvPicPr>
      </xdr:nvPicPr>
      <xdr:blipFill>
        <a:blip xmlns:r="http://schemas.openxmlformats.org/officeDocument/2006/relationships" r:embed="rId2"/>
        <a:stretch>
          <a:fillRect/>
        </a:stretch>
      </xdr:blipFill>
      <xdr:spPr>
        <a:xfrm>
          <a:off x="17809534" y="276890"/>
          <a:ext cx="1537168"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guarinb/Downloads/SIGCMA_PLANES%20DE%20ACCI&#211;N_2023_%20CENDOJ%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4"/>
  <sheetViews>
    <sheetView showGridLines="0" zoomScale="90" zoomScaleNormal="90" workbookViewId="0">
      <selection activeCell="N15" sqref="N15"/>
    </sheetView>
  </sheetViews>
  <sheetFormatPr baseColWidth="10" defaultColWidth="11.42578125" defaultRowHeight="15"/>
  <cols>
    <col min="1" max="1" width="28.28515625" customWidth="1"/>
    <col min="2" max="2" width="18" customWidth="1"/>
    <col min="3" max="3" width="30.7109375" style="116" customWidth="1"/>
    <col min="4" max="5" width="30.7109375" customWidth="1"/>
    <col min="6" max="8" width="12.42578125" customWidth="1"/>
  </cols>
  <sheetData>
    <row r="1" spans="1:9" ht="42" customHeight="1">
      <c r="A1" s="333"/>
      <c r="B1" s="333"/>
      <c r="C1" s="333"/>
      <c r="D1" s="333"/>
      <c r="E1" s="333"/>
      <c r="F1" s="333"/>
    </row>
    <row r="5" spans="1:9">
      <c r="D5" s="117"/>
      <c r="E5" s="117"/>
      <c r="F5" s="117"/>
      <c r="G5" s="117"/>
      <c r="H5" s="117"/>
    </row>
    <row r="6" spans="1:9">
      <c r="D6" s="117"/>
      <c r="E6" s="117"/>
      <c r="F6" s="117"/>
      <c r="G6" s="117"/>
      <c r="H6" s="117"/>
    </row>
    <row r="7" spans="1:9" ht="33.75">
      <c r="A7" s="334" t="s">
        <v>0</v>
      </c>
      <c r="B7" s="334"/>
      <c r="C7" s="334"/>
      <c r="D7" s="334"/>
      <c r="E7" s="334"/>
      <c r="F7" s="334"/>
      <c r="G7" s="334"/>
      <c r="H7" s="334"/>
      <c r="I7" s="334"/>
    </row>
    <row r="9" spans="1:9" s="6" customFormat="1" ht="81.75" customHeight="1">
      <c r="A9" s="118" t="s">
        <v>1</v>
      </c>
      <c r="B9" s="335" t="s">
        <v>486</v>
      </c>
      <c r="C9" s="335"/>
      <c r="D9" s="335"/>
      <c r="E9" s="335"/>
      <c r="F9" s="335"/>
      <c r="G9" s="335"/>
      <c r="H9" s="335"/>
      <c r="I9" s="335"/>
    </row>
    <row r="10" spans="1:9" s="6" customFormat="1" ht="16.899999999999999" customHeight="1">
      <c r="A10" s="8"/>
      <c r="B10" s="9"/>
      <c r="C10" s="9"/>
      <c r="D10" s="8"/>
      <c r="E10" s="7"/>
    </row>
    <row r="11" spans="1:9" s="6" customFormat="1" ht="84" customHeight="1">
      <c r="A11" s="118" t="s">
        <v>2</v>
      </c>
      <c r="B11" s="240" t="s">
        <v>3</v>
      </c>
      <c r="C11" s="335" t="s">
        <v>4</v>
      </c>
      <c r="D11" s="335"/>
      <c r="E11" s="335"/>
      <c r="F11" s="335"/>
      <c r="G11" s="335"/>
      <c r="H11" s="335"/>
      <c r="I11" s="335"/>
    </row>
    <row r="12" spans="1:9" ht="32.25" customHeight="1">
      <c r="A12" s="119"/>
    </row>
    <row r="13" spans="1:9" ht="32.25" customHeight="1">
      <c r="A13" s="120" t="s">
        <v>5</v>
      </c>
      <c r="B13" s="331"/>
      <c r="C13" s="331"/>
      <c r="D13" s="331"/>
      <c r="E13" s="331"/>
      <c r="F13" s="331"/>
      <c r="G13" s="331"/>
      <c r="H13" s="331"/>
      <c r="I13" s="331"/>
    </row>
    <row r="14" spans="1:9" s="6" customFormat="1" ht="69" customHeight="1">
      <c r="A14" s="120" t="s">
        <v>6</v>
      </c>
      <c r="B14" s="335" t="s">
        <v>486</v>
      </c>
      <c r="C14" s="335"/>
      <c r="D14" s="335"/>
      <c r="E14" s="335"/>
      <c r="F14" s="335"/>
      <c r="G14" s="335"/>
      <c r="H14" s="335"/>
      <c r="I14" s="335"/>
    </row>
    <row r="15" spans="1:9" s="6" customFormat="1" ht="54" customHeight="1">
      <c r="A15" s="120" t="s">
        <v>7</v>
      </c>
      <c r="B15" s="331"/>
      <c r="C15" s="331"/>
      <c r="D15" s="331"/>
      <c r="E15" s="331"/>
      <c r="F15" s="331"/>
      <c r="G15" s="331"/>
      <c r="H15" s="331"/>
      <c r="I15" s="331"/>
    </row>
    <row r="16" spans="1:9" s="6" customFormat="1" ht="54" customHeight="1">
      <c r="A16" s="118" t="s">
        <v>8</v>
      </c>
      <c r="B16" s="331"/>
      <c r="C16" s="331"/>
      <c r="D16" s="331"/>
      <c r="E16" s="331"/>
      <c r="F16" s="331"/>
      <c r="G16" s="331"/>
      <c r="H16" s="331"/>
      <c r="I16" s="331"/>
    </row>
    <row r="18" spans="1:9" s="6" customFormat="1" ht="54.75" customHeight="1">
      <c r="A18" s="118" t="s">
        <v>9</v>
      </c>
      <c r="B18" s="332">
        <v>45397</v>
      </c>
      <c r="C18" s="332"/>
      <c r="D18" s="332"/>
      <c r="E18" s="332"/>
      <c r="F18" s="332"/>
      <c r="G18" s="332"/>
      <c r="H18" s="332"/>
      <c r="I18" s="332"/>
    </row>
    <row r="21" spans="1:9" ht="19.5" customHeight="1">
      <c r="B21" s="231" t="s">
        <v>10</v>
      </c>
      <c r="C21" s="232" t="s">
        <v>11</v>
      </c>
      <c r="D21" s="232" t="s">
        <v>12</v>
      </c>
      <c r="E21" s="232" t="s">
        <v>13</v>
      </c>
    </row>
    <row r="22" spans="1:9" ht="19.5" customHeight="1">
      <c r="B22" s="233" t="s">
        <v>14</v>
      </c>
      <c r="C22" s="234" t="s">
        <v>15</v>
      </c>
      <c r="D22" s="234" t="s">
        <v>16</v>
      </c>
      <c r="E22" s="234" t="s">
        <v>17</v>
      </c>
    </row>
    <row r="23" spans="1:9" ht="19.5" customHeight="1">
      <c r="B23" s="235" t="s">
        <v>18</v>
      </c>
      <c r="C23" s="236" t="s">
        <v>9</v>
      </c>
      <c r="D23" s="236" t="s">
        <v>9</v>
      </c>
      <c r="E23" s="236" t="s">
        <v>9</v>
      </c>
    </row>
    <row r="24" spans="1:9" ht="19.5" customHeight="1">
      <c r="B24" s="233">
        <v>1</v>
      </c>
      <c r="C24" s="237">
        <v>45243</v>
      </c>
      <c r="D24" s="237">
        <v>45272</v>
      </c>
      <c r="E24" s="237">
        <v>45273</v>
      </c>
    </row>
  </sheetData>
  <mergeCells count="9">
    <mergeCell ref="B15:I15"/>
    <mergeCell ref="B16:I16"/>
    <mergeCell ref="B18:I18"/>
    <mergeCell ref="A1:F1"/>
    <mergeCell ref="A7:I7"/>
    <mergeCell ref="B9:I9"/>
    <mergeCell ref="C11:I11"/>
    <mergeCell ref="B13:I13"/>
    <mergeCell ref="B14:I14"/>
  </mergeCells>
  <dataValidations count="2">
    <dataValidation type="list" allowBlank="1" showInputMessage="1" showErrorMessage="1" sqref="B11">
      <formula1>"Estrategicos, Misionales, Apoyo, Evaluacion y Mejora"</formula1>
    </dataValidation>
    <dataValidation allowBlank="1" showInputMessage="1" showErrorMessage="1" prompt="Proponer y escribir en una frase la estrategia para gestionar la debilidad, la oportunidad, la amenaza o la fortaleza.Usar verbo de acción en infinitivo._x000a_" sqref="G1"/>
  </dataValidations>
  <printOptions horizontalCentered="1"/>
  <pageMargins left="0.31496062992125984" right="0.31496062992125984" top="1.1417322834645669" bottom="1.1417322834645669" header="0.31496062992125984" footer="0.31496062992125984"/>
  <pageSetup scale="89"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30"/>
  <sheetViews>
    <sheetView workbookViewId="0">
      <selection activeCell="N21" sqref="N21"/>
    </sheetView>
  </sheetViews>
  <sheetFormatPr baseColWidth="10" defaultColWidth="11.42578125" defaultRowHeight="15"/>
  <sheetData>
    <row r="2" spans="2:10" ht="18.75">
      <c r="B2" s="336" t="s">
        <v>19</v>
      </c>
      <c r="C2" s="336"/>
      <c r="D2" s="336"/>
      <c r="E2" s="336"/>
      <c r="F2" s="336"/>
      <c r="G2" s="336"/>
      <c r="H2" s="336"/>
      <c r="I2" s="336"/>
      <c r="J2" s="336"/>
    </row>
    <row r="3" spans="2:10" ht="15.75" thickBot="1"/>
    <row r="4" spans="2:10">
      <c r="B4" s="337" t="s">
        <v>20</v>
      </c>
      <c r="C4" s="338"/>
      <c r="D4" s="338"/>
      <c r="E4" s="338"/>
      <c r="F4" s="338"/>
      <c r="G4" s="338"/>
      <c r="H4" s="338"/>
      <c r="I4" s="338"/>
      <c r="J4" s="339"/>
    </row>
    <row r="5" spans="2:10">
      <c r="B5" s="340"/>
      <c r="C5" s="341"/>
      <c r="D5" s="341"/>
      <c r="E5" s="341"/>
      <c r="F5" s="341"/>
      <c r="G5" s="341"/>
      <c r="H5" s="341"/>
      <c r="I5" s="341"/>
      <c r="J5" s="342"/>
    </row>
    <row r="6" spans="2:10">
      <c r="B6" s="340"/>
      <c r="C6" s="341"/>
      <c r="D6" s="341"/>
      <c r="E6" s="341"/>
      <c r="F6" s="341"/>
      <c r="G6" s="341"/>
      <c r="H6" s="341"/>
      <c r="I6" s="341"/>
      <c r="J6" s="342"/>
    </row>
    <row r="7" spans="2:10" ht="15.75" thickBot="1">
      <c r="B7" s="343"/>
      <c r="C7" s="344"/>
      <c r="D7" s="344"/>
      <c r="E7" s="344"/>
      <c r="F7" s="344"/>
      <c r="G7" s="344"/>
      <c r="H7" s="344"/>
      <c r="I7" s="344"/>
      <c r="J7" s="345"/>
    </row>
    <row r="8" spans="2:10" ht="15.75" thickBot="1"/>
    <row r="9" spans="2:10">
      <c r="B9" s="337" t="s">
        <v>21</v>
      </c>
      <c r="C9" s="338"/>
      <c r="D9" s="338"/>
      <c r="E9" s="338"/>
      <c r="F9" s="338"/>
      <c r="G9" s="338"/>
      <c r="H9" s="338"/>
      <c r="I9" s="338"/>
      <c r="J9" s="339"/>
    </row>
    <row r="10" spans="2:10">
      <c r="B10" s="340"/>
      <c r="C10" s="341"/>
      <c r="D10" s="341"/>
      <c r="E10" s="341"/>
      <c r="F10" s="341"/>
      <c r="G10" s="341"/>
      <c r="H10" s="341"/>
      <c r="I10" s="341"/>
      <c r="J10" s="342"/>
    </row>
    <row r="11" spans="2:10">
      <c r="B11" s="340"/>
      <c r="C11" s="341"/>
      <c r="D11" s="341"/>
      <c r="E11" s="341"/>
      <c r="F11" s="341"/>
      <c r="G11" s="341"/>
      <c r="H11" s="341"/>
      <c r="I11" s="341"/>
      <c r="J11" s="342"/>
    </row>
    <row r="12" spans="2:10">
      <c r="B12" s="340"/>
      <c r="C12" s="341"/>
      <c r="D12" s="341"/>
      <c r="E12" s="341"/>
      <c r="F12" s="341"/>
      <c r="G12" s="341"/>
      <c r="H12" s="341"/>
      <c r="I12" s="341"/>
      <c r="J12" s="342"/>
    </row>
    <row r="13" spans="2:10">
      <c r="B13" s="340"/>
      <c r="C13" s="341"/>
      <c r="D13" s="341"/>
      <c r="E13" s="341"/>
      <c r="F13" s="341"/>
      <c r="G13" s="341"/>
      <c r="H13" s="341"/>
      <c r="I13" s="341"/>
      <c r="J13" s="342"/>
    </row>
    <row r="14" spans="2:10">
      <c r="B14" s="340"/>
      <c r="C14" s="341"/>
      <c r="D14" s="341"/>
      <c r="E14" s="341"/>
      <c r="F14" s="341"/>
      <c r="G14" s="341"/>
      <c r="H14" s="341"/>
      <c r="I14" s="341"/>
      <c r="J14" s="342"/>
    </row>
    <row r="15" spans="2:10" ht="15.75" thickBot="1">
      <c r="B15" s="343"/>
      <c r="C15" s="344"/>
      <c r="D15" s="344"/>
      <c r="E15" s="344"/>
      <c r="F15" s="344"/>
      <c r="G15" s="344"/>
      <c r="H15" s="344"/>
      <c r="I15" s="344"/>
      <c r="J15" s="345"/>
    </row>
    <row r="16" spans="2:10" ht="15.75" thickBot="1"/>
    <row r="17" spans="2:10">
      <c r="B17" s="337" t="s">
        <v>22</v>
      </c>
      <c r="C17" s="338"/>
      <c r="D17" s="338"/>
      <c r="E17" s="338"/>
      <c r="F17" s="338"/>
      <c r="G17" s="338"/>
      <c r="H17" s="338"/>
      <c r="I17" s="338"/>
      <c r="J17" s="339"/>
    </row>
    <row r="18" spans="2:10">
      <c r="B18" s="340"/>
      <c r="C18" s="341"/>
      <c r="D18" s="341"/>
      <c r="E18" s="341"/>
      <c r="F18" s="341"/>
      <c r="G18" s="341"/>
      <c r="H18" s="341"/>
      <c r="I18" s="341"/>
      <c r="J18" s="342"/>
    </row>
    <row r="19" spans="2:10">
      <c r="B19" s="340"/>
      <c r="C19" s="341"/>
      <c r="D19" s="341"/>
      <c r="E19" s="341"/>
      <c r="F19" s="341"/>
      <c r="G19" s="341"/>
      <c r="H19" s="341"/>
      <c r="I19" s="341"/>
      <c r="J19" s="342"/>
    </row>
    <row r="20" spans="2:10" ht="15.75" thickBot="1">
      <c r="B20" s="343"/>
      <c r="C20" s="344"/>
      <c r="D20" s="344"/>
      <c r="E20" s="344"/>
      <c r="F20" s="344"/>
      <c r="G20" s="344"/>
      <c r="H20" s="344"/>
      <c r="I20" s="344"/>
      <c r="J20" s="345"/>
    </row>
    <row r="21" spans="2:10" ht="15.75" thickBot="1"/>
    <row r="22" spans="2:10">
      <c r="B22" s="337" t="s">
        <v>23</v>
      </c>
      <c r="C22" s="338"/>
      <c r="D22" s="338"/>
      <c r="E22" s="338"/>
      <c r="F22" s="338"/>
      <c r="G22" s="338"/>
      <c r="H22" s="338"/>
      <c r="I22" s="338"/>
      <c r="J22" s="339"/>
    </row>
    <row r="23" spans="2:10">
      <c r="B23" s="340"/>
      <c r="C23" s="341"/>
      <c r="D23" s="341"/>
      <c r="E23" s="341"/>
      <c r="F23" s="341"/>
      <c r="G23" s="341"/>
      <c r="H23" s="341"/>
      <c r="I23" s="341"/>
      <c r="J23" s="342"/>
    </row>
    <row r="24" spans="2:10">
      <c r="B24" s="340"/>
      <c r="C24" s="341"/>
      <c r="D24" s="341"/>
      <c r="E24" s="341"/>
      <c r="F24" s="341"/>
      <c r="G24" s="341"/>
      <c r="H24" s="341"/>
      <c r="I24" s="341"/>
      <c r="J24" s="342"/>
    </row>
    <row r="25" spans="2:10">
      <c r="B25" s="340"/>
      <c r="C25" s="341"/>
      <c r="D25" s="341"/>
      <c r="E25" s="341"/>
      <c r="F25" s="341"/>
      <c r="G25" s="341"/>
      <c r="H25" s="341"/>
      <c r="I25" s="341"/>
      <c r="J25" s="342"/>
    </row>
    <row r="26" spans="2:10">
      <c r="B26" s="340"/>
      <c r="C26" s="341"/>
      <c r="D26" s="341"/>
      <c r="E26" s="341"/>
      <c r="F26" s="341"/>
      <c r="G26" s="341"/>
      <c r="H26" s="341"/>
      <c r="I26" s="341"/>
      <c r="J26" s="342"/>
    </row>
    <row r="27" spans="2:10">
      <c r="B27" s="340"/>
      <c r="C27" s="341"/>
      <c r="D27" s="341"/>
      <c r="E27" s="341"/>
      <c r="F27" s="341"/>
      <c r="G27" s="341"/>
      <c r="H27" s="341"/>
      <c r="I27" s="341"/>
      <c r="J27" s="342"/>
    </row>
    <row r="28" spans="2:10">
      <c r="B28" s="340"/>
      <c r="C28" s="341"/>
      <c r="D28" s="341"/>
      <c r="E28" s="341"/>
      <c r="F28" s="341"/>
      <c r="G28" s="341"/>
      <c r="H28" s="341"/>
      <c r="I28" s="341"/>
      <c r="J28" s="342"/>
    </row>
    <row r="29" spans="2:10">
      <c r="B29" s="340"/>
      <c r="C29" s="341"/>
      <c r="D29" s="341"/>
      <c r="E29" s="341"/>
      <c r="F29" s="341"/>
      <c r="G29" s="341"/>
      <c r="H29" s="341"/>
      <c r="I29" s="341"/>
      <c r="J29" s="342"/>
    </row>
    <row r="30" spans="2:10" ht="15.75" thickBot="1">
      <c r="B30" s="343"/>
      <c r="C30" s="344"/>
      <c r="D30" s="344"/>
      <c r="E30" s="344"/>
      <c r="F30" s="344"/>
      <c r="G30" s="344"/>
      <c r="H30" s="344"/>
      <c r="I30" s="344"/>
      <c r="J30" s="34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view="pageBreakPreview" zoomScale="80" zoomScaleNormal="96" zoomScaleSheetLayoutView="80" workbookViewId="0">
      <selection activeCell="C13" sqref="C13"/>
    </sheetView>
  </sheetViews>
  <sheetFormatPr baseColWidth="10" defaultColWidth="10.42578125" defaultRowHeight="14.25"/>
  <cols>
    <col min="1" max="1" width="53.28515625" style="197" customWidth="1"/>
    <col min="2" max="2" width="15.42578125" style="198" customWidth="1"/>
    <col min="3" max="3" width="54.7109375" style="169" customWidth="1"/>
    <col min="4" max="4" width="35.42578125" style="198" customWidth="1"/>
    <col min="5" max="5" width="55.85546875" style="169" customWidth="1"/>
    <col min="6" max="6" width="4.7109375" style="169" customWidth="1"/>
    <col min="7" max="16384" width="10.42578125" style="169"/>
  </cols>
  <sheetData>
    <row r="1" spans="1:8" ht="80.25" customHeight="1">
      <c r="A1" s="167"/>
      <c r="B1" s="357" t="s">
        <v>24</v>
      </c>
      <c r="C1" s="357"/>
      <c r="D1" s="357"/>
      <c r="E1" s="167"/>
      <c r="F1" s="168"/>
      <c r="G1" s="168"/>
      <c r="H1" s="168"/>
    </row>
    <row r="2" spans="1:8" ht="69" customHeight="1">
      <c r="A2" s="170" t="s">
        <v>25</v>
      </c>
      <c r="B2" s="358" t="s">
        <v>491</v>
      </c>
      <c r="C2" s="359"/>
      <c r="D2" s="171" t="s">
        <v>26</v>
      </c>
      <c r="E2" s="273" t="s">
        <v>506</v>
      </c>
    </row>
    <row r="3" spans="1:8" ht="16.7" customHeight="1">
      <c r="A3" s="172"/>
      <c r="B3" s="173"/>
      <c r="C3" s="173"/>
      <c r="D3" s="174"/>
      <c r="E3" s="173"/>
    </row>
    <row r="4" spans="1:8" ht="54.75" customHeight="1">
      <c r="A4" s="170" t="s">
        <v>27</v>
      </c>
      <c r="B4" s="360" t="s">
        <v>492</v>
      </c>
      <c r="C4" s="361"/>
      <c r="D4" s="361"/>
      <c r="E4" s="361"/>
    </row>
    <row r="5" spans="1:8" ht="13.5" customHeight="1">
      <c r="A5" s="175"/>
      <c r="B5" s="176"/>
      <c r="D5" s="174"/>
      <c r="E5" s="174"/>
    </row>
    <row r="6" spans="1:8" ht="21" customHeight="1">
      <c r="A6" s="362" t="s">
        <v>28</v>
      </c>
      <c r="B6" s="363" t="s">
        <v>29</v>
      </c>
      <c r="C6" s="363"/>
      <c r="D6" s="363" t="s">
        <v>30</v>
      </c>
      <c r="E6" s="363"/>
    </row>
    <row r="7" spans="1:8" ht="117" customHeight="1">
      <c r="A7" s="362"/>
      <c r="B7" s="364" t="s">
        <v>31</v>
      </c>
      <c r="C7" s="365"/>
      <c r="D7" s="366" t="s">
        <v>493</v>
      </c>
      <c r="E7" s="366"/>
    </row>
    <row r="8" spans="1:8" ht="21" customHeight="1">
      <c r="A8" s="175"/>
      <c r="B8" s="176"/>
      <c r="D8" s="174"/>
      <c r="E8" s="174"/>
    </row>
    <row r="9" spans="1:8" ht="20.25" customHeight="1">
      <c r="A9" s="354" t="s">
        <v>33</v>
      </c>
      <c r="B9" s="354"/>
      <c r="C9" s="354"/>
      <c r="D9" s="354"/>
      <c r="E9" s="354"/>
    </row>
    <row r="10" spans="1:8" ht="20.25" customHeight="1">
      <c r="A10" s="177" t="s">
        <v>34</v>
      </c>
      <c r="B10" s="177" t="s">
        <v>35</v>
      </c>
      <c r="C10" s="177" t="s">
        <v>36</v>
      </c>
      <c r="D10" s="177" t="s">
        <v>37</v>
      </c>
      <c r="E10" s="177" t="s">
        <v>38</v>
      </c>
    </row>
    <row r="11" spans="1:8" s="181" customFormat="1" ht="118.5" customHeight="1">
      <c r="A11" s="355" t="s">
        <v>39</v>
      </c>
      <c r="B11" s="178">
        <v>1</v>
      </c>
      <c r="C11" s="179" t="s">
        <v>40</v>
      </c>
      <c r="D11" s="180">
        <v>1</v>
      </c>
      <c r="E11" s="179" t="s">
        <v>494</v>
      </c>
    </row>
    <row r="12" spans="1:8" s="181" customFormat="1" ht="113.25" customHeight="1">
      <c r="A12" s="355"/>
      <c r="B12" s="178">
        <v>2</v>
      </c>
      <c r="C12" s="179" t="s">
        <v>41</v>
      </c>
      <c r="D12" s="180"/>
      <c r="E12" s="179"/>
      <c r="H12" s="181" t="s">
        <v>495</v>
      </c>
    </row>
    <row r="13" spans="1:8" ht="80.25" customHeight="1">
      <c r="A13" s="356" t="s">
        <v>42</v>
      </c>
      <c r="B13" s="182">
        <v>3</v>
      </c>
      <c r="C13" s="183" t="s">
        <v>496</v>
      </c>
      <c r="D13" s="182">
        <v>2</v>
      </c>
      <c r="E13" s="183" t="s">
        <v>43</v>
      </c>
    </row>
    <row r="14" spans="1:8" ht="80.25" customHeight="1">
      <c r="A14" s="356"/>
      <c r="B14" s="182">
        <v>4</v>
      </c>
      <c r="C14" s="183" t="s">
        <v>44</v>
      </c>
      <c r="D14" s="182"/>
      <c r="E14" s="183"/>
    </row>
    <row r="15" spans="1:8" ht="80.25" customHeight="1">
      <c r="A15" s="356"/>
      <c r="B15" s="182">
        <v>5</v>
      </c>
      <c r="C15" s="183" t="s">
        <v>45</v>
      </c>
      <c r="D15" s="182"/>
      <c r="E15" s="183"/>
    </row>
    <row r="16" spans="1:8" ht="80.25" customHeight="1">
      <c r="A16" s="348" t="s">
        <v>46</v>
      </c>
      <c r="B16" s="182">
        <v>6</v>
      </c>
      <c r="C16" s="183" t="s">
        <v>47</v>
      </c>
      <c r="D16" s="182">
        <v>3</v>
      </c>
      <c r="E16" s="179" t="s">
        <v>48</v>
      </c>
    </row>
    <row r="17" spans="1:10" ht="80.25" customHeight="1">
      <c r="A17" s="348"/>
      <c r="B17" s="182">
        <v>7</v>
      </c>
      <c r="C17" s="183" t="s">
        <v>49</v>
      </c>
      <c r="D17" s="182">
        <v>4</v>
      </c>
      <c r="E17" s="179" t="s">
        <v>50</v>
      </c>
    </row>
    <row r="18" spans="1:10" ht="80.25" customHeight="1">
      <c r="A18" s="348"/>
      <c r="B18" s="182">
        <v>8</v>
      </c>
      <c r="C18" s="183" t="s">
        <v>51</v>
      </c>
      <c r="D18" s="182"/>
      <c r="E18" s="184"/>
    </row>
    <row r="19" spans="1:10" ht="80.25" customHeight="1">
      <c r="A19" s="348"/>
      <c r="B19" s="182">
        <v>9</v>
      </c>
      <c r="C19" s="183" t="s">
        <v>52</v>
      </c>
      <c r="D19" s="182"/>
      <c r="E19" s="183"/>
    </row>
    <row r="20" spans="1:10" ht="80.25" customHeight="1">
      <c r="A20" s="348"/>
      <c r="B20" s="182">
        <v>10</v>
      </c>
      <c r="C20" s="183" t="s">
        <v>53</v>
      </c>
      <c r="D20" s="182"/>
      <c r="E20" s="179"/>
      <c r="J20" s="185"/>
    </row>
    <row r="21" spans="1:10" ht="80.25" customHeight="1">
      <c r="A21" s="348"/>
      <c r="B21" s="182">
        <v>11</v>
      </c>
      <c r="C21" s="183" t="s">
        <v>54</v>
      </c>
      <c r="D21" s="182"/>
      <c r="E21" s="183"/>
      <c r="J21" s="185"/>
    </row>
    <row r="22" spans="1:10" ht="80.25" customHeight="1">
      <c r="A22" s="348"/>
      <c r="B22" s="182">
        <v>12</v>
      </c>
      <c r="C22" s="183" t="s">
        <v>55</v>
      </c>
      <c r="D22" s="182"/>
      <c r="E22" s="183"/>
      <c r="J22" s="185"/>
    </row>
    <row r="23" spans="1:10" ht="80.25" customHeight="1">
      <c r="A23" s="348" t="s">
        <v>56</v>
      </c>
      <c r="B23" s="182">
        <v>13</v>
      </c>
      <c r="C23" s="179" t="s">
        <v>57</v>
      </c>
      <c r="D23" s="178">
        <v>5</v>
      </c>
      <c r="E23" s="179" t="s">
        <v>58</v>
      </c>
    </row>
    <row r="24" spans="1:10" ht="80.25" customHeight="1">
      <c r="A24" s="348"/>
      <c r="B24" s="182">
        <v>14</v>
      </c>
      <c r="C24" s="179" t="s">
        <v>59</v>
      </c>
      <c r="D24" s="178">
        <v>6</v>
      </c>
      <c r="E24" s="179" t="s">
        <v>60</v>
      </c>
    </row>
    <row r="25" spans="1:10" ht="80.25" customHeight="1">
      <c r="A25" s="348"/>
      <c r="B25" s="182">
        <v>15</v>
      </c>
      <c r="C25" s="179" t="s">
        <v>61</v>
      </c>
      <c r="D25" s="178">
        <v>7</v>
      </c>
      <c r="E25" s="179" t="s">
        <v>62</v>
      </c>
    </row>
    <row r="26" spans="1:10" ht="80.25" customHeight="1">
      <c r="A26" s="348"/>
      <c r="B26" s="182">
        <v>16</v>
      </c>
      <c r="C26" s="179" t="s">
        <v>63</v>
      </c>
      <c r="D26" s="178"/>
      <c r="E26" s="179"/>
    </row>
    <row r="27" spans="1:10" ht="174.75" customHeight="1">
      <c r="A27" s="186" t="s">
        <v>64</v>
      </c>
      <c r="B27" s="182">
        <v>17</v>
      </c>
      <c r="C27" s="179" t="s">
        <v>65</v>
      </c>
      <c r="D27" s="178">
        <v>8</v>
      </c>
      <c r="E27" s="179" t="s">
        <v>66</v>
      </c>
    </row>
    <row r="28" spans="1:10" ht="48.75" customHeight="1">
      <c r="A28" s="348" t="s">
        <v>67</v>
      </c>
      <c r="B28" s="182">
        <v>18</v>
      </c>
      <c r="C28" s="187" t="s">
        <v>68</v>
      </c>
      <c r="D28" s="182"/>
      <c r="E28" s="183"/>
    </row>
    <row r="29" spans="1:10" ht="87" customHeight="1">
      <c r="A29" s="348"/>
      <c r="B29" s="182">
        <v>19</v>
      </c>
      <c r="C29" s="187" t="s">
        <v>69</v>
      </c>
      <c r="D29" s="182"/>
      <c r="E29" s="183"/>
    </row>
    <row r="30" spans="1:10" ht="20.25" customHeight="1">
      <c r="A30" s="354" t="s">
        <v>70</v>
      </c>
      <c r="B30" s="354"/>
      <c r="C30" s="354"/>
      <c r="D30" s="354"/>
      <c r="E30" s="354"/>
    </row>
    <row r="31" spans="1:10" ht="20.25" customHeight="1">
      <c r="A31" s="177" t="s">
        <v>34</v>
      </c>
      <c r="B31" s="177" t="s">
        <v>35</v>
      </c>
      <c r="C31" s="177" t="s">
        <v>71</v>
      </c>
      <c r="D31" s="177" t="s">
        <v>37</v>
      </c>
      <c r="E31" s="177" t="s">
        <v>72</v>
      </c>
    </row>
    <row r="32" spans="1:10" ht="98.45" customHeight="1">
      <c r="A32" s="348" t="s">
        <v>73</v>
      </c>
      <c r="B32" s="178">
        <v>1</v>
      </c>
      <c r="C32" s="179" t="s">
        <v>74</v>
      </c>
      <c r="D32" s="178">
        <v>1</v>
      </c>
      <c r="E32" s="179" t="s">
        <v>75</v>
      </c>
    </row>
    <row r="33" spans="1:5" ht="81" customHeight="1">
      <c r="A33" s="348"/>
      <c r="B33" s="178">
        <v>2</v>
      </c>
      <c r="C33" s="179" t="s">
        <v>76</v>
      </c>
      <c r="D33" s="178">
        <v>2</v>
      </c>
      <c r="E33" s="179" t="s">
        <v>77</v>
      </c>
    </row>
    <row r="34" spans="1:5" ht="92.25" customHeight="1">
      <c r="A34" s="348"/>
      <c r="B34" s="178"/>
      <c r="C34" s="179"/>
      <c r="D34" s="178">
        <v>3</v>
      </c>
      <c r="E34" s="179" t="s">
        <v>78</v>
      </c>
    </row>
    <row r="35" spans="1:5" ht="68.25" customHeight="1">
      <c r="A35" s="348"/>
      <c r="B35" s="178"/>
      <c r="C35" s="179"/>
      <c r="D35" s="178">
        <v>4</v>
      </c>
      <c r="E35" s="179" t="s">
        <v>79</v>
      </c>
    </row>
    <row r="36" spans="1:5" ht="68.25" customHeight="1">
      <c r="A36" s="348"/>
      <c r="B36" s="178"/>
      <c r="C36" s="181"/>
      <c r="D36" s="178">
        <v>5</v>
      </c>
      <c r="E36" s="179" t="s">
        <v>80</v>
      </c>
    </row>
    <row r="37" spans="1:5" ht="41.45" customHeight="1">
      <c r="A37" s="348"/>
      <c r="B37" s="178"/>
      <c r="C37" s="187"/>
      <c r="D37" s="178">
        <v>6</v>
      </c>
      <c r="E37" s="179" t="s">
        <v>81</v>
      </c>
    </row>
    <row r="38" spans="1:5" ht="49.5" customHeight="1">
      <c r="A38" s="348"/>
      <c r="B38" s="178"/>
      <c r="C38" s="187"/>
      <c r="D38" s="178">
        <v>7</v>
      </c>
      <c r="E38" s="187" t="s">
        <v>82</v>
      </c>
    </row>
    <row r="39" spans="1:5" ht="49.5" customHeight="1">
      <c r="A39" s="348" t="s">
        <v>83</v>
      </c>
      <c r="B39" s="178">
        <v>3</v>
      </c>
      <c r="C39" s="187" t="s">
        <v>84</v>
      </c>
      <c r="D39" s="178">
        <v>8</v>
      </c>
      <c r="E39" s="187" t="s">
        <v>85</v>
      </c>
    </row>
    <row r="40" spans="1:5" ht="49.5" customHeight="1">
      <c r="A40" s="348"/>
      <c r="B40" s="178"/>
      <c r="C40" s="187"/>
      <c r="D40" s="178">
        <v>9</v>
      </c>
      <c r="E40" s="187" t="s">
        <v>86</v>
      </c>
    </row>
    <row r="41" spans="1:5" s="188" customFormat="1" ht="68.25" customHeight="1">
      <c r="A41" s="348"/>
      <c r="B41" s="178"/>
      <c r="C41" s="187"/>
      <c r="D41" s="178">
        <v>10</v>
      </c>
      <c r="E41" s="187" t="s">
        <v>87</v>
      </c>
    </row>
    <row r="42" spans="1:5" s="188" customFormat="1" ht="78.75" customHeight="1">
      <c r="A42" s="348"/>
      <c r="B42" s="178"/>
      <c r="C42" s="189"/>
      <c r="D42" s="178">
        <v>11</v>
      </c>
      <c r="E42" s="187" t="s">
        <v>88</v>
      </c>
    </row>
    <row r="43" spans="1:5" s="188" customFormat="1" ht="42.75">
      <c r="A43" s="348" t="s">
        <v>89</v>
      </c>
      <c r="B43" s="178">
        <v>4</v>
      </c>
      <c r="C43" s="179" t="s">
        <v>90</v>
      </c>
      <c r="D43" s="178">
        <v>12</v>
      </c>
      <c r="E43" s="190" t="s">
        <v>91</v>
      </c>
    </row>
    <row r="44" spans="1:5" s="188" customFormat="1" ht="55.5" customHeight="1">
      <c r="A44" s="348"/>
      <c r="B44" s="178">
        <v>5</v>
      </c>
      <c r="C44" s="179" t="s">
        <v>92</v>
      </c>
      <c r="D44" s="178"/>
      <c r="E44" s="179"/>
    </row>
    <row r="45" spans="1:5" s="188" customFormat="1" ht="57">
      <c r="A45" s="348"/>
      <c r="B45" s="178">
        <v>6</v>
      </c>
      <c r="C45" s="179" t="s">
        <v>93</v>
      </c>
      <c r="D45" s="178">
        <v>13</v>
      </c>
      <c r="E45" s="179" t="s">
        <v>94</v>
      </c>
    </row>
    <row r="46" spans="1:5" s="188" customFormat="1" ht="61.5" customHeight="1">
      <c r="A46" s="348"/>
      <c r="B46" s="178">
        <v>7</v>
      </c>
      <c r="C46" s="179" t="s">
        <v>95</v>
      </c>
      <c r="D46" s="178">
        <v>14</v>
      </c>
      <c r="E46" s="179" t="s">
        <v>96</v>
      </c>
    </row>
    <row r="47" spans="1:5" ht="71.25" customHeight="1">
      <c r="A47" s="348"/>
      <c r="B47" s="178">
        <v>8</v>
      </c>
      <c r="C47" s="190" t="s">
        <v>97</v>
      </c>
      <c r="D47" s="178">
        <v>15</v>
      </c>
      <c r="E47" s="179" t="s">
        <v>98</v>
      </c>
    </row>
    <row r="48" spans="1:5" ht="105" customHeight="1">
      <c r="A48" s="348"/>
      <c r="B48" s="178">
        <v>9</v>
      </c>
      <c r="C48" s="179" t="s">
        <v>99</v>
      </c>
      <c r="D48" s="178">
        <v>16</v>
      </c>
      <c r="E48" s="179" t="s">
        <v>100</v>
      </c>
    </row>
    <row r="49" spans="1:5" ht="75.75" customHeight="1">
      <c r="A49" s="348" t="s">
        <v>101</v>
      </c>
      <c r="B49" s="178">
        <v>10</v>
      </c>
      <c r="C49" s="179" t="s">
        <v>102</v>
      </c>
      <c r="D49" s="178">
        <v>17</v>
      </c>
      <c r="E49" s="179" t="s">
        <v>103</v>
      </c>
    </row>
    <row r="50" spans="1:5" ht="62.45" customHeight="1">
      <c r="A50" s="348"/>
      <c r="B50" s="178">
        <v>11</v>
      </c>
      <c r="C50" s="179" t="s">
        <v>104</v>
      </c>
      <c r="D50" s="180">
        <v>18</v>
      </c>
      <c r="E50" s="179" t="s">
        <v>105</v>
      </c>
    </row>
    <row r="51" spans="1:5" ht="42.75">
      <c r="A51" s="348"/>
      <c r="B51" s="178">
        <v>12</v>
      </c>
      <c r="C51" s="179" t="s">
        <v>106</v>
      </c>
      <c r="D51" s="180">
        <v>19</v>
      </c>
      <c r="E51" s="179" t="s">
        <v>107</v>
      </c>
    </row>
    <row r="52" spans="1:5" ht="57">
      <c r="A52" s="348" t="s">
        <v>108</v>
      </c>
      <c r="B52" s="178">
        <v>13</v>
      </c>
      <c r="C52" s="179" t="s">
        <v>109</v>
      </c>
      <c r="D52" s="180">
        <v>20</v>
      </c>
      <c r="E52" s="190" t="s">
        <v>110</v>
      </c>
    </row>
    <row r="53" spans="1:5" ht="28.5">
      <c r="A53" s="348"/>
      <c r="B53" s="178">
        <v>14</v>
      </c>
      <c r="C53" s="179" t="s">
        <v>111</v>
      </c>
      <c r="D53" s="180">
        <v>21</v>
      </c>
      <c r="E53" s="190" t="s">
        <v>112</v>
      </c>
    </row>
    <row r="54" spans="1:5" ht="71.25">
      <c r="A54" s="348"/>
      <c r="B54" s="178">
        <v>15</v>
      </c>
      <c r="C54" s="179" t="s">
        <v>113</v>
      </c>
      <c r="D54" s="180"/>
      <c r="E54" s="190"/>
    </row>
    <row r="55" spans="1:5" ht="28.5">
      <c r="A55" s="348"/>
      <c r="B55" s="178">
        <v>16</v>
      </c>
      <c r="C55" s="179" t="s">
        <v>114</v>
      </c>
      <c r="D55" s="180"/>
      <c r="E55" s="190"/>
    </row>
    <row r="56" spans="1:5">
      <c r="A56" s="348"/>
      <c r="B56" s="178">
        <v>17</v>
      </c>
      <c r="C56" s="179" t="s">
        <v>115</v>
      </c>
      <c r="D56" s="180"/>
      <c r="E56" s="190"/>
    </row>
    <row r="57" spans="1:5" ht="28.5">
      <c r="A57" s="348"/>
      <c r="B57" s="178">
        <v>18</v>
      </c>
      <c r="C57" s="179" t="s">
        <v>116</v>
      </c>
      <c r="D57" s="180"/>
      <c r="E57" s="190"/>
    </row>
    <row r="58" spans="1:5" ht="28.5">
      <c r="A58" s="348"/>
      <c r="B58" s="178">
        <v>19</v>
      </c>
      <c r="C58" s="179" t="s">
        <v>117</v>
      </c>
      <c r="D58" s="180"/>
      <c r="E58" s="190"/>
    </row>
    <row r="59" spans="1:5" ht="28.5">
      <c r="A59" s="348"/>
      <c r="B59" s="178">
        <v>20</v>
      </c>
      <c r="C59" s="179" t="s">
        <v>118</v>
      </c>
      <c r="D59" s="180"/>
      <c r="E59" s="190"/>
    </row>
    <row r="60" spans="1:5" ht="42.75">
      <c r="A60" s="348"/>
      <c r="B60" s="178">
        <v>21</v>
      </c>
      <c r="C60" s="179" t="s">
        <v>119</v>
      </c>
      <c r="D60" s="180"/>
      <c r="E60" s="190"/>
    </row>
    <row r="61" spans="1:5" ht="28.5">
      <c r="A61" s="348"/>
      <c r="B61" s="178">
        <v>22</v>
      </c>
      <c r="C61" s="179" t="s">
        <v>120</v>
      </c>
      <c r="D61" s="180"/>
      <c r="E61" s="191"/>
    </row>
    <row r="62" spans="1:5" ht="42.75">
      <c r="A62" s="348" t="s">
        <v>121</v>
      </c>
      <c r="B62" s="178">
        <v>23</v>
      </c>
      <c r="C62" s="179" t="s">
        <v>122</v>
      </c>
      <c r="D62" s="180">
        <v>22</v>
      </c>
      <c r="E62" s="190" t="s">
        <v>123</v>
      </c>
    </row>
    <row r="63" spans="1:5" ht="42.75">
      <c r="A63" s="348"/>
      <c r="B63" s="178">
        <v>24</v>
      </c>
      <c r="C63" s="179" t="s">
        <v>124</v>
      </c>
      <c r="D63" s="180">
        <v>23</v>
      </c>
      <c r="E63" s="179" t="s">
        <v>125</v>
      </c>
    </row>
    <row r="64" spans="1:5" ht="28.5">
      <c r="A64" s="348"/>
      <c r="B64" s="178">
        <v>25</v>
      </c>
      <c r="C64" s="179" t="s">
        <v>126</v>
      </c>
      <c r="D64" s="180"/>
      <c r="E64" s="190"/>
    </row>
    <row r="65" spans="1:10" ht="57">
      <c r="A65" s="349" t="s">
        <v>127</v>
      </c>
      <c r="B65" s="178">
        <v>26</v>
      </c>
      <c r="C65" s="179" t="s">
        <v>128</v>
      </c>
      <c r="D65" s="180">
        <v>24</v>
      </c>
      <c r="E65" s="190" t="s">
        <v>129</v>
      </c>
    </row>
    <row r="66" spans="1:10" ht="45" customHeight="1">
      <c r="A66" s="350"/>
      <c r="B66" s="178"/>
      <c r="C66" s="179"/>
      <c r="D66" s="180"/>
      <c r="E66" s="180"/>
    </row>
    <row r="67" spans="1:10" ht="77.25" customHeight="1">
      <c r="A67" s="348" t="s">
        <v>130</v>
      </c>
      <c r="B67" s="178">
        <v>27</v>
      </c>
      <c r="C67" s="179" t="s">
        <v>131</v>
      </c>
      <c r="D67" s="180">
        <v>25</v>
      </c>
      <c r="E67" s="179" t="s">
        <v>132</v>
      </c>
    </row>
    <row r="68" spans="1:10" ht="15.95" customHeight="1">
      <c r="A68" s="348"/>
      <c r="B68" s="178"/>
      <c r="C68" s="179"/>
      <c r="D68" s="180">
        <v>26</v>
      </c>
      <c r="E68" s="179" t="s">
        <v>133</v>
      </c>
    </row>
    <row r="69" spans="1:10" ht="50.25" customHeight="1">
      <c r="A69" s="348" t="s">
        <v>134</v>
      </c>
      <c r="B69" s="178">
        <v>28</v>
      </c>
      <c r="C69" s="190" t="s">
        <v>135</v>
      </c>
      <c r="D69" s="180">
        <v>27</v>
      </c>
      <c r="E69" s="190" t="s">
        <v>136</v>
      </c>
    </row>
    <row r="70" spans="1:10" ht="50.25" customHeight="1">
      <c r="A70" s="348"/>
      <c r="B70" s="178">
        <v>29</v>
      </c>
      <c r="C70" s="190" t="s">
        <v>137</v>
      </c>
      <c r="D70" s="180">
        <v>28</v>
      </c>
      <c r="E70" s="190" t="s">
        <v>138</v>
      </c>
    </row>
    <row r="71" spans="1:10" ht="50.25" customHeight="1">
      <c r="A71" s="348"/>
      <c r="B71" s="178"/>
      <c r="C71" s="181"/>
      <c r="D71" s="180">
        <v>29</v>
      </c>
      <c r="E71" s="190" t="s">
        <v>139</v>
      </c>
    </row>
    <row r="72" spans="1:10" ht="50.25" customHeight="1">
      <c r="A72" s="348"/>
      <c r="B72" s="178"/>
      <c r="C72" s="192"/>
      <c r="D72" s="180">
        <v>30</v>
      </c>
      <c r="E72" s="190" t="s">
        <v>140</v>
      </c>
    </row>
    <row r="73" spans="1:10" ht="50.25" customHeight="1">
      <c r="A73" s="348"/>
      <c r="B73" s="178"/>
      <c r="C73" s="190"/>
      <c r="D73" s="180">
        <v>31</v>
      </c>
      <c r="E73" s="190" t="s">
        <v>141</v>
      </c>
    </row>
    <row r="74" spans="1:10" ht="50.25" customHeight="1">
      <c r="A74" s="348"/>
      <c r="B74" s="178"/>
      <c r="C74" s="190"/>
      <c r="D74" s="180">
        <v>32</v>
      </c>
      <c r="E74" s="190" t="s">
        <v>142</v>
      </c>
    </row>
    <row r="75" spans="1:10" ht="50.25" customHeight="1">
      <c r="A75" s="348"/>
      <c r="B75" s="178"/>
      <c r="C75" s="190"/>
      <c r="D75" s="180">
        <v>33</v>
      </c>
      <c r="E75" s="192" t="s">
        <v>143</v>
      </c>
    </row>
    <row r="76" spans="1:10" ht="39.950000000000003" customHeight="1">
      <c r="A76" s="348"/>
      <c r="B76" s="178"/>
      <c r="C76" s="180"/>
      <c r="D76" s="180">
        <v>34</v>
      </c>
      <c r="E76" s="190" t="s">
        <v>144</v>
      </c>
    </row>
    <row r="77" spans="1:10" ht="39.950000000000003" customHeight="1">
      <c r="A77" s="349" t="s">
        <v>145</v>
      </c>
      <c r="B77" s="178">
        <v>30</v>
      </c>
      <c r="C77" s="179" t="s">
        <v>146</v>
      </c>
      <c r="D77" s="180">
        <v>35</v>
      </c>
      <c r="E77" s="179" t="s">
        <v>147</v>
      </c>
    </row>
    <row r="78" spans="1:10" ht="72" customHeight="1">
      <c r="A78" s="351"/>
      <c r="B78" s="178">
        <v>31</v>
      </c>
      <c r="C78" s="179" t="s">
        <v>148</v>
      </c>
      <c r="D78" s="180">
        <v>36</v>
      </c>
      <c r="E78" s="179" t="s">
        <v>149</v>
      </c>
    </row>
    <row r="79" spans="1:10" ht="72" customHeight="1">
      <c r="A79" s="351"/>
      <c r="B79" s="178">
        <v>32</v>
      </c>
      <c r="C79" s="179" t="s">
        <v>150</v>
      </c>
      <c r="D79" s="193">
        <v>37</v>
      </c>
      <c r="E79" s="179" t="s">
        <v>497</v>
      </c>
    </row>
    <row r="80" spans="1:10" ht="72" customHeight="1">
      <c r="A80" s="351"/>
      <c r="B80" s="178">
        <v>33</v>
      </c>
      <c r="C80" s="179" t="s">
        <v>151</v>
      </c>
      <c r="D80" s="193">
        <v>38</v>
      </c>
      <c r="E80" s="179" t="s">
        <v>152</v>
      </c>
      <c r="J80" s="169" t="s">
        <v>32</v>
      </c>
    </row>
    <row r="81" spans="1:6" ht="77.25" customHeight="1">
      <c r="A81" s="351"/>
      <c r="B81" s="194">
        <v>34</v>
      </c>
      <c r="C81" s="195" t="s">
        <v>153</v>
      </c>
      <c r="D81" s="196">
        <v>39</v>
      </c>
      <c r="E81" s="195" t="s">
        <v>154</v>
      </c>
    </row>
    <row r="82" spans="1:6">
      <c r="B82" s="274"/>
      <c r="C82" s="275"/>
      <c r="D82" s="274"/>
    </row>
    <row r="83" spans="1:6" ht="45.75" customHeight="1">
      <c r="A83" s="276" t="s">
        <v>498</v>
      </c>
      <c r="B83" s="352" t="s">
        <v>499</v>
      </c>
      <c r="C83" s="353"/>
      <c r="D83" s="277" t="s">
        <v>500</v>
      </c>
      <c r="E83" s="278" t="s">
        <v>501</v>
      </c>
      <c r="F83" s="279"/>
    </row>
    <row r="84" spans="1:6" ht="36" customHeight="1">
      <c r="A84" s="280" t="s">
        <v>502</v>
      </c>
      <c r="B84" s="346" t="s">
        <v>503</v>
      </c>
      <c r="C84" s="347"/>
      <c r="D84" s="281" t="s">
        <v>504</v>
      </c>
      <c r="E84" s="282" t="s">
        <v>505</v>
      </c>
      <c r="F84" s="279"/>
    </row>
    <row r="85" spans="1:6" ht="18" customHeight="1">
      <c r="E85" s="283"/>
    </row>
    <row r="86" spans="1:6" ht="36" customHeight="1"/>
    <row r="87" spans="1:6" ht="36" customHeight="1"/>
  </sheetData>
  <mergeCells count="27">
    <mergeCell ref="B1:D1"/>
    <mergeCell ref="B2:C2"/>
    <mergeCell ref="B4:E4"/>
    <mergeCell ref="A6:A7"/>
    <mergeCell ref="B6:C6"/>
    <mergeCell ref="D6:E6"/>
    <mergeCell ref="B7:C7"/>
    <mergeCell ref="D7:E7"/>
    <mergeCell ref="A52:A61"/>
    <mergeCell ref="A9:E9"/>
    <mergeCell ref="A11:A12"/>
    <mergeCell ref="A13:A15"/>
    <mergeCell ref="A16:A22"/>
    <mergeCell ref="A23:A26"/>
    <mergeCell ref="A28:A29"/>
    <mergeCell ref="A30:E30"/>
    <mergeCell ref="A32:A38"/>
    <mergeCell ref="A39:A42"/>
    <mergeCell ref="A43:A48"/>
    <mergeCell ref="A49:A51"/>
    <mergeCell ref="B84:C84"/>
    <mergeCell ref="A62:A64"/>
    <mergeCell ref="A65:A66"/>
    <mergeCell ref="A67:A68"/>
    <mergeCell ref="A69:A76"/>
    <mergeCell ref="A77:A81"/>
    <mergeCell ref="B83:C83"/>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sheetPr>
  <dimension ref="A1:F13"/>
  <sheetViews>
    <sheetView showGridLines="0" zoomScale="90" zoomScaleNormal="90" zoomScaleSheetLayoutView="100" workbookViewId="0">
      <selection activeCell="E11" sqref="E11"/>
    </sheetView>
  </sheetViews>
  <sheetFormatPr baseColWidth="10" defaultColWidth="10.42578125" defaultRowHeight="15"/>
  <cols>
    <col min="1" max="1" width="60.85546875" style="214" customWidth="1"/>
    <col min="2" max="2" width="15.85546875" style="215" customWidth="1"/>
    <col min="3" max="5" width="15.85546875" style="216" customWidth="1"/>
    <col min="6" max="6" width="40.85546875" style="214" customWidth="1"/>
    <col min="7" max="7" width="2.7109375" style="200" customWidth="1"/>
    <col min="8" max="16384" width="10.42578125" style="200"/>
  </cols>
  <sheetData>
    <row r="1" spans="1:6" ht="80.099999999999994" customHeight="1">
      <c r="A1" s="199"/>
      <c r="B1" s="367" t="s">
        <v>155</v>
      </c>
      <c r="C1" s="367"/>
      <c r="D1" s="367"/>
      <c r="E1" s="367"/>
      <c r="F1" s="199"/>
    </row>
    <row r="2" spans="1:6">
      <c r="A2" s="368" t="s">
        <v>156</v>
      </c>
      <c r="B2" s="368"/>
      <c r="C2" s="368"/>
      <c r="D2" s="368"/>
      <c r="E2" s="368"/>
      <c r="F2" s="368"/>
    </row>
    <row r="3" spans="1:6" ht="28.5" customHeight="1">
      <c r="A3" s="369" t="s">
        <v>157</v>
      </c>
      <c r="B3" s="370" t="s">
        <v>158</v>
      </c>
      <c r="C3" s="370"/>
      <c r="D3" s="370"/>
      <c r="E3" s="370"/>
      <c r="F3" s="201" t="s">
        <v>159</v>
      </c>
    </row>
    <row r="4" spans="1:6" ht="46.5" customHeight="1">
      <c r="A4" s="369"/>
      <c r="B4" s="202" t="s">
        <v>160</v>
      </c>
      <c r="C4" s="202" t="s">
        <v>161</v>
      </c>
      <c r="D4" s="202" t="s">
        <v>162</v>
      </c>
      <c r="E4" s="202" t="s">
        <v>163</v>
      </c>
      <c r="F4" s="203"/>
    </row>
    <row r="5" spans="1:6" ht="65.099999999999994" customHeight="1">
      <c r="A5" s="204" t="s">
        <v>164</v>
      </c>
      <c r="B5" s="205"/>
      <c r="C5" s="206"/>
      <c r="D5" s="206">
        <v>8.9</v>
      </c>
      <c r="E5" s="206">
        <v>13.16</v>
      </c>
      <c r="F5" s="207" t="s">
        <v>165</v>
      </c>
    </row>
    <row r="6" spans="1:6" ht="65.099999999999994" customHeight="1">
      <c r="A6" s="208" t="s">
        <v>166</v>
      </c>
      <c r="B6" s="205"/>
      <c r="C6" s="206"/>
      <c r="D6" s="206">
        <v>11</v>
      </c>
      <c r="E6" s="206" t="s">
        <v>167</v>
      </c>
      <c r="F6" s="207" t="s">
        <v>165</v>
      </c>
    </row>
    <row r="7" spans="1:6" ht="65.099999999999994" customHeight="1">
      <c r="A7" s="208" t="s">
        <v>168</v>
      </c>
      <c r="B7" s="209"/>
      <c r="C7" s="210"/>
      <c r="D7" s="210">
        <v>1</v>
      </c>
      <c r="E7" s="210" t="s">
        <v>169</v>
      </c>
      <c r="F7" s="207" t="s">
        <v>165</v>
      </c>
    </row>
    <row r="8" spans="1:6" ht="65.099999999999994" customHeight="1">
      <c r="A8" s="211" t="s">
        <v>170</v>
      </c>
      <c r="B8" s="209">
        <v>16</v>
      </c>
      <c r="C8" s="210">
        <v>3.4</v>
      </c>
      <c r="D8" s="210" t="s">
        <v>171</v>
      </c>
      <c r="E8" s="210" t="s">
        <v>172</v>
      </c>
      <c r="F8" s="207" t="s">
        <v>165</v>
      </c>
    </row>
    <row r="9" spans="1:6" ht="78.95" customHeight="1">
      <c r="A9" s="211" t="s">
        <v>173</v>
      </c>
      <c r="B9" s="209" t="s">
        <v>174</v>
      </c>
      <c r="C9" s="209">
        <v>7</v>
      </c>
      <c r="D9" s="206" t="s">
        <v>175</v>
      </c>
      <c r="E9" s="206" t="s">
        <v>176</v>
      </c>
      <c r="F9" s="207" t="s">
        <v>165</v>
      </c>
    </row>
    <row r="10" spans="1:6" ht="65.099999999999994" customHeight="1">
      <c r="A10" s="208" t="s">
        <v>177</v>
      </c>
      <c r="B10" s="205"/>
      <c r="C10" s="206"/>
      <c r="D10" s="206" t="s">
        <v>178</v>
      </c>
      <c r="E10" s="206">
        <v>28</v>
      </c>
      <c r="F10" s="207" t="s">
        <v>165</v>
      </c>
    </row>
    <row r="11" spans="1:6" ht="65.099999999999994" customHeight="1">
      <c r="A11" s="212" t="s">
        <v>179</v>
      </c>
      <c r="B11" s="209"/>
      <c r="C11" s="210"/>
      <c r="D11" s="210" t="s">
        <v>180</v>
      </c>
      <c r="E11" s="210">
        <v>20.21</v>
      </c>
      <c r="F11" s="213" t="s">
        <v>165</v>
      </c>
    </row>
    <row r="12" spans="1:6" ht="65.099999999999994" customHeight="1">
      <c r="A12" s="212" t="s">
        <v>181</v>
      </c>
      <c r="B12" s="209"/>
      <c r="C12" s="210"/>
      <c r="D12" s="206" t="s">
        <v>182</v>
      </c>
      <c r="E12" s="210" t="s">
        <v>183</v>
      </c>
      <c r="F12" s="213" t="s">
        <v>165</v>
      </c>
    </row>
    <row r="13" spans="1:6" ht="65.099999999999994" customHeight="1">
      <c r="A13" s="212" t="s">
        <v>184</v>
      </c>
      <c r="B13" s="209">
        <v>2.17</v>
      </c>
      <c r="C13" s="210">
        <v>8</v>
      </c>
      <c r="D13" s="210">
        <v>1</v>
      </c>
      <c r="E13" s="210" t="s">
        <v>185</v>
      </c>
      <c r="F13" s="213" t="s">
        <v>186</v>
      </c>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 allowBlank="1" showInputMessage="1" showErrorMessage="1" prompt="Proponer y escribir en una frase la estrategia para gestionar la debilidad, la oportunidad, la amenaza o la fortaleza.Usar verbo de acción en infinitivo._x000a_" sqref="G1 A3"/>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topLeftCell="A25" zoomScale="112" zoomScaleNormal="112" workbookViewId="0">
      <selection activeCell="G63" sqref="G63"/>
    </sheetView>
  </sheetViews>
  <sheetFormatPr baseColWidth="10" defaultColWidth="11.42578125" defaultRowHeight="14.25"/>
  <cols>
    <col min="1" max="1" width="2.7109375" style="10" customWidth="1"/>
    <col min="2" max="2" width="24.7109375" style="10" customWidth="1"/>
    <col min="3" max="3" width="11.28515625" style="40" customWidth="1"/>
    <col min="4" max="4" width="19.28515625" style="40" customWidth="1"/>
    <col min="5" max="5" width="7.5703125" style="10" customWidth="1"/>
    <col min="6" max="6" width="24.7109375" style="10" customWidth="1"/>
    <col min="7" max="7" width="79.140625" style="10" customWidth="1"/>
    <col min="8" max="8" width="11.42578125" style="10"/>
    <col min="9" max="9" width="32" style="10" customWidth="1"/>
    <col min="10" max="16384" width="11.42578125" style="10"/>
  </cols>
  <sheetData>
    <row r="1" spans="2:9" ht="15" thickBot="1"/>
    <row r="2" spans="2:9" ht="18">
      <c r="B2" s="411" t="s">
        <v>187</v>
      </c>
      <c r="C2" s="412"/>
      <c r="D2" s="412"/>
      <c r="E2" s="412"/>
      <c r="F2" s="412"/>
      <c r="G2" s="413"/>
    </row>
    <row r="3" spans="2:9" ht="15">
      <c r="B3" s="414" t="s">
        <v>188</v>
      </c>
      <c r="C3" s="415"/>
      <c r="D3" s="416"/>
      <c r="E3" s="416"/>
      <c r="F3" s="416"/>
      <c r="G3" s="417"/>
    </row>
    <row r="4" spans="2:9" ht="88.5" customHeight="1">
      <c r="B4" s="418" t="s">
        <v>189</v>
      </c>
      <c r="C4" s="419"/>
      <c r="D4" s="419"/>
      <c r="E4" s="419"/>
      <c r="F4" s="419"/>
      <c r="G4" s="420"/>
    </row>
    <row r="5" spans="2:9" ht="15">
      <c r="B5" s="104"/>
      <c r="C5" s="121"/>
      <c r="D5" s="122"/>
      <c r="E5" s="123"/>
      <c r="F5" s="123"/>
      <c r="G5" s="123"/>
    </row>
    <row r="6" spans="2:9" ht="16.5" customHeight="1">
      <c r="B6" s="421" t="s">
        <v>190</v>
      </c>
      <c r="C6" s="422"/>
      <c r="D6" s="422"/>
      <c r="E6" s="422"/>
      <c r="F6" s="422"/>
      <c r="G6" s="423"/>
    </row>
    <row r="7" spans="2:9" ht="76.5" customHeight="1">
      <c r="B7" s="421"/>
      <c r="C7" s="422"/>
      <c r="D7" s="422"/>
      <c r="E7" s="422"/>
      <c r="F7" s="422"/>
      <c r="G7" s="423"/>
    </row>
    <row r="8" spans="2:9" ht="15" thickBot="1">
      <c r="B8" s="124"/>
      <c r="C8" s="125"/>
      <c r="D8" s="125"/>
      <c r="E8" s="126"/>
      <c r="F8" s="127"/>
      <c r="G8" s="127"/>
    </row>
    <row r="9" spans="2:9">
      <c r="B9" s="128"/>
      <c r="C9" s="129" t="s">
        <v>191</v>
      </c>
      <c r="D9" s="424" t="s">
        <v>192</v>
      </c>
      <c r="E9" s="425"/>
      <c r="F9" s="426" t="s">
        <v>193</v>
      </c>
      <c r="G9" s="427"/>
    </row>
    <row r="10" spans="2:9" ht="15" customHeight="1">
      <c r="B10" s="130"/>
      <c r="C10" s="106">
        <v>5</v>
      </c>
      <c r="D10" s="409" t="s">
        <v>194</v>
      </c>
      <c r="E10" s="410"/>
      <c r="F10" s="403" t="s">
        <v>195</v>
      </c>
      <c r="G10" s="400"/>
      <c r="H10" s="372"/>
      <c r="I10" s="372"/>
    </row>
    <row r="11" spans="2:9">
      <c r="B11" s="130"/>
      <c r="C11" s="106">
        <v>5</v>
      </c>
      <c r="D11" s="409" t="s">
        <v>196</v>
      </c>
      <c r="E11" s="410"/>
      <c r="F11" s="403" t="s">
        <v>197</v>
      </c>
      <c r="G11" s="400"/>
      <c r="H11" s="372"/>
      <c r="I11" s="372"/>
    </row>
    <row r="12" spans="2:9">
      <c r="B12" s="130"/>
      <c r="C12" s="106">
        <v>5</v>
      </c>
      <c r="D12" s="409" t="s">
        <v>198</v>
      </c>
      <c r="E12" s="410"/>
      <c r="F12" s="403" t="s">
        <v>199</v>
      </c>
      <c r="G12" s="400"/>
      <c r="H12" s="372"/>
      <c r="I12" s="372"/>
    </row>
    <row r="13" spans="2:9" ht="27.75" customHeight="1">
      <c r="B13" s="130"/>
      <c r="C13" s="106">
        <v>5</v>
      </c>
      <c r="D13" s="409" t="s">
        <v>200</v>
      </c>
      <c r="E13" s="410"/>
      <c r="F13" s="403" t="s">
        <v>201</v>
      </c>
      <c r="G13" s="400"/>
      <c r="H13" s="372"/>
      <c r="I13" s="372"/>
    </row>
    <row r="14" spans="2:9">
      <c r="B14" s="130"/>
      <c r="C14" s="106">
        <v>5</v>
      </c>
      <c r="D14" s="409" t="s">
        <v>202</v>
      </c>
      <c r="E14" s="410"/>
      <c r="F14" s="403" t="s">
        <v>203</v>
      </c>
      <c r="G14" s="400"/>
      <c r="H14" s="372"/>
      <c r="I14" s="372"/>
    </row>
    <row r="15" spans="2:9" ht="41.25" customHeight="1">
      <c r="B15" s="130"/>
      <c r="C15" s="106">
        <v>5</v>
      </c>
      <c r="D15" s="409" t="s">
        <v>204</v>
      </c>
      <c r="E15" s="410"/>
      <c r="F15" s="403" t="s">
        <v>205</v>
      </c>
      <c r="G15" s="400"/>
      <c r="H15" s="372"/>
      <c r="I15" s="372"/>
    </row>
    <row r="16" spans="2:9" ht="41.25" customHeight="1">
      <c r="B16" s="130"/>
      <c r="C16" s="106">
        <v>5</v>
      </c>
      <c r="D16" s="404" t="s">
        <v>206</v>
      </c>
      <c r="E16" s="405"/>
      <c r="F16" s="403" t="s">
        <v>207</v>
      </c>
      <c r="G16" s="400"/>
      <c r="H16" s="372"/>
      <c r="I16" s="372"/>
    </row>
    <row r="17" spans="2:9" ht="51.75" customHeight="1">
      <c r="B17" s="130"/>
      <c r="C17" s="106">
        <v>5</v>
      </c>
      <c r="D17" s="405" t="s">
        <v>208</v>
      </c>
      <c r="E17" s="408"/>
      <c r="F17" s="403" t="s">
        <v>209</v>
      </c>
      <c r="G17" s="400"/>
      <c r="H17" s="372"/>
      <c r="I17" s="372"/>
    </row>
    <row r="18" spans="2:9" ht="51.75" customHeight="1">
      <c r="B18" s="130"/>
      <c r="C18" s="106">
        <v>5</v>
      </c>
      <c r="D18" s="404" t="s">
        <v>210</v>
      </c>
      <c r="E18" s="405"/>
      <c r="F18" s="403" t="s">
        <v>211</v>
      </c>
      <c r="G18" s="400"/>
      <c r="H18" s="372"/>
      <c r="I18" s="372"/>
    </row>
    <row r="19" spans="2:9" ht="51.75" customHeight="1">
      <c r="B19" s="130"/>
      <c r="C19" s="106">
        <v>5</v>
      </c>
      <c r="D19" s="111" t="s">
        <v>212</v>
      </c>
      <c r="E19" s="112"/>
      <c r="F19" s="403" t="s">
        <v>213</v>
      </c>
      <c r="G19" s="400"/>
      <c r="H19" s="372"/>
      <c r="I19" s="372"/>
    </row>
    <row r="20" spans="2:9" ht="51.75" customHeight="1">
      <c r="B20" s="130"/>
      <c r="C20" s="106">
        <v>5</v>
      </c>
      <c r="D20" s="111" t="s">
        <v>214</v>
      </c>
      <c r="E20" s="112"/>
      <c r="F20" s="403" t="s">
        <v>215</v>
      </c>
      <c r="G20" s="400"/>
      <c r="H20" s="372"/>
      <c r="I20" s="372"/>
    </row>
    <row r="21" spans="2:9" ht="66.75" customHeight="1">
      <c r="B21" s="130"/>
      <c r="C21" s="106">
        <v>5</v>
      </c>
      <c r="D21" s="404" t="s">
        <v>216</v>
      </c>
      <c r="E21" s="405"/>
      <c r="F21" s="403" t="s">
        <v>217</v>
      </c>
      <c r="G21" s="400"/>
      <c r="H21" s="372"/>
      <c r="I21" s="372"/>
    </row>
    <row r="22" spans="2:9" ht="36" customHeight="1">
      <c r="B22" s="130"/>
      <c r="C22" s="106">
        <v>5</v>
      </c>
      <c r="D22" s="406" t="s">
        <v>218</v>
      </c>
      <c r="E22" s="407"/>
      <c r="F22" s="403" t="s">
        <v>219</v>
      </c>
      <c r="G22" s="400"/>
      <c r="H22" s="373"/>
      <c r="I22" s="373"/>
    </row>
    <row r="23" spans="2:9" ht="26.25" customHeight="1">
      <c r="B23" s="130"/>
      <c r="C23" s="106">
        <v>5</v>
      </c>
      <c r="D23" s="398" t="s">
        <v>220</v>
      </c>
      <c r="E23" s="398"/>
      <c r="F23" s="399" t="s">
        <v>221</v>
      </c>
      <c r="G23" s="400"/>
      <c r="H23" s="372"/>
      <c r="I23" s="372"/>
    </row>
    <row r="24" spans="2:9" ht="26.25" customHeight="1">
      <c r="B24" s="130"/>
      <c r="C24" s="106">
        <v>5</v>
      </c>
      <c r="D24" s="398" t="s">
        <v>222</v>
      </c>
      <c r="E24" s="398"/>
      <c r="F24" s="399" t="s">
        <v>223</v>
      </c>
      <c r="G24" s="400"/>
      <c r="H24" s="372"/>
      <c r="I24" s="372"/>
    </row>
    <row r="25" spans="2:9" ht="26.25" customHeight="1">
      <c r="B25" s="130"/>
      <c r="C25" s="106">
        <v>5</v>
      </c>
      <c r="D25" s="401" t="s">
        <v>224</v>
      </c>
      <c r="E25" s="402"/>
      <c r="F25" s="399" t="s">
        <v>225</v>
      </c>
      <c r="G25" s="400"/>
      <c r="H25" s="372"/>
      <c r="I25" s="372"/>
    </row>
    <row r="26" spans="2:9" ht="27" customHeight="1">
      <c r="B26" s="131"/>
      <c r="C26" s="389" t="s">
        <v>226</v>
      </c>
      <c r="D26" s="390"/>
      <c r="E26" s="390"/>
      <c r="F26" s="390"/>
      <c r="G26" s="391"/>
    </row>
    <row r="27" spans="2:9" ht="27" customHeight="1">
      <c r="B27" s="392" t="s">
        <v>227</v>
      </c>
      <c r="C27" s="393"/>
      <c r="D27" s="393"/>
      <c r="E27" s="393"/>
      <c r="F27" s="393"/>
      <c r="G27" s="394"/>
    </row>
    <row r="28" spans="2:9" ht="10.5" customHeight="1">
      <c r="B28" s="132"/>
      <c r="D28" s="133"/>
      <c r="E28" s="134"/>
      <c r="F28" s="135"/>
      <c r="G28" s="135"/>
    </row>
    <row r="29" spans="2:9">
      <c r="B29" s="132"/>
      <c r="C29" s="136"/>
      <c r="D29" s="395" t="s">
        <v>192</v>
      </c>
      <c r="E29" s="395"/>
      <c r="F29" s="396" t="s">
        <v>193</v>
      </c>
      <c r="G29" s="397"/>
    </row>
    <row r="30" spans="2:9">
      <c r="B30" s="132"/>
      <c r="D30" s="380" t="s">
        <v>194</v>
      </c>
      <c r="E30" s="380"/>
      <c r="F30" s="381" t="s">
        <v>228</v>
      </c>
      <c r="G30" s="382"/>
      <c r="H30" s="372"/>
      <c r="I30" s="372"/>
    </row>
    <row r="31" spans="2:9">
      <c r="B31" s="132"/>
      <c r="D31" s="380" t="s">
        <v>196</v>
      </c>
      <c r="E31" s="380"/>
      <c r="F31" s="381" t="s">
        <v>229</v>
      </c>
      <c r="G31" s="382"/>
      <c r="H31" s="372"/>
      <c r="I31" s="372"/>
    </row>
    <row r="32" spans="2:9">
      <c r="B32" s="132"/>
      <c r="D32" s="380" t="s">
        <v>198</v>
      </c>
      <c r="E32" s="380"/>
      <c r="F32" s="381" t="s">
        <v>230</v>
      </c>
      <c r="G32" s="382"/>
      <c r="H32" s="372"/>
      <c r="I32" s="372"/>
    </row>
    <row r="33" spans="2:9">
      <c r="B33" s="132"/>
      <c r="D33" s="380" t="s">
        <v>200</v>
      </c>
      <c r="E33" s="380"/>
      <c r="F33" s="381" t="s">
        <v>231</v>
      </c>
      <c r="G33" s="382"/>
      <c r="H33" s="372"/>
      <c r="I33" s="372"/>
    </row>
    <row r="34" spans="2:9">
      <c r="B34" s="132"/>
      <c r="D34" s="380" t="s">
        <v>202</v>
      </c>
      <c r="E34" s="380"/>
      <c r="F34" s="381" t="s">
        <v>232</v>
      </c>
      <c r="G34" s="382"/>
      <c r="H34" s="372"/>
      <c r="I34" s="372"/>
    </row>
    <row r="35" spans="2:9" ht="40.9" customHeight="1">
      <c r="B35" s="132"/>
      <c r="D35" s="380" t="s">
        <v>233</v>
      </c>
      <c r="E35" s="380"/>
      <c r="F35" s="381" t="s">
        <v>234</v>
      </c>
      <c r="G35" s="382"/>
      <c r="H35" s="372"/>
      <c r="I35" s="372"/>
    </row>
    <row r="36" spans="2:9" ht="42" customHeight="1">
      <c r="B36" s="105"/>
      <c r="C36" s="137"/>
      <c r="D36" s="380" t="s">
        <v>235</v>
      </c>
      <c r="E36" s="380"/>
      <c r="F36" s="381" t="s">
        <v>236</v>
      </c>
      <c r="G36" s="382"/>
      <c r="H36" s="371"/>
      <c r="I36" s="371"/>
    </row>
    <row r="37" spans="2:9" ht="30.75" customHeight="1">
      <c r="B37" s="105"/>
      <c r="C37" s="137"/>
      <c r="D37" s="380" t="s">
        <v>237</v>
      </c>
      <c r="E37" s="380"/>
      <c r="F37" s="383" t="s">
        <v>238</v>
      </c>
      <c r="G37" s="384"/>
      <c r="H37" s="371"/>
      <c r="I37" s="371"/>
    </row>
    <row r="38" spans="2:9" ht="33" customHeight="1">
      <c r="B38" s="105"/>
      <c r="C38" s="137"/>
      <c r="D38" s="380" t="s">
        <v>239</v>
      </c>
      <c r="E38" s="380"/>
      <c r="F38" s="383" t="s">
        <v>238</v>
      </c>
      <c r="G38" s="384"/>
      <c r="H38" s="371"/>
      <c r="I38" s="371"/>
    </row>
    <row r="39" spans="2:9" ht="30" customHeight="1">
      <c r="B39" s="105"/>
      <c r="C39" s="137"/>
      <c r="D39" s="380" t="s">
        <v>240</v>
      </c>
      <c r="E39" s="380"/>
      <c r="F39" s="383" t="s">
        <v>238</v>
      </c>
      <c r="G39" s="384"/>
      <c r="H39" s="371"/>
      <c r="I39" s="371"/>
    </row>
    <row r="40" spans="2:9" ht="30" customHeight="1">
      <c r="B40" s="105"/>
      <c r="C40" s="137"/>
      <c r="D40" s="380" t="s">
        <v>241</v>
      </c>
      <c r="E40" s="380"/>
      <c r="F40" s="383" t="s">
        <v>238</v>
      </c>
      <c r="G40" s="384"/>
      <c r="H40" s="371"/>
      <c r="I40" s="371"/>
    </row>
    <row r="41" spans="2:9" ht="30" customHeight="1">
      <c r="B41" s="105"/>
      <c r="C41" s="137"/>
      <c r="D41" s="385" t="s">
        <v>242</v>
      </c>
      <c r="E41" s="386"/>
      <c r="F41" s="381" t="s">
        <v>243</v>
      </c>
      <c r="G41" s="382"/>
      <c r="H41" s="371"/>
      <c r="I41" s="371"/>
    </row>
    <row r="42" spans="2:9" ht="35.25" customHeight="1">
      <c r="B42" s="105"/>
      <c r="C42" s="137"/>
      <c r="D42" s="380" t="s">
        <v>244</v>
      </c>
      <c r="E42" s="380"/>
      <c r="F42" s="381" t="s">
        <v>245</v>
      </c>
      <c r="G42" s="382"/>
      <c r="H42" s="371"/>
      <c r="I42" s="371"/>
    </row>
    <row r="43" spans="2:9" ht="31.5" customHeight="1">
      <c r="B43" s="105"/>
      <c r="C43" s="137"/>
      <c r="D43" s="380" t="s">
        <v>237</v>
      </c>
      <c r="E43" s="380"/>
      <c r="F43" s="383" t="s">
        <v>238</v>
      </c>
      <c r="G43" s="384"/>
      <c r="H43" s="371"/>
      <c r="I43" s="371"/>
    </row>
    <row r="44" spans="2:9" ht="35.25" customHeight="1">
      <c r="B44" s="105"/>
      <c r="C44" s="137"/>
      <c r="D44" s="380" t="s">
        <v>246</v>
      </c>
      <c r="E44" s="380"/>
      <c r="F44" s="383" t="s">
        <v>238</v>
      </c>
      <c r="G44" s="384"/>
      <c r="H44" s="371"/>
      <c r="I44" s="371"/>
    </row>
    <row r="45" spans="2:9" ht="57" customHeight="1">
      <c r="B45" s="105"/>
      <c r="C45" s="137"/>
      <c r="D45" s="380" t="s">
        <v>241</v>
      </c>
      <c r="E45" s="380"/>
      <c r="F45" s="383" t="s">
        <v>238</v>
      </c>
      <c r="G45" s="384"/>
      <c r="H45" s="371"/>
      <c r="I45" s="371"/>
    </row>
    <row r="46" spans="2:9" ht="32.25" customHeight="1">
      <c r="B46" s="105"/>
      <c r="C46" s="137"/>
      <c r="D46" s="380" t="s">
        <v>239</v>
      </c>
      <c r="E46" s="380"/>
      <c r="F46" s="383" t="s">
        <v>238</v>
      </c>
      <c r="G46" s="384"/>
      <c r="H46" s="371"/>
      <c r="I46" s="371"/>
    </row>
    <row r="47" spans="2:9" ht="32.25" customHeight="1">
      <c r="B47" s="105"/>
      <c r="C47" s="137"/>
      <c r="D47" s="385" t="s">
        <v>247</v>
      </c>
      <c r="E47" s="386"/>
      <c r="F47" s="387" t="s">
        <v>248</v>
      </c>
      <c r="G47" s="388"/>
      <c r="H47" s="371"/>
      <c r="I47" s="371"/>
    </row>
    <row r="48" spans="2:9" ht="32.25" customHeight="1">
      <c r="B48" s="105"/>
      <c r="C48" s="137"/>
      <c r="D48" s="380" t="s">
        <v>249</v>
      </c>
      <c r="E48" s="380"/>
      <c r="F48" s="381" t="s">
        <v>250</v>
      </c>
      <c r="G48" s="382"/>
      <c r="H48" s="371"/>
      <c r="I48" s="371"/>
    </row>
    <row r="49" spans="2:9" ht="32.25" customHeight="1">
      <c r="B49" s="105"/>
      <c r="C49" s="137"/>
      <c r="D49" s="380" t="s">
        <v>251</v>
      </c>
      <c r="E49" s="380"/>
      <c r="F49" s="381" t="s">
        <v>252</v>
      </c>
      <c r="G49" s="382"/>
      <c r="H49" s="371"/>
      <c r="I49" s="371"/>
    </row>
    <row r="50" spans="2:9" ht="32.25" customHeight="1">
      <c r="B50" s="105"/>
      <c r="C50" s="137"/>
      <c r="D50" s="380" t="s">
        <v>253</v>
      </c>
      <c r="E50" s="380"/>
      <c r="F50" s="381" t="s">
        <v>254</v>
      </c>
      <c r="G50" s="382"/>
      <c r="H50" s="371"/>
      <c r="I50" s="371"/>
    </row>
    <row r="51" spans="2:9" ht="32.25" customHeight="1">
      <c r="B51" s="105"/>
      <c r="C51" s="137"/>
      <c r="D51" s="133"/>
      <c r="E51" s="133"/>
      <c r="F51" s="135"/>
      <c r="G51" s="135"/>
      <c r="H51" s="371"/>
      <c r="I51" s="371"/>
    </row>
    <row r="52" spans="2:9" ht="32.25" customHeight="1">
      <c r="B52" s="105"/>
      <c r="C52" s="137"/>
      <c r="D52" s="133"/>
      <c r="E52" s="133"/>
      <c r="F52" s="135"/>
      <c r="G52" s="135"/>
    </row>
    <row r="53" spans="2:9" ht="32.25" customHeight="1">
      <c r="B53" s="105"/>
      <c r="C53" s="137"/>
      <c r="D53" s="133"/>
      <c r="E53" s="133"/>
      <c r="F53" s="135"/>
      <c r="G53" s="135"/>
    </row>
    <row r="54" spans="2:9" ht="21.75" customHeight="1">
      <c r="B54" s="374" t="s">
        <v>255</v>
      </c>
      <c r="C54" s="375"/>
      <c r="D54" s="375"/>
      <c r="E54" s="375"/>
      <c r="F54" s="375"/>
      <c r="G54" s="376"/>
    </row>
    <row r="55" spans="2:9" ht="21.75" customHeight="1">
      <c r="B55" s="374" t="s">
        <v>256</v>
      </c>
      <c r="C55" s="375"/>
      <c r="D55" s="375"/>
      <c r="E55" s="375"/>
      <c r="F55" s="375"/>
      <c r="G55" s="376"/>
    </row>
    <row r="56" spans="2:9" ht="20.25" customHeight="1">
      <c r="B56" s="374" t="s">
        <v>257</v>
      </c>
      <c r="C56" s="375"/>
      <c r="D56" s="375"/>
      <c r="E56" s="375"/>
      <c r="F56" s="375"/>
      <c r="G56" s="376"/>
    </row>
    <row r="57" spans="2:9" ht="20.25" customHeight="1">
      <c r="B57" s="374" t="s">
        <v>258</v>
      </c>
      <c r="C57" s="375"/>
      <c r="D57" s="375"/>
      <c r="E57" s="375"/>
      <c r="F57" s="375"/>
      <c r="G57" s="376"/>
    </row>
    <row r="58" spans="2:9" ht="18" customHeight="1" thickBot="1">
      <c r="B58" s="377" t="s">
        <v>259</v>
      </c>
      <c r="C58" s="378"/>
      <c r="D58" s="378"/>
      <c r="E58" s="378"/>
      <c r="F58" s="378"/>
      <c r="G58" s="379"/>
    </row>
    <row r="59" spans="2:9">
      <c r="B59" s="138"/>
      <c r="C59" s="139"/>
      <c r="D59" s="138"/>
      <c r="E59" s="138"/>
      <c r="F59" s="138"/>
      <c r="G59" s="138"/>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JG79"/>
  <sheetViews>
    <sheetView showGridLines="0" view="pageBreakPreview" zoomScale="60" zoomScaleNormal="70" zoomScalePageLayoutView="50" workbookViewId="0">
      <pane xSplit="4" ySplit="9" topLeftCell="E10" activePane="bottomRight" state="frozen"/>
      <selection pane="topRight" activeCell="E1" sqref="E1"/>
      <selection pane="bottomLeft" activeCell="A10" sqref="A10"/>
      <selection pane="bottomRight" activeCell="F20" sqref="F20:F29"/>
    </sheetView>
  </sheetViews>
  <sheetFormatPr baseColWidth="10" defaultColWidth="11.42578125" defaultRowHeight="15"/>
  <cols>
    <col min="1" max="1" width="5" bestFit="1" customWidth="1"/>
    <col min="2" max="2" width="31.5703125" customWidth="1"/>
    <col min="3" max="3" width="34.85546875" customWidth="1"/>
    <col min="4" max="4" width="41.140625" style="115" customWidth="1"/>
    <col min="5" max="5" width="27.42578125" customWidth="1"/>
    <col min="6" max="6" width="25.85546875" customWidth="1"/>
    <col min="7" max="7" width="17.28515625" bestFit="1" customWidth="1"/>
    <col min="8" max="8" width="26.28515625" customWidth="1"/>
    <col min="9" max="9" width="37.28515625" customWidth="1"/>
    <col min="10" max="10" width="33.28515625" customWidth="1"/>
    <col min="11" max="11" width="25.5703125" customWidth="1"/>
    <col min="12" max="12" width="19.140625" hidden="1" customWidth="1"/>
    <col min="13" max="13" width="25.5703125" customWidth="1"/>
    <col min="14" max="14" width="26.28515625" customWidth="1"/>
    <col min="15" max="15" width="6.42578125" hidden="1" customWidth="1"/>
    <col min="16" max="267" width="11.42578125" style="11"/>
    <col min="268" max="16384" width="11.42578125" style="16"/>
  </cols>
  <sheetData>
    <row r="1" spans="1:267" s="13" customFormat="1" ht="27">
      <c r="A1" s="473"/>
      <c r="B1" s="474"/>
      <c r="C1" s="474"/>
      <c r="D1" s="428" t="s">
        <v>342</v>
      </c>
      <c r="E1" s="428"/>
      <c r="F1" s="428"/>
      <c r="G1" s="428"/>
      <c r="H1" s="428"/>
      <c r="I1" s="428"/>
      <c r="J1" s="428"/>
      <c r="K1" s="428"/>
      <c r="L1" s="428"/>
      <c r="M1" s="428"/>
      <c r="N1" s="429"/>
      <c r="O1" s="36"/>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row>
    <row r="2" spans="1:267" s="13" customFormat="1" ht="27">
      <c r="A2" s="475"/>
      <c r="B2" s="476"/>
      <c r="C2" s="476"/>
      <c r="D2" s="430"/>
      <c r="E2" s="430"/>
      <c r="F2" s="430"/>
      <c r="G2" s="430"/>
      <c r="H2" s="430"/>
      <c r="I2" s="430"/>
      <c r="J2" s="430"/>
      <c r="K2" s="430"/>
      <c r="L2" s="430"/>
      <c r="M2" s="430"/>
      <c r="N2" s="431"/>
      <c r="O2" s="37"/>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row>
    <row r="3" spans="1:267" s="13" customFormat="1" ht="27">
      <c r="A3" s="38"/>
      <c r="B3" s="298"/>
      <c r="C3" s="298"/>
      <c r="D3" s="432"/>
      <c r="E3" s="432"/>
      <c r="F3" s="432"/>
      <c r="G3" s="432"/>
      <c r="H3" s="432"/>
      <c r="I3" s="432"/>
      <c r="J3" s="432"/>
      <c r="K3" s="432"/>
      <c r="L3" s="432"/>
      <c r="M3" s="432"/>
      <c r="N3" s="433"/>
      <c r="O3" s="37"/>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row>
    <row r="4" spans="1:267" s="13" customFormat="1" ht="26.25">
      <c r="A4" s="477" t="s">
        <v>260</v>
      </c>
      <c r="B4" s="477"/>
      <c r="C4" s="477"/>
      <c r="D4" s="434" t="s">
        <v>4</v>
      </c>
      <c r="E4" s="435"/>
      <c r="F4" s="435"/>
      <c r="G4" s="435"/>
      <c r="H4" s="435"/>
      <c r="I4" s="435"/>
      <c r="J4" s="435"/>
      <c r="K4" s="435"/>
      <c r="L4" s="435"/>
      <c r="M4" s="435"/>
      <c r="N4" s="436"/>
      <c r="O4" s="293"/>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row>
    <row r="5" spans="1:267" s="13" customFormat="1" ht="84.75" customHeight="1">
      <c r="A5" s="477" t="s">
        <v>261</v>
      </c>
      <c r="B5" s="477"/>
      <c r="C5" s="477"/>
      <c r="D5" s="437" t="s">
        <v>31</v>
      </c>
      <c r="E5" s="438"/>
      <c r="F5" s="438"/>
      <c r="G5" s="438"/>
      <c r="H5" s="438"/>
      <c r="I5" s="438"/>
      <c r="J5" s="438"/>
      <c r="K5" s="438"/>
      <c r="L5" s="438"/>
      <c r="M5" s="438"/>
      <c r="N5" s="439"/>
      <c r="O5" s="29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row>
    <row r="6" spans="1:267" s="13" customFormat="1" ht="26.25">
      <c r="A6" s="477" t="s">
        <v>262</v>
      </c>
      <c r="B6" s="477"/>
      <c r="C6" s="477"/>
      <c r="D6" s="437" t="s">
        <v>263</v>
      </c>
      <c r="E6" s="438"/>
      <c r="F6" s="438"/>
      <c r="G6" s="438"/>
      <c r="H6" s="438"/>
      <c r="I6" s="438"/>
      <c r="J6" s="438"/>
      <c r="K6" s="438"/>
      <c r="L6" s="438"/>
      <c r="M6" s="438"/>
      <c r="N6" s="439"/>
      <c r="O6" s="140"/>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row>
    <row r="7" spans="1:267" s="13" customFormat="1" ht="15.6" customHeight="1" thickBot="1">
      <c r="A7" s="299" t="s">
        <v>264</v>
      </c>
      <c r="B7" s="300"/>
      <c r="C7" s="300"/>
      <c r="D7" s="472" t="s">
        <v>265</v>
      </c>
      <c r="E7" s="469" t="s">
        <v>266</v>
      </c>
      <c r="F7" s="470"/>
      <c r="G7" s="470"/>
      <c r="H7" s="471"/>
      <c r="I7" s="457" t="s">
        <v>267</v>
      </c>
      <c r="J7" s="458"/>
      <c r="K7" s="458"/>
      <c r="L7" s="458"/>
      <c r="M7" s="459"/>
      <c r="N7" s="455" t="s">
        <v>268</v>
      </c>
      <c r="O7" s="456"/>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row>
    <row r="8" spans="1:267" s="13" customFormat="1" ht="17.25" customHeight="1" thickTop="1">
      <c r="A8" s="478" t="s">
        <v>269</v>
      </c>
      <c r="B8" s="480" t="s">
        <v>270</v>
      </c>
      <c r="C8" s="294" t="s">
        <v>271</v>
      </c>
      <c r="D8" s="472"/>
      <c r="E8" s="468" t="s">
        <v>208</v>
      </c>
      <c r="F8" s="468" t="s">
        <v>272</v>
      </c>
      <c r="G8" s="468" t="s">
        <v>273</v>
      </c>
      <c r="H8" s="468" t="s">
        <v>214</v>
      </c>
      <c r="I8" s="460" t="s">
        <v>274</v>
      </c>
      <c r="J8" s="289" t="s">
        <v>275</v>
      </c>
      <c r="K8" s="460" t="s">
        <v>267</v>
      </c>
      <c r="L8" s="460" t="s">
        <v>276</v>
      </c>
      <c r="M8" s="460" t="s">
        <v>277</v>
      </c>
      <c r="N8" s="453" t="s">
        <v>278</v>
      </c>
      <c r="O8" s="451" t="s">
        <v>279</v>
      </c>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row>
    <row r="9" spans="1:267" s="15" customFormat="1" ht="69" customHeight="1" thickBot="1">
      <c r="A9" s="479"/>
      <c r="B9" s="472"/>
      <c r="C9" s="239" t="s">
        <v>280</v>
      </c>
      <c r="D9" s="472"/>
      <c r="E9" s="461"/>
      <c r="F9" s="461"/>
      <c r="G9" s="461"/>
      <c r="H9" s="461"/>
      <c r="I9" s="461"/>
      <c r="J9" s="290" t="s">
        <v>281</v>
      </c>
      <c r="K9" s="461" t="s">
        <v>282</v>
      </c>
      <c r="L9" s="461"/>
      <c r="M9" s="461" t="s">
        <v>282</v>
      </c>
      <c r="N9" s="454"/>
      <c r="O9" s="452"/>
      <c r="P9" s="12"/>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row>
    <row r="10" spans="1:267" ht="49.5" customHeight="1">
      <c r="A10" s="450">
        <v>1</v>
      </c>
      <c r="B10" s="450" t="s">
        <v>283</v>
      </c>
      <c r="C10" s="450" t="s">
        <v>284</v>
      </c>
      <c r="D10" s="247" t="s">
        <v>285</v>
      </c>
      <c r="E10" s="450">
        <v>365</v>
      </c>
      <c r="F10" s="450">
        <v>50</v>
      </c>
      <c r="G10" s="465">
        <f>+F10/E10</f>
        <v>0.13698630136986301</v>
      </c>
      <c r="H10" s="46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288" t="s">
        <v>286</v>
      </c>
      <c r="J10" s="148" t="s">
        <v>287</v>
      </c>
      <c r="K10" s="288" t="str">
        <f>IFERROR(CONCATENATE(INDEX('8- Políticas de Administración '!$B$16:$F$53,MATCH('5- Identificación de Riesgos'!J10,'8- Políticas de Administración '!$C$16:$C$54,0),1)," - ",L10),"")</f>
        <v>Moderado - 3</v>
      </c>
      <c r="L10" s="166">
        <f>IFERROR(VLOOKUP(INDEX('8- Políticas de Administración '!$B$16:$F$63,MATCH('5- Identificación de Riesgos'!J10,'8- Políticas de Administración '!$C$16:$C$64,0),1),'8- Políticas de Administración '!$B$16:$F$64,5,FALSE),"")</f>
        <v>3</v>
      </c>
      <c r="M10" s="450" t="str">
        <f>IFERROR(CONCATENATE(INDEX('8- Políticas de Administración '!$B$16:$F$53,MATCH(ROUND(AVERAGE(L10:L19),0),'8- Políticas de Administración '!$F$16:$F$53,0),1)," - ",ROUND(AVERAGE(L10:L19),0)),"")</f>
        <v>Moderado - 3</v>
      </c>
      <c r="N10" s="447" t="str">
        <f>IFERROR(CONCATENATE(VLOOKUP((LEFT(H10,LEN(H10)-4)&amp;LEFT(M10,LEN(M10)-4)),'9- Matriz de Calor '!$D$18:$E$42,2,0)," - ",RIGHT(H10,1)*RIGHT(M10,1)),"")</f>
        <v>Moderado - 9</v>
      </c>
      <c r="O10" s="440">
        <f>RIGHT(H10,1)*RIGHT(M10,1)</f>
        <v>9</v>
      </c>
      <c r="P10" s="12"/>
    </row>
    <row r="11" spans="1:267" ht="54.75" customHeight="1">
      <c r="A11" s="443"/>
      <c r="B11" s="443"/>
      <c r="C11" s="443"/>
      <c r="D11" s="249" t="s">
        <v>288</v>
      </c>
      <c r="E11" s="443"/>
      <c r="F11" s="443"/>
      <c r="G11" s="466"/>
      <c r="H11" s="463"/>
      <c r="I11" s="284" t="s">
        <v>289</v>
      </c>
      <c r="J11" s="286" t="s">
        <v>290</v>
      </c>
      <c r="K11" s="284" t="str">
        <f>IFERROR(CONCATENATE(INDEX('8- Políticas de Administración '!$B$16:$F$53,MATCH('5- Identificación de Riesgos'!J11,'8- Políticas de Administración '!$C$16:$C$54,0),1)," - ",L11),"")</f>
        <v>Menor - 2</v>
      </c>
      <c r="L11" s="164">
        <f>IFERROR(VLOOKUP(INDEX('8- Políticas de Administración '!$B$16:$F$63,MATCH('5- Identificación de Riesgos'!J11,'8- Políticas de Administración '!$C$16:$C$64,0),1),'8- Políticas de Administración '!$B$16:$F$64,5,FALSE),"")</f>
        <v>2</v>
      </c>
      <c r="M11" s="443"/>
      <c r="N11" s="448"/>
      <c r="O11" s="441"/>
      <c r="P11" s="12"/>
    </row>
    <row r="12" spans="1:267" ht="45.75" customHeight="1">
      <c r="A12" s="443"/>
      <c r="B12" s="443"/>
      <c r="C12" s="443"/>
      <c r="D12" s="249" t="s">
        <v>291</v>
      </c>
      <c r="E12" s="443"/>
      <c r="F12" s="443"/>
      <c r="G12" s="466"/>
      <c r="H12" s="463"/>
      <c r="I12" s="284"/>
      <c r="J12" s="286"/>
      <c r="K12" s="284" t="str">
        <f>IFERROR(CONCATENATE(INDEX('8- Políticas de Administración '!$B$16:$F$53,MATCH('5- Identificación de Riesgos'!J12,'8- Políticas de Administración '!$C$16:$C$54,0),1)," - ",L12),"")</f>
        <v/>
      </c>
      <c r="L12" s="164" t="str">
        <f>IFERROR(VLOOKUP(INDEX('8- Políticas de Administración '!$B$16:$F$63,MATCH('5- Identificación de Riesgos'!J12,'8- Políticas de Administración '!$C$16:$C$64,0),1),'8- Políticas de Administración '!$B$16:$F$64,5,FALSE),"")</f>
        <v/>
      </c>
      <c r="M12" s="443"/>
      <c r="N12" s="448"/>
      <c r="O12" s="441"/>
      <c r="P12" s="12"/>
    </row>
    <row r="13" spans="1:267" ht="35.25" customHeight="1">
      <c r="A13" s="443"/>
      <c r="B13" s="443"/>
      <c r="C13" s="443"/>
      <c r="D13" s="144" t="s">
        <v>517</v>
      </c>
      <c r="E13" s="443"/>
      <c r="F13" s="443"/>
      <c r="G13" s="466"/>
      <c r="H13" s="463"/>
      <c r="I13" s="284"/>
      <c r="J13" s="286"/>
      <c r="K13" s="284" t="str">
        <f>IFERROR(CONCATENATE(INDEX('8- Políticas de Administración '!$B$16:$F$53,MATCH('5- Identificación de Riesgos'!J13,'8- Políticas de Administración '!$C$16:$C$54,0),1)," - ",L13),"")</f>
        <v/>
      </c>
      <c r="L13" s="164" t="str">
        <f>IFERROR(VLOOKUP(INDEX('8- Políticas de Administración '!$B$16:$F$63,MATCH('5- Identificación de Riesgos'!J13,'8- Políticas de Administración '!$C$16:$C$64,0),1),'8- Políticas de Administración '!$B$16:$F$64,5,FALSE),"")</f>
        <v/>
      </c>
      <c r="M13" s="443"/>
      <c r="N13" s="448"/>
      <c r="O13" s="441"/>
      <c r="P13" s="12"/>
    </row>
    <row r="14" spans="1:267" ht="35.25" customHeight="1" thickBot="1">
      <c r="A14" s="443"/>
      <c r="B14" s="443"/>
      <c r="C14" s="443"/>
      <c r="D14" s="144"/>
      <c r="E14" s="443"/>
      <c r="F14" s="443"/>
      <c r="G14" s="466"/>
      <c r="H14" s="463"/>
      <c r="I14" s="284"/>
      <c r="J14" s="286"/>
      <c r="K14" s="284" t="str">
        <f>IFERROR(CONCATENATE(INDEX('8- Políticas de Administración '!$B$16:$F$53,MATCH('5- Identificación de Riesgos'!J14,'8- Políticas de Administración '!$C$16:$C$54,0),1)," - ",L14),"")</f>
        <v/>
      </c>
      <c r="L14" s="164" t="str">
        <f>IFERROR(VLOOKUP(INDEX('8- Políticas de Administración '!$B$16:$F$63,MATCH('5- Identificación de Riesgos'!J14,'8- Políticas de Administración '!$C$16:$C$64,0),1),'8- Políticas de Administración '!$B$16:$F$64,5,FALSE),"")</f>
        <v/>
      </c>
      <c r="M14" s="443"/>
      <c r="N14" s="448"/>
      <c r="O14" s="441"/>
      <c r="P14" s="12"/>
    </row>
    <row r="15" spans="1:267" ht="35.25" hidden="1" customHeight="1">
      <c r="A15" s="443"/>
      <c r="B15" s="443"/>
      <c r="C15" s="443"/>
      <c r="D15" s="144"/>
      <c r="E15" s="443"/>
      <c r="F15" s="443"/>
      <c r="G15" s="466"/>
      <c r="H15" s="463"/>
      <c r="I15" s="284"/>
      <c r="J15" s="286"/>
      <c r="K15" s="284" t="str">
        <f>IFERROR(CONCATENATE(INDEX('8- Políticas de Administración '!$B$16:$F$53,MATCH('5- Identificación de Riesgos'!J15,'8- Políticas de Administración '!$C$16:$C$54,0),1)," - ",L15),"")</f>
        <v/>
      </c>
      <c r="L15" s="164" t="str">
        <f>IFERROR(VLOOKUP(INDEX('8- Políticas de Administración '!$B$16:$F$63,MATCH('5- Identificación de Riesgos'!J15,'8- Políticas de Administración '!$C$16:$C$64,0),1),'8- Políticas de Administración '!$B$16:$F$64,5,FALSE),"")</f>
        <v/>
      </c>
      <c r="M15" s="443"/>
      <c r="N15" s="448"/>
      <c r="O15" s="441"/>
      <c r="P15" s="12"/>
    </row>
    <row r="16" spans="1:267" ht="35.25" hidden="1" customHeight="1">
      <c r="A16" s="443"/>
      <c r="B16" s="443"/>
      <c r="C16" s="443"/>
      <c r="D16" s="249"/>
      <c r="E16" s="443"/>
      <c r="F16" s="443"/>
      <c r="G16" s="466"/>
      <c r="H16" s="463"/>
      <c r="I16" s="284"/>
      <c r="J16" s="286"/>
      <c r="K16" s="284" t="str">
        <f>IFERROR(CONCATENATE(INDEX('8- Políticas de Administración '!$B$16:$F$53,MATCH('5- Identificación de Riesgos'!J16,'8- Políticas de Administración '!$C$16:$C$54,0),1)," - ",L16),"")</f>
        <v/>
      </c>
      <c r="L16" s="164" t="str">
        <f>IFERROR(VLOOKUP(INDEX('8- Políticas de Administración '!$B$16:$F$63,MATCH('5- Identificación de Riesgos'!J16,'8- Políticas de Administración '!$C$16:$C$64,0),1),'8- Políticas de Administración '!$B$16:$F$64,5,FALSE),"")</f>
        <v/>
      </c>
      <c r="M16" s="443"/>
      <c r="N16" s="448"/>
      <c r="O16" s="441"/>
      <c r="P16" s="12"/>
    </row>
    <row r="17" spans="1:16" ht="17.25" hidden="1" thickBot="1">
      <c r="A17" s="443"/>
      <c r="B17" s="443"/>
      <c r="C17" s="443"/>
      <c r="D17" s="249"/>
      <c r="E17" s="443"/>
      <c r="F17" s="443"/>
      <c r="G17" s="466"/>
      <c r="H17" s="463"/>
      <c r="I17" s="284"/>
      <c r="J17" s="286"/>
      <c r="K17" s="284" t="str">
        <f>IFERROR(CONCATENATE(INDEX('8- Políticas de Administración '!$B$16:$F$53,MATCH('5- Identificación de Riesgos'!J17,'8- Políticas de Administración '!$C$16:$C$54,0),1)," - ",L17),"")</f>
        <v/>
      </c>
      <c r="L17" s="164" t="str">
        <f>IFERROR(VLOOKUP(INDEX('8- Políticas de Administración '!$B$16:$F$63,MATCH('5- Identificación de Riesgos'!J17,'8- Políticas de Administración '!$C$16:$C$64,0),1),'8- Políticas de Administración '!$B$16:$F$64,5,FALSE),"")</f>
        <v/>
      </c>
      <c r="M17" s="443"/>
      <c r="N17" s="448"/>
      <c r="O17" s="441"/>
      <c r="P17" s="12"/>
    </row>
    <row r="18" spans="1:16" ht="17.25" hidden="1" thickBot="1">
      <c r="A18" s="443"/>
      <c r="B18" s="443"/>
      <c r="C18" s="443"/>
      <c r="D18" s="249"/>
      <c r="E18" s="443"/>
      <c r="F18" s="443"/>
      <c r="G18" s="466"/>
      <c r="H18" s="463"/>
      <c r="I18" s="443"/>
      <c r="J18" s="445"/>
      <c r="K18" s="284" t="str">
        <f>IFERROR(CONCATENATE(INDEX('8- Políticas de Administración '!$B$16:$F$53,MATCH('5- Identificación de Riesgos'!J18,'8- Políticas de Administración '!$C$16:$C$54,0),1)," - ",L18),"")</f>
        <v/>
      </c>
      <c r="L18" s="164" t="str">
        <f>IFERROR(VLOOKUP(INDEX('8- Políticas de Administración '!$B$16:$F$63,MATCH('5- Identificación de Riesgos'!J18,'8- Políticas de Administración '!$C$16:$C$64,0),1),'8- Políticas de Administración '!$B$16:$F$64,5,FALSE),"")</f>
        <v/>
      </c>
      <c r="M18" s="443"/>
      <c r="N18" s="448"/>
      <c r="O18" s="441"/>
      <c r="P18" s="12"/>
    </row>
    <row r="19" spans="1:16" ht="17.25" hidden="1" thickBot="1">
      <c r="A19" s="444"/>
      <c r="B19" s="444"/>
      <c r="C19" s="444"/>
      <c r="D19" s="251"/>
      <c r="E19" s="444"/>
      <c r="F19" s="444"/>
      <c r="G19" s="467"/>
      <c r="H19" s="464"/>
      <c r="I19" s="444"/>
      <c r="J19" s="446"/>
      <c r="K19" s="285" t="str">
        <f>IFERROR(CONCATENATE(INDEX('8- Políticas de Administración '!$B$16:$F$53,MATCH('5- Identificación de Riesgos'!J19,'8- Políticas de Administración '!$C$16:$C$54,0),1)," - ",L19),"")</f>
        <v/>
      </c>
      <c r="L19" s="165" t="str">
        <f>IFERROR(VLOOKUP(INDEX('8- Políticas de Administración '!$B$16:$F$63,MATCH('5- Identificación de Riesgos'!J19,'8- Políticas de Administración '!$C$16:$C$64,0),1),'8- Políticas de Administración '!$B$16:$F$64,5,FALSE),"")</f>
        <v/>
      </c>
      <c r="M19" s="444"/>
      <c r="N19" s="449"/>
      <c r="O19" s="442"/>
      <c r="P19" s="12"/>
    </row>
    <row r="20" spans="1:16" ht="54.75" customHeight="1" thickBot="1">
      <c r="A20" s="450">
        <v>2</v>
      </c>
      <c r="B20" s="450" t="s">
        <v>292</v>
      </c>
      <c r="C20" s="450" t="s">
        <v>293</v>
      </c>
      <c r="D20" s="247" t="s">
        <v>294</v>
      </c>
      <c r="E20" s="450">
        <v>12</v>
      </c>
      <c r="F20" s="450">
        <v>1</v>
      </c>
      <c r="G20" s="465">
        <f t="shared" ref="G20" si="0">+F20/E20</f>
        <v>8.3333333333333329E-2</v>
      </c>
      <c r="H20" s="46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288" t="s">
        <v>286</v>
      </c>
      <c r="J20" s="148" t="s">
        <v>287</v>
      </c>
      <c r="K20" s="288" t="str">
        <f>IFERROR(CONCATENATE(INDEX('8- Políticas de Administración '!$B$16:$F$53,MATCH('5- Identificación de Riesgos'!J20,'8- Políticas de Administración '!$C$16:$C$54,0),1)," - ",L20),"")</f>
        <v>Moderado - 3</v>
      </c>
      <c r="L20" s="166">
        <f>IFERROR(VLOOKUP(INDEX('8- Políticas de Administración '!$B$16:$F$63,MATCH('5- Identificación de Riesgos'!J20,'8- Políticas de Administración '!$C$16:$C$64,0),1),'8- Políticas de Administración '!$B$16:$F$64,5,FALSE),"")</f>
        <v>3</v>
      </c>
      <c r="M20" s="450" t="str">
        <f>IFERROR(CONCATENATE(INDEX('8- Políticas de Administración '!$B$16:$F$53,MATCH(ROUND(AVERAGE(L20:L29),0),'8- Políticas de Administración '!$F$16:$F$53,0),1)," - ",ROUND(AVERAGE(L20:L29),0)),"")</f>
        <v>Moderado - 3</v>
      </c>
      <c r="N20" s="447" t="str">
        <f>IFERROR(CONCATENATE(VLOOKUP((LEFT(H20,LEN(H20)-4)&amp;LEFT(M20,LEN(M20)-4)),'9- Matriz de Calor '!$D$18:$E$42,2,0)," - ",RIGHT(H20,1)*RIGHT(M20,1)),"")</f>
        <v>Moderado - 6</v>
      </c>
      <c r="O20" s="441">
        <f>RIGHT(H20,1)*RIGHT(M20,1)</f>
        <v>6</v>
      </c>
    </row>
    <row r="21" spans="1:16" ht="58.5" customHeight="1">
      <c r="A21" s="443"/>
      <c r="B21" s="443"/>
      <c r="C21" s="443"/>
      <c r="D21" s="249" t="s">
        <v>296</v>
      </c>
      <c r="E21" s="443"/>
      <c r="F21" s="443"/>
      <c r="G21" s="466"/>
      <c r="H21" s="463"/>
      <c r="I21" s="284"/>
      <c r="J21" s="286"/>
      <c r="K21" s="288" t="str">
        <f>IFERROR(CONCATENATE(INDEX('8- Políticas de Administración '!$B$16:$F$53,MATCH('5- Identificación de Riesgos'!J21,'8- Políticas de Administración '!$C$16:$C$54,0),1)," - ",L21),"")</f>
        <v/>
      </c>
      <c r="L21" s="164" t="str">
        <f>IFERROR(VLOOKUP(INDEX('8- Políticas de Administración '!$B$16:$F$63,MATCH('5- Identificación de Riesgos'!J21,'8- Políticas de Administración '!$C$16:$C$64,0),1),'8- Políticas de Administración '!$B$16:$F$64,5,FALSE),"")</f>
        <v/>
      </c>
      <c r="M21" s="443"/>
      <c r="N21" s="448"/>
      <c r="O21" s="441"/>
    </row>
    <row r="22" spans="1:16" ht="42.75" customHeight="1">
      <c r="A22" s="443"/>
      <c r="B22" s="443"/>
      <c r="C22" s="443"/>
      <c r="D22" s="249" t="s">
        <v>487</v>
      </c>
      <c r="E22" s="443"/>
      <c r="F22" s="443"/>
      <c r="G22" s="466"/>
      <c r="H22" s="463"/>
      <c r="I22" s="284"/>
      <c r="J22" s="286"/>
      <c r="K22" s="284" t="str">
        <f>IFERROR(CONCATENATE(INDEX('8- Políticas de Administración '!$B$16:$F$53,MATCH('5- Identificación de Riesgos'!J22,'8- Políticas de Administración '!$C$16:$C$54,0),1)," - ",L22),"")</f>
        <v/>
      </c>
      <c r="L22" s="164" t="str">
        <f>IFERROR(VLOOKUP(INDEX('8- Políticas de Administración '!$B$16:$F$63,MATCH('5- Identificación de Riesgos'!J22,'8- Políticas de Administración '!$C$16:$C$64,0),1),'8- Políticas de Administración '!$B$16:$F$64,5,FALSE),"")</f>
        <v/>
      </c>
      <c r="M22" s="443"/>
      <c r="N22" s="448"/>
      <c r="O22" s="441"/>
    </row>
    <row r="23" spans="1:16" ht="42.75" customHeight="1">
      <c r="A23" s="443"/>
      <c r="B23" s="443"/>
      <c r="C23" s="443"/>
      <c r="D23" s="249" t="s">
        <v>297</v>
      </c>
      <c r="E23" s="443"/>
      <c r="F23" s="443"/>
      <c r="G23" s="466"/>
      <c r="H23" s="463"/>
      <c r="I23" s="284"/>
      <c r="J23" s="286"/>
      <c r="K23" s="284" t="str">
        <f>IFERROR(CONCATENATE(INDEX('8- Políticas de Administración '!$B$16:$F$53,MATCH('5- Identificación de Riesgos'!J23,'8- Políticas de Administración '!$C$16:$C$54,0),1)," - ",L23),"")</f>
        <v/>
      </c>
      <c r="L23" s="164" t="str">
        <f>IFERROR(VLOOKUP(INDEX('8- Políticas de Administración '!$B$16:$F$63,MATCH('5- Identificación de Riesgos'!J23,'8- Políticas de Administración '!$C$16:$C$64,0),1),'8- Políticas de Administración '!$B$16:$F$64,5,FALSE),"")</f>
        <v/>
      </c>
      <c r="M23" s="443"/>
      <c r="N23" s="448"/>
      <c r="O23" s="441"/>
    </row>
    <row r="24" spans="1:16" ht="42.75" customHeight="1">
      <c r="A24" s="443"/>
      <c r="B24" s="443"/>
      <c r="C24" s="443"/>
      <c r="D24" s="144" t="s">
        <v>298</v>
      </c>
      <c r="E24" s="443"/>
      <c r="F24" s="443"/>
      <c r="G24" s="466"/>
      <c r="H24" s="463"/>
      <c r="I24" s="284"/>
      <c r="J24" s="286"/>
      <c r="K24" s="284" t="str">
        <f>IFERROR(CONCATENATE(INDEX('8- Políticas de Administración '!$B$16:$F$53,MATCH('5- Identificación de Riesgos'!J24,'8- Políticas de Administración '!$C$16:$C$54,0),1)," - ",L24),"")</f>
        <v/>
      </c>
      <c r="L24" s="164" t="str">
        <f>IFERROR(VLOOKUP(INDEX('8- Políticas de Administración '!$B$16:$F$63,MATCH('5- Identificación de Riesgos'!J24,'8- Políticas de Administración '!$C$16:$C$64,0),1),'8- Políticas de Administración '!$B$16:$F$64,5,FALSE),"")</f>
        <v/>
      </c>
      <c r="M24" s="443"/>
      <c r="N24" s="448"/>
      <c r="O24" s="441"/>
    </row>
    <row r="25" spans="1:16" ht="42.75" customHeight="1">
      <c r="A25" s="443"/>
      <c r="B25" s="443"/>
      <c r="C25" s="443"/>
      <c r="D25" s="145" t="s">
        <v>299</v>
      </c>
      <c r="E25" s="443"/>
      <c r="F25" s="443"/>
      <c r="G25" s="466"/>
      <c r="H25" s="463"/>
      <c r="I25" s="284"/>
      <c r="J25" s="286"/>
      <c r="K25" s="284" t="str">
        <f>IFERROR(CONCATENATE(INDEX('8- Políticas de Administración '!$B$16:$F$53,MATCH('5- Identificación de Riesgos'!J25,'8- Políticas de Administración '!$C$16:$C$54,0),1)," - ",L25),"")</f>
        <v/>
      </c>
      <c r="L25" s="164" t="str">
        <f>IFERROR(VLOOKUP(INDEX('8- Políticas de Administración '!$B$16:$F$63,MATCH('5- Identificación de Riesgos'!J25,'8- Políticas de Administración '!$C$16:$C$64,0),1),'8- Políticas de Administración '!$B$16:$F$64,5,FALSE),"")</f>
        <v/>
      </c>
      <c r="M25" s="443"/>
      <c r="N25" s="448"/>
      <c r="O25" s="441"/>
    </row>
    <row r="26" spans="1:16" ht="15.75" thickBot="1">
      <c r="A26" s="443"/>
      <c r="B26" s="443"/>
      <c r="C26" s="443"/>
      <c r="D26" s="145"/>
      <c r="E26" s="443"/>
      <c r="F26" s="443"/>
      <c r="G26" s="466"/>
      <c r="H26" s="463"/>
      <c r="I26" s="284"/>
      <c r="J26" s="286"/>
      <c r="K26" s="284" t="str">
        <f>IFERROR(CONCATENATE(INDEX('8- Políticas de Administración '!$B$16:$F$53,MATCH('5- Identificación de Riesgos'!J26,'8- Políticas de Administración '!$C$16:$C$54,0),1)," - ",L26),"")</f>
        <v/>
      </c>
      <c r="L26" s="164" t="str">
        <f>IFERROR(VLOOKUP(INDEX('8- Políticas de Administración '!$B$16:$F$63,MATCH('5- Identificación de Riesgos'!J26,'8- Políticas de Administración '!$C$16:$C$64,0),1),'8- Políticas de Administración '!$B$16:$F$64,5,FALSE),"")</f>
        <v/>
      </c>
      <c r="M26" s="443"/>
      <c r="N26" s="448"/>
      <c r="O26" s="441"/>
    </row>
    <row r="27" spans="1:16" ht="15.75" hidden="1" thickBot="1">
      <c r="A27" s="443"/>
      <c r="B27" s="443"/>
      <c r="C27" s="443"/>
      <c r="D27" s="249"/>
      <c r="E27" s="443"/>
      <c r="F27" s="443"/>
      <c r="G27" s="466"/>
      <c r="H27" s="463"/>
      <c r="I27" s="284"/>
      <c r="J27" s="286"/>
      <c r="K27" s="284" t="str">
        <f>IFERROR(CONCATENATE(INDEX('8- Políticas de Administración '!$B$16:$F$53,MATCH('5- Identificación de Riesgos'!J27,'8- Políticas de Administración '!$C$16:$C$54,0),1)," - ",L27),"")</f>
        <v/>
      </c>
      <c r="L27" s="164" t="str">
        <f>IFERROR(VLOOKUP(INDEX('8- Políticas de Administración '!$B$16:$F$63,MATCH('5- Identificación de Riesgos'!J27,'8- Políticas de Administración '!$C$16:$C$64,0),1),'8- Políticas de Administración '!$B$16:$F$64,5,FALSE),"")</f>
        <v/>
      </c>
      <c r="M27" s="443"/>
      <c r="N27" s="448"/>
      <c r="O27" s="441"/>
    </row>
    <row r="28" spans="1:16" ht="15.75" hidden="1" thickBot="1">
      <c r="A28" s="443"/>
      <c r="B28" s="443"/>
      <c r="C28" s="443"/>
      <c r="D28" s="249"/>
      <c r="E28" s="443"/>
      <c r="F28" s="443"/>
      <c r="G28" s="466"/>
      <c r="H28" s="463"/>
      <c r="I28" s="284"/>
      <c r="J28" s="286"/>
      <c r="K28" s="284" t="str">
        <f>IFERROR(CONCATENATE(INDEX('8- Políticas de Administración '!$B$16:$F$53,MATCH('5- Identificación de Riesgos'!J28,'8- Políticas de Administración '!$C$16:$C$54,0),1)," - ",L28),"")</f>
        <v/>
      </c>
      <c r="L28" s="164" t="str">
        <f>IFERROR(VLOOKUP(INDEX('8- Políticas de Administración '!$B$16:$F$63,MATCH('5- Identificación de Riesgos'!J28,'8- Políticas de Administración '!$C$16:$C$64,0),1),'8- Políticas de Administración '!$B$16:$F$64,5,FALSE),"")</f>
        <v/>
      </c>
      <c r="M28" s="443"/>
      <c r="N28" s="448"/>
      <c r="O28" s="441"/>
    </row>
    <row r="29" spans="1:16" ht="15.75" hidden="1" thickBot="1">
      <c r="A29" s="444"/>
      <c r="B29" s="444"/>
      <c r="C29" s="444"/>
      <c r="D29" s="251"/>
      <c r="E29" s="444"/>
      <c r="F29" s="444"/>
      <c r="G29" s="467"/>
      <c r="H29" s="464"/>
      <c r="I29" s="285"/>
      <c r="J29" s="287"/>
      <c r="K29" s="285" t="str">
        <f>IFERROR(CONCATENATE(INDEX('8- Políticas de Administración '!$B$16:$F$53,MATCH('5- Identificación de Riesgos'!J29,'8- Políticas de Administración '!$C$16:$C$54,0),1)," - ",L29),"")</f>
        <v/>
      </c>
      <c r="L29" s="165" t="str">
        <f>IFERROR(VLOOKUP(INDEX('8- Políticas de Administración '!$B$16:$F$63,MATCH('5- Identificación de Riesgos'!J29,'8- Políticas de Administración '!$C$16:$C$64,0),1),'8- Políticas de Administración '!$B$16:$F$64,5,FALSE),"")</f>
        <v/>
      </c>
      <c r="M29" s="444"/>
      <c r="N29" s="449"/>
      <c r="O29" s="441"/>
    </row>
    <row r="30" spans="1:16" ht="40.5" customHeight="1">
      <c r="A30" s="450">
        <v>3</v>
      </c>
      <c r="B30" s="497" t="s">
        <v>300</v>
      </c>
      <c r="C30" s="450" t="s">
        <v>301</v>
      </c>
      <c r="D30" s="247" t="s">
        <v>302</v>
      </c>
      <c r="E30" s="450">
        <v>12</v>
      </c>
      <c r="F30" s="450">
        <v>1</v>
      </c>
      <c r="G30" s="465">
        <f t="shared" ref="G30" si="1">+F30/E30</f>
        <v>8.3333333333333329E-2</v>
      </c>
      <c r="H30" s="46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288" t="s">
        <v>286</v>
      </c>
      <c r="J30" s="148" t="s">
        <v>287</v>
      </c>
      <c r="K30" s="288" t="str">
        <f>IFERROR(CONCATENATE(INDEX('8- Políticas de Administración '!$B$16:$F$53,MATCH('5- Identificación de Riesgos'!J30,'8- Políticas de Administración '!$C$16:$C$54,0),1)," - ",L30),"")</f>
        <v>Moderado - 3</v>
      </c>
      <c r="L30" s="166">
        <f>IFERROR(VLOOKUP(INDEX('8- Políticas de Administración '!$B$16:$F$63,MATCH('5- Identificación de Riesgos'!J30,'8- Políticas de Administración '!$C$16:$C$64,0),1),'8- Políticas de Administración '!$B$16:$F$64,5,FALSE),"")</f>
        <v>3</v>
      </c>
      <c r="M30" s="450" t="str">
        <f>IFERROR(CONCATENATE(INDEX('8- Políticas de Administración '!$B$16:$F$53,MATCH(ROUND(AVERAGE(L30:L39),0),'8- Políticas de Administración '!$F$16:$F$53,0),1)," - ",ROUND(AVERAGE(L30:L39),0)),"")</f>
        <v>Moderado - 3</v>
      </c>
      <c r="N30" s="447" t="str">
        <f>IFERROR(CONCATENATE(VLOOKUP((LEFT(H30,LEN(H30)-4)&amp;LEFT(M30,LEN(M30)-4)),'9- Matriz de Calor '!$D$18:$E$42,2,0)," - ",RIGHT(H30,1)*RIGHT(M30,1)),"")</f>
        <v>Moderado - 6</v>
      </c>
      <c r="O30" s="441">
        <f>RIGHT(H30,1)*RIGHT(M30,1)</f>
        <v>6</v>
      </c>
    </row>
    <row r="31" spans="1:16" ht="30" customHeight="1">
      <c r="A31" s="443"/>
      <c r="B31" s="495"/>
      <c r="C31" s="443"/>
      <c r="D31" s="249" t="s">
        <v>304</v>
      </c>
      <c r="E31" s="443"/>
      <c r="F31" s="443"/>
      <c r="G31" s="466"/>
      <c r="H31" s="463"/>
      <c r="I31" s="284"/>
      <c r="J31" s="286"/>
      <c r="K31" s="284" t="str">
        <f>IFERROR(CONCATENATE(INDEX('8- Políticas de Administración '!$B$16:$F$53,MATCH('5- Identificación de Riesgos'!J31,'8- Políticas de Administración '!$C$16:$C$54,0),1)," - ",L31),"")</f>
        <v/>
      </c>
      <c r="L31" s="164" t="str">
        <f>IFERROR(VLOOKUP(INDEX('8- Políticas de Administración '!$B$16:$F$63,MATCH('5- Identificación de Riesgos'!J31,'8- Políticas de Administración '!$C$16:$C$64,0),1),'8- Políticas de Administración '!$B$16:$F$64,5,FALSE),"")</f>
        <v/>
      </c>
      <c r="M31" s="443"/>
      <c r="N31" s="448"/>
      <c r="O31" s="441"/>
    </row>
    <row r="32" spans="1:16" ht="30" customHeight="1">
      <c r="A32" s="443"/>
      <c r="B32" s="495"/>
      <c r="C32" s="443"/>
      <c r="D32" s="249" t="s">
        <v>305</v>
      </c>
      <c r="E32" s="443"/>
      <c r="F32" s="443"/>
      <c r="G32" s="466"/>
      <c r="H32" s="463"/>
      <c r="I32" s="284"/>
      <c r="J32" s="286"/>
      <c r="K32" s="284" t="str">
        <f>IFERROR(CONCATENATE(INDEX('8- Políticas de Administración '!$B$16:$F$53,MATCH('5- Identificación de Riesgos'!J32,'8- Políticas de Administración '!$C$16:$C$54,0),1)," - ",L32),"")</f>
        <v/>
      </c>
      <c r="L32" s="164" t="str">
        <f>IFERROR(VLOOKUP(INDEX('8- Políticas de Administración '!$B$16:$F$63,MATCH('5- Identificación de Riesgos'!J32,'8- Políticas de Administración '!$C$16:$C$64,0),1),'8- Políticas de Administración '!$B$16:$F$64,5,FALSE),"")</f>
        <v/>
      </c>
      <c r="M32" s="443"/>
      <c r="N32" s="448"/>
      <c r="O32" s="441"/>
    </row>
    <row r="33" spans="1:267" ht="49.5" customHeight="1">
      <c r="A33" s="443"/>
      <c r="B33" s="495"/>
      <c r="C33" s="443"/>
      <c r="D33" s="249" t="s">
        <v>306</v>
      </c>
      <c r="E33" s="443"/>
      <c r="F33" s="443"/>
      <c r="G33" s="466"/>
      <c r="H33" s="463"/>
      <c r="I33" s="284"/>
      <c r="J33" s="286"/>
      <c r="K33" s="284" t="str">
        <f>IFERROR(CONCATENATE(INDEX('8- Políticas de Administración '!$B$16:$F$53,MATCH('5- Identificación de Riesgos'!J33,'8- Políticas de Administración '!$C$16:$C$54,0),1)," - ",L33),"")</f>
        <v/>
      </c>
      <c r="L33" s="164" t="str">
        <f>IFERROR(VLOOKUP(INDEX('8- Políticas de Administración '!$B$16:$F$63,MATCH('5- Identificación de Riesgos'!J33,'8- Políticas de Administración '!$C$16:$C$64,0),1),'8- Políticas de Administración '!$B$16:$F$64,5,FALSE),"")</f>
        <v/>
      </c>
      <c r="M33" s="443"/>
      <c r="N33" s="448"/>
      <c r="O33" s="441"/>
    </row>
    <row r="34" spans="1:267" ht="30" customHeight="1">
      <c r="A34" s="443"/>
      <c r="B34" s="495"/>
      <c r="C34" s="443"/>
      <c r="D34" s="145" t="s">
        <v>307</v>
      </c>
      <c r="E34" s="443"/>
      <c r="F34" s="443"/>
      <c r="G34" s="466"/>
      <c r="H34" s="463"/>
      <c r="I34" s="284"/>
      <c r="J34" s="286"/>
      <c r="K34" s="284" t="str">
        <f>IFERROR(CONCATENATE(INDEX('8- Políticas de Administración '!$B$16:$F$53,MATCH('5- Identificación de Riesgos'!J34,'8- Políticas de Administración '!$C$16:$C$54,0),1)," - ",L34),"")</f>
        <v/>
      </c>
      <c r="L34" s="164" t="str">
        <f>IFERROR(VLOOKUP(INDEX('8- Políticas de Administración '!$B$16:$F$63,MATCH('5- Identificación de Riesgos'!J34,'8- Políticas de Administración '!$C$16:$C$64,0),1),'8- Políticas de Administración '!$B$16:$F$64,5,FALSE),"")</f>
        <v/>
      </c>
      <c r="M34" s="443"/>
      <c r="N34" s="448"/>
      <c r="O34" s="441"/>
    </row>
    <row r="35" spans="1:267" ht="30" customHeight="1">
      <c r="A35" s="443"/>
      <c r="B35" s="495"/>
      <c r="C35" s="443"/>
      <c r="D35" s="249" t="s">
        <v>308</v>
      </c>
      <c r="E35" s="443"/>
      <c r="F35" s="443"/>
      <c r="G35" s="466"/>
      <c r="H35" s="463"/>
      <c r="I35" s="284"/>
      <c r="J35" s="286"/>
      <c r="K35" s="284" t="str">
        <f>IFERROR(CONCATENATE(INDEX('8- Políticas de Administración '!$B$16:$F$53,MATCH('5- Identificación de Riesgos'!J35,'8- Políticas de Administración '!$C$16:$C$54,0),1)," - ",L35),"")</f>
        <v/>
      </c>
      <c r="L35" s="164" t="str">
        <f>IFERROR(VLOOKUP(INDEX('8- Políticas de Administración '!$B$16:$F$63,MATCH('5- Identificación de Riesgos'!J35,'8- Políticas de Administración '!$C$16:$C$64,0),1),'8- Políticas de Administración '!$B$16:$F$64,5,FALSE),"")</f>
        <v/>
      </c>
      <c r="M35" s="443"/>
      <c r="N35" s="448"/>
      <c r="O35" s="441"/>
    </row>
    <row r="36" spans="1:267" ht="15.75" thickBot="1">
      <c r="A36" s="443"/>
      <c r="B36" s="495"/>
      <c r="C36" s="443"/>
      <c r="D36" s="249"/>
      <c r="E36" s="443"/>
      <c r="F36" s="443"/>
      <c r="G36" s="466"/>
      <c r="H36" s="463"/>
      <c r="I36" s="284"/>
      <c r="J36" s="286"/>
      <c r="K36" s="284" t="str">
        <f>IFERROR(CONCATENATE(INDEX('8- Políticas de Administración '!$B$16:$F$53,MATCH('5- Identificación de Riesgos'!J36,'8- Políticas de Administración '!$C$16:$C$54,0),1)," - ",L36),"")</f>
        <v/>
      </c>
      <c r="L36" s="164" t="str">
        <f>IFERROR(VLOOKUP(INDEX('8- Políticas de Administración '!$B$16:$F$63,MATCH('5- Identificación de Riesgos'!J36,'8- Políticas de Administración '!$C$16:$C$64,0),1),'8- Políticas de Administración '!$B$16:$F$64,5,FALSE),"")</f>
        <v/>
      </c>
      <c r="M36" s="443"/>
      <c r="N36" s="448"/>
      <c r="O36" s="441"/>
    </row>
    <row r="37" spans="1:267" ht="15.75" hidden="1" thickBot="1">
      <c r="A37" s="443"/>
      <c r="B37" s="495"/>
      <c r="C37" s="443"/>
      <c r="D37" s="249"/>
      <c r="E37" s="443"/>
      <c r="F37" s="443"/>
      <c r="G37" s="466"/>
      <c r="H37" s="463"/>
      <c r="I37" s="284"/>
      <c r="J37" s="286"/>
      <c r="K37" s="284" t="str">
        <f>IFERROR(CONCATENATE(INDEX('8- Políticas de Administración '!$B$16:$F$53,MATCH('5- Identificación de Riesgos'!J37,'8- Políticas de Administración '!$C$16:$C$54,0),1)," - ",L37),"")</f>
        <v/>
      </c>
      <c r="L37" s="164" t="str">
        <f>IFERROR(VLOOKUP(INDEX('8- Políticas de Administración '!$B$16:$F$63,MATCH('5- Identificación de Riesgos'!J37,'8- Políticas de Administración '!$C$16:$C$64,0),1),'8- Políticas de Administración '!$B$16:$F$64,5,FALSE),"")</f>
        <v/>
      </c>
      <c r="M37" s="443"/>
      <c r="N37" s="448"/>
      <c r="O37" s="441"/>
    </row>
    <row r="38" spans="1:267" ht="15.75" hidden="1" thickBot="1">
      <c r="A38" s="443"/>
      <c r="B38" s="495"/>
      <c r="C38" s="443"/>
      <c r="D38" s="249"/>
      <c r="E38" s="443"/>
      <c r="F38" s="443"/>
      <c r="G38" s="466"/>
      <c r="H38" s="463"/>
      <c r="I38" s="284"/>
      <c r="J38" s="286"/>
      <c r="K38" s="284" t="str">
        <f>IFERROR(CONCATENATE(INDEX('8- Políticas de Administración '!$B$16:$F$53,MATCH('5- Identificación de Riesgos'!J38,'8- Políticas de Administración '!$C$16:$C$54,0),1)," - ",L38),"")</f>
        <v/>
      </c>
      <c r="L38" s="164" t="str">
        <f>IFERROR(VLOOKUP(INDEX('8- Políticas de Administración '!$B$16:$F$63,MATCH('5- Identificación de Riesgos'!J38,'8- Políticas de Administración '!$C$16:$C$64,0),1),'8- Políticas de Administración '!$B$16:$F$64,5,FALSE),"")</f>
        <v/>
      </c>
      <c r="M38" s="443"/>
      <c r="N38" s="448"/>
      <c r="O38" s="441"/>
    </row>
    <row r="39" spans="1:267" ht="15.75" hidden="1" thickBot="1">
      <c r="A39" s="443"/>
      <c r="B39" s="495"/>
      <c r="C39" s="443"/>
      <c r="D39" s="249"/>
      <c r="E39" s="443"/>
      <c r="F39" s="443"/>
      <c r="G39" s="466"/>
      <c r="H39" s="463"/>
      <c r="I39" s="284"/>
      <c r="J39" s="286"/>
      <c r="K39" s="284" t="str">
        <f>IFERROR(CONCATENATE(INDEX('8- Políticas de Administración '!$B$16:$F$53,MATCH('5- Identificación de Riesgos'!J39,'8- Políticas de Administración '!$C$16:$C$54,0),1)," - ",L39),"")</f>
        <v/>
      </c>
      <c r="L39" s="164" t="str">
        <f>IFERROR(VLOOKUP(INDEX('8- Políticas de Administración '!$B$16:$F$63,MATCH('5- Identificación de Riesgos'!J39,'8- Políticas de Administración '!$C$16:$C$64,0),1),'8- Políticas de Administración '!$B$16:$F$64,5,FALSE),"")</f>
        <v/>
      </c>
      <c r="M39" s="443"/>
      <c r="N39" s="448"/>
      <c r="O39" s="441"/>
    </row>
    <row r="40" spans="1:267" s="109" customFormat="1" ht="36.75" hidden="1" customHeight="1">
      <c r="A40" s="491">
        <v>4</v>
      </c>
      <c r="B40" s="494" t="s">
        <v>309</v>
      </c>
      <c r="C40" s="485" t="s">
        <v>310</v>
      </c>
      <c r="D40" s="296" t="s">
        <v>311</v>
      </c>
      <c r="E40" s="485"/>
      <c r="F40" s="485"/>
      <c r="G40" s="481" t="e">
        <f t="shared" ref="G40" si="2">F40/E40</f>
        <v>#DIV/0!</v>
      </c>
      <c r="H40" s="484" t="e">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#DIV/0!</v>
      </c>
      <c r="I40" s="291"/>
      <c r="J40" s="149"/>
      <c r="K40" s="291" t="str">
        <f>IFERROR(CONCATENATE(INDEX('8- Políticas de Administración '!$B$16:$F$53,MATCH('5- Identificación de Riesgos'!J40,'8- Políticas de Administración '!$C$16:$C$54,0),1)," - ",L40),"")</f>
        <v/>
      </c>
      <c r="L40" s="297" t="str">
        <f>IFERROR(VLOOKUP(INDEX('8- Políticas de Administración '!$B$16:$F$63,MATCH('5- Identificación de Riesgos'!J40,'8- Políticas de Administración '!$C$16:$C$64,0),1),'8- Políticas de Administración '!$B$16:$F$64,5,FALSE),"")</f>
        <v/>
      </c>
      <c r="M40" s="485" t="str">
        <f>IFERROR(CONCATENATE(INDEX('8- Políticas de Administración '!$B$16:$F$53,MATCH(ROUND(AVERAGE(L40:L49),0),'8- Políticas de Administración '!$F$16:$F$53,0),1)," - ",ROUND(AVERAGE(L40:L49),0)),"")</f>
        <v/>
      </c>
      <c r="N40" s="486" t="str">
        <f>IFERROR(CONCATENATE(VLOOKUP((LEFT(H40,LEN(H40)-4)&amp;LEFT(M40,LEN(M40)-4)),'9- Matriz de Calor '!$D$18:$E$42,2,0)," - ",RIGHT(H40,1)*RIGHT(M40,1)),"")</f>
        <v/>
      </c>
      <c r="O40" s="489" t="e">
        <f>RIGHT(H40,1)*RIGHT(M40,1)</f>
        <v>#DIV/0!</v>
      </c>
      <c r="P40" s="108"/>
      <c r="Q40" s="11"/>
      <c r="R40" s="11"/>
      <c r="S40" s="11"/>
      <c r="T40" s="11"/>
      <c r="U40" s="11"/>
      <c r="V40" s="11"/>
      <c r="W40" s="11"/>
      <c r="X40" s="11"/>
      <c r="Y40" s="11"/>
      <c r="Z40" s="11"/>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c r="IW40" s="108"/>
      <c r="IX40" s="108"/>
      <c r="IY40" s="108"/>
      <c r="IZ40" s="108"/>
      <c r="JA40" s="108"/>
      <c r="JB40" s="108"/>
      <c r="JC40" s="108"/>
      <c r="JD40" s="108"/>
      <c r="JE40" s="108"/>
      <c r="JF40" s="108"/>
      <c r="JG40" s="108"/>
    </row>
    <row r="41" spans="1:267" s="109" customFormat="1" ht="34.5" hidden="1" customHeight="1">
      <c r="A41" s="492"/>
      <c r="B41" s="495"/>
      <c r="C41" s="443"/>
      <c r="D41" s="146" t="s">
        <v>313</v>
      </c>
      <c r="E41" s="443"/>
      <c r="F41" s="443"/>
      <c r="G41" s="482"/>
      <c r="H41" s="463"/>
      <c r="I41" s="250"/>
      <c r="J41" s="241"/>
      <c r="K41" s="250" t="str">
        <f>IFERROR(CONCATENATE(INDEX('8- Políticas de Administración '!$B$16:$F$53,MATCH('5- Identificación de Riesgos'!J41,'8- Políticas de Administración '!$C$16:$C$54,0),1)," - ",L41),"")</f>
        <v/>
      </c>
      <c r="L41" s="164" t="str">
        <f>IFERROR(VLOOKUP(INDEX('8- Políticas de Administración '!$B$16:$F$63,MATCH('5- Identificación de Riesgos'!J41,'8- Políticas de Administración '!$C$16:$C$64,0),1),'8- Políticas de Administración '!$B$16:$F$64,5,FALSE),"")</f>
        <v/>
      </c>
      <c r="M41" s="443"/>
      <c r="N41" s="448"/>
      <c r="O41" s="490"/>
      <c r="P41" s="108"/>
      <c r="Q41" s="11"/>
      <c r="R41" s="11"/>
      <c r="S41" s="11"/>
      <c r="T41" s="11"/>
      <c r="U41" s="11"/>
      <c r="V41" s="11"/>
      <c r="W41" s="11"/>
      <c r="X41" s="11"/>
      <c r="Y41" s="11"/>
      <c r="Z41" s="11"/>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8"/>
      <c r="HS41" s="108"/>
      <c r="HT41" s="108"/>
      <c r="HU41" s="108"/>
      <c r="HV41" s="108"/>
      <c r="HW41" s="108"/>
      <c r="HX41" s="108"/>
      <c r="HY41" s="108"/>
      <c r="HZ41" s="108"/>
      <c r="IA41" s="108"/>
      <c r="IB41" s="108"/>
      <c r="IC41" s="108"/>
      <c r="ID41" s="108"/>
      <c r="IE41" s="108"/>
      <c r="IF41" s="108"/>
      <c r="IG41" s="108"/>
      <c r="IH41" s="108"/>
      <c r="II41" s="108"/>
      <c r="IJ41" s="108"/>
      <c r="IK41" s="108"/>
      <c r="IL41" s="108"/>
      <c r="IM41" s="108"/>
      <c r="IN41" s="108"/>
      <c r="IO41" s="108"/>
      <c r="IP41" s="108"/>
      <c r="IQ41" s="108"/>
      <c r="IR41" s="108"/>
      <c r="IS41" s="108"/>
      <c r="IT41" s="108"/>
      <c r="IU41" s="108"/>
      <c r="IV41" s="108"/>
      <c r="IW41" s="108"/>
      <c r="IX41" s="108"/>
      <c r="IY41" s="108"/>
      <c r="IZ41" s="108"/>
      <c r="JA41" s="108"/>
      <c r="JB41" s="108"/>
      <c r="JC41" s="108"/>
      <c r="JD41" s="108"/>
      <c r="JE41" s="108"/>
      <c r="JF41" s="108"/>
      <c r="JG41" s="108"/>
    </row>
    <row r="42" spans="1:267" s="109" customFormat="1" ht="34.5" hidden="1" customHeight="1">
      <c r="A42" s="492"/>
      <c r="B42" s="495"/>
      <c r="C42" s="443"/>
      <c r="D42" s="146" t="s">
        <v>316</v>
      </c>
      <c r="E42" s="443"/>
      <c r="F42" s="443"/>
      <c r="G42" s="482"/>
      <c r="H42" s="463"/>
      <c r="I42" s="250"/>
      <c r="J42" s="241"/>
      <c r="K42" s="250" t="str">
        <f>IFERROR(CONCATENATE(INDEX('8- Políticas de Administración '!$B$16:$F$53,MATCH('5- Identificación de Riesgos'!J42,'8- Políticas de Administración '!$C$16:$C$54,0),1)," - ",L42),"")</f>
        <v/>
      </c>
      <c r="L42" s="164" t="str">
        <f>IFERROR(VLOOKUP(INDEX('8- Políticas de Administración '!$B$16:$F$63,MATCH('5- Identificación de Riesgos'!J42,'8- Políticas de Administración '!$C$16:$C$64,0),1),'8- Políticas de Administración '!$B$16:$F$64,5,FALSE),"")</f>
        <v/>
      </c>
      <c r="M42" s="443"/>
      <c r="N42" s="448"/>
      <c r="O42" s="490"/>
      <c r="P42" s="108"/>
      <c r="Q42" s="11"/>
      <c r="R42" s="11"/>
      <c r="S42" s="11"/>
      <c r="T42" s="11"/>
      <c r="U42" s="11"/>
      <c r="V42" s="11"/>
      <c r="W42" s="11"/>
      <c r="X42" s="11"/>
      <c r="Y42" s="11"/>
      <c r="Z42" s="11"/>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8"/>
      <c r="HS42" s="108"/>
      <c r="HT42" s="108"/>
      <c r="HU42" s="108"/>
      <c r="HV42" s="108"/>
      <c r="HW42" s="108"/>
      <c r="HX42" s="108"/>
      <c r="HY42" s="108"/>
      <c r="HZ42" s="108"/>
      <c r="IA42" s="108"/>
      <c r="IB42" s="108"/>
      <c r="IC42" s="108"/>
      <c r="ID42" s="108"/>
      <c r="IE42" s="108"/>
      <c r="IF42" s="108"/>
      <c r="IG42" s="108"/>
      <c r="IH42" s="108"/>
      <c r="II42" s="108"/>
      <c r="IJ42" s="108"/>
      <c r="IK42" s="108"/>
      <c r="IL42" s="108"/>
      <c r="IM42" s="108"/>
      <c r="IN42" s="108"/>
      <c r="IO42" s="108"/>
      <c r="IP42" s="108"/>
      <c r="IQ42" s="108"/>
      <c r="IR42" s="108"/>
      <c r="IS42" s="108"/>
      <c r="IT42" s="108"/>
      <c r="IU42" s="108"/>
      <c r="IV42" s="108"/>
      <c r="IW42" s="108"/>
      <c r="IX42" s="108"/>
      <c r="IY42" s="108"/>
      <c r="IZ42" s="108"/>
      <c r="JA42" s="108"/>
      <c r="JB42" s="108"/>
      <c r="JC42" s="108"/>
      <c r="JD42" s="108"/>
      <c r="JE42" s="108"/>
      <c r="JF42" s="108"/>
      <c r="JG42" s="108"/>
    </row>
    <row r="43" spans="1:267" s="109" customFormat="1" ht="34.5" hidden="1" customHeight="1">
      <c r="A43" s="492"/>
      <c r="B43" s="495"/>
      <c r="C43" s="443"/>
      <c r="D43" s="146" t="s">
        <v>319</v>
      </c>
      <c r="E43" s="443"/>
      <c r="F43" s="443"/>
      <c r="G43" s="482"/>
      <c r="H43" s="463"/>
      <c r="I43" s="250"/>
      <c r="J43" s="241"/>
      <c r="K43" s="250" t="str">
        <f>IFERROR(CONCATENATE(INDEX('8- Políticas de Administración '!$B$16:$F$53,MATCH('5- Identificación de Riesgos'!J43,'8- Políticas de Administración '!$C$16:$C$54,0),1)," - ",L43),"")</f>
        <v/>
      </c>
      <c r="L43" s="164" t="str">
        <f>IFERROR(VLOOKUP(INDEX('8- Políticas de Administración '!$B$16:$F$63,MATCH('5- Identificación de Riesgos'!J43,'8- Políticas de Administración '!$C$16:$C$64,0),1),'8- Políticas de Administración '!$B$16:$F$64,5,FALSE),"")</f>
        <v/>
      </c>
      <c r="M43" s="443"/>
      <c r="N43" s="448"/>
      <c r="O43" s="490"/>
      <c r="P43" s="108"/>
      <c r="Q43" s="11"/>
      <c r="R43" s="11"/>
      <c r="S43" s="11"/>
      <c r="T43" s="11"/>
      <c r="U43" s="11"/>
      <c r="V43" s="11"/>
      <c r="W43" s="11"/>
      <c r="X43" s="11"/>
      <c r="Y43" s="11"/>
      <c r="Z43" s="11"/>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8"/>
      <c r="HS43" s="108"/>
      <c r="HT43" s="108"/>
      <c r="HU43" s="108"/>
      <c r="HV43" s="108"/>
      <c r="HW43" s="108"/>
      <c r="HX43" s="108"/>
      <c r="HY43" s="108"/>
      <c r="HZ43" s="108"/>
      <c r="IA43" s="108"/>
      <c r="IB43" s="108"/>
      <c r="IC43" s="108"/>
      <c r="ID43" s="108"/>
      <c r="IE43" s="108"/>
      <c r="IF43" s="108"/>
      <c r="IG43" s="108"/>
      <c r="IH43" s="108"/>
      <c r="II43" s="108"/>
      <c r="IJ43" s="108"/>
      <c r="IK43" s="108"/>
      <c r="IL43" s="108"/>
      <c r="IM43" s="108"/>
      <c r="IN43" s="108"/>
      <c r="IO43" s="108"/>
      <c r="IP43" s="108"/>
      <c r="IQ43" s="108"/>
      <c r="IR43" s="108"/>
      <c r="IS43" s="108"/>
      <c r="IT43" s="108"/>
      <c r="IU43" s="108"/>
      <c r="IV43" s="108"/>
      <c r="IW43" s="108"/>
      <c r="IX43" s="108"/>
      <c r="IY43" s="108"/>
      <c r="IZ43" s="108"/>
      <c r="JA43" s="108"/>
      <c r="JB43" s="108"/>
      <c r="JC43" s="108"/>
      <c r="JD43" s="108"/>
      <c r="JE43" s="108"/>
      <c r="JF43" s="108"/>
      <c r="JG43" s="108"/>
    </row>
    <row r="44" spans="1:267" s="109" customFormat="1" ht="34.5" hidden="1" customHeight="1">
      <c r="A44" s="492"/>
      <c r="B44" s="495"/>
      <c r="C44" s="443"/>
      <c r="D44" s="147" t="s">
        <v>321</v>
      </c>
      <c r="E44" s="443"/>
      <c r="F44" s="443"/>
      <c r="G44" s="482"/>
      <c r="H44" s="463"/>
      <c r="I44" s="250"/>
      <c r="J44" s="241"/>
      <c r="K44" s="250" t="str">
        <f>IFERROR(CONCATENATE(INDEX('8- Políticas de Administración '!$B$16:$F$53,MATCH('5- Identificación de Riesgos'!J44,'8- Políticas de Administración '!$C$16:$C$54,0),1)," - ",L44),"")</f>
        <v/>
      </c>
      <c r="L44" s="164" t="str">
        <f>IFERROR(VLOOKUP(INDEX('8- Políticas de Administración '!$B$16:$F$63,MATCH('5- Identificación de Riesgos'!J44,'8- Políticas de Administración '!$C$16:$C$64,0),1),'8- Políticas de Administración '!$B$16:$F$64,5,FALSE),"")</f>
        <v/>
      </c>
      <c r="M44" s="443"/>
      <c r="N44" s="448"/>
      <c r="O44" s="490"/>
      <c r="P44" s="108"/>
      <c r="Q44" s="11"/>
      <c r="R44" s="11"/>
      <c r="S44" s="11"/>
      <c r="T44" s="11"/>
      <c r="U44" s="11"/>
      <c r="V44" s="11"/>
      <c r="W44" s="11"/>
      <c r="X44" s="11"/>
      <c r="Y44" s="11"/>
      <c r="Z44" s="11"/>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c r="IU44" s="108"/>
      <c r="IV44" s="108"/>
      <c r="IW44" s="108"/>
      <c r="IX44" s="108"/>
      <c r="IY44" s="108"/>
      <c r="IZ44" s="108"/>
      <c r="JA44" s="108"/>
      <c r="JB44" s="108"/>
      <c r="JC44" s="108"/>
      <c r="JD44" s="108"/>
      <c r="JE44" s="108"/>
      <c r="JF44" s="108"/>
      <c r="JG44" s="108"/>
    </row>
    <row r="45" spans="1:267" s="109" customFormat="1" hidden="1">
      <c r="A45" s="492"/>
      <c r="B45" s="495"/>
      <c r="C45" s="443"/>
      <c r="D45" s="249"/>
      <c r="E45" s="443"/>
      <c r="F45" s="443"/>
      <c r="G45" s="482"/>
      <c r="H45" s="463"/>
      <c r="I45" s="250"/>
      <c r="J45" s="241"/>
      <c r="K45" s="250" t="str">
        <f>IFERROR(CONCATENATE(INDEX('8- Políticas de Administración '!$B$16:$F$53,MATCH('5- Identificación de Riesgos'!J45,'8- Políticas de Administración '!$C$16:$C$54,0),1)," - ",L45),"")</f>
        <v/>
      </c>
      <c r="L45" s="164" t="str">
        <f>IFERROR(VLOOKUP(INDEX('8- Políticas de Administración '!$B$16:$F$63,MATCH('5- Identificación de Riesgos'!J45,'8- Políticas de Administración '!$C$16:$C$64,0),1),'8- Políticas de Administración '!$B$16:$F$64,5,FALSE),"")</f>
        <v/>
      </c>
      <c r="M45" s="443"/>
      <c r="N45" s="448"/>
      <c r="O45" s="490"/>
      <c r="P45" s="108"/>
      <c r="Q45" s="11"/>
      <c r="R45" s="11"/>
      <c r="S45" s="11"/>
      <c r="T45" s="11"/>
      <c r="U45" s="11"/>
      <c r="V45" s="11"/>
      <c r="W45" s="11"/>
      <c r="X45" s="11"/>
      <c r="Y45" s="11"/>
      <c r="Z45" s="11"/>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8"/>
      <c r="HS45" s="108"/>
      <c r="HT45" s="108"/>
      <c r="HU45" s="108"/>
      <c r="HV45" s="108"/>
      <c r="HW45" s="108"/>
      <c r="HX45" s="108"/>
      <c r="HY45" s="108"/>
      <c r="HZ45" s="108"/>
      <c r="IA45" s="108"/>
      <c r="IB45" s="108"/>
      <c r="IC45" s="108"/>
      <c r="ID45" s="108"/>
      <c r="IE45" s="108"/>
      <c r="IF45" s="108"/>
      <c r="IG45" s="108"/>
      <c r="IH45" s="108"/>
      <c r="II45" s="108"/>
      <c r="IJ45" s="108"/>
      <c r="IK45" s="108"/>
      <c r="IL45" s="108"/>
      <c r="IM45" s="108"/>
      <c r="IN45" s="108"/>
      <c r="IO45" s="108"/>
      <c r="IP45" s="108"/>
      <c r="IQ45" s="108"/>
      <c r="IR45" s="108"/>
      <c r="IS45" s="108"/>
      <c r="IT45" s="108"/>
      <c r="IU45" s="108"/>
      <c r="IV45" s="108"/>
      <c r="IW45" s="108"/>
      <c r="IX45" s="108"/>
      <c r="IY45" s="108"/>
      <c r="IZ45" s="108"/>
      <c r="JA45" s="108"/>
      <c r="JB45" s="108"/>
      <c r="JC45" s="108"/>
      <c r="JD45" s="108"/>
      <c r="JE45" s="108"/>
      <c r="JF45" s="108"/>
      <c r="JG45" s="108"/>
    </row>
    <row r="46" spans="1:267" s="109" customFormat="1" hidden="1">
      <c r="A46" s="492"/>
      <c r="B46" s="495"/>
      <c r="C46" s="443"/>
      <c r="D46" s="249"/>
      <c r="E46" s="443"/>
      <c r="F46" s="443"/>
      <c r="G46" s="482"/>
      <c r="H46" s="463"/>
      <c r="I46" s="250"/>
      <c r="J46" s="241"/>
      <c r="K46" s="250" t="str">
        <f>IFERROR(CONCATENATE(INDEX('8- Políticas de Administración '!$B$16:$F$53,MATCH('5- Identificación de Riesgos'!J46,'8- Políticas de Administración '!$C$16:$C$54,0),1)," - ",L46),"")</f>
        <v/>
      </c>
      <c r="L46" s="164" t="str">
        <f>IFERROR(VLOOKUP(INDEX('8- Políticas de Administración '!$B$16:$F$63,MATCH('5- Identificación de Riesgos'!J46,'8- Políticas de Administración '!$C$16:$C$64,0),1),'8- Políticas de Administración '!$B$16:$F$64,5,FALSE),"")</f>
        <v/>
      </c>
      <c r="M46" s="443"/>
      <c r="N46" s="448"/>
      <c r="O46" s="490"/>
      <c r="P46" s="108"/>
      <c r="Q46" s="11"/>
      <c r="R46" s="11"/>
      <c r="S46" s="11"/>
      <c r="T46" s="11"/>
      <c r="U46" s="11"/>
      <c r="V46" s="11"/>
      <c r="W46" s="11"/>
      <c r="X46" s="11"/>
      <c r="Y46" s="11"/>
      <c r="Z46" s="11"/>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08"/>
      <c r="HC46" s="108"/>
      <c r="HD46" s="108"/>
      <c r="HE46" s="108"/>
      <c r="HF46" s="108"/>
      <c r="HG46" s="108"/>
      <c r="HH46" s="108"/>
      <c r="HI46" s="108"/>
      <c r="HJ46" s="108"/>
      <c r="HK46" s="108"/>
      <c r="HL46" s="108"/>
      <c r="HM46" s="108"/>
      <c r="HN46" s="108"/>
      <c r="HO46" s="108"/>
      <c r="HP46" s="108"/>
      <c r="HQ46" s="108"/>
      <c r="HR46" s="108"/>
      <c r="HS46" s="108"/>
      <c r="HT46" s="108"/>
      <c r="HU46" s="108"/>
      <c r="HV46" s="108"/>
      <c r="HW46" s="108"/>
      <c r="HX46" s="108"/>
      <c r="HY46" s="108"/>
      <c r="HZ46" s="108"/>
      <c r="IA46" s="108"/>
      <c r="IB46" s="108"/>
      <c r="IC46" s="108"/>
      <c r="ID46" s="108"/>
      <c r="IE46" s="108"/>
      <c r="IF46" s="108"/>
      <c r="IG46" s="108"/>
      <c r="IH46" s="108"/>
      <c r="II46" s="108"/>
      <c r="IJ46" s="108"/>
      <c r="IK46" s="108"/>
      <c r="IL46" s="108"/>
      <c r="IM46" s="108"/>
      <c r="IN46" s="108"/>
      <c r="IO46" s="108"/>
      <c r="IP46" s="108"/>
      <c r="IQ46" s="108"/>
      <c r="IR46" s="108"/>
      <c r="IS46" s="108"/>
      <c r="IT46" s="108"/>
      <c r="IU46" s="108"/>
      <c r="IV46" s="108"/>
      <c r="IW46" s="108"/>
      <c r="IX46" s="108"/>
      <c r="IY46" s="108"/>
      <c r="IZ46" s="108"/>
      <c r="JA46" s="108"/>
      <c r="JB46" s="108"/>
      <c r="JC46" s="108"/>
      <c r="JD46" s="108"/>
      <c r="JE46" s="108"/>
      <c r="JF46" s="108"/>
      <c r="JG46" s="108"/>
    </row>
    <row r="47" spans="1:267" s="109" customFormat="1" hidden="1">
      <c r="A47" s="492"/>
      <c r="B47" s="495"/>
      <c r="C47" s="443"/>
      <c r="D47" s="249"/>
      <c r="E47" s="443"/>
      <c r="F47" s="443"/>
      <c r="G47" s="482"/>
      <c r="H47" s="463"/>
      <c r="I47" s="250"/>
      <c r="J47" s="241"/>
      <c r="K47" s="250" t="str">
        <f>IFERROR(CONCATENATE(INDEX('8- Políticas de Administración '!$B$16:$F$53,MATCH('5- Identificación de Riesgos'!J47,'8- Políticas de Administración '!$C$16:$C$54,0),1)," - ",L47),"")</f>
        <v/>
      </c>
      <c r="L47" s="164" t="str">
        <f>IFERROR(VLOOKUP(INDEX('8- Políticas de Administración '!$B$16:$F$63,MATCH('5- Identificación de Riesgos'!J47,'8- Políticas de Administración '!$C$16:$C$64,0),1),'8- Políticas de Administración '!$B$16:$F$64,5,FALSE),"")</f>
        <v/>
      </c>
      <c r="M47" s="443"/>
      <c r="N47" s="448"/>
      <c r="O47" s="490"/>
      <c r="P47" s="108"/>
      <c r="Q47" s="11"/>
      <c r="R47" s="11"/>
      <c r="S47" s="11"/>
      <c r="T47" s="11"/>
      <c r="U47" s="11"/>
      <c r="V47" s="11"/>
      <c r="W47" s="11"/>
      <c r="X47" s="11"/>
      <c r="Y47" s="11"/>
      <c r="Z47" s="11"/>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c r="HX47" s="108"/>
      <c r="HY47" s="108"/>
      <c r="HZ47" s="108"/>
      <c r="IA47" s="108"/>
      <c r="IB47" s="108"/>
      <c r="IC47" s="108"/>
      <c r="ID47" s="108"/>
      <c r="IE47" s="108"/>
      <c r="IF47" s="108"/>
      <c r="IG47" s="108"/>
      <c r="IH47" s="108"/>
      <c r="II47" s="108"/>
      <c r="IJ47" s="108"/>
      <c r="IK47" s="108"/>
      <c r="IL47" s="108"/>
      <c r="IM47" s="108"/>
      <c r="IN47" s="108"/>
      <c r="IO47" s="108"/>
      <c r="IP47" s="108"/>
      <c r="IQ47" s="108"/>
      <c r="IR47" s="108"/>
      <c r="IS47" s="108"/>
      <c r="IT47" s="108"/>
      <c r="IU47" s="108"/>
      <c r="IV47" s="108"/>
      <c r="IW47" s="108"/>
      <c r="IX47" s="108"/>
      <c r="IY47" s="108"/>
      <c r="IZ47" s="108"/>
      <c r="JA47" s="108"/>
      <c r="JB47" s="108"/>
      <c r="JC47" s="108"/>
      <c r="JD47" s="108"/>
      <c r="JE47" s="108"/>
      <c r="JF47" s="108"/>
      <c r="JG47" s="108"/>
    </row>
    <row r="48" spans="1:267" s="109" customFormat="1" hidden="1">
      <c r="A48" s="492"/>
      <c r="B48" s="495"/>
      <c r="C48" s="443"/>
      <c r="D48" s="249"/>
      <c r="E48" s="443"/>
      <c r="F48" s="443"/>
      <c r="G48" s="482"/>
      <c r="H48" s="463"/>
      <c r="I48" s="250"/>
      <c r="J48" s="241"/>
      <c r="K48" s="250" t="str">
        <f>IFERROR(CONCATENATE(INDEX('8- Políticas de Administración '!$B$16:$F$53,MATCH('5- Identificación de Riesgos'!J48,'8- Políticas de Administración '!$C$16:$C$54,0),1)," - ",L48),"")</f>
        <v/>
      </c>
      <c r="L48" s="164" t="str">
        <f>IFERROR(VLOOKUP(INDEX('8- Políticas de Administración '!$B$16:$F$63,MATCH('5- Identificación de Riesgos'!J48,'8- Políticas de Administración '!$C$16:$C$64,0),1),'8- Políticas de Administración '!$B$16:$F$64,5,FALSE),"")</f>
        <v/>
      </c>
      <c r="M48" s="443"/>
      <c r="N48" s="448"/>
      <c r="O48" s="490"/>
      <c r="P48" s="108"/>
      <c r="Q48" s="11"/>
      <c r="R48" s="11"/>
      <c r="S48" s="11"/>
      <c r="T48" s="11"/>
      <c r="U48" s="11"/>
      <c r="V48" s="11"/>
      <c r="W48" s="11"/>
      <c r="X48" s="11"/>
      <c r="Y48" s="11"/>
      <c r="Z48" s="11"/>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08"/>
      <c r="FU48" s="108"/>
      <c r="FV48" s="108"/>
      <c r="FW48" s="108"/>
      <c r="FX48" s="108"/>
      <c r="FY48" s="108"/>
      <c r="FZ48" s="108"/>
      <c r="GA48" s="108"/>
      <c r="GB48" s="108"/>
      <c r="GC48" s="108"/>
      <c r="GD48" s="108"/>
      <c r="GE48" s="108"/>
      <c r="GF48" s="108"/>
      <c r="GG48" s="108"/>
      <c r="GH48" s="108"/>
      <c r="GI48" s="108"/>
      <c r="GJ48" s="108"/>
      <c r="GK48" s="108"/>
      <c r="GL48" s="108"/>
      <c r="GM48" s="108"/>
      <c r="GN48" s="108"/>
      <c r="GO48" s="108"/>
      <c r="GP48" s="108"/>
      <c r="GQ48" s="108"/>
      <c r="GR48" s="108"/>
      <c r="GS48" s="108"/>
      <c r="GT48" s="108"/>
      <c r="GU48" s="108"/>
      <c r="GV48" s="108"/>
      <c r="GW48" s="108"/>
      <c r="GX48" s="108"/>
      <c r="GY48" s="108"/>
      <c r="GZ48" s="108"/>
      <c r="HA48" s="108"/>
      <c r="HB48" s="108"/>
      <c r="HC48" s="108"/>
      <c r="HD48" s="108"/>
      <c r="HE48" s="108"/>
      <c r="HF48" s="108"/>
      <c r="HG48" s="108"/>
      <c r="HH48" s="108"/>
      <c r="HI48" s="108"/>
      <c r="HJ48" s="108"/>
      <c r="HK48" s="108"/>
      <c r="HL48" s="108"/>
      <c r="HM48" s="108"/>
      <c r="HN48" s="108"/>
      <c r="HO48" s="108"/>
      <c r="HP48" s="108"/>
      <c r="HQ48" s="108"/>
      <c r="HR48" s="108"/>
      <c r="HS48" s="108"/>
      <c r="HT48" s="108"/>
      <c r="HU48" s="108"/>
      <c r="HV48" s="108"/>
      <c r="HW48" s="108"/>
      <c r="HX48" s="108"/>
      <c r="HY48" s="108"/>
      <c r="HZ48" s="108"/>
      <c r="IA48" s="108"/>
      <c r="IB48" s="108"/>
      <c r="IC48" s="108"/>
      <c r="ID48" s="108"/>
      <c r="IE48" s="108"/>
      <c r="IF48" s="108"/>
      <c r="IG48" s="108"/>
      <c r="IH48" s="108"/>
      <c r="II48" s="108"/>
      <c r="IJ48" s="108"/>
      <c r="IK48" s="108"/>
      <c r="IL48" s="108"/>
      <c r="IM48" s="108"/>
      <c r="IN48" s="108"/>
      <c r="IO48" s="108"/>
      <c r="IP48" s="108"/>
      <c r="IQ48" s="108"/>
      <c r="IR48" s="108"/>
      <c r="IS48" s="108"/>
      <c r="IT48" s="108"/>
      <c r="IU48" s="108"/>
      <c r="IV48" s="108"/>
      <c r="IW48" s="108"/>
      <c r="IX48" s="108"/>
      <c r="IY48" s="108"/>
      <c r="IZ48" s="108"/>
      <c r="JA48" s="108"/>
      <c r="JB48" s="108"/>
      <c r="JC48" s="108"/>
      <c r="JD48" s="108"/>
      <c r="JE48" s="108"/>
      <c r="JF48" s="108"/>
      <c r="JG48" s="108"/>
    </row>
    <row r="49" spans="1:267" s="109" customFormat="1" ht="15.75" hidden="1" thickBot="1">
      <c r="A49" s="493"/>
      <c r="B49" s="496"/>
      <c r="C49" s="444"/>
      <c r="D49" s="251"/>
      <c r="E49" s="444"/>
      <c r="F49" s="444"/>
      <c r="G49" s="483"/>
      <c r="H49" s="464"/>
      <c r="I49" s="252"/>
      <c r="J49" s="242"/>
      <c r="K49" s="252" t="str">
        <f>IFERROR(CONCATENATE(INDEX('8- Políticas de Administración '!$B$16:$F$53,MATCH('5- Identificación de Riesgos'!J49,'8- Políticas de Administración '!$C$16:$C$54,0),1)," - ",L49),"")</f>
        <v/>
      </c>
      <c r="L49" s="165" t="str">
        <f>IFERROR(VLOOKUP(INDEX('8- Políticas de Administración '!$B$16:$F$63,MATCH('5- Identificación de Riesgos'!J49,'8- Políticas de Administración '!$C$16:$C$64,0),1),'8- Políticas de Administración '!$B$16:$F$64,5,FALSE),"")</f>
        <v/>
      </c>
      <c r="M49" s="444"/>
      <c r="N49" s="449"/>
      <c r="O49" s="490"/>
      <c r="P49" s="108"/>
      <c r="Q49" s="11"/>
      <c r="R49" s="11"/>
      <c r="S49" s="11"/>
      <c r="T49" s="11"/>
      <c r="U49" s="11"/>
      <c r="V49" s="11"/>
      <c r="W49" s="11"/>
      <c r="X49" s="11"/>
      <c r="Y49" s="11"/>
      <c r="Z49" s="11"/>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c r="GH49" s="108"/>
      <c r="GI49" s="108"/>
      <c r="GJ49" s="108"/>
      <c r="GK49" s="108"/>
      <c r="GL49" s="108"/>
      <c r="GM49" s="108"/>
      <c r="GN49" s="108"/>
      <c r="GO49" s="108"/>
      <c r="GP49" s="108"/>
      <c r="GQ49" s="108"/>
      <c r="GR49" s="108"/>
      <c r="GS49" s="108"/>
      <c r="GT49" s="108"/>
      <c r="GU49" s="108"/>
      <c r="GV49" s="108"/>
      <c r="GW49" s="108"/>
      <c r="GX49" s="108"/>
      <c r="GY49" s="108"/>
      <c r="GZ49" s="108"/>
      <c r="HA49" s="108"/>
      <c r="HB49" s="108"/>
      <c r="HC49" s="108"/>
      <c r="HD49" s="108"/>
      <c r="HE49" s="108"/>
      <c r="HF49" s="108"/>
      <c r="HG49" s="108"/>
      <c r="HH49" s="108"/>
      <c r="HI49" s="108"/>
      <c r="HJ49" s="108"/>
      <c r="HK49" s="108"/>
      <c r="HL49" s="108"/>
      <c r="HM49" s="108"/>
      <c r="HN49" s="108"/>
      <c r="HO49" s="108"/>
      <c r="HP49" s="108"/>
      <c r="HQ49" s="108"/>
      <c r="HR49" s="108"/>
      <c r="HS49" s="108"/>
      <c r="HT49" s="108"/>
      <c r="HU49" s="108"/>
      <c r="HV49" s="108"/>
      <c r="HW49" s="108"/>
      <c r="HX49" s="108"/>
      <c r="HY49" s="108"/>
      <c r="HZ49" s="108"/>
      <c r="IA49" s="108"/>
      <c r="IB49" s="108"/>
      <c r="IC49" s="108"/>
      <c r="ID49" s="108"/>
      <c r="IE49" s="108"/>
      <c r="IF49" s="108"/>
      <c r="IG49" s="108"/>
      <c r="IH49" s="108"/>
      <c r="II49" s="108"/>
      <c r="IJ49" s="108"/>
      <c r="IK49" s="108"/>
      <c r="IL49" s="108"/>
      <c r="IM49" s="108"/>
      <c r="IN49" s="108"/>
      <c r="IO49" s="108"/>
      <c r="IP49" s="108"/>
      <c r="IQ49" s="108"/>
      <c r="IR49" s="108"/>
      <c r="IS49" s="108"/>
      <c r="IT49" s="108"/>
      <c r="IU49" s="108"/>
      <c r="IV49" s="108"/>
      <c r="IW49" s="108"/>
      <c r="IX49" s="108"/>
      <c r="IY49" s="108"/>
      <c r="IZ49" s="108"/>
      <c r="JA49" s="108"/>
      <c r="JB49" s="108"/>
      <c r="JC49" s="108"/>
      <c r="JD49" s="108"/>
      <c r="JE49" s="108"/>
      <c r="JF49" s="108"/>
      <c r="JG49" s="108"/>
    </row>
    <row r="50" spans="1:267" ht="29.25" customHeight="1">
      <c r="A50" s="498">
        <v>5</v>
      </c>
      <c r="B50" s="485" t="s">
        <v>324</v>
      </c>
      <c r="C50" s="485" t="s">
        <v>325</v>
      </c>
      <c r="D50" s="253" t="s">
        <v>326</v>
      </c>
      <c r="E50" s="485"/>
      <c r="F50" s="485"/>
      <c r="G50" s="481" t="e">
        <f t="shared" ref="G50" si="3">F50/E50</f>
        <v>#DIV/0!</v>
      </c>
      <c r="H50" s="484" t="e">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#DIV/0!</v>
      </c>
      <c r="I50" s="254"/>
      <c r="J50" s="149"/>
      <c r="K50" s="248" t="str">
        <f>IFERROR(CONCATENATE(INDEX('8- Políticas de Administración '!$B$16:$F$53,MATCH('5- Identificación de Riesgos'!J50,'8- Políticas de Administración '!$C$16:$C$54,0),1)," - ",L50),"")</f>
        <v/>
      </c>
      <c r="L50" s="166" t="str">
        <f>IFERROR(VLOOKUP(INDEX('8- Políticas de Administración '!$B$16:$F$63,MATCH('5- Identificación de Riesgos'!J50,'8- Políticas de Administración '!$C$16:$C$64,0),1),'8- Políticas de Administración '!$B$16:$F$64,5,FALSE),"")</f>
        <v/>
      </c>
      <c r="M50" s="485" t="str">
        <f>IFERROR(CONCATENATE(INDEX('8- Políticas de Administración '!$B$16:$F$53,MATCH(ROUND(AVERAGE(L50:L59),0),'8- Políticas de Administración '!$F$16:$F$53,0),1)," - ",ROUND(AVERAGE(L50:L59),0)),"")</f>
        <v/>
      </c>
      <c r="N50" s="486" t="str">
        <f>IFERROR(CONCATENATE(VLOOKUP((LEFT(H50,LEN(H50)-4)&amp;LEFT(M50,LEN(M50)-4)),'9- Matriz de Calor '!$D$18:$E$42,2,0)," - ",RIGHT(H50,1)*RIGHT(M50,1)),"")</f>
        <v/>
      </c>
      <c r="O50" s="487" t="e">
        <f>RIGHT(H50,1)*RIGHT(M50,1)</f>
        <v>#DIV/0!</v>
      </c>
    </row>
    <row r="51" spans="1:267" ht="85.5" customHeight="1">
      <c r="A51" s="499"/>
      <c r="B51" s="443"/>
      <c r="C51" s="443"/>
      <c r="D51" s="249" t="s">
        <v>328</v>
      </c>
      <c r="E51" s="443"/>
      <c r="F51" s="443"/>
      <c r="G51" s="482"/>
      <c r="H51" s="463"/>
      <c r="I51" s="250"/>
      <c r="J51" s="241"/>
      <c r="K51" s="250" t="str">
        <f>IFERROR(CONCATENATE(INDEX('8- Políticas de Administración '!$B$16:$F$53,MATCH('5- Identificación de Riesgos'!J51,'8- Políticas de Administración '!$C$16:$C$54,0),1)," - ",L51),"")</f>
        <v/>
      </c>
      <c r="L51" s="164" t="str">
        <f>IFERROR(VLOOKUP(INDEX('8- Políticas de Administración '!$B$16:$F$63,MATCH('5- Identificación de Riesgos'!J51,'8- Políticas de Administración '!$C$16:$C$64,0),1),'8- Políticas de Administración '!$B$16:$F$64,5,FALSE),"")</f>
        <v/>
      </c>
      <c r="M51" s="443"/>
      <c r="N51" s="448"/>
      <c r="O51" s="488"/>
    </row>
    <row r="52" spans="1:267" ht="29.25" customHeight="1">
      <c r="A52" s="499"/>
      <c r="B52" s="443"/>
      <c r="C52" s="443"/>
      <c r="D52" s="249" t="s">
        <v>330</v>
      </c>
      <c r="E52" s="443"/>
      <c r="F52" s="443"/>
      <c r="G52" s="482"/>
      <c r="H52" s="463"/>
      <c r="I52" s="250"/>
      <c r="J52" s="241"/>
      <c r="K52" s="250" t="str">
        <f>IFERROR(CONCATENATE(INDEX('8- Políticas de Administración '!$B$16:$F$53,MATCH('5- Identificación de Riesgos'!J52,'8- Políticas de Administración '!$C$16:$C$54,0),1)," - ",L52),"")</f>
        <v/>
      </c>
      <c r="L52" s="164" t="str">
        <f>IFERROR(VLOOKUP(INDEX('8- Políticas de Administración '!$B$16:$F$63,MATCH('5- Identificación de Riesgos'!J52,'8- Políticas de Administración '!$C$16:$C$64,0),1),'8- Políticas de Administración '!$B$16:$F$64,5,FALSE),"")</f>
        <v/>
      </c>
      <c r="M52" s="443"/>
      <c r="N52" s="448"/>
      <c r="O52" s="488"/>
    </row>
    <row r="53" spans="1:267" ht="29.25" customHeight="1">
      <c r="A53" s="499"/>
      <c r="B53" s="443"/>
      <c r="C53" s="443"/>
      <c r="D53" s="255" t="s">
        <v>331</v>
      </c>
      <c r="E53" s="443"/>
      <c r="F53" s="443"/>
      <c r="G53" s="482"/>
      <c r="H53" s="463"/>
      <c r="I53" s="250"/>
      <c r="J53" s="241"/>
      <c r="K53" s="250" t="str">
        <f>IFERROR(CONCATENATE(INDEX('8- Políticas de Administración '!$B$16:$F$53,MATCH('5- Identificación de Riesgos'!J53,'8- Políticas de Administración '!$C$16:$C$54,0),1)," - ",L53),"")</f>
        <v/>
      </c>
      <c r="L53" s="164" t="str">
        <f>IFERROR(VLOOKUP(INDEX('8- Políticas de Administración '!$B$16:$F$63,MATCH('5- Identificación de Riesgos'!J53,'8- Políticas de Administración '!$C$16:$C$64,0),1),'8- Políticas de Administración '!$B$16:$F$64,5,FALSE),"")</f>
        <v/>
      </c>
      <c r="M53" s="443"/>
      <c r="N53" s="448"/>
      <c r="O53" s="488"/>
    </row>
    <row r="54" spans="1:267" ht="15" hidden="1" customHeight="1">
      <c r="A54" s="499"/>
      <c r="B54" s="443"/>
      <c r="C54" s="443"/>
      <c r="D54" s="144"/>
      <c r="E54" s="443"/>
      <c r="F54" s="443"/>
      <c r="G54" s="482"/>
      <c r="H54" s="463"/>
      <c r="I54" s="250"/>
      <c r="J54" s="241"/>
      <c r="K54" s="250" t="str">
        <f>IFERROR(CONCATENATE(INDEX('8- Políticas de Administración '!$B$16:$F$53,MATCH('5- Identificación de Riesgos'!J54,'8- Políticas de Administración '!$C$16:$C$54,0),1)," - ",L54),"")</f>
        <v/>
      </c>
      <c r="L54" s="164" t="str">
        <f>IFERROR(VLOOKUP(INDEX('8- Políticas de Administración '!$B$16:$F$63,MATCH('5- Identificación de Riesgos'!J54,'8- Políticas de Administración '!$C$16:$C$64,0),1),'8- Políticas de Administración '!$B$16:$F$64,5,FALSE),"")</f>
        <v/>
      </c>
      <c r="M54" s="443"/>
      <c r="N54" s="448"/>
      <c r="O54" s="488"/>
    </row>
    <row r="55" spans="1:267" ht="15" hidden="1" customHeight="1">
      <c r="A55" s="499"/>
      <c r="B55" s="443"/>
      <c r="C55" s="443"/>
      <c r="D55" s="249"/>
      <c r="E55" s="443"/>
      <c r="F55" s="443"/>
      <c r="G55" s="482"/>
      <c r="H55" s="463"/>
      <c r="I55" s="250"/>
      <c r="J55" s="241"/>
      <c r="K55" s="250" t="str">
        <f>IFERROR(CONCATENATE(INDEX('8- Políticas de Administración '!$B$16:$F$53,MATCH('5- Identificación de Riesgos'!J55,'8- Políticas de Administración '!$C$16:$C$54,0),1)," - ",L55),"")</f>
        <v/>
      </c>
      <c r="L55" s="164" t="str">
        <f>IFERROR(VLOOKUP(INDEX('8- Políticas de Administración '!$B$16:$F$63,MATCH('5- Identificación de Riesgos'!J55,'8- Políticas de Administración '!$C$16:$C$64,0),1),'8- Políticas de Administración '!$B$16:$F$64,5,FALSE),"")</f>
        <v/>
      </c>
      <c r="M55" s="443"/>
      <c r="N55" s="448"/>
      <c r="O55" s="488"/>
    </row>
    <row r="56" spans="1:267" ht="15" hidden="1" customHeight="1">
      <c r="A56" s="499"/>
      <c r="B56" s="443"/>
      <c r="C56" s="443"/>
      <c r="D56" s="249"/>
      <c r="E56" s="443"/>
      <c r="F56" s="443"/>
      <c r="G56" s="482"/>
      <c r="H56" s="463"/>
      <c r="I56" s="250"/>
      <c r="J56" s="241"/>
      <c r="K56" s="250" t="str">
        <f>IFERROR(CONCATENATE(INDEX('8- Políticas de Administración '!$B$16:$F$53,MATCH('5- Identificación de Riesgos'!J56,'8- Políticas de Administración '!$C$16:$C$54,0),1)," - ",L56),"")</f>
        <v/>
      </c>
      <c r="L56" s="164" t="str">
        <f>IFERROR(VLOOKUP(INDEX('8- Políticas de Administración '!$B$16:$F$63,MATCH('5- Identificación de Riesgos'!J56,'8- Políticas de Administración '!$C$16:$C$64,0),1),'8- Políticas de Administración '!$B$16:$F$64,5,FALSE),"")</f>
        <v/>
      </c>
      <c r="M56" s="443"/>
      <c r="N56" s="448"/>
      <c r="O56" s="488"/>
    </row>
    <row r="57" spans="1:267" ht="15" hidden="1" customHeight="1">
      <c r="A57" s="499"/>
      <c r="B57" s="443"/>
      <c r="C57" s="443"/>
      <c r="D57" s="249"/>
      <c r="E57" s="443"/>
      <c r="F57" s="443"/>
      <c r="G57" s="482"/>
      <c r="H57" s="463"/>
      <c r="I57" s="250"/>
      <c r="J57" s="241"/>
      <c r="K57" s="250" t="str">
        <f>IFERROR(CONCATENATE(INDEX('8- Políticas de Administración '!$B$16:$F$53,MATCH('5- Identificación de Riesgos'!J57,'8- Políticas de Administración '!$C$16:$C$54,0),1)," - ",L57),"")</f>
        <v/>
      </c>
      <c r="L57" s="164" t="str">
        <f>IFERROR(VLOOKUP(INDEX('8- Políticas de Administración '!$B$16:$F$63,MATCH('5- Identificación de Riesgos'!J57,'8- Políticas de Administración '!$C$16:$C$64,0),1),'8- Políticas de Administración '!$B$16:$F$64,5,FALSE),"")</f>
        <v/>
      </c>
      <c r="M57" s="443"/>
      <c r="N57" s="448"/>
      <c r="O57" s="488"/>
    </row>
    <row r="58" spans="1:267" ht="15" hidden="1" customHeight="1">
      <c r="A58" s="499"/>
      <c r="B58" s="443"/>
      <c r="C58" s="443"/>
      <c r="D58" s="249"/>
      <c r="E58" s="443"/>
      <c r="F58" s="443"/>
      <c r="G58" s="482"/>
      <c r="H58" s="463"/>
      <c r="I58" s="250"/>
      <c r="J58" s="241"/>
      <c r="K58" s="250" t="str">
        <f>IFERROR(CONCATENATE(INDEX('8- Políticas de Administración '!$B$16:$F$53,MATCH('5- Identificación de Riesgos'!J58,'8- Políticas de Administración '!$C$16:$C$54,0),1)," - ",L58),"")</f>
        <v/>
      </c>
      <c r="L58" s="164" t="str">
        <f>IFERROR(VLOOKUP(INDEX('8- Políticas de Administración '!$B$16:$F$63,MATCH('5- Identificación de Riesgos'!J58,'8- Políticas de Administración '!$C$16:$C$64,0),1),'8- Políticas de Administración '!$B$16:$F$64,5,FALSE),"")</f>
        <v/>
      </c>
      <c r="M58" s="443"/>
      <c r="N58" s="448"/>
      <c r="O58" s="488"/>
    </row>
    <row r="59" spans="1:267" ht="15.75" customHeight="1" thickBot="1">
      <c r="A59" s="500"/>
      <c r="B59" s="444"/>
      <c r="C59" s="444"/>
      <c r="D59" s="251"/>
      <c r="E59" s="444"/>
      <c r="F59" s="444"/>
      <c r="G59" s="483"/>
      <c r="H59" s="464"/>
      <c r="I59" s="252"/>
      <c r="J59" s="242"/>
      <c r="K59" s="252" t="str">
        <f>IFERROR(CONCATENATE(INDEX('8- Políticas de Administración '!$B$16:$F$53,MATCH('5- Identificación de Riesgos'!J59,'8- Políticas de Administración '!$C$16:$C$54,0),1)," - ",L59),"")</f>
        <v/>
      </c>
      <c r="L59" s="165" t="str">
        <f>IFERROR(VLOOKUP(INDEX('8- Políticas de Administración '!$B$16:$F$63,MATCH('5- Identificación de Riesgos'!J59,'8- Políticas de Administración '!$C$16:$C$64,0),1),'8- Políticas de Administración '!$B$16:$F$64,5,FALSE),"")</f>
        <v/>
      </c>
      <c r="M59" s="444"/>
      <c r="N59" s="449"/>
      <c r="O59" s="488"/>
    </row>
    <row r="60" spans="1:267" ht="45" customHeight="1">
      <c r="A60" s="498">
        <v>6</v>
      </c>
      <c r="B60" s="501" t="s">
        <v>332</v>
      </c>
      <c r="C60" s="501" t="s">
        <v>333</v>
      </c>
      <c r="D60" s="256" t="s">
        <v>334</v>
      </c>
      <c r="E60" s="485"/>
      <c r="F60" s="485"/>
      <c r="G60" s="481" t="e">
        <f t="shared" ref="G60" si="4">F60/E60</f>
        <v>#DIV/0!</v>
      </c>
      <c r="H60" s="484" t="e">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#DIV/0!</v>
      </c>
      <c r="I60" s="254"/>
      <c r="J60" s="149"/>
      <c r="K60" s="248" t="str">
        <f>IFERROR(CONCATENATE(INDEX('8- Políticas de Administración '!$B$16:$F$53,MATCH('5- Identificación de Riesgos'!J60,'8- Políticas de Administración '!$C$16:$C$54,0),1)," - ",L60),"")</f>
        <v/>
      </c>
      <c r="L60" s="166" t="str">
        <f>IFERROR(VLOOKUP(INDEX('8- Políticas de Administración '!$B$16:$F$63,MATCH('5- Identificación de Riesgos'!J60,'8- Políticas de Administración '!$C$16:$C$64,0),1),'8- Políticas de Administración '!$B$16:$F$64,5,FALSE),"")</f>
        <v/>
      </c>
      <c r="M60" s="485" t="str">
        <f>IFERROR(CONCATENATE(INDEX('8- Políticas de Administración '!$B$16:$F$53,MATCH(ROUND(AVERAGE(L60:L69),0),'8- Políticas de Administración '!$F$16:$F$53,0),1)," - ",ROUND(AVERAGE(L60:L69),0)),"")</f>
        <v/>
      </c>
      <c r="N60" s="486" t="str">
        <f>IFERROR(CONCATENATE(VLOOKUP((LEFT(H60,LEN(H60)-4)&amp;LEFT(M60,LEN(M60)-4)),'9- Matriz de Calor '!$D$18:$E$42,2,0)," - ",RIGHT(H60,1)*RIGHT(M60,1)),"")</f>
        <v/>
      </c>
      <c r="O60" s="257"/>
    </row>
    <row r="61" spans="1:267" ht="30">
      <c r="A61" s="499"/>
      <c r="B61" s="502"/>
      <c r="C61" s="502"/>
      <c r="D61" s="256" t="s">
        <v>337</v>
      </c>
      <c r="E61" s="443"/>
      <c r="F61" s="443"/>
      <c r="G61" s="482"/>
      <c r="H61" s="463"/>
      <c r="I61" s="250"/>
      <c r="J61" s="241"/>
      <c r="K61" s="250" t="str">
        <f>IFERROR(CONCATENATE(INDEX('8- Políticas de Administración '!$B$16:$F$53,MATCH('5- Identificación de Riesgos'!J61,'8- Políticas de Administración '!$C$16:$C$54,0),1)," - ",L61),"")</f>
        <v/>
      </c>
      <c r="L61" s="164" t="str">
        <f>IFERROR(VLOOKUP(INDEX('8- Políticas de Administración '!$B$16:$F$63,MATCH('5- Identificación de Riesgos'!J61,'8- Políticas de Administración '!$C$16:$C$64,0),1),'8- Políticas de Administración '!$B$16:$F$64,5,FALSE),"")</f>
        <v/>
      </c>
      <c r="M61" s="443"/>
      <c r="N61" s="448"/>
      <c r="O61" s="257"/>
    </row>
    <row r="62" spans="1:267" ht="90">
      <c r="A62" s="499"/>
      <c r="B62" s="502"/>
      <c r="C62" s="502"/>
      <c r="D62" s="258" t="s">
        <v>338</v>
      </c>
      <c r="E62" s="443"/>
      <c r="F62" s="443"/>
      <c r="G62" s="482"/>
      <c r="H62" s="463"/>
      <c r="I62" s="250"/>
      <c r="J62" s="241"/>
      <c r="K62" s="250" t="str">
        <f>IFERROR(CONCATENATE(INDEX('8- Políticas de Administración '!$B$16:$F$53,MATCH('5- Identificación de Riesgos'!J62,'8- Políticas de Administración '!$C$16:$C$54,0),1)," - ",L62),"")</f>
        <v/>
      </c>
      <c r="L62" s="164" t="str">
        <f>IFERROR(VLOOKUP(INDEX('8- Políticas de Administración '!$B$16:$F$63,MATCH('5- Identificación de Riesgos'!J62,'8- Políticas de Administración '!$C$16:$C$64,0),1),'8- Políticas de Administración '!$B$16:$F$64,5,FALSE),"")</f>
        <v/>
      </c>
      <c r="M62" s="443"/>
      <c r="N62" s="448"/>
      <c r="O62" s="257"/>
    </row>
    <row r="63" spans="1:267" hidden="1">
      <c r="A63" s="499"/>
      <c r="B63" s="502"/>
      <c r="C63" s="502"/>
      <c r="D63" s="255"/>
      <c r="E63" s="443"/>
      <c r="F63" s="443"/>
      <c r="G63" s="482"/>
      <c r="H63" s="463"/>
      <c r="I63" s="250"/>
      <c r="J63" s="241"/>
      <c r="K63" s="250" t="str">
        <f>IFERROR(CONCATENATE(INDEX('8- Políticas de Administración '!$B$16:$F$53,MATCH('5- Identificación de Riesgos'!J63,'8- Políticas de Administración '!$C$16:$C$54,0),1)," - ",L63),"")</f>
        <v/>
      </c>
      <c r="L63" s="164" t="str">
        <f>IFERROR(VLOOKUP(INDEX('8- Políticas de Administración '!$B$16:$F$63,MATCH('5- Identificación de Riesgos'!J63,'8- Políticas de Administración '!$C$16:$C$64,0),1),'8- Políticas de Administración '!$B$16:$F$64,5,FALSE),"")</f>
        <v/>
      </c>
      <c r="M63" s="443"/>
      <c r="N63" s="448"/>
      <c r="O63" s="257"/>
    </row>
    <row r="64" spans="1:267" hidden="1">
      <c r="A64" s="499"/>
      <c r="B64" s="502"/>
      <c r="C64" s="502"/>
      <c r="D64" s="144"/>
      <c r="E64" s="443"/>
      <c r="F64" s="443"/>
      <c r="G64" s="482"/>
      <c r="H64" s="463"/>
      <c r="I64" s="250"/>
      <c r="J64" s="241"/>
      <c r="K64" s="250" t="str">
        <f>IFERROR(CONCATENATE(INDEX('8- Políticas de Administración '!$B$16:$F$53,MATCH('5- Identificación de Riesgos'!J64,'8- Políticas de Administración '!$C$16:$C$54,0),1)," - ",L64),"")</f>
        <v/>
      </c>
      <c r="L64" s="164" t="str">
        <f>IFERROR(VLOOKUP(INDEX('8- Políticas de Administración '!$B$16:$F$63,MATCH('5- Identificación de Riesgos'!J64,'8- Políticas de Administración '!$C$16:$C$64,0),1),'8- Políticas de Administración '!$B$16:$F$64,5,FALSE),"")</f>
        <v/>
      </c>
      <c r="M64" s="443"/>
      <c r="N64" s="448"/>
      <c r="O64" s="257"/>
    </row>
    <row r="65" spans="1:15" ht="15" hidden="1" customHeight="1">
      <c r="A65" s="499"/>
      <c r="B65" s="502"/>
      <c r="C65" s="502"/>
      <c r="D65" s="249"/>
      <c r="E65" s="443"/>
      <c r="F65" s="443"/>
      <c r="G65" s="482"/>
      <c r="H65" s="463"/>
      <c r="I65" s="250"/>
      <c r="J65" s="241"/>
      <c r="K65" s="250" t="str">
        <f>IFERROR(CONCATENATE(INDEX('8- Políticas de Administración '!$B$16:$F$53,MATCH('5- Identificación de Riesgos'!J65,'8- Políticas de Administración '!$C$16:$C$54,0),1)," - ",L65),"")</f>
        <v/>
      </c>
      <c r="L65" s="164" t="str">
        <f>IFERROR(VLOOKUP(INDEX('8- Políticas de Administración '!$B$16:$F$63,MATCH('5- Identificación de Riesgos'!J65,'8- Políticas de Administración '!$C$16:$C$64,0),1),'8- Políticas de Administración '!$B$16:$F$64,5,FALSE),"")</f>
        <v/>
      </c>
      <c r="M65" s="443"/>
      <c r="N65" s="448"/>
      <c r="O65" s="257"/>
    </row>
    <row r="66" spans="1:15" hidden="1">
      <c r="A66" s="499"/>
      <c r="B66" s="502"/>
      <c r="C66" s="502"/>
      <c r="D66" s="249"/>
      <c r="E66" s="443"/>
      <c r="F66" s="443"/>
      <c r="G66" s="482"/>
      <c r="H66" s="463"/>
      <c r="I66" s="250"/>
      <c r="J66" s="241"/>
      <c r="K66" s="250" t="str">
        <f>IFERROR(CONCATENATE(INDEX('8- Políticas de Administración '!$B$16:$F$53,MATCH('5- Identificación de Riesgos'!J66,'8- Políticas de Administración '!$C$16:$C$54,0),1)," - ",L66),"")</f>
        <v/>
      </c>
      <c r="L66" s="164" t="str">
        <f>IFERROR(VLOOKUP(INDEX('8- Políticas de Administración '!$B$16:$F$63,MATCH('5- Identificación de Riesgos'!J66,'8- Políticas de Administración '!$C$16:$C$64,0),1),'8- Políticas de Administración '!$B$16:$F$64,5,FALSE),"")</f>
        <v/>
      </c>
      <c r="M66" s="443"/>
      <c r="N66" s="448"/>
      <c r="O66" s="257"/>
    </row>
    <row r="67" spans="1:15" hidden="1">
      <c r="A67" s="499"/>
      <c r="B67" s="502"/>
      <c r="C67" s="502"/>
      <c r="D67" s="249"/>
      <c r="E67" s="443"/>
      <c r="F67" s="443"/>
      <c r="G67" s="482"/>
      <c r="H67" s="463"/>
      <c r="I67" s="250"/>
      <c r="J67" s="241"/>
      <c r="K67" s="250" t="str">
        <f>IFERROR(CONCATENATE(INDEX('8- Políticas de Administración '!$B$16:$F$53,MATCH('5- Identificación de Riesgos'!J67,'8- Políticas de Administración '!$C$16:$C$54,0),1)," - ",L67),"")</f>
        <v/>
      </c>
      <c r="L67" s="164" t="str">
        <f>IFERROR(VLOOKUP(INDEX('8- Políticas de Administración '!$B$16:$F$63,MATCH('5- Identificación de Riesgos'!J67,'8- Políticas de Administración '!$C$16:$C$64,0),1),'8- Políticas de Administración '!$B$16:$F$64,5,FALSE),"")</f>
        <v/>
      </c>
      <c r="M67" s="443"/>
      <c r="N67" s="448"/>
      <c r="O67" s="257"/>
    </row>
    <row r="68" spans="1:15" hidden="1">
      <c r="A68" s="499"/>
      <c r="B68" s="502"/>
      <c r="C68" s="502"/>
      <c r="D68" s="249"/>
      <c r="E68" s="443"/>
      <c r="F68" s="443"/>
      <c r="G68" s="482"/>
      <c r="H68" s="463"/>
      <c r="I68" s="250"/>
      <c r="J68" s="241"/>
      <c r="K68" s="250" t="str">
        <f>IFERROR(CONCATENATE(INDEX('8- Políticas de Administración '!$B$16:$F$53,MATCH('5- Identificación de Riesgos'!J68,'8- Políticas de Administración '!$C$16:$C$54,0),1)," - ",L68),"")</f>
        <v/>
      </c>
      <c r="L68" s="164" t="str">
        <f>IFERROR(VLOOKUP(INDEX('8- Políticas de Administración '!$B$16:$F$63,MATCH('5- Identificación de Riesgos'!J68,'8- Políticas de Administración '!$C$16:$C$64,0),1),'8- Políticas de Administración '!$B$16:$F$64,5,FALSE),"")</f>
        <v/>
      </c>
      <c r="M68" s="443"/>
      <c r="N68" s="448"/>
      <c r="O68" s="257"/>
    </row>
    <row r="69" spans="1:15" ht="15.75" thickBot="1">
      <c r="A69" s="500"/>
      <c r="B69" s="503"/>
      <c r="C69" s="503"/>
      <c r="D69" s="251"/>
      <c r="E69" s="444"/>
      <c r="F69" s="444"/>
      <c r="G69" s="483"/>
      <c r="H69" s="464"/>
      <c r="I69" s="252"/>
      <c r="J69" s="242"/>
      <c r="K69" s="252" t="str">
        <f>IFERROR(CONCATENATE(INDEX('8- Políticas de Administración '!$B$16:$F$53,MATCH('5- Identificación de Riesgos'!J69,'8- Políticas de Administración '!$C$16:$C$54,0),1)," - ",L69),"")</f>
        <v/>
      </c>
      <c r="L69" s="165" t="str">
        <f>IFERROR(VLOOKUP(INDEX('8- Políticas de Administración '!$B$16:$F$63,MATCH('5- Identificación de Riesgos'!J69,'8- Políticas de Administración '!$C$16:$C$64,0),1),'8- Políticas de Administración '!$B$16:$F$64,5,FALSE),"")</f>
        <v/>
      </c>
      <c r="M69" s="444"/>
      <c r="N69" s="449"/>
      <c r="O69" s="257"/>
    </row>
    <row r="70" spans="1:15" ht="39.75" customHeight="1">
      <c r="A70" s="498">
        <v>7</v>
      </c>
      <c r="B70" s="501" t="s">
        <v>339</v>
      </c>
      <c r="C70" s="501" t="s">
        <v>340</v>
      </c>
      <c r="D70" s="256" t="s">
        <v>334</v>
      </c>
      <c r="E70" s="485"/>
      <c r="F70" s="485"/>
      <c r="G70" s="481" t="e">
        <f t="shared" ref="G70" si="5">F70/E70</f>
        <v>#DIV/0!</v>
      </c>
      <c r="H70" s="484" t="e">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#DIV/0!</v>
      </c>
      <c r="I70" s="254"/>
      <c r="J70" s="149"/>
      <c r="K70" s="248" t="str">
        <f>IFERROR(CONCATENATE(INDEX('8- Políticas de Administración '!$B$16:$F$53,MATCH('5- Identificación de Riesgos'!J70,'8- Políticas de Administración '!$C$16:$C$54,0),1)," - ",L70),"")</f>
        <v/>
      </c>
      <c r="L70" s="166" t="str">
        <f>IFERROR(VLOOKUP(INDEX('8- Políticas de Administración '!$B$16:$F$63,MATCH('5- Identificación de Riesgos'!J70,'8- Políticas de Administración '!$C$16:$C$64,0),1),'8- Políticas de Administración '!$B$16:$F$64,5,FALSE),"")</f>
        <v/>
      </c>
      <c r="M70" s="485" t="str">
        <f>IFERROR(CONCATENATE(INDEX('8- Políticas de Administración '!$B$16:$F$53,MATCH(ROUND(AVERAGE(L70:L79),0),'8- Políticas de Administración '!$F$16:$F$53,0),1)," - ",ROUND(AVERAGE(L70:L79),0)),"")</f>
        <v/>
      </c>
      <c r="N70" s="486" t="str">
        <f>IFERROR(CONCATENATE(VLOOKUP((LEFT(H70,LEN(H70)-4)&amp;LEFT(M70,LEN(M70)-4)),'9- Matriz de Calor '!$D$18:$E$42,2,0)," - ",RIGHT(H70,1)*RIGHT(M70,1)),"")</f>
        <v/>
      </c>
      <c r="O70" s="257"/>
    </row>
    <row r="71" spans="1:15" ht="39.75" customHeight="1">
      <c r="A71" s="499"/>
      <c r="B71" s="502"/>
      <c r="C71" s="502"/>
      <c r="D71" s="256" t="s">
        <v>337</v>
      </c>
      <c r="E71" s="443"/>
      <c r="F71" s="443"/>
      <c r="G71" s="482"/>
      <c r="H71" s="463"/>
      <c r="I71" s="250"/>
      <c r="J71" s="241"/>
      <c r="K71" s="250" t="str">
        <f>IFERROR(CONCATENATE(INDEX('8- Políticas de Administración '!$B$16:$F$53,MATCH('5- Identificación de Riesgos'!J71,'8- Políticas de Administración '!$C$16:$C$54,0),1)," - ",L71),"")</f>
        <v/>
      </c>
      <c r="L71" s="164" t="str">
        <f>IFERROR(VLOOKUP(INDEX('8- Políticas de Administración '!$B$16:$F$63,MATCH('5- Identificación de Riesgos'!J71,'8- Políticas de Administración '!$C$16:$C$64,0),1),'8- Políticas de Administración '!$B$16:$F$64,5,FALSE),"")</f>
        <v/>
      </c>
      <c r="M71" s="443"/>
      <c r="N71" s="448"/>
      <c r="O71" s="257"/>
    </row>
    <row r="72" spans="1:15" ht="66" customHeight="1">
      <c r="A72" s="499"/>
      <c r="B72" s="502"/>
      <c r="C72" s="502"/>
      <c r="D72" s="258" t="s">
        <v>341</v>
      </c>
      <c r="E72" s="443"/>
      <c r="F72" s="443"/>
      <c r="G72" s="482"/>
      <c r="H72" s="463"/>
      <c r="I72" s="250"/>
      <c r="J72" s="241"/>
      <c r="K72" s="250" t="str">
        <f>IFERROR(CONCATENATE(INDEX('8- Políticas de Administración '!$B$16:$F$53,MATCH('5- Identificación de Riesgos'!J72,'8- Políticas de Administración '!$C$16:$C$54,0),1)," - ",L72),"")</f>
        <v/>
      </c>
      <c r="L72" s="164" t="str">
        <f>IFERROR(VLOOKUP(INDEX('8- Políticas de Administración '!$B$16:$F$63,MATCH('5- Identificación de Riesgos'!J72,'8- Políticas de Administración '!$C$16:$C$64,0),1),'8- Políticas de Administración '!$B$16:$F$64,5,FALSE),"")</f>
        <v/>
      </c>
      <c r="M72" s="443"/>
      <c r="N72" s="448"/>
      <c r="O72" s="257"/>
    </row>
    <row r="73" spans="1:15">
      <c r="A73" s="499"/>
      <c r="B73" s="502"/>
      <c r="C73" s="502"/>
      <c r="D73" s="255"/>
      <c r="E73" s="443"/>
      <c r="F73" s="443"/>
      <c r="G73" s="482"/>
      <c r="H73" s="463"/>
      <c r="I73" s="250"/>
      <c r="J73" s="241"/>
      <c r="K73" s="250" t="str">
        <f>IFERROR(CONCATENATE(INDEX('8- Políticas de Administración '!$B$16:$F$53,MATCH('5- Identificación de Riesgos'!J73,'8- Políticas de Administración '!$C$16:$C$54,0),1)," - ",L73),"")</f>
        <v/>
      </c>
      <c r="L73" s="164" t="str">
        <f>IFERROR(VLOOKUP(INDEX('8- Políticas de Administración '!$B$16:$F$63,MATCH('5- Identificación de Riesgos'!J73,'8- Políticas de Administración '!$C$16:$C$64,0),1),'8- Políticas de Administración '!$B$16:$F$64,5,FALSE),"")</f>
        <v/>
      </c>
      <c r="M73" s="443"/>
      <c r="N73" s="448"/>
      <c r="O73" s="257"/>
    </row>
    <row r="74" spans="1:15" hidden="1">
      <c r="A74" s="499"/>
      <c r="B74" s="502"/>
      <c r="C74" s="502"/>
      <c r="D74" s="144"/>
      <c r="E74" s="443"/>
      <c r="F74" s="443"/>
      <c r="G74" s="482"/>
      <c r="H74" s="463"/>
      <c r="I74" s="250"/>
      <c r="J74" s="241"/>
      <c r="K74" s="250" t="str">
        <f>IFERROR(CONCATENATE(INDEX('8- Políticas de Administración '!$B$16:$F$53,MATCH('5- Identificación de Riesgos'!J74,'8- Políticas de Administración '!$C$16:$C$54,0),1)," - ",L74),"")</f>
        <v/>
      </c>
      <c r="L74" s="164" t="str">
        <f>IFERROR(VLOOKUP(INDEX('8- Políticas de Administración '!$B$16:$F$63,MATCH('5- Identificación de Riesgos'!J74,'8- Políticas de Administración '!$C$16:$C$64,0),1),'8- Políticas de Administración '!$B$16:$F$64,5,FALSE),"")</f>
        <v/>
      </c>
      <c r="M74" s="443"/>
      <c r="N74" s="448"/>
      <c r="O74" s="257"/>
    </row>
    <row r="75" spans="1:15" hidden="1">
      <c r="A75" s="499"/>
      <c r="B75" s="502"/>
      <c r="C75" s="502"/>
      <c r="D75" s="249"/>
      <c r="E75" s="443"/>
      <c r="F75" s="443"/>
      <c r="G75" s="482"/>
      <c r="H75" s="463"/>
      <c r="I75" s="250"/>
      <c r="J75" s="241"/>
      <c r="K75" s="250" t="str">
        <f>IFERROR(CONCATENATE(INDEX('8- Políticas de Administración '!$B$16:$F$53,MATCH('5- Identificación de Riesgos'!J75,'8- Políticas de Administración '!$C$16:$C$54,0),1)," - ",L75),"")</f>
        <v/>
      </c>
      <c r="L75" s="164" t="str">
        <f>IFERROR(VLOOKUP(INDEX('8- Políticas de Administración '!$B$16:$F$63,MATCH('5- Identificación de Riesgos'!J75,'8- Políticas de Administración '!$C$16:$C$64,0),1),'8- Políticas de Administración '!$B$16:$F$64,5,FALSE),"")</f>
        <v/>
      </c>
      <c r="M75" s="443"/>
      <c r="N75" s="448"/>
      <c r="O75" s="257"/>
    </row>
    <row r="76" spans="1:15" hidden="1">
      <c r="A76" s="499"/>
      <c r="B76" s="502"/>
      <c r="C76" s="502"/>
      <c r="D76" s="249"/>
      <c r="E76" s="443"/>
      <c r="F76" s="443"/>
      <c r="G76" s="482"/>
      <c r="H76" s="463"/>
      <c r="I76" s="250"/>
      <c r="J76" s="241"/>
      <c r="K76" s="250" t="str">
        <f>IFERROR(CONCATENATE(INDEX('8- Políticas de Administración '!$B$16:$F$53,MATCH('5- Identificación de Riesgos'!J76,'8- Políticas de Administración '!$C$16:$C$54,0),1)," - ",L76),"")</f>
        <v/>
      </c>
      <c r="L76" s="164" t="str">
        <f>IFERROR(VLOOKUP(INDEX('8- Políticas de Administración '!$B$16:$F$63,MATCH('5- Identificación de Riesgos'!J76,'8- Políticas de Administración '!$C$16:$C$64,0),1),'8- Políticas de Administración '!$B$16:$F$64,5,FALSE),"")</f>
        <v/>
      </c>
      <c r="M76" s="443"/>
      <c r="N76" s="448"/>
      <c r="O76" s="257"/>
    </row>
    <row r="77" spans="1:15" hidden="1">
      <c r="A77" s="499"/>
      <c r="B77" s="502"/>
      <c r="C77" s="502"/>
      <c r="D77" s="249"/>
      <c r="E77" s="443"/>
      <c r="F77" s="443"/>
      <c r="G77" s="482"/>
      <c r="H77" s="463"/>
      <c r="I77" s="250"/>
      <c r="J77" s="241"/>
      <c r="K77" s="250" t="str">
        <f>IFERROR(CONCATENATE(INDEX('8- Políticas de Administración '!$B$16:$F$53,MATCH('5- Identificación de Riesgos'!J77,'8- Políticas de Administración '!$C$16:$C$54,0),1)," - ",L77),"")</f>
        <v/>
      </c>
      <c r="L77" s="164" t="str">
        <f>IFERROR(VLOOKUP(INDEX('8- Políticas de Administración '!$B$16:$F$63,MATCH('5- Identificación de Riesgos'!J77,'8- Políticas de Administración '!$C$16:$C$64,0),1),'8- Políticas de Administración '!$B$16:$F$64,5,FALSE),"")</f>
        <v/>
      </c>
      <c r="M77" s="443"/>
      <c r="N77" s="448"/>
      <c r="O77" s="257"/>
    </row>
    <row r="78" spans="1:15" hidden="1">
      <c r="A78" s="499"/>
      <c r="B78" s="502"/>
      <c r="C78" s="502"/>
      <c r="D78" s="249"/>
      <c r="E78" s="443"/>
      <c r="F78" s="443"/>
      <c r="G78" s="482"/>
      <c r="H78" s="463"/>
      <c r="I78" s="250"/>
      <c r="J78" s="241"/>
      <c r="K78" s="250" t="str">
        <f>IFERROR(CONCATENATE(INDEX('8- Políticas de Administración '!$B$16:$F$53,MATCH('5- Identificación de Riesgos'!J78,'8- Políticas de Administración '!$C$16:$C$54,0),1)," - ",L78),"")</f>
        <v/>
      </c>
      <c r="L78" s="164" t="str">
        <f>IFERROR(VLOOKUP(INDEX('8- Políticas de Administración '!$B$16:$F$63,MATCH('5- Identificación de Riesgos'!J78,'8- Políticas de Administración '!$C$16:$C$64,0),1),'8- Políticas de Administración '!$B$16:$F$64,5,FALSE),"")</f>
        <v/>
      </c>
      <c r="M78" s="443"/>
      <c r="N78" s="448"/>
      <c r="O78" s="257"/>
    </row>
    <row r="79" spans="1:15" ht="15.75" thickBot="1">
      <c r="A79" s="500"/>
      <c r="B79" s="503"/>
      <c r="C79" s="503"/>
      <c r="D79" s="251"/>
      <c r="E79" s="444"/>
      <c r="F79" s="444"/>
      <c r="G79" s="483"/>
      <c r="H79" s="464"/>
      <c r="I79" s="252"/>
      <c r="J79" s="242"/>
      <c r="K79" s="252" t="str">
        <f>IFERROR(CONCATENATE(INDEX('8- Políticas de Administración '!$B$16:$F$53,MATCH('5- Identificación de Riesgos'!J79,'8- Políticas de Administración '!$C$16:$C$54,0),1)," - ",L79),"")</f>
        <v/>
      </c>
      <c r="L79" s="165" t="str">
        <f>IFERROR(VLOOKUP(INDEX('8- Políticas de Administración '!$B$16:$F$63,MATCH('5- Identificación de Riesgos'!J79,'8- Políticas de Administración '!$C$16:$C$64,0),1),'8- Políticas de Administración '!$B$16:$F$64,5,FALSE),"")</f>
        <v/>
      </c>
      <c r="M79" s="444"/>
      <c r="N79" s="449"/>
      <c r="O79" s="257"/>
    </row>
  </sheetData>
  <mergeCells count="94">
    <mergeCell ref="G70:G79"/>
    <mergeCell ref="H70:H79"/>
    <mergeCell ref="M70:M79"/>
    <mergeCell ref="N70:N79"/>
    <mergeCell ref="A70:A79"/>
    <mergeCell ref="B70:B79"/>
    <mergeCell ref="C70:C79"/>
    <mergeCell ref="E70:E79"/>
    <mergeCell ref="F70:F79"/>
    <mergeCell ref="G60:G69"/>
    <mergeCell ref="H60:H69"/>
    <mergeCell ref="M60:M69"/>
    <mergeCell ref="N60:N69"/>
    <mergeCell ref="A60:A69"/>
    <mergeCell ref="B60:B69"/>
    <mergeCell ref="C60:C69"/>
    <mergeCell ref="E60:E69"/>
    <mergeCell ref="F60:F69"/>
    <mergeCell ref="G50:G59"/>
    <mergeCell ref="H50:H59"/>
    <mergeCell ref="A30:A39"/>
    <mergeCell ref="C30:C39"/>
    <mergeCell ref="F30:F39"/>
    <mergeCell ref="G30:G39"/>
    <mergeCell ref="H30:H39"/>
    <mergeCell ref="A40:A49"/>
    <mergeCell ref="B40:B49"/>
    <mergeCell ref="C40:C49"/>
    <mergeCell ref="B30:B39"/>
    <mergeCell ref="A50:A59"/>
    <mergeCell ref="B50:B59"/>
    <mergeCell ref="C50:C59"/>
    <mergeCell ref="E50:E59"/>
    <mergeCell ref="F50:F59"/>
    <mergeCell ref="N50:N59"/>
    <mergeCell ref="O50:O59"/>
    <mergeCell ref="M50:M59"/>
    <mergeCell ref="O40:O49"/>
    <mergeCell ref="N40:N49"/>
    <mergeCell ref="O30:O39"/>
    <mergeCell ref="N30:N39"/>
    <mergeCell ref="E30:E39"/>
    <mergeCell ref="M30:M39"/>
    <mergeCell ref="G40:G49"/>
    <mergeCell ref="H40:H49"/>
    <mergeCell ref="M40:M49"/>
    <mergeCell ref="E40:E49"/>
    <mergeCell ref="F40:F49"/>
    <mergeCell ref="A1:C2"/>
    <mergeCell ref="A4:C4"/>
    <mergeCell ref="A8:A9"/>
    <mergeCell ref="B8:B9"/>
    <mergeCell ref="A5:C5"/>
    <mergeCell ref="A6:C6"/>
    <mergeCell ref="D6:N6"/>
    <mergeCell ref="F8:F9"/>
    <mergeCell ref="G8:G9"/>
    <mergeCell ref="H8:H9"/>
    <mergeCell ref="E7:H7"/>
    <mergeCell ref="D7:D9"/>
    <mergeCell ref="K8:K9"/>
    <mergeCell ref="M8:M9"/>
    <mergeCell ref="I8:I9"/>
    <mergeCell ref="E8:E9"/>
    <mergeCell ref="H20:H29"/>
    <mergeCell ref="A10:A19"/>
    <mergeCell ref="C10:C19"/>
    <mergeCell ref="B10:B19"/>
    <mergeCell ref="F20:F29"/>
    <mergeCell ref="H10:H19"/>
    <mergeCell ref="E10:E19"/>
    <mergeCell ref="F10:F19"/>
    <mergeCell ref="G10:G19"/>
    <mergeCell ref="G20:G29"/>
    <mergeCell ref="E20:E29"/>
    <mergeCell ref="B20:B29"/>
    <mergeCell ref="C20:C29"/>
    <mergeCell ref="A20:A29"/>
    <mergeCell ref="D1:N3"/>
    <mergeCell ref="D4:N4"/>
    <mergeCell ref="D5:N5"/>
    <mergeCell ref="O10:O19"/>
    <mergeCell ref="O20:O29"/>
    <mergeCell ref="I18:I19"/>
    <mergeCell ref="J18:J19"/>
    <mergeCell ref="N10:N19"/>
    <mergeCell ref="M20:M29"/>
    <mergeCell ref="N20:N29"/>
    <mergeCell ref="M10:M19"/>
    <mergeCell ref="O8:O9"/>
    <mergeCell ref="N8:N9"/>
    <mergeCell ref="N7:O7"/>
    <mergeCell ref="I7:M7"/>
    <mergeCell ref="L8:L9"/>
  </mergeCells>
  <conditionalFormatting sqref="H10 H20">
    <cfRule type="containsText" dxfId="578" priority="605" operator="containsText" text="Muy Baja">
      <formula>NOT(ISERROR(SEARCH("Muy Baja",H10)))</formula>
    </cfRule>
    <cfRule type="containsText" dxfId="577" priority="606" operator="containsText" text="Baja">
      <formula>NOT(ISERROR(SEARCH("Baja",H10)))</formula>
    </cfRule>
    <cfRule type="containsText" dxfId="576" priority="607" operator="containsText" text="Muy Alta">
      <formula>NOT(ISERROR(SEARCH("Muy Alta",H10)))</formula>
    </cfRule>
    <cfRule type="containsText" dxfId="575" priority="609" operator="containsText" text="Alta">
      <formula>NOT(ISERROR(SEARCH("Alta",H10)))</formula>
    </cfRule>
    <cfRule type="containsText" dxfId="574" priority="610" operator="containsText" text="Media">
      <formula>NOT(ISERROR(SEARCH("Media",H10)))</formula>
    </cfRule>
    <cfRule type="containsText" dxfId="573" priority="611" operator="containsText" text="Media">
      <formula>NOT(ISERROR(SEARCH("Media",H10)))</formula>
    </cfRule>
    <cfRule type="containsText" dxfId="572" priority="612" operator="containsText" text="Media">
      <formula>NOT(ISERROR(SEARCH("Media",H10)))</formula>
    </cfRule>
    <cfRule type="containsText" dxfId="571" priority="613" operator="containsText" text="Muy Baja">
      <formula>NOT(ISERROR(SEARCH("Muy Baja",H10)))</formula>
    </cfRule>
    <cfRule type="containsText" dxfId="570" priority="614" operator="containsText" text="Baja">
      <formula>NOT(ISERROR(SEARCH("Baja",H10)))</formula>
    </cfRule>
    <cfRule type="containsText" dxfId="569" priority="615" operator="containsText" text="Muy Baja">
      <formula>NOT(ISERROR(SEARCH("Muy Baja",H10)))</formula>
    </cfRule>
    <cfRule type="containsText" dxfId="568" priority="616" operator="containsText" text="Muy Baja">
      <formula>NOT(ISERROR(SEARCH("Muy Baja",H10)))</formula>
    </cfRule>
    <cfRule type="containsText" dxfId="567" priority="617" operator="containsText" text="Muy Baja">
      <formula>NOT(ISERROR(SEARCH("Muy Baja",H10)))</formula>
    </cfRule>
    <cfRule type="containsText" dxfId="566" priority="618" operator="containsText" text="Muy Baja'Tabla probabilidad'!">
      <formula>NOT(ISERROR(SEARCH("Muy Baja'Tabla probabilidad'!",H10)))</formula>
    </cfRule>
    <cfRule type="containsText" dxfId="565" priority="619" operator="containsText" text="Muy bajo">
      <formula>NOT(ISERROR(SEARCH("Muy bajo",H10)))</formula>
    </cfRule>
    <cfRule type="containsText" dxfId="564" priority="620" operator="containsText" text="Alta">
      <formula>NOT(ISERROR(SEARCH("Alta",H10)))</formula>
    </cfRule>
    <cfRule type="containsText" dxfId="563" priority="621" operator="containsText" text="Media">
      <formula>NOT(ISERROR(SEARCH("Media",H10)))</formula>
    </cfRule>
    <cfRule type="containsText" dxfId="562" priority="622" operator="containsText" text="Baja">
      <formula>NOT(ISERROR(SEARCH("Baja",H10)))</formula>
    </cfRule>
    <cfRule type="containsText" dxfId="561" priority="623" operator="containsText" text="Muy baja">
      <formula>NOT(ISERROR(SEARCH("Muy baja",H10)))</formula>
    </cfRule>
    <cfRule type="cellIs" dxfId="560" priority="626" operator="between">
      <formula>1</formula>
      <formula>2</formula>
    </cfRule>
    <cfRule type="cellIs" dxfId="559" priority="627" operator="between">
      <formula>0</formula>
      <formula>2</formula>
    </cfRule>
  </conditionalFormatting>
  <conditionalFormatting sqref="H30">
    <cfRule type="containsText" dxfId="558" priority="319" operator="containsText" text="Muy Baja">
      <formula>NOT(ISERROR(SEARCH("Muy Baja",H30)))</formula>
    </cfRule>
    <cfRule type="containsText" dxfId="557" priority="320" operator="containsText" text="Baja">
      <formula>NOT(ISERROR(SEARCH("Baja",H30)))</formula>
    </cfRule>
    <cfRule type="containsText" dxfId="556" priority="321" operator="containsText" text="Muy Alta">
      <formula>NOT(ISERROR(SEARCH("Muy Alta",H30)))</formula>
    </cfRule>
    <cfRule type="containsText" dxfId="555" priority="323" operator="containsText" text="Alta">
      <formula>NOT(ISERROR(SEARCH("Alta",H30)))</formula>
    </cfRule>
    <cfRule type="containsText" dxfId="554" priority="324" operator="containsText" text="Media">
      <formula>NOT(ISERROR(SEARCH("Media",H30)))</formula>
    </cfRule>
    <cfRule type="containsText" dxfId="553" priority="325" operator="containsText" text="Media">
      <formula>NOT(ISERROR(SEARCH("Media",H30)))</formula>
    </cfRule>
    <cfRule type="containsText" dxfId="552" priority="326" operator="containsText" text="Media">
      <formula>NOT(ISERROR(SEARCH("Media",H30)))</formula>
    </cfRule>
    <cfRule type="containsText" dxfId="551" priority="327" operator="containsText" text="Muy Baja">
      <formula>NOT(ISERROR(SEARCH("Muy Baja",H30)))</formula>
    </cfRule>
    <cfRule type="containsText" dxfId="550" priority="328" operator="containsText" text="Baja">
      <formula>NOT(ISERROR(SEARCH("Baja",H30)))</formula>
    </cfRule>
    <cfRule type="containsText" dxfId="549" priority="329" operator="containsText" text="Muy Baja">
      <formula>NOT(ISERROR(SEARCH("Muy Baja",H30)))</formula>
    </cfRule>
    <cfRule type="containsText" dxfId="548" priority="330" operator="containsText" text="Muy Baja">
      <formula>NOT(ISERROR(SEARCH("Muy Baja",H30)))</formula>
    </cfRule>
    <cfRule type="containsText" dxfId="547" priority="331" operator="containsText" text="Muy Baja">
      <formula>NOT(ISERROR(SEARCH("Muy Baja",H30)))</formula>
    </cfRule>
    <cfRule type="containsText" dxfId="546" priority="332" operator="containsText" text="Muy Baja'Tabla probabilidad'!">
      <formula>NOT(ISERROR(SEARCH("Muy Baja'Tabla probabilidad'!",H30)))</formula>
    </cfRule>
    <cfRule type="containsText" dxfId="545" priority="333" operator="containsText" text="Muy bajo">
      <formula>NOT(ISERROR(SEARCH("Muy bajo",H30)))</formula>
    </cfRule>
    <cfRule type="containsText" dxfId="544" priority="334" operator="containsText" text="Alta">
      <formula>NOT(ISERROR(SEARCH("Alta",H30)))</formula>
    </cfRule>
    <cfRule type="containsText" dxfId="543" priority="335" operator="containsText" text="Media">
      <formula>NOT(ISERROR(SEARCH("Media",H30)))</formula>
    </cfRule>
    <cfRule type="containsText" dxfId="542" priority="336" operator="containsText" text="Baja">
      <formula>NOT(ISERROR(SEARCH("Baja",H30)))</formula>
    </cfRule>
    <cfRule type="containsText" dxfId="541" priority="337" operator="containsText" text="Muy baja">
      <formula>NOT(ISERROR(SEARCH("Muy baja",H30)))</formula>
    </cfRule>
    <cfRule type="cellIs" dxfId="540" priority="340" operator="between">
      <formula>1</formula>
      <formula>2</formula>
    </cfRule>
    <cfRule type="cellIs" dxfId="539" priority="341" operator="between">
      <formula>0</formula>
      <formula>2</formula>
    </cfRule>
  </conditionalFormatting>
  <conditionalFormatting sqref="H40">
    <cfRule type="containsText" dxfId="538" priority="31" operator="containsText" text="Muy Baja">
      <formula>NOT(ISERROR(SEARCH("Muy Baja",H40)))</formula>
    </cfRule>
    <cfRule type="containsText" dxfId="537" priority="32" operator="containsText" text="Baja">
      <formula>NOT(ISERROR(SEARCH("Baja",H40)))</formula>
    </cfRule>
    <cfRule type="containsText" dxfId="536" priority="33" operator="containsText" text="Muy Alta">
      <formula>NOT(ISERROR(SEARCH("Muy Alta",H40)))</formula>
    </cfRule>
    <cfRule type="containsText" dxfId="535" priority="35" operator="containsText" text="Alta">
      <formula>NOT(ISERROR(SEARCH("Alta",H40)))</formula>
    </cfRule>
    <cfRule type="containsText" dxfId="534" priority="36" operator="containsText" text="Media">
      <formula>NOT(ISERROR(SEARCH("Media",H40)))</formula>
    </cfRule>
    <cfRule type="containsText" dxfId="533" priority="37" operator="containsText" text="Media">
      <formula>NOT(ISERROR(SEARCH("Media",H40)))</formula>
    </cfRule>
    <cfRule type="containsText" dxfId="532" priority="38" operator="containsText" text="Media">
      <formula>NOT(ISERROR(SEARCH("Media",H40)))</formula>
    </cfRule>
    <cfRule type="containsText" dxfId="531" priority="39" operator="containsText" text="Muy Baja">
      <formula>NOT(ISERROR(SEARCH("Muy Baja",H40)))</formula>
    </cfRule>
    <cfRule type="containsText" dxfId="530" priority="40" operator="containsText" text="Baja">
      <formula>NOT(ISERROR(SEARCH("Baja",H40)))</formula>
    </cfRule>
    <cfRule type="containsText" dxfId="529" priority="41" operator="containsText" text="Muy Baja">
      <formula>NOT(ISERROR(SEARCH("Muy Baja",H40)))</formula>
    </cfRule>
    <cfRule type="containsText" dxfId="528" priority="42" operator="containsText" text="Muy Baja">
      <formula>NOT(ISERROR(SEARCH("Muy Baja",H40)))</formula>
    </cfRule>
    <cfRule type="containsText" dxfId="527" priority="43" operator="containsText" text="Muy Baja">
      <formula>NOT(ISERROR(SEARCH("Muy Baja",H40)))</formula>
    </cfRule>
    <cfRule type="containsText" dxfId="526" priority="44" operator="containsText" text="Muy Baja'Tabla probabilidad'!">
      <formula>NOT(ISERROR(SEARCH("Muy Baja'Tabla probabilidad'!",H40)))</formula>
    </cfRule>
    <cfRule type="containsText" dxfId="525" priority="45" operator="containsText" text="Muy bajo">
      <formula>NOT(ISERROR(SEARCH("Muy bajo",H40)))</formula>
    </cfRule>
    <cfRule type="containsText" dxfId="524" priority="46" operator="containsText" text="Alta">
      <formula>NOT(ISERROR(SEARCH("Alta",H40)))</formula>
    </cfRule>
    <cfRule type="containsText" dxfId="523" priority="47" operator="containsText" text="Media">
      <formula>NOT(ISERROR(SEARCH("Media",H40)))</formula>
    </cfRule>
    <cfRule type="containsText" dxfId="522" priority="48" operator="containsText" text="Baja">
      <formula>NOT(ISERROR(SEARCH("Baja",H40)))</formula>
    </cfRule>
    <cfRule type="containsText" dxfId="521" priority="49" operator="containsText" text="Muy baja">
      <formula>NOT(ISERROR(SEARCH("Muy baja",H40)))</formula>
    </cfRule>
    <cfRule type="cellIs" dxfId="520" priority="52" operator="between">
      <formula>1</formula>
      <formula>2</formula>
    </cfRule>
    <cfRule type="cellIs" dxfId="519" priority="53" operator="between">
      <formula>0</formula>
      <formula>2</formula>
    </cfRule>
  </conditionalFormatting>
  <conditionalFormatting sqref="H50 H60 H70">
    <cfRule type="containsText" dxfId="518" priority="134" operator="containsText" text="Muy Baja">
      <formula>NOT(ISERROR(SEARCH("Muy Baja",H50)))</formula>
    </cfRule>
    <cfRule type="containsText" dxfId="517" priority="135" operator="containsText" text="Baja">
      <formula>NOT(ISERROR(SEARCH("Baja",H50)))</formula>
    </cfRule>
    <cfRule type="containsText" dxfId="516" priority="136" operator="containsText" text="Muy Alta">
      <formula>NOT(ISERROR(SEARCH("Muy Alta",H50)))</formula>
    </cfRule>
    <cfRule type="containsText" dxfId="515" priority="138" operator="containsText" text="Alta">
      <formula>NOT(ISERROR(SEARCH("Alta",H50)))</formula>
    </cfRule>
    <cfRule type="containsText" dxfId="514" priority="139" operator="containsText" text="Media">
      <formula>NOT(ISERROR(SEARCH("Media",H50)))</formula>
    </cfRule>
    <cfRule type="containsText" dxfId="513" priority="140" operator="containsText" text="Media">
      <formula>NOT(ISERROR(SEARCH("Media",H50)))</formula>
    </cfRule>
    <cfRule type="containsText" dxfId="512" priority="141" operator="containsText" text="Media">
      <formula>NOT(ISERROR(SEARCH("Media",H50)))</formula>
    </cfRule>
    <cfRule type="containsText" dxfId="511" priority="142" operator="containsText" text="Muy Baja">
      <formula>NOT(ISERROR(SEARCH("Muy Baja",H50)))</formula>
    </cfRule>
    <cfRule type="containsText" dxfId="510" priority="143" operator="containsText" text="Baja">
      <formula>NOT(ISERROR(SEARCH("Baja",H50)))</formula>
    </cfRule>
    <cfRule type="containsText" dxfId="509" priority="144" operator="containsText" text="Muy Baja">
      <formula>NOT(ISERROR(SEARCH("Muy Baja",H50)))</formula>
    </cfRule>
    <cfRule type="containsText" dxfId="508" priority="145" operator="containsText" text="Muy Baja">
      <formula>NOT(ISERROR(SEARCH("Muy Baja",H50)))</formula>
    </cfRule>
    <cfRule type="containsText" dxfId="507" priority="146" operator="containsText" text="Muy Baja">
      <formula>NOT(ISERROR(SEARCH("Muy Baja",H50)))</formula>
    </cfRule>
    <cfRule type="containsText" dxfId="506" priority="147" operator="containsText" text="Muy Baja'Tabla probabilidad'!">
      <formula>NOT(ISERROR(SEARCH("Muy Baja'Tabla probabilidad'!",H50)))</formula>
    </cfRule>
    <cfRule type="containsText" dxfId="505" priority="148" operator="containsText" text="Muy bajo">
      <formula>NOT(ISERROR(SEARCH("Muy bajo",H50)))</formula>
    </cfRule>
    <cfRule type="containsText" dxfId="504" priority="149" operator="containsText" text="Alta">
      <formula>NOT(ISERROR(SEARCH("Alta",H50)))</formula>
    </cfRule>
    <cfRule type="containsText" dxfId="503" priority="150" operator="containsText" text="Media">
      <formula>NOT(ISERROR(SEARCH("Media",H50)))</formula>
    </cfRule>
    <cfRule type="containsText" dxfId="502" priority="151" operator="containsText" text="Baja">
      <formula>NOT(ISERROR(SEARCH("Baja",H50)))</formula>
    </cfRule>
    <cfRule type="containsText" dxfId="501" priority="152" operator="containsText" text="Muy baja">
      <formula>NOT(ISERROR(SEARCH("Muy baja",H50)))</formula>
    </cfRule>
    <cfRule type="cellIs" dxfId="500" priority="153" operator="between">
      <formula>1</formula>
      <formula>2</formula>
    </cfRule>
    <cfRule type="cellIs" dxfId="499" priority="154" operator="between">
      <formula>0</formula>
      <formula>2</formula>
    </cfRule>
  </conditionalFormatting>
  <conditionalFormatting sqref="M10 K10:K79 M20">
    <cfRule type="containsText" dxfId="498" priority="599" operator="containsText" text="Catastrófico">
      <formula>NOT(ISERROR(SEARCH("Catastrófico",K10)))</formula>
    </cfRule>
    <cfRule type="containsText" dxfId="497" priority="600" operator="containsText" text="Mayor">
      <formula>NOT(ISERROR(SEARCH("Mayor",K10)))</formula>
    </cfRule>
    <cfRule type="containsText" dxfId="496" priority="601" operator="containsText" text="Alta">
      <formula>NOT(ISERROR(SEARCH("Alta",K10)))</formula>
    </cfRule>
    <cfRule type="containsText" dxfId="495" priority="602" operator="containsText" text="Moderado">
      <formula>NOT(ISERROR(SEARCH("Moderado",K10)))</formula>
    </cfRule>
    <cfRule type="containsText" dxfId="494" priority="603" operator="containsText" text="Menor">
      <formula>NOT(ISERROR(SEARCH("Menor",K10)))</formula>
    </cfRule>
    <cfRule type="containsText" dxfId="493" priority="604" operator="containsText" text="Leve">
      <formula>NOT(ISERROR(SEARCH("Leve",K10)))</formula>
    </cfRule>
  </conditionalFormatting>
  <conditionalFormatting sqref="M30">
    <cfRule type="containsText" dxfId="492" priority="313" operator="containsText" text="Catastrófico">
      <formula>NOT(ISERROR(SEARCH("Catastrófico",M30)))</formula>
    </cfRule>
    <cfRule type="containsText" dxfId="491" priority="314" operator="containsText" text="Mayor">
      <formula>NOT(ISERROR(SEARCH("Mayor",M30)))</formula>
    </cfRule>
    <cfRule type="containsText" dxfId="490" priority="315" operator="containsText" text="Alta">
      <formula>NOT(ISERROR(SEARCH("Alta",M30)))</formula>
    </cfRule>
    <cfRule type="containsText" dxfId="489" priority="316" operator="containsText" text="Moderado">
      <formula>NOT(ISERROR(SEARCH("Moderado",M30)))</formula>
    </cfRule>
    <cfRule type="containsText" dxfId="488" priority="317" operator="containsText" text="Menor">
      <formula>NOT(ISERROR(SEARCH("Menor",M30)))</formula>
    </cfRule>
    <cfRule type="containsText" dxfId="487" priority="318" operator="containsText" text="Leve">
      <formula>NOT(ISERROR(SEARCH("Leve",M30)))</formula>
    </cfRule>
  </conditionalFormatting>
  <conditionalFormatting sqref="M40">
    <cfRule type="containsText" dxfId="486" priority="25" operator="containsText" text="Catastrófico">
      <formula>NOT(ISERROR(SEARCH("Catastrófico",M40)))</formula>
    </cfRule>
    <cfRule type="containsText" dxfId="485" priority="26" operator="containsText" text="Mayor">
      <formula>NOT(ISERROR(SEARCH("Mayor",M40)))</formula>
    </cfRule>
    <cfRule type="containsText" dxfId="484" priority="27" operator="containsText" text="Alta">
      <formula>NOT(ISERROR(SEARCH("Alta",M40)))</formula>
    </cfRule>
    <cfRule type="containsText" dxfId="483" priority="28" operator="containsText" text="Moderado">
      <formula>NOT(ISERROR(SEARCH("Moderado",M40)))</formula>
    </cfRule>
    <cfRule type="containsText" dxfId="482" priority="29" operator="containsText" text="Menor">
      <formula>NOT(ISERROR(SEARCH("Menor",M40)))</formula>
    </cfRule>
    <cfRule type="containsText" dxfId="481" priority="30" operator="containsText" text="Leve">
      <formula>NOT(ISERROR(SEARCH("Leve",M40)))</formula>
    </cfRule>
  </conditionalFormatting>
  <conditionalFormatting sqref="M50 M60 M70">
    <cfRule type="containsText" dxfId="480" priority="159" operator="containsText" text="Catastrófico">
      <formula>NOT(ISERROR(SEARCH("Catastrófico",M50)))</formula>
    </cfRule>
    <cfRule type="containsText" dxfId="479" priority="160" operator="containsText" text="Mayor">
      <formula>NOT(ISERROR(SEARCH("Mayor",M50)))</formula>
    </cfRule>
    <cfRule type="containsText" dxfId="478" priority="161" operator="containsText" text="Alta">
      <formula>NOT(ISERROR(SEARCH("Alta",M50)))</formula>
    </cfRule>
    <cfRule type="containsText" dxfId="477" priority="163" operator="containsText" text="Menor">
      <formula>NOT(ISERROR(SEARCH("Menor",M50)))</formula>
    </cfRule>
    <cfRule type="containsText" dxfId="476" priority="164" operator="containsText" text="Leve">
      <formula>NOT(ISERROR(SEARCH("Leve",M50)))</formula>
    </cfRule>
  </conditionalFormatting>
  <conditionalFormatting sqref="M50:N50 M60:N60 M70:N70">
    <cfRule type="containsText" dxfId="475" priority="162" operator="containsText" text="Moderado">
      <formula>NOT(ISERROR(SEARCH("Moderado",M50)))</formula>
    </cfRule>
  </conditionalFormatting>
  <conditionalFormatting sqref="N40">
    <cfRule type="containsText" dxfId="474" priority="54" operator="containsText" text="Extremo">
      <formula>NOT(ISERROR(SEARCH("Extremo",N40)))</formula>
    </cfRule>
    <cfRule type="containsText" dxfId="473" priority="55" operator="containsText" text="Alto">
      <formula>NOT(ISERROR(SEARCH("Alto",N40)))</formula>
    </cfRule>
    <cfRule type="containsText" dxfId="472" priority="56" operator="containsText" text="Bajo">
      <formula>NOT(ISERROR(SEARCH("Bajo",N40)))</formula>
    </cfRule>
    <cfRule type="containsText" dxfId="471" priority="57" operator="containsText" text="Moderado">
      <formula>NOT(ISERROR(SEARCH("Moderado",N40)))</formula>
    </cfRule>
  </conditionalFormatting>
  <conditionalFormatting sqref="N8:O8">
    <cfRule type="containsText" dxfId="470" priority="13" operator="containsText" text="3- Moderado">
      <formula>NOT(ISERROR(SEARCH("3- Moderado",N8)))</formula>
    </cfRule>
    <cfRule type="containsText" dxfId="469" priority="14" operator="containsText" text="6- Moderado">
      <formula>NOT(ISERROR(SEARCH("6- Moderado",N8)))</formula>
    </cfRule>
    <cfRule type="containsText" dxfId="468" priority="15" operator="containsText" text="4- Moderado">
      <formula>NOT(ISERROR(SEARCH("4- Moderado",N8)))</formula>
    </cfRule>
    <cfRule type="containsText" dxfId="467" priority="16" operator="containsText" text="3- Bajo">
      <formula>NOT(ISERROR(SEARCH("3- Bajo",N8)))</formula>
    </cfRule>
    <cfRule type="containsText" dxfId="466" priority="17" operator="containsText" text="4- Bajo">
      <formula>NOT(ISERROR(SEARCH("4- Bajo",N8)))</formula>
    </cfRule>
    <cfRule type="containsText" dxfId="465" priority="18" operator="containsText" text="1- Bajo">
      <formula>NOT(ISERROR(SEARCH("1- Bajo",N8)))</formula>
    </cfRule>
  </conditionalFormatting>
  <conditionalFormatting sqref="N10:O10 N20:O20">
    <cfRule type="containsText" dxfId="464" priority="1186" operator="containsText" text="Extremo">
      <formula>NOT(ISERROR(SEARCH("Extremo",N10)))</formula>
    </cfRule>
    <cfRule type="containsText" dxfId="463" priority="1187" operator="containsText" text="Alto">
      <formula>NOT(ISERROR(SEARCH("Alto",N10)))</formula>
    </cfRule>
    <cfRule type="containsText" dxfId="462" priority="1188" operator="containsText" text="Bajo">
      <formula>NOT(ISERROR(SEARCH("Bajo",N10)))</formula>
    </cfRule>
    <cfRule type="containsText" dxfId="461" priority="1189" operator="containsText" text="Moderado">
      <formula>NOT(ISERROR(SEARCH("Moderado",N10)))</formula>
    </cfRule>
  </conditionalFormatting>
  <conditionalFormatting sqref="N30:O30">
    <cfRule type="containsText" dxfId="460" priority="342" operator="containsText" text="Extremo">
      <formula>NOT(ISERROR(SEARCH("Extremo",N30)))</formula>
    </cfRule>
    <cfRule type="containsText" dxfId="459" priority="343" operator="containsText" text="Alto">
      <formula>NOT(ISERROR(SEARCH("Alto",N30)))</formula>
    </cfRule>
    <cfRule type="containsText" dxfId="458" priority="344" operator="containsText" text="Bajo">
      <formula>NOT(ISERROR(SEARCH("Bajo",N30)))</formula>
    </cfRule>
    <cfRule type="containsText" dxfId="457" priority="345" operator="containsText" text="Moderado">
      <formula>NOT(ISERROR(SEARCH("Moderado",N30)))</formula>
    </cfRule>
  </conditionalFormatting>
  <conditionalFormatting sqref="N50:O50 N60 N70">
    <cfRule type="containsText" dxfId="456" priority="155" operator="containsText" text="Extremo">
      <formula>NOT(ISERROR(SEARCH("Extremo",N50)))</formula>
    </cfRule>
    <cfRule type="containsText" dxfId="455" priority="156" operator="containsText" text="Alto">
      <formula>NOT(ISERROR(SEARCH("Alto",N50)))</formula>
    </cfRule>
    <cfRule type="containsText" dxfId="454" priority="157" operator="containsText" text="Bajo">
      <formula>NOT(ISERROR(SEARCH("Bajo",N50)))</formula>
    </cfRule>
  </conditionalFormatting>
  <conditionalFormatting sqref="O50">
    <cfRule type="containsText" dxfId="453" priority="158" operator="containsText" text="Moderado">
      <formula>NOT(ISERROR(SEARCH("Moderado",O50)))</formula>
    </cfRule>
  </conditionalFormatting>
  <printOptions horizontalCentered="1" verticalCentered="1"/>
  <pageMargins left="0" right="0" top="0.74803149606299213" bottom="0" header="0" footer="0"/>
  <pageSetup paperSize="14"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24"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625"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38"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339" operator="containsText" id="{EF2F67A8-8347-4F31-93F7-2BB1AF3C13A8}">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0" operator="containsText" id="{11D1C3EE-87E8-41ED-9705-AB190DD1E190}">
            <xm:f>NOT(ISERROR(SEARCH('8- Políticas de Administración '!$B$5,H40)))</xm:f>
            <xm:f>'8- Políticas de Administración '!$B$5</xm:f>
            <x14:dxf>
              <font>
                <color rgb="FF006100"/>
              </font>
              <fill>
                <patternFill>
                  <bgColor rgb="FFC6EFCE"/>
                </patternFill>
              </fill>
            </x14:dxf>
          </x14:cfRule>
          <x14:cfRule type="containsText" priority="51" operator="containsText" id="{67565E7B-28B1-4A9A-831D-D3244E018B7D}">
            <xm:f>NOT(ISERROR(SEARCH('8- Políticas de Administración '!$B$5,H40)))</xm:f>
            <xm:f>'8- Políticas de Administración '!$B$5</xm:f>
            <x14:dxf>
              <font>
                <color rgb="FF9C0006"/>
              </font>
              <fill>
                <patternFill>
                  <bgColor rgb="FFFFC7CE"/>
                </patternFill>
              </fill>
            </x14:dxf>
          </x14:cfRule>
          <xm:sqref>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 type="list" allowBlank="1" showInputMessage="1" showErrorMessage="1">
          <x14:formula1>
            <xm:f>'8- Políticas de Administración '!$I$17:$I$22</xm:f>
          </x14:formula1>
          <xm:sqref>I10:I79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74"/>
  <sheetViews>
    <sheetView showGridLines="0" view="pageBreakPreview" zoomScale="60" zoomScaleNormal="80" zoomScalePageLayoutView="70" workbookViewId="0">
      <pane xSplit="5" ySplit="9" topLeftCell="F10" activePane="bottomRight" state="frozen"/>
      <selection pane="topRight" activeCell="F1" sqref="F1"/>
      <selection pane="bottomLeft" activeCell="A10" sqref="A10"/>
      <selection pane="bottomRight" activeCell="G10" sqref="G10"/>
    </sheetView>
  </sheetViews>
  <sheetFormatPr baseColWidth="10" defaultColWidth="11.42578125" defaultRowHeight="15"/>
  <cols>
    <col min="1" max="1" width="7" customWidth="1"/>
    <col min="2" max="2" width="26" customWidth="1"/>
    <col min="3" max="3" width="40.140625" style="46" customWidth="1"/>
    <col min="4" max="4" width="5" hidden="1" customWidth="1"/>
    <col min="5" max="5" width="45.28515625" customWidth="1"/>
    <col min="7" max="7" width="15.140625" customWidth="1"/>
    <col min="8" max="8" width="14.7109375" bestFit="1" customWidth="1"/>
    <col min="9" max="9" width="17.140625" customWidth="1"/>
    <col min="10" max="10" width="14.5703125" customWidth="1"/>
    <col min="11" max="11" width="11.7109375" customWidth="1"/>
    <col min="12" max="12" width="25" customWidth="1"/>
    <col min="13" max="13" width="42.7109375" customWidth="1"/>
    <col min="14" max="14" width="12.42578125" customWidth="1"/>
    <col min="15" max="15" width="15.7109375" customWidth="1"/>
    <col min="16" max="17" width="10" customWidth="1"/>
    <col min="18" max="18" width="10.42578125" hidden="1" customWidth="1"/>
    <col min="19" max="19" width="11.42578125" customWidth="1"/>
    <col min="20" max="20" width="26.28515625" style="32" customWidth="1"/>
    <col min="21" max="21" width="18.5703125" style="31" customWidth="1"/>
    <col min="22" max="22" width="22.5703125" style="33" customWidth="1"/>
    <col min="23" max="278" width="11.42578125" style="11"/>
    <col min="279" max="16384" width="11.42578125" style="16"/>
  </cols>
  <sheetData>
    <row r="1" spans="1:278" s="13" customFormat="1" ht="27.75" thickTop="1">
      <c r="A1" s="510"/>
      <c r="B1" s="511"/>
      <c r="C1" s="512"/>
      <c r="D1" s="141"/>
      <c r="E1" s="516" t="s">
        <v>342</v>
      </c>
      <c r="F1" s="517"/>
      <c r="G1" s="517"/>
      <c r="H1" s="517"/>
      <c r="I1" s="517"/>
      <c r="J1" s="517"/>
      <c r="K1" s="517"/>
      <c r="L1" s="517"/>
      <c r="M1" s="517"/>
      <c r="N1" s="517"/>
      <c r="O1" s="517"/>
      <c r="P1" s="517"/>
      <c r="Q1" s="517"/>
      <c r="R1" s="517"/>
      <c r="S1" s="517"/>
      <c r="T1" s="517"/>
      <c r="U1" s="517"/>
      <c r="V1" s="517"/>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row>
    <row r="2" spans="1:278" s="13" customFormat="1" ht="27">
      <c r="A2" s="513"/>
      <c r="B2" s="514"/>
      <c r="C2" s="515"/>
      <c r="D2" s="141"/>
      <c r="E2" s="518"/>
      <c r="F2" s="519"/>
      <c r="G2" s="519"/>
      <c r="H2" s="519"/>
      <c r="I2" s="519"/>
      <c r="J2" s="519"/>
      <c r="K2" s="519"/>
      <c r="L2" s="519"/>
      <c r="M2" s="519"/>
      <c r="N2" s="519"/>
      <c r="O2" s="519"/>
      <c r="P2" s="519"/>
      <c r="Q2" s="519"/>
      <c r="R2" s="519"/>
      <c r="S2" s="519"/>
      <c r="T2" s="519"/>
      <c r="U2" s="519"/>
      <c r="V2" s="519"/>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row>
    <row r="3" spans="1:278" s="13" customFormat="1" ht="27">
      <c r="A3" s="513"/>
      <c r="B3" s="514"/>
      <c r="C3" s="515"/>
      <c r="D3" s="142"/>
      <c r="E3" s="518"/>
      <c r="F3" s="519"/>
      <c r="G3" s="519"/>
      <c r="H3" s="519"/>
      <c r="I3" s="519"/>
      <c r="J3" s="519"/>
      <c r="K3" s="519"/>
      <c r="L3" s="519"/>
      <c r="M3" s="519"/>
      <c r="N3" s="519"/>
      <c r="O3" s="519"/>
      <c r="P3" s="519"/>
      <c r="Q3" s="519"/>
      <c r="R3" s="519"/>
      <c r="S3" s="519"/>
      <c r="T3" s="519"/>
      <c r="U3" s="519"/>
      <c r="V3" s="519"/>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row>
    <row r="4" spans="1:278" s="13" customFormat="1" ht="25.5">
      <c r="A4" s="477" t="s">
        <v>260</v>
      </c>
      <c r="B4" s="477"/>
      <c r="C4" s="520" t="s">
        <v>4</v>
      </c>
      <c r="D4" s="520"/>
      <c r="E4" s="520"/>
      <c r="F4" s="520"/>
      <c r="G4" s="520"/>
      <c r="H4" s="520"/>
      <c r="I4" s="520"/>
      <c r="J4" s="520"/>
      <c r="K4" s="520"/>
      <c r="L4" s="520"/>
      <c r="M4" s="520"/>
      <c r="N4" s="520"/>
      <c r="O4" s="520"/>
      <c r="P4" s="520"/>
      <c r="Q4" s="520"/>
      <c r="R4" s="520"/>
      <c r="S4" s="520"/>
      <c r="T4" s="520"/>
      <c r="U4" s="520"/>
      <c r="V4" s="520"/>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row>
    <row r="5" spans="1:278" s="13" customFormat="1" ht="59.25" customHeight="1">
      <c r="A5" s="477" t="s">
        <v>261</v>
      </c>
      <c r="B5" s="477"/>
      <c r="C5" s="521" t="s">
        <v>31</v>
      </c>
      <c r="D5" s="521"/>
      <c r="E5" s="521"/>
      <c r="F5" s="521"/>
      <c r="G5" s="521"/>
      <c r="H5" s="521"/>
      <c r="I5" s="521"/>
      <c r="J5" s="521"/>
      <c r="K5" s="521"/>
      <c r="L5" s="521"/>
      <c r="M5" s="521"/>
      <c r="N5" s="521"/>
      <c r="O5" s="521"/>
      <c r="P5" s="521"/>
      <c r="Q5" s="521"/>
      <c r="R5" s="521"/>
      <c r="S5" s="521"/>
      <c r="T5" s="521"/>
      <c r="U5" s="521"/>
      <c r="V5" s="521"/>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row>
    <row r="6" spans="1:278" s="13" customFormat="1" ht="26.25" thickBot="1">
      <c r="A6" s="477" t="s">
        <v>262</v>
      </c>
      <c r="B6" s="477"/>
      <c r="C6" s="522" t="s">
        <v>263</v>
      </c>
      <c r="D6" s="522"/>
      <c r="E6" s="522"/>
      <c r="F6" s="522"/>
      <c r="G6" s="522"/>
      <c r="H6" s="522"/>
      <c r="I6" s="522"/>
      <c r="J6" s="522"/>
      <c r="K6" s="522"/>
      <c r="L6" s="522"/>
      <c r="M6" s="522"/>
      <c r="N6" s="522"/>
      <c r="O6" s="522"/>
      <c r="P6" s="522"/>
      <c r="Q6" s="522"/>
      <c r="R6" s="522"/>
      <c r="S6" s="522"/>
      <c r="T6" s="522"/>
      <c r="U6" s="522"/>
      <c r="V6" s="52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row>
    <row r="7" spans="1:278" s="13" customFormat="1" ht="51.75" customHeight="1" thickTop="1" thickBot="1">
      <c r="A7" s="532" t="s">
        <v>264</v>
      </c>
      <c r="B7" s="532"/>
      <c r="C7" s="532"/>
      <c r="D7" s="533" t="s">
        <v>343</v>
      </c>
      <c r="E7" s="534"/>
      <c r="F7" s="534"/>
      <c r="G7" s="534"/>
      <c r="H7" s="534"/>
      <c r="I7" s="534"/>
      <c r="J7" s="534"/>
      <c r="K7" s="534"/>
      <c r="L7" s="534"/>
      <c r="M7" s="534"/>
      <c r="N7" s="534"/>
      <c r="O7" s="534"/>
      <c r="P7" s="534"/>
      <c r="Q7" s="534"/>
      <c r="R7" s="535"/>
      <c r="S7" s="44"/>
      <c r="T7" s="532" t="s">
        <v>344</v>
      </c>
      <c r="U7" s="532"/>
      <c r="V7" s="53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row>
    <row r="8" spans="1:278" s="13" customFormat="1" ht="30" customHeight="1" thickTop="1" thickBot="1">
      <c r="A8" s="536" t="s">
        <v>269</v>
      </c>
      <c r="B8" s="532" t="s">
        <v>345</v>
      </c>
      <c r="C8" s="539" t="s">
        <v>265</v>
      </c>
      <c r="D8" s="541" t="s">
        <v>346</v>
      </c>
      <c r="E8" s="543" t="s">
        <v>235</v>
      </c>
      <c r="F8" s="544" t="s">
        <v>516</v>
      </c>
      <c r="G8" s="545"/>
      <c r="H8" s="545"/>
      <c r="I8" s="545"/>
      <c r="J8" s="545"/>
      <c r="K8" s="546"/>
      <c r="L8" s="544" t="s">
        <v>347</v>
      </c>
      <c r="M8" s="545"/>
      <c r="N8" s="545"/>
      <c r="O8" s="545"/>
      <c r="P8" s="545"/>
      <c r="Q8" s="545"/>
      <c r="R8" s="545"/>
      <c r="S8" s="546"/>
      <c r="T8" s="53"/>
      <c r="U8" s="54"/>
      <c r="V8" s="79" t="s">
        <v>348</v>
      </c>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row>
    <row r="9" spans="1:278" s="15" customFormat="1" ht="165" customHeight="1" thickTop="1" thickBot="1">
      <c r="A9" s="537"/>
      <c r="B9" s="538"/>
      <c r="C9" s="540"/>
      <c r="D9" s="542"/>
      <c r="E9" s="460"/>
      <c r="F9" s="43" t="s">
        <v>237</v>
      </c>
      <c r="G9" s="43" t="s">
        <v>239</v>
      </c>
      <c r="H9" s="43" t="s">
        <v>349</v>
      </c>
      <c r="I9" s="43" t="s">
        <v>241</v>
      </c>
      <c r="J9" s="238" t="s">
        <v>350</v>
      </c>
      <c r="K9" s="43" t="s">
        <v>247</v>
      </c>
      <c r="L9" s="43" t="s">
        <v>351</v>
      </c>
      <c r="M9" s="107" t="s">
        <v>244</v>
      </c>
      <c r="N9" s="43" t="s">
        <v>352</v>
      </c>
      <c r="O9" s="43" t="s">
        <v>353</v>
      </c>
      <c r="P9" s="43" t="s">
        <v>354</v>
      </c>
      <c r="Q9" s="43" t="s">
        <v>355</v>
      </c>
      <c r="R9" s="110" t="s">
        <v>350</v>
      </c>
      <c r="S9" s="43" t="s">
        <v>356</v>
      </c>
      <c r="T9" s="47" t="s">
        <v>249</v>
      </c>
      <c r="U9" s="47" t="s">
        <v>251</v>
      </c>
      <c r="V9" s="48" t="s">
        <v>357</v>
      </c>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row>
    <row r="10" spans="1:278" ht="277.5" customHeight="1">
      <c r="A10" s="523">
        <f>'5- Identificación de Riesgos'!A10</f>
        <v>1</v>
      </c>
      <c r="B10" s="526" t="str">
        <f>'5- Identificación de Riesgos'!B10</f>
        <v>Incumplimiento de términos en la publicación de información.</v>
      </c>
      <c r="C10" s="301" t="str">
        <f>'5- Identificación de Riesgos'!D10</f>
        <v>1. Fallas o indisponibilidad de los medios o canales de comunicación o tecnológicos adecuados o utilizados.</v>
      </c>
      <c r="D10" s="302"/>
      <c r="E10" s="303" t="s">
        <v>507</v>
      </c>
      <c r="F10" s="295" t="s">
        <v>359</v>
      </c>
      <c r="G10" s="295" t="s">
        <v>359</v>
      </c>
      <c r="H10" s="295" t="s">
        <v>359</v>
      </c>
      <c r="I10" s="295" t="s">
        <v>359</v>
      </c>
      <c r="J10" s="304">
        <f>COUNTIF(F10:I10,"SI")/4</f>
        <v>1</v>
      </c>
      <c r="K10" s="507">
        <f>AVERAGE(J10:J19)</f>
        <v>1</v>
      </c>
      <c r="L10" s="305" t="str">
        <f>'5- Identificación de Riesgos'!I10</f>
        <v>Afectación de reputacion,imagén,  credibilidad, satisfacción de usuarios y PI</v>
      </c>
      <c r="M10" s="306"/>
      <c r="N10" s="305"/>
      <c r="O10" s="305"/>
      <c r="P10" s="305"/>
      <c r="Q10" s="305"/>
      <c r="R10" s="304">
        <f>SUM(COUNTIF(N10,"SI")*25%,COUNTIF(O10,"SI")*40%,COUNTIF(P10,"SI")*25%,COUNTIF(Q10,"SI")*10%)</f>
        <v>0</v>
      </c>
      <c r="S10" s="507">
        <f>AVERAGE(R10:R19)</f>
        <v>0</v>
      </c>
      <c r="T10" s="52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52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504" t="str">
        <f>CONCATENATE(VLOOKUP((LEFT(T10,LEN(T10)-4)&amp;LEFT(U10,LEN(U10)-4)),'9- Matriz de Calor '!$D$18:$E$42,2,0)," - ",RIGHT(T10,1)*RIGHT(U10,1))</f>
        <v>Moderado - 6</v>
      </c>
    </row>
    <row r="11" spans="1:278" ht="57" customHeight="1">
      <c r="A11" s="524"/>
      <c r="B11" s="527"/>
      <c r="C11" s="307" t="str">
        <f>'5- Identificación de Riesgos'!D11</f>
        <v>2. Dificultad en la obtención del material debidamente procesado para su divulgación.</v>
      </c>
      <c r="D11" s="308"/>
      <c r="E11" s="309"/>
      <c r="F11" s="295" t="s">
        <v>359</v>
      </c>
      <c r="G11" s="295" t="s">
        <v>359</v>
      </c>
      <c r="H11" s="295" t="s">
        <v>359</v>
      </c>
      <c r="I11" s="295" t="s">
        <v>359</v>
      </c>
      <c r="J11" s="310">
        <f t="shared" ref="J11:J25" si="0">COUNTIF(F11:I11,"SI")/4</f>
        <v>1</v>
      </c>
      <c r="K11" s="508"/>
      <c r="L11" s="295" t="str">
        <f>'5- Identificación de Riesgos'!I11</f>
        <v>Interrupción o afectación en la prestación del servicio judicial</v>
      </c>
      <c r="M11" s="311"/>
      <c r="N11" s="295"/>
      <c r="O11" s="295"/>
      <c r="P11" s="295"/>
      <c r="Q11" s="295"/>
      <c r="R11" s="310">
        <f t="shared" ref="R11:R29" si="1">SUM(COUNTIF(N11,"SI")*25%,COUNTIF(O11,"SI")*40%,COUNTIF(P11,"SI")*25%,COUNTIF(Q11,"SI")*10%)</f>
        <v>0</v>
      </c>
      <c r="S11" s="508"/>
      <c r="T11" s="530"/>
      <c r="U11" s="527"/>
      <c r="V11" s="505"/>
    </row>
    <row r="12" spans="1:278" ht="47.25" customHeight="1">
      <c r="A12" s="524"/>
      <c r="B12" s="527"/>
      <c r="C12" s="307" t="str">
        <f>'5- Identificación de Riesgos'!D12</f>
        <v>3. Falta de gestión por parte del administrador de contenido de la actividad asignada.</v>
      </c>
      <c r="D12" s="308"/>
      <c r="E12" s="309"/>
      <c r="F12" s="312" t="s">
        <v>359</v>
      </c>
      <c r="G12" s="312" t="s">
        <v>359</v>
      </c>
      <c r="H12" s="312" t="s">
        <v>359</v>
      </c>
      <c r="I12" s="312" t="s">
        <v>359</v>
      </c>
      <c r="J12" s="310">
        <f t="shared" si="0"/>
        <v>1</v>
      </c>
      <c r="K12" s="508"/>
      <c r="L12" s="295"/>
      <c r="M12" s="311"/>
      <c r="N12" s="295"/>
      <c r="O12" s="295"/>
      <c r="P12" s="295"/>
      <c r="Q12" s="295"/>
      <c r="R12" s="310">
        <f t="shared" si="1"/>
        <v>0</v>
      </c>
      <c r="S12" s="508"/>
      <c r="T12" s="530"/>
      <c r="U12" s="527"/>
      <c r="V12" s="505"/>
    </row>
    <row r="13" spans="1:278" ht="35.25" customHeight="1" thickBot="1">
      <c r="A13" s="524"/>
      <c r="B13" s="527"/>
      <c r="C13" s="307" t="str">
        <f>'5- Identificación de Riesgos'!D13</f>
        <v>4. Incumplimiento o retraso de proveedores</v>
      </c>
      <c r="D13" s="308"/>
      <c r="E13" s="309"/>
      <c r="F13" s="312" t="s">
        <v>359</v>
      </c>
      <c r="G13" s="312" t="s">
        <v>359</v>
      </c>
      <c r="H13" s="312" t="s">
        <v>359</v>
      </c>
      <c r="I13" s="312" t="s">
        <v>359</v>
      </c>
      <c r="J13" s="310">
        <f t="shared" si="0"/>
        <v>1</v>
      </c>
      <c r="K13" s="508"/>
      <c r="L13" s="295"/>
      <c r="M13" s="311"/>
      <c r="N13" s="295"/>
      <c r="O13" s="295"/>
      <c r="P13" s="295"/>
      <c r="Q13" s="295"/>
      <c r="R13" s="310">
        <f t="shared" si="1"/>
        <v>0</v>
      </c>
      <c r="S13" s="508"/>
      <c r="T13" s="530"/>
      <c r="U13" s="527"/>
      <c r="V13" s="505"/>
    </row>
    <row r="14" spans="1:278" ht="25.15" hidden="1" customHeight="1">
      <c r="A14" s="524"/>
      <c r="B14" s="527"/>
      <c r="C14" s="307">
        <f>'5- Identificación de Riesgos'!D14</f>
        <v>0</v>
      </c>
      <c r="D14" s="308"/>
      <c r="E14" s="311"/>
      <c r="F14" s="295"/>
      <c r="G14" s="295"/>
      <c r="H14" s="295"/>
      <c r="I14" s="295"/>
      <c r="J14" s="310"/>
      <c r="K14" s="508"/>
      <c r="L14" s="295"/>
      <c r="M14" s="311"/>
      <c r="N14" s="295"/>
      <c r="O14" s="295"/>
      <c r="P14" s="295"/>
      <c r="Q14" s="295"/>
      <c r="R14" s="310">
        <f t="shared" si="1"/>
        <v>0</v>
      </c>
      <c r="S14" s="508"/>
      <c r="T14" s="530"/>
      <c r="U14" s="527"/>
      <c r="V14" s="505"/>
    </row>
    <row r="15" spans="1:278" ht="26.25" hidden="1" customHeight="1" thickBot="1">
      <c r="A15" s="524"/>
      <c r="B15" s="527"/>
      <c r="C15" s="307">
        <f>'5- Identificación de Riesgos'!D15</f>
        <v>0</v>
      </c>
      <c r="D15" s="308"/>
      <c r="E15" s="311"/>
      <c r="F15" s="295"/>
      <c r="G15" s="295"/>
      <c r="H15" s="295"/>
      <c r="I15" s="295"/>
      <c r="J15" s="310"/>
      <c r="K15" s="508"/>
      <c r="L15" s="295"/>
      <c r="M15" s="313"/>
      <c r="N15" s="295"/>
      <c r="O15" s="295"/>
      <c r="P15" s="295"/>
      <c r="Q15" s="295"/>
      <c r="R15" s="310">
        <f t="shared" si="1"/>
        <v>0</v>
      </c>
      <c r="S15" s="508"/>
      <c r="T15" s="530"/>
      <c r="U15" s="527"/>
      <c r="V15" s="505"/>
    </row>
    <row r="16" spans="1:278" ht="25.15" hidden="1" customHeight="1">
      <c r="A16" s="524"/>
      <c r="B16" s="527"/>
      <c r="C16" s="307"/>
      <c r="D16" s="308"/>
      <c r="E16" s="311"/>
      <c r="F16" s="295"/>
      <c r="G16" s="295"/>
      <c r="H16" s="295"/>
      <c r="I16" s="295"/>
      <c r="J16" s="310"/>
      <c r="K16" s="508"/>
      <c r="L16" s="295"/>
      <c r="M16" s="313"/>
      <c r="N16" s="295"/>
      <c r="O16" s="295"/>
      <c r="P16" s="295"/>
      <c r="Q16" s="295"/>
      <c r="R16" s="310">
        <f t="shared" si="1"/>
        <v>0</v>
      </c>
      <c r="S16" s="508"/>
      <c r="T16" s="530"/>
      <c r="U16" s="527"/>
      <c r="V16" s="505"/>
    </row>
    <row r="17" spans="1:22" ht="25.15" hidden="1" customHeight="1">
      <c r="A17" s="524"/>
      <c r="B17" s="527"/>
      <c r="C17" s="307"/>
      <c r="D17" s="308"/>
      <c r="E17" s="311"/>
      <c r="F17" s="295"/>
      <c r="G17" s="295"/>
      <c r="H17" s="295"/>
      <c r="I17" s="295"/>
      <c r="J17" s="310"/>
      <c r="K17" s="508"/>
      <c r="L17" s="295"/>
      <c r="M17" s="313"/>
      <c r="N17" s="295"/>
      <c r="O17" s="295"/>
      <c r="P17" s="295"/>
      <c r="Q17" s="295"/>
      <c r="R17" s="310">
        <f t="shared" si="1"/>
        <v>0</v>
      </c>
      <c r="S17" s="508"/>
      <c r="T17" s="530"/>
      <c r="U17" s="527"/>
      <c r="V17" s="505"/>
    </row>
    <row r="18" spans="1:22" ht="25.15" hidden="1" customHeight="1">
      <c r="A18" s="524"/>
      <c r="B18" s="527"/>
      <c r="C18" s="307"/>
      <c r="D18" s="308"/>
      <c r="E18" s="311"/>
      <c r="F18" s="295"/>
      <c r="G18" s="295"/>
      <c r="H18" s="295"/>
      <c r="I18" s="295"/>
      <c r="J18" s="310"/>
      <c r="K18" s="508"/>
      <c r="L18" s="295"/>
      <c r="M18" s="313"/>
      <c r="N18" s="295"/>
      <c r="O18" s="295"/>
      <c r="P18" s="295"/>
      <c r="Q18" s="295"/>
      <c r="R18" s="310">
        <f t="shared" si="1"/>
        <v>0</v>
      </c>
      <c r="S18" s="508"/>
      <c r="T18" s="530"/>
      <c r="U18" s="527"/>
      <c r="V18" s="505"/>
    </row>
    <row r="19" spans="1:22" ht="25.15" hidden="1" customHeight="1" thickBot="1">
      <c r="A19" s="525"/>
      <c r="B19" s="528"/>
      <c r="C19" s="314"/>
      <c r="D19" s="315"/>
      <c r="E19" s="316"/>
      <c r="F19" s="317"/>
      <c r="G19" s="317"/>
      <c r="H19" s="317"/>
      <c r="I19" s="317"/>
      <c r="J19" s="318"/>
      <c r="K19" s="509"/>
      <c r="L19" s="317"/>
      <c r="M19" s="319"/>
      <c r="N19" s="317"/>
      <c r="O19" s="317"/>
      <c r="P19" s="317"/>
      <c r="Q19" s="317"/>
      <c r="R19" s="318">
        <f t="shared" si="1"/>
        <v>0</v>
      </c>
      <c r="S19" s="509"/>
      <c r="T19" s="531"/>
      <c r="U19" s="528"/>
      <c r="V19" s="506"/>
    </row>
    <row r="20" spans="1:22" ht="240.75" customHeight="1">
      <c r="A20" s="523">
        <f>'5- Identificación de Riesgos'!A20</f>
        <v>2</v>
      </c>
      <c r="B20" s="526" t="s">
        <v>360</v>
      </c>
      <c r="C20" s="301" t="str">
        <f>'5- Identificación de Riesgos'!D20</f>
        <v xml:space="preserve">1. Falta de revisión, analisis y control  de la  información a publicar. </v>
      </c>
      <c r="D20" s="302"/>
      <c r="E20" s="303" t="s">
        <v>508</v>
      </c>
      <c r="F20" s="305" t="s">
        <v>359</v>
      </c>
      <c r="G20" s="305" t="s">
        <v>359</v>
      </c>
      <c r="H20" s="305" t="s">
        <v>358</v>
      </c>
      <c r="I20" s="305" t="s">
        <v>359</v>
      </c>
      <c r="J20" s="304">
        <f t="shared" si="0"/>
        <v>0.75</v>
      </c>
      <c r="K20" s="507">
        <f>AVERAGE(J20:J29)</f>
        <v>0.91666666666666663</v>
      </c>
      <c r="L20" s="305" t="str">
        <f>'5- Identificación de Riesgos'!I20</f>
        <v>Afectación de reputacion,imagén,  credibilidad, satisfacción de usuarios y PI</v>
      </c>
      <c r="M20" s="320"/>
      <c r="N20" s="305"/>
      <c r="O20" s="305"/>
      <c r="P20" s="305"/>
      <c r="Q20" s="305"/>
      <c r="R20" s="304">
        <f t="shared" si="1"/>
        <v>0</v>
      </c>
      <c r="S20" s="507">
        <f t="shared" ref="S20" si="2">AVERAGE(R20:R29)</f>
        <v>0</v>
      </c>
      <c r="T20" s="52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2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Moderado - 3</v>
      </c>
      <c r="V20" s="504" t="str">
        <f>CONCATENATE(VLOOKUP((LEFT(T20,LEN(T20)-4)&amp;LEFT(U20,LEN(U20)-4)),'9- Matriz de Calor '!$D$18:$E$42,2,0)," - ",RIGHT(T20,1)*RIGHT(U20,1))</f>
        <v>Moderado - 3</v>
      </c>
    </row>
    <row r="21" spans="1:22" ht="48.75" customHeight="1">
      <c r="A21" s="524"/>
      <c r="B21" s="527"/>
      <c r="C21" s="307" t="str">
        <f>'5- Identificación de Riesgos'!D21</f>
        <v xml:space="preserve">2. Falta de coordinación en la ejecución de las actividades por la presencia de diversos administradores de contenido. </v>
      </c>
      <c r="D21" s="308"/>
      <c r="E21" s="321"/>
      <c r="F21" s="295" t="s">
        <v>359</v>
      </c>
      <c r="G21" s="295" t="s">
        <v>359</v>
      </c>
      <c r="H21" s="295" t="s">
        <v>358</v>
      </c>
      <c r="I21" s="295" t="s">
        <v>359</v>
      </c>
      <c r="J21" s="310">
        <f t="shared" si="0"/>
        <v>0.75</v>
      </c>
      <c r="K21" s="508"/>
      <c r="L21" s="295"/>
      <c r="M21" s="313"/>
      <c r="N21" s="295"/>
      <c r="O21" s="295"/>
      <c r="P21" s="295"/>
      <c r="Q21" s="295"/>
      <c r="R21" s="310">
        <f t="shared" si="1"/>
        <v>0</v>
      </c>
      <c r="S21" s="508"/>
      <c r="T21" s="530"/>
      <c r="U21" s="527"/>
      <c r="V21" s="505"/>
    </row>
    <row r="22" spans="1:22" ht="33" customHeight="1">
      <c r="A22" s="524"/>
      <c r="B22" s="527"/>
      <c r="C22" s="307" t="str">
        <f>'5- Identificación de Riesgos'!D22</f>
        <v>3. Deficiencias y falta de soporte en la herramientas de atención de PQRSF</v>
      </c>
      <c r="D22" s="308"/>
      <c r="E22" s="309"/>
      <c r="F22" s="295" t="s">
        <v>359</v>
      </c>
      <c r="G22" s="295" t="s">
        <v>359</v>
      </c>
      <c r="H22" s="295" t="s">
        <v>359</v>
      </c>
      <c r="I22" s="295" t="s">
        <v>359</v>
      </c>
      <c r="J22" s="310">
        <f t="shared" si="0"/>
        <v>1</v>
      </c>
      <c r="K22" s="508"/>
      <c r="L22" s="295"/>
      <c r="M22" s="313"/>
      <c r="N22" s="295"/>
      <c r="O22" s="295"/>
      <c r="P22" s="295"/>
      <c r="Q22" s="295"/>
      <c r="R22" s="310">
        <f t="shared" si="1"/>
        <v>0</v>
      </c>
      <c r="S22" s="508"/>
      <c r="T22" s="530"/>
      <c r="U22" s="527"/>
      <c r="V22" s="505"/>
    </row>
    <row r="23" spans="1:22" ht="33" customHeight="1">
      <c r="A23" s="524"/>
      <c r="B23" s="527"/>
      <c r="C23" s="307" t="str">
        <f>'5- Identificación de Riesgos'!D23</f>
        <v>4. Ausencia de parámetros para la consolidación de la información.</v>
      </c>
      <c r="D23" s="308"/>
      <c r="E23" s="309"/>
      <c r="F23" s="295" t="s">
        <v>359</v>
      </c>
      <c r="G23" s="295" t="s">
        <v>359</v>
      </c>
      <c r="H23" s="295" t="s">
        <v>359</v>
      </c>
      <c r="I23" s="295" t="s">
        <v>359</v>
      </c>
      <c r="J23" s="310">
        <f t="shared" si="0"/>
        <v>1</v>
      </c>
      <c r="K23" s="508"/>
      <c r="L23" s="295"/>
      <c r="M23" s="313"/>
      <c r="N23" s="295"/>
      <c r="O23" s="295"/>
      <c r="P23" s="295"/>
      <c r="Q23" s="295"/>
      <c r="R23" s="310">
        <f t="shared" si="1"/>
        <v>0</v>
      </c>
      <c r="S23" s="508"/>
      <c r="T23" s="530"/>
      <c r="U23" s="527"/>
      <c r="V23" s="505"/>
    </row>
    <row r="24" spans="1:22" ht="47.25" customHeight="1">
      <c r="A24" s="524"/>
      <c r="B24" s="527"/>
      <c r="C24" s="307" t="str">
        <f>'5- Identificación de Riesgos'!D24</f>
        <v>5. Ausencia de parametros  y de protocolos para la publicación de contenido.</v>
      </c>
      <c r="D24" s="308"/>
      <c r="E24" s="309"/>
      <c r="F24" s="295" t="s">
        <v>359</v>
      </c>
      <c r="G24" s="295" t="s">
        <v>359</v>
      </c>
      <c r="H24" s="295" t="s">
        <v>359</v>
      </c>
      <c r="I24" s="295" t="s">
        <v>359</v>
      </c>
      <c r="J24" s="310">
        <f t="shared" si="0"/>
        <v>1</v>
      </c>
      <c r="K24" s="508"/>
      <c r="L24" s="295"/>
      <c r="M24" s="313"/>
      <c r="N24" s="295"/>
      <c r="O24" s="295"/>
      <c r="P24" s="295"/>
      <c r="Q24" s="295"/>
      <c r="R24" s="310">
        <f t="shared" si="1"/>
        <v>0</v>
      </c>
      <c r="S24" s="508"/>
      <c r="T24" s="530"/>
      <c r="U24" s="527"/>
      <c r="V24" s="505"/>
    </row>
    <row r="25" spans="1:22" ht="33" customHeight="1" thickBot="1">
      <c r="A25" s="524"/>
      <c r="B25" s="527"/>
      <c r="C25" s="307" t="str">
        <f>'5- Identificación de Riesgos'!D25</f>
        <v>6. Fallas en los controles y procedimientos establecidos.</v>
      </c>
      <c r="D25" s="308"/>
      <c r="E25" s="309"/>
      <c r="F25" s="295" t="s">
        <v>359</v>
      </c>
      <c r="G25" s="295" t="s">
        <v>359</v>
      </c>
      <c r="H25" s="295" t="s">
        <v>359</v>
      </c>
      <c r="I25" s="295" t="s">
        <v>359</v>
      </c>
      <c r="J25" s="310">
        <f t="shared" si="0"/>
        <v>1</v>
      </c>
      <c r="K25" s="508"/>
      <c r="L25" s="295"/>
      <c r="M25" s="313"/>
      <c r="N25" s="295"/>
      <c r="O25" s="295"/>
      <c r="P25" s="295"/>
      <c r="Q25" s="295"/>
      <c r="R25" s="310">
        <f t="shared" si="1"/>
        <v>0</v>
      </c>
      <c r="S25" s="508"/>
      <c r="T25" s="530"/>
      <c r="U25" s="527"/>
      <c r="V25" s="505"/>
    </row>
    <row r="26" spans="1:22" ht="25.15" hidden="1" customHeight="1">
      <c r="A26" s="524"/>
      <c r="B26" s="527"/>
      <c r="C26" s="307">
        <f>'5- Identificación de Riesgos'!D26</f>
        <v>0</v>
      </c>
      <c r="D26" s="308"/>
      <c r="E26" s="311"/>
      <c r="F26" s="295"/>
      <c r="G26" s="295"/>
      <c r="H26" s="295"/>
      <c r="I26" s="295"/>
      <c r="J26" s="310"/>
      <c r="K26" s="508"/>
      <c r="L26" s="295"/>
      <c r="M26" s="313"/>
      <c r="N26" s="295"/>
      <c r="O26" s="295"/>
      <c r="P26" s="295"/>
      <c r="Q26" s="295"/>
      <c r="R26" s="310">
        <f t="shared" si="1"/>
        <v>0</v>
      </c>
      <c r="S26" s="508"/>
      <c r="T26" s="530"/>
      <c r="U26" s="527"/>
      <c r="V26" s="505"/>
    </row>
    <row r="27" spans="1:22" ht="25.15" hidden="1" customHeight="1">
      <c r="A27" s="524"/>
      <c r="B27" s="527"/>
      <c r="C27" s="307">
        <f>'5- Identificación de Riesgos'!D27</f>
        <v>0</v>
      </c>
      <c r="D27" s="308"/>
      <c r="E27" s="311"/>
      <c r="F27" s="295"/>
      <c r="G27" s="295"/>
      <c r="H27" s="295"/>
      <c r="I27" s="295"/>
      <c r="J27" s="310"/>
      <c r="K27" s="508"/>
      <c r="L27" s="295"/>
      <c r="M27" s="313"/>
      <c r="N27" s="295"/>
      <c r="O27" s="295"/>
      <c r="P27" s="295"/>
      <c r="Q27" s="295"/>
      <c r="R27" s="310">
        <f t="shared" si="1"/>
        <v>0</v>
      </c>
      <c r="S27" s="508"/>
      <c r="T27" s="530"/>
      <c r="U27" s="527"/>
      <c r="V27" s="505"/>
    </row>
    <row r="28" spans="1:22" ht="25.15" hidden="1" customHeight="1">
      <c r="A28" s="524"/>
      <c r="B28" s="527"/>
      <c r="C28" s="307">
        <f>'5- Identificación de Riesgos'!D28</f>
        <v>0</v>
      </c>
      <c r="D28" s="308"/>
      <c r="E28" s="311"/>
      <c r="F28" s="295"/>
      <c r="G28" s="295"/>
      <c r="H28" s="295"/>
      <c r="I28" s="295"/>
      <c r="J28" s="310"/>
      <c r="K28" s="508"/>
      <c r="L28" s="295"/>
      <c r="M28" s="313"/>
      <c r="N28" s="295"/>
      <c r="O28" s="295"/>
      <c r="P28" s="295"/>
      <c r="Q28" s="295"/>
      <c r="R28" s="310">
        <f t="shared" si="1"/>
        <v>0</v>
      </c>
      <c r="S28" s="508"/>
      <c r="T28" s="530"/>
      <c r="U28" s="527"/>
      <c r="V28" s="505"/>
    </row>
    <row r="29" spans="1:22" ht="17.25" hidden="1" customHeight="1" thickBot="1">
      <c r="A29" s="525"/>
      <c r="B29" s="528"/>
      <c r="C29" s="314">
        <f>'5- Identificación de Riesgos'!D29</f>
        <v>0</v>
      </c>
      <c r="D29" s="315"/>
      <c r="E29" s="316"/>
      <c r="F29" s="317"/>
      <c r="G29" s="317"/>
      <c r="H29" s="317"/>
      <c r="I29" s="317"/>
      <c r="J29" s="318"/>
      <c r="K29" s="509"/>
      <c r="L29" s="317"/>
      <c r="M29" s="319"/>
      <c r="N29" s="317"/>
      <c r="O29" s="317"/>
      <c r="P29" s="317"/>
      <c r="Q29" s="317"/>
      <c r="R29" s="318">
        <f t="shared" si="1"/>
        <v>0</v>
      </c>
      <c r="S29" s="509"/>
      <c r="T29" s="531"/>
      <c r="U29" s="528"/>
      <c r="V29" s="506"/>
    </row>
    <row r="30" spans="1:22" ht="168.75" customHeight="1">
      <c r="A30" s="523">
        <f>'5- Identificación de Riesgos'!A30</f>
        <v>3</v>
      </c>
      <c r="B30" s="526" t="str">
        <f>'5- Identificación de Riesgos'!B30</f>
        <v xml:space="preserve">Pérdida de información </v>
      </c>
      <c r="C30" s="301" t="str">
        <f>'5- Identificación de Riesgos'!D30</f>
        <v>1. Fallas de hardware o software.</v>
      </c>
      <c r="D30" s="302"/>
      <c r="E30" s="303" t="s">
        <v>509</v>
      </c>
      <c r="F30" s="305" t="s">
        <v>359</v>
      </c>
      <c r="G30" s="305" t="s">
        <v>359</v>
      </c>
      <c r="H30" s="305" t="s">
        <v>358</v>
      </c>
      <c r="I30" s="305" t="s">
        <v>359</v>
      </c>
      <c r="J30" s="304">
        <f t="shared" ref="J30:J43" si="3">COUNTIF(F30:I30,"SI")/4</f>
        <v>0.75</v>
      </c>
      <c r="K30" s="507">
        <f>AVERAGE(J30:J38)</f>
        <v>0.5</v>
      </c>
      <c r="L30" s="305" t="str">
        <f>'5- Identificación de Riesgos'!I30</f>
        <v>Afectación de reputacion,imagén,  credibilidad, satisfacción de usuarios y PI</v>
      </c>
      <c r="M30" s="320"/>
      <c r="N30" s="305"/>
      <c r="O30" s="305"/>
      <c r="P30" s="305"/>
      <c r="Q30" s="305"/>
      <c r="R30" s="304">
        <f t="shared" ref="R30:R54" si="4">SUM(COUNTIF(N30,"SI")*25%,COUNTIF(O30,"SI")*40%,COUNTIF(P30,"SI")*25%,COUNTIF(Q30,"SI")*10%)</f>
        <v>0</v>
      </c>
      <c r="S30" s="507">
        <f>AVERAGE(R30:R38)</f>
        <v>0</v>
      </c>
      <c r="T30" s="52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52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Moderado - 3</v>
      </c>
      <c r="V30" s="504" t="str">
        <f>CONCATENATE(VLOOKUP((LEFT(T30,LEN(T30)-4)&amp;LEFT(U30,LEN(U30)-4)),'9- Matriz de Calor '!$D$18:$E$42,2,0)," - ",RIGHT(T30,1)*RIGHT(U30,1))</f>
        <v>Moderado - 6</v>
      </c>
    </row>
    <row r="31" spans="1:22" ht="37.5" customHeight="1">
      <c r="A31" s="524"/>
      <c r="B31" s="527"/>
      <c r="C31" s="307" t="str">
        <f>'5- Identificación de Riesgos'!D31</f>
        <v>2. Falta de copias de seguridad actualizadas.</v>
      </c>
      <c r="D31" s="308"/>
      <c r="E31" s="309"/>
      <c r="F31" s="295" t="s">
        <v>359</v>
      </c>
      <c r="G31" s="295" t="s">
        <v>359</v>
      </c>
      <c r="H31" s="295" t="s">
        <v>358</v>
      </c>
      <c r="I31" s="295" t="s">
        <v>359</v>
      </c>
      <c r="J31" s="310">
        <f t="shared" si="3"/>
        <v>0.75</v>
      </c>
      <c r="K31" s="508"/>
      <c r="L31" s="295"/>
      <c r="M31" s="313"/>
      <c r="N31" s="295"/>
      <c r="O31" s="295"/>
      <c r="P31" s="295"/>
      <c r="Q31" s="295"/>
      <c r="R31" s="310">
        <f t="shared" si="4"/>
        <v>0</v>
      </c>
      <c r="S31" s="508"/>
      <c r="T31" s="530"/>
      <c r="U31" s="527"/>
      <c r="V31" s="505"/>
    </row>
    <row r="32" spans="1:22" ht="37.5" customHeight="1">
      <c r="A32" s="524"/>
      <c r="B32" s="527"/>
      <c r="C32" s="307" t="str">
        <f>'5- Identificación de Riesgos'!D32</f>
        <v>3. Desastres físicos o naturales.</v>
      </c>
      <c r="D32" s="308"/>
      <c r="E32" s="309"/>
      <c r="F32" s="295" t="s">
        <v>359</v>
      </c>
      <c r="G32" s="295" t="s">
        <v>359</v>
      </c>
      <c r="H32" s="295" t="s">
        <v>358</v>
      </c>
      <c r="I32" s="295" t="s">
        <v>359</v>
      </c>
      <c r="J32" s="310">
        <f t="shared" si="3"/>
        <v>0.75</v>
      </c>
      <c r="K32" s="508"/>
      <c r="L32" s="295"/>
      <c r="M32" s="313"/>
      <c r="N32" s="295"/>
      <c r="O32" s="295"/>
      <c r="P32" s="295"/>
      <c r="Q32" s="295"/>
      <c r="R32" s="310">
        <f t="shared" si="4"/>
        <v>0</v>
      </c>
      <c r="S32" s="508"/>
      <c r="T32" s="530"/>
      <c r="U32" s="527"/>
      <c r="V32" s="505"/>
    </row>
    <row r="33" spans="1:22" ht="52.5" customHeight="1">
      <c r="A33" s="524"/>
      <c r="B33" s="527"/>
      <c r="C33" s="307" t="str">
        <f>'5- Identificación de Riesgos'!D33</f>
        <v>4. Falta de control en las condiciones ambientales necesarias para la conservación de los documentos.</v>
      </c>
      <c r="D33" s="308"/>
      <c r="E33" s="309"/>
      <c r="F33" s="295" t="s">
        <v>359</v>
      </c>
      <c r="G33" s="295" t="s">
        <v>359</v>
      </c>
      <c r="H33" s="295" t="s">
        <v>358</v>
      </c>
      <c r="I33" s="295" t="s">
        <v>359</v>
      </c>
      <c r="J33" s="310">
        <f t="shared" si="3"/>
        <v>0.75</v>
      </c>
      <c r="K33" s="508"/>
      <c r="L33" s="295"/>
      <c r="M33" s="313"/>
      <c r="N33" s="295"/>
      <c r="O33" s="295"/>
      <c r="P33" s="295"/>
      <c r="Q33" s="295"/>
      <c r="R33" s="310">
        <f t="shared" si="4"/>
        <v>0</v>
      </c>
      <c r="S33" s="508"/>
      <c r="T33" s="530"/>
      <c r="U33" s="527"/>
      <c r="V33" s="505"/>
    </row>
    <row r="34" spans="1:22" ht="37.5" customHeight="1">
      <c r="A34" s="524"/>
      <c r="B34" s="527"/>
      <c r="C34" s="322" t="str">
        <f>'5- Identificación de Riesgos'!D34</f>
        <v xml:space="preserve">5. Fallas en los canales de comunicación. </v>
      </c>
      <c r="D34" s="308"/>
      <c r="E34" s="309"/>
      <c r="F34" s="295" t="s">
        <v>359</v>
      </c>
      <c r="G34" s="295" t="s">
        <v>359</v>
      </c>
      <c r="H34" s="295" t="s">
        <v>358</v>
      </c>
      <c r="I34" s="295" t="s">
        <v>359</v>
      </c>
      <c r="J34" s="310">
        <f t="shared" si="3"/>
        <v>0.75</v>
      </c>
      <c r="K34" s="508"/>
      <c r="L34" s="295"/>
      <c r="M34" s="313"/>
      <c r="N34" s="295"/>
      <c r="O34" s="295"/>
      <c r="P34" s="295"/>
      <c r="Q34" s="295"/>
      <c r="R34" s="310">
        <f t="shared" si="4"/>
        <v>0</v>
      </c>
      <c r="S34" s="508"/>
      <c r="T34" s="530"/>
      <c r="U34" s="527"/>
      <c r="V34" s="505"/>
    </row>
    <row r="35" spans="1:22" ht="37.5" customHeight="1" thickBot="1">
      <c r="A35" s="524"/>
      <c r="B35" s="527"/>
      <c r="C35" s="307" t="str">
        <f>'5- Identificación de Riesgos'!D35</f>
        <v>6. Fallas de conectividad.</v>
      </c>
      <c r="D35" s="308"/>
      <c r="E35" s="309"/>
      <c r="F35" s="295" t="s">
        <v>359</v>
      </c>
      <c r="G35" s="295" t="s">
        <v>359</v>
      </c>
      <c r="H35" s="295" t="s">
        <v>358</v>
      </c>
      <c r="I35" s="295" t="s">
        <v>359</v>
      </c>
      <c r="J35" s="310">
        <f t="shared" si="3"/>
        <v>0.75</v>
      </c>
      <c r="K35" s="508"/>
      <c r="L35" s="295"/>
      <c r="M35" s="313"/>
      <c r="N35" s="295"/>
      <c r="O35" s="295"/>
      <c r="P35" s="295"/>
      <c r="Q35" s="295"/>
      <c r="R35" s="310">
        <f t="shared" si="4"/>
        <v>0</v>
      </c>
      <c r="S35" s="508"/>
      <c r="T35" s="530"/>
      <c r="U35" s="527"/>
      <c r="V35" s="505"/>
    </row>
    <row r="36" spans="1:22" ht="16.5" hidden="1" customHeight="1">
      <c r="A36" s="524"/>
      <c r="B36" s="527"/>
      <c r="C36" s="307">
        <f>'5- Identificación de Riesgos'!D37</f>
        <v>0</v>
      </c>
      <c r="D36" s="308"/>
      <c r="E36" s="311"/>
      <c r="F36" s="295"/>
      <c r="G36" s="295"/>
      <c r="H36" s="295"/>
      <c r="I36" s="295"/>
      <c r="J36" s="310">
        <f t="shared" si="3"/>
        <v>0</v>
      </c>
      <c r="K36" s="508"/>
      <c r="L36" s="295"/>
      <c r="M36" s="313"/>
      <c r="N36" s="295"/>
      <c r="O36" s="295"/>
      <c r="P36" s="295"/>
      <c r="Q36" s="295"/>
      <c r="R36" s="310">
        <f t="shared" si="4"/>
        <v>0</v>
      </c>
      <c r="S36" s="508"/>
      <c r="T36" s="530"/>
      <c r="U36" s="527"/>
      <c r="V36" s="505"/>
    </row>
    <row r="37" spans="1:22" ht="16.5" hidden="1" customHeight="1">
      <c r="A37" s="524"/>
      <c r="B37" s="527"/>
      <c r="C37" s="307">
        <f>'5- Identificación de Riesgos'!D38</f>
        <v>0</v>
      </c>
      <c r="D37" s="308"/>
      <c r="E37" s="311"/>
      <c r="F37" s="295"/>
      <c r="G37" s="295"/>
      <c r="H37" s="295"/>
      <c r="I37" s="295"/>
      <c r="J37" s="323">
        <f t="shared" si="3"/>
        <v>0</v>
      </c>
      <c r="K37" s="508"/>
      <c r="L37" s="295"/>
      <c r="M37" s="313"/>
      <c r="N37" s="295"/>
      <c r="O37" s="295"/>
      <c r="P37" s="295"/>
      <c r="Q37" s="295"/>
      <c r="R37" s="310">
        <f t="shared" si="4"/>
        <v>0</v>
      </c>
      <c r="S37" s="508"/>
      <c r="T37" s="530"/>
      <c r="U37" s="527"/>
      <c r="V37" s="505"/>
    </row>
    <row r="38" spans="1:22" ht="19.5" hidden="1" customHeight="1" thickBot="1">
      <c r="A38" s="525"/>
      <c r="B38" s="528"/>
      <c r="C38" s="314">
        <f>'5- Identificación de Riesgos'!D39</f>
        <v>0</v>
      </c>
      <c r="D38" s="315"/>
      <c r="E38" s="316"/>
      <c r="F38" s="317"/>
      <c r="G38" s="317"/>
      <c r="H38" s="317"/>
      <c r="I38" s="317"/>
      <c r="J38" s="323">
        <f t="shared" si="3"/>
        <v>0</v>
      </c>
      <c r="K38" s="509"/>
      <c r="L38" s="317"/>
      <c r="M38" s="319"/>
      <c r="N38" s="317"/>
      <c r="O38" s="317"/>
      <c r="P38" s="317"/>
      <c r="Q38" s="317"/>
      <c r="R38" s="318">
        <f t="shared" si="4"/>
        <v>0</v>
      </c>
      <c r="S38" s="509"/>
      <c r="T38" s="531"/>
      <c r="U38" s="528"/>
      <c r="V38" s="506"/>
    </row>
    <row r="39" spans="1:22" ht="37.5" hidden="1" customHeight="1">
      <c r="A39" s="547">
        <f>'5- Identificación de Riesgos'!A40</f>
        <v>4</v>
      </c>
      <c r="B39" s="450" t="str">
        <f>'5- Identificación de Riesgos'!B40</f>
        <v>Sustracción o publicación de infomacion reservada</v>
      </c>
      <c r="C39" s="259" t="str">
        <f>'5- Identificación de Riesgos'!D40</f>
        <v>1. Incremento de los delitos informáticos.</v>
      </c>
      <c r="D39" s="247"/>
      <c r="E39" s="260"/>
      <c r="F39" s="248"/>
      <c r="G39" s="248"/>
      <c r="H39" s="248"/>
      <c r="I39" s="248"/>
      <c r="J39" s="243">
        <f t="shared" si="3"/>
        <v>0</v>
      </c>
      <c r="K39" s="550">
        <f>AVERAGE(J39:J44)</f>
        <v>0</v>
      </c>
      <c r="L39" s="248">
        <f>'5- Identificación de Riesgos'!I40</f>
        <v>0</v>
      </c>
      <c r="M39" s="153"/>
      <c r="N39" s="248"/>
      <c r="O39" s="248"/>
      <c r="P39" s="248"/>
      <c r="Q39" s="248"/>
      <c r="R39" s="243">
        <f t="shared" si="4"/>
        <v>0</v>
      </c>
      <c r="S39" s="550">
        <f>AVERAGE(R39:R44)</f>
        <v>0</v>
      </c>
      <c r="T39" s="462" t="e">
        <f>CONCATENATE(INDEX('8- Políticas de Administración '!$B$6:$F$10,MATCH(ROUND(IF((RIGHT('5- Identificación de Riesgos'!H40,1)-'6- Valoración Controles'!K39)&lt;1,1,(RIGHT('5- Identificación de Riesgos'!H40,1)-'6- Valoración Controles'!K39)),0),'8- Políticas de Administración '!$F$6:$F$10,0),1)," - ",ROUND(IF((RIGHT('5- Identificación de Riesgos'!H40,1)-'6- Valoración Controles'!K39)&lt;1,1,(RIGHT('5- Identificación de Riesgos'!H40,1)-'6- Valoración Controles'!K39)),0))</f>
        <v>#DIV/0!</v>
      </c>
      <c r="U39" s="450" t="e">
        <f>CONCATENATE(INDEX('8- Políticas de Administración '!$B$17:$F$21,MATCH(ROUND(IF((RIGHT('5- Identificación de Riesgos'!M40,1)-'6- Valoración Controles'!S39)&lt;1,1,(RIGHT('5- Identificación de Riesgos'!M40,1)-'6- Valoración Controles'!S39)),0),'8- Políticas de Administración '!$F$17:$F$21,0),1)," - ",ROUND(IF((RIGHT('5- Identificación de Riesgos'!M40,1)-'6- Valoración Controles'!S39)&lt;1,1,(RIGHT('5- Identificación de Riesgos'!M40,1)-'6- Valoración Controles'!S39)),0))</f>
        <v>#VALUE!</v>
      </c>
      <c r="V39" s="447" t="e">
        <f>CONCATENATE(VLOOKUP((LEFT(T39,LEN(T39)-4)&amp;LEFT(U39,LEN(U39)-4)),'9- Matriz de Calor '!$D$18:$E$42,2,0)," - ",RIGHT(T39,1)*RIGHT(U39,1))</f>
        <v>#DIV/0!</v>
      </c>
    </row>
    <row r="40" spans="1:22" ht="46.5" hidden="1" customHeight="1">
      <c r="A40" s="548"/>
      <c r="B40" s="443"/>
      <c r="C40" s="261" t="str">
        <f>'5- Identificación de Riesgos'!D41</f>
        <v>2. Vulnerabilidad de las plataformas institucionales utilizadas.</v>
      </c>
      <c r="D40" s="249"/>
      <c r="E40" s="262"/>
      <c r="F40" s="250"/>
      <c r="G40" s="250"/>
      <c r="H40" s="250"/>
      <c r="I40" s="250"/>
      <c r="J40" s="244">
        <f t="shared" si="3"/>
        <v>0</v>
      </c>
      <c r="K40" s="551"/>
      <c r="L40" s="250">
        <f>'5- Identificación de Riesgos'!I41</f>
        <v>0</v>
      </c>
      <c r="M40" s="151"/>
      <c r="N40" s="250"/>
      <c r="O40" s="250"/>
      <c r="P40" s="250"/>
      <c r="Q40" s="250"/>
      <c r="R40" s="244">
        <f t="shared" si="4"/>
        <v>0</v>
      </c>
      <c r="S40" s="551"/>
      <c r="T40" s="463"/>
      <c r="U40" s="443"/>
      <c r="V40" s="448"/>
    </row>
    <row r="41" spans="1:22" ht="46.5" hidden="1" customHeight="1">
      <c r="A41" s="548"/>
      <c r="B41" s="443"/>
      <c r="C41" s="261" t="str">
        <f>'5- Identificación de Riesgos'!D42</f>
        <v>3. Desconocimiento y no utilización de los canales oficiales de comunicación.</v>
      </c>
      <c r="D41" s="249"/>
      <c r="E41" s="262"/>
      <c r="F41" s="250"/>
      <c r="G41" s="250"/>
      <c r="H41" s="250"/>
      <c r="I41" s="250"/>
      <c r="J41" s="244">
        <f t="shared" si="3"/>
        <v>0</v>
      </c>
      <c r="K41" s="551"/>
      <c r="L41" s="250">
        <f>'5- Identificación de Riesgos'!I42</f>
        <v>0</v>
      </c>
      <c r="M41" s="151"/>
      <c r="N41" s="250"/>
      <c r="O41" s="250"/>
      <c r="P41" s="250"/>
      <c r="Q41" s="250"/>
      <c r="R41" s="244">
        <f t="shared" si="4"/>
        <v>0</v>
      </c>
      <c r="S41" s="551"/>
      <c r="T41" s="463"/>
      <c r="U41" s="443"/>
      <c r="V41" s="448"/>
    </row>
    <row r="42" spans="1:22" ht="46.5" hidden="1" customHeight="1">
      <c r="A42" s="548"/>
      <c r="B42" s="443"/>
      <c r="C42" s="261" t="str">
        <f>'5- Identificación de Riesgos'!D43</f>
        <v>4. Robo de identidad de las cuentas de usuario.</v>
      </c>
      <c r="D42" s="249"/>
      <c r="E42" s="262"/>
      <c r="F42" s="250"/>
      <c r="G42" s="250"/>
      <c r="H42" s="250"/>
      <c r="I42" s="250"/>
      <c r="J42" s="244">
        <f t="shared" si="3"/>
        <v>0</v>
      </c>
      <c r="K42" s="551"/>
      <c r="L42" s="250">
        <f>'5- Identificación de Riesgos'!I43</f>
        <v>0</v>
      </c>
      <c r="M42" s="151"/>
      <c r="N42" s="250"/>
      <c r="O42" s="250"/>
      <c r="P42" s="250"/>
      <c r="Q42" s="250"/>
      <c r="R42" s="244">
        <f t="shared" si="4"/>
        <v>0</v>
      </c>
      <c r="S42" s="551"/>
      <c r="T42" s="463"/>
      <c r="U42" s="443"/>
      <c r="V42" s="448"/>
    </row>
    <row r="43" spans="1:22" ht="46.5" hidden="1" customHeight="1">
      <c r="A43" s="548"/>
      <c r="B43" s="443"/>
      <c r="C43" s="261" t="str">
        <f>'5- Identificación de Riesgos'!D44</f>
        <v>5. Uso de contraseñas debiles para acceder a las plataformas institucionales.</v>
      </c>
      <c r="D43" s="249"/>
      <c r="E43" s="144"/>
      <c r="F43" s="250"/>
      <c r="G43" s="250"/>
      <c r="H43" s="250"/>
      <c r="I43" s="250"/>
      <c r="J43" s="244">
        <f t="shared" si="3"/>
        <v>0</v>
      </c>
      <c r="K43" s="551"/>
      <c r="L43" s="250">
        <f>'5- Identificación de Riesgos'!I44</f>
        <v>0</v>
      </c>
      <c r="M43" s="151"/>
      <c r="N43" s="250"/>
      <c r="O43" s="250"/>
      <c r="P43" s="250"/>
      <c r="Q43" s="250"/>
      <c r="R43" s="244">
        <f t="shared" si="4"/>
        <v>0</v>
      </c>
      <c r="S43" s="551"/>
      <c r="T43" s="463"/>
      <c r="U43" s="443"/>
      <c r="V43" s="448"/>
    </row>
    <row r="44" spans="1:22" ht="25.15" hidden="1" customHeight="1" thickBot="1">
      <c r="A44" s="549"/>
      <c r="B44" s="444"/>
      <c r="C44" s="263"/>
      <c r="D44" s="251"/>
      <c r="E44" s="150"/>
      <c r="F44" s="252"/>
      <c r="G44" s="252"/>
      <c r="H44" s="252"/>
      <c r="I44" s="252"/>
      <c r="J44" s="245"/>
      <c r="K44" s="552"/>
      <c r="L44" s="252"/>
      <c r="M44" s="152"/>
      <c r="N44" s="252"/>
      <c r="O44" s="252"/>
      <c r="P44" s="252"/>
      <c r="Q44" s="252"/>
      <c r="R44" s="245">
        <f t="shared" si="4"/>
        <v>0</v>
      </c>
      <c r="S44" s="552"/>
      <c r="T44" s="464"/>
      <c r="U44" s="444"/>
      <c r="V44" s="449"/>
    </row>
    <row r="45" spans="1:22" ht="77.25" customHeight="1">
      <c r="A45" s="498">
        <f>'5- Identificación de Riesgos'!A50</f>
        <v>5</v>
      </c>
      <c r="B45" s="485" t="str">
        <f>'5- Identificación de Riesgos'!B50</f>
        <v xml:space="preserve">Recibir dádivas o beneficios a nombre propio o de terceros para  afectar la seguridad o confidencialidad de la información   </v>
      </c>
      <c r="C45" s="264" t="str">
        <f>'5- Identificación de Riesgos'!D50</f>
        <v>1. Falta de ética y valores.</v>
      </c>
      <c r="D45" s="253"/>
      <c r="E45" s="265"/>
      <c r="F45" s="254"/>
      <c r="G45" s="254"/>
      <c r="H45" s="254"/>
      <c r="I45" s="254"/>
      <c r="J45" s="246"/>
      <c r="K45" s="553" t="e">
        <f>AVERAGE(J45:J54)</f>
        <v>#DIV/0!</v>
      </c>
      <c r="L45" s="254">
        <f>'5- Identificación de Riesgos'!I50</f>
        <v>0</v>
      </c>
      <c r="M45" s="154"/>
      <c r="N45" s="254"/>
      <c r="O45" s="254"/>
      <c r="P45" s="254"/>
      <c r="Q45" s="254"/>
      <c r="R45" s="246">
        <f t="shared" si="4"/>
        <v>0</v>
      </c>
      <c r="S45" s="553">
        <f t="shared" ref="S45" si="5">AVERAGE(R45:R54)</f>
        <v>0</v>
      </c>
      <c r="T45" s="484" t="e">
        <f>CONCATENATE(INDEX('8- Políticas de Administración '!$B$6:$F$10,MATCH(ROUND(IF((RIGHT('5- Identificación de Riesgos'!H50,1)-'6- Valoración Controles'!K45)&lt;1,1,(RIGHT('5- Identificación de Riesgos'!H50,1)-'6- Valoración Controles'!K45)),0),'8- Políticas de Administración '!$F$6:$F$10,0),1)," - ",ROUND(IF((RIGHT('5- Identificación de Riesgos'!H50,1)-'6- Valoración Controles'!K45)&lt;1,1,(RIGHT('5- Identificación de Riesgos'!H50,1)-'6- Valoración Controles'!K45)),0))</f>
        <v>#DIV/0!</v>
      </c>
      <c r="U45" s="450" t="e">
        <f>CONCATENATE(INDEX('8- Políticas de Administración '!$B$17:$F$21,MATCH(ROUND(IF((RIGHT('5- Identificación de Riesgos'!M50,1)-'6- Valoración Controles'!S45)&lt;1,1,(RIGHT('5- Identificación de Riesgos'!M50,1)-'6- Valoración Controles'!S45)),0),'8- Políticas de Administración '!$F$17:$F$21,0),1)," - ",ROUND(IF((RIGHT('5- Identificación de Riesgos'!M50,1)-'6- Valoración Controles'!S45)&lt;1,1,(RIGHT('5- Identificación de Riesgos'!M50,1)-'6- Valoración Controles'!S45)),0))</f>
        <v>#VALUE!</v>
      </c>
      <c r="V45" s="447" t="e">
        <f>CONCATENATE(VLOOKUP((LEFT(T45,LEN(T45)-4)&amp;LEFT(U45,LEN(U45)-4)),'9- Matriz de Calor '!$D$18:$E$42,2,0)," - ",RIGHT(T45,1)*RIGHT(U45,1))</f>
        <v>#DIV/0!</v>
      </c>
    </row>
    <row r="46" spans="1:22" ht="44.25" customHeight="1">
      <c r="A46" s="499"/>
      <c r="B46" s="443"/>
      <c r="C46" s="261" t="str">
        <f>'5- Identificación de Riesgos'!D51</f>
        <v>2. Insuficientes programas de capacitación para la toma de conciencia debido al desconocimiento de la ley antisoborno (ISO 37001:2016), Plan Anticorrupción y  de los  valores y principios propios de la entidad.</v>
      </c>
      <c r="D46" s="249"/>
      <c r="E46" s="262"/>
      <c r="F46" s="250"/>
      <c r="G46" s="250"/>
      <c r="H46" s="250"/>
      <c r="I46" s="250"/>
      <c r="J46" s="244"/>
      <c r="K46" s="551"/>
      <c r="L46" s="250">
        <f>'5- Identificación de Riesgos'!I51</f>
        <v>0</v>
      </c>
      <c r="M46" s="151"/>
      <c r="N46" s="250"/>
      <c r="O46" s="250"/>
      <c r="P46" s="250"/>
      <c r="Q46" s="250"/>
      <c r="R46" s="244">
        <f t="shared" si="4"/>
        <v>0</v>
      </c>
      <c r="S46" s="551"/>
      <c r="T46" s="463"/>
      <c r="U46" s="443"/>
      <c r="V46" s="448"/>
    </row>
    <row r="47" spans="1:22" ht="25.15" customHeight="1">
      <c r="A47" s="499"/>
      <c r="B47" s="443"/>
      <c r="C47" s="261" t="str">
        <f>'5- Identificación de Riesgos'!D52</f>
        <v>3. Desconocimiento del Código de Etica y Buen Gobierno.</v>
      </c>
      <c r="D47" s="249"/>
      <c r="E47" s="262"/>
      <c r="F47" s="250"/>
      <c r="G47" s="250"/>
      <c r="H47" s="250"/>
      <c r="I47" s="250"/>
      <c r="J47" s="244"/>
      <c r="K47" s="551"/>
      <c r="L47" s="272">
        <f>'5- Identificación de Riesgos'!I52</f>
        <v>0</v>
      </c>
      <c r="M47" s="151"/>
      <c r="N47" s="250"/>
      <c r="O47" s="250"/>
      <c r="P47" s="250"/>
      <c r="Q47" s="250"/>
      <c r="R47" s="244">
        <f t="shared" si="4"/>
        <v>0</v>
      </c>
      <c r="S47" s="551"/>
      <c r="T47" s="463"/>
      <c r="U47" s="443"/>
      <c r="V47" s="448"/>
    </row>
    <row r="48" spans="1:22" ht="25.15" customHeight="1">
      <c r="A48" s="499"/>
      <c r="B48" s="443"/>
      <c r="C48" s="261" t="str">
        <f>'5- Identificación de Riesgos'!D53</f>
        <v>4. Falta o inaplicación de controles.</v>
      </c>
      <c r="D48" s="249"/>
      <c r="E48" s="262"/>
      <c r="F48" s="250"/>
      <c r="G48" s="250"/>
      <c r="H48" s="250"/>
      <c r="I48" s="250"/>
      <c r="J48" s="244"/>
      <c r="K48" s="551"/>
      <c r="L48" s="272">
        <f>'5- Identificación de Riesgos'!I53</f>
        <v>0</v>
      </c>
      <c r="M48" s="151"/>
      <c r="N48" s="250"/>
      <c r="O48" s="250"/>
      <c r="P48" s="250"/>
      <c r="Q48" s="250"/>
      <c r="R48" s="244">
        <f t="shared" si="4"/>
        <v>0</v>
      </c>
      <c r="S48" s="551"/>
      <c r="T48" s="463"/>
      <c r="U48" s="443"/>
      <c r="V48" s="448"/>
    </row>
    <row r="49" spans="1:22" ht="25.15" customHeight="1">
      <c r="A49" s="499"/>
      <c r="B49" s="443"/>
      <c r="C49" s="261"/>
      <c r="D49" s="249"/>
      <c r="E49" s="144"/>
      <c r="F49" s="250"/>
      <c r="G49" s="250"/>
      <c r="H49" s="250"/>
      <c r="I49" s="250"/>
      <c r="J49" s="244"/>
      <c r="K49" s="551"/>
      <c r="L49" s="272">
        <f>'5- Identificación de Riesgos'!I54</f>
        <v>0</v>
      </c>
      <c r="M49" s="151"/>
      <c r="N49" s="250"/>
      <c r="O49" s="250"/>
      <c r="P49" s="250"/>
      <c r="Q49" s="250"/>
      <c r="R49" s="244">
        <f t="shared" si="4"/>
        <v>0</v>
      </c>
      <c r="S49" s="551"/>
      <c r="T49" s="463"/>
      <c r="U49" s="443"/>
      <c r="V49" s="448"/>
    </row>
    <row r="50" spans="1:22" ht="25.15" customHeight="1">
      <c r="A50" s="499"/>
      <c r="B50" s="443"/>
      <c r="C50" s="261"/>
      <c r="D50" s="249"/>
      <c r="E50" s="262"/>
      <c r="F50" s="250"/>
      <c r="G50" s="250"/>
      <c r="H50" s="250"/>
      <c r="I50" s="250"/>
      <c r="J50" s="244"/>
      <c r="K50" s="551"/>
      <c r="L50" s="272">
        <f>'5- Identificación de Riesgos'!I55</f>
        <v>0</v>
      </c>
      <c r="M50" s="151"/>
      <c r="N50" s="250"/>
      <c r="O50" s="250"/>
      <c r="P50" s="250"/>
      <c r="Q50" s="250"/>
      <c r="R50" s="244">
        <f t="shared" si="4"/>
        <v>0</v>
      </c>
      <c r="S50" s="551"/>
      <c r="T50" s="463"/>
      <c r="U50" s="443"/>
      <c r="V50" s="448"/>
    </row>
    <row r="51" spans="1:22" ht="25.15" customHeight="1">
      <c r="A51" s="499"/>
      <c r="B51" s="443"/>
      <c r="C51" s="261"/>
      <c r="D51" s="249"/>
      <c r="E51" s="262"/>
      <c r="F51" s="250"/>
      <c r="G51" s="250"/>
      <c r="H51" s="250"/>
      <c r="I51" s="250"/>
      <c r="J51" s="244"/>
      <c r="K51" s="551"/>
      <c r="L51" s="272">
        <f>'5- Identificación de Riesgos'!I56</f>
        <v>0</v>
      </c>
      <c r="M51" s="151"/>
      <c r="N51" s="250"/>
      <c r="O51" s="250"/>
      <c r="P51" s="250"/>
      <c r="Q51" s="250"/>
      <c r="R51" s="244">
        <f t="shared" si="4"/>
        <v>0</v>
      </c>
      <c r="S51" s="551"/>
      <c r="T51" s="463"/>
      <c r="U51" s="443"/>
      <c r="V51" s="448"/>
    </row>
    <row r="52" spans="1:22" ht="25.15" customHeight="1">
      <c r="A52" s="499"/>
      <c r="B52" s="443"/>
      <c r="C52" s="261"/>
      <c r="D52" s="249"/>
      <c r="E52" s="262"/>
      <c r="F52" s="250"/>
      <c r="G52" s="250"/>
      <c r="H52" s="250"/>
      <c r="I52" s="250"/>
      <c r="J52" s="244"/>
      <c r="K52" s="551"/>
      <c r="L52" s="272">
        <f>'5- Identificación de Riesgos'!I57</f>
        <v>0</v>
      </c>
      <c r="M52" s="151"/>
      <c r="N52" s="250"/>
      <c r="O52" s="250"/>
      <c r="P52" s="250"/>
      <c r="Q52" s="250"/>
      <c r="R52" s="244">
        <f t="shared" si="4"/>
        <v>0</v>
      </c>
      <c r="S52" s="551"/>
      <c r="T52" s="463"/>
      <c r="U52" s="443"/>
      <c r="V52" s="448"/>
    </row>
    <row r="53" spans="1:22" ht="25.15" customHeight="1">
      <c r="A53" s="499"/>
      <c r="B53" s="443"/>
      <c r="C53" s="261"/>
      <c r="D53" s="249"/>
      <c r="E53" s="262"/>
      <c r="F53" s="250"/>
      <c r="G53" s="250"/>
      <c r="H53" s="250"/>
      <c r="I53" s="250"/>
      <c r="J53" s="244"/>
      <c r="K53" s="551"/>
      <c r="L53" s="272">
        <f>'5- Identificación de Riesgos'!I58</f>
        <v>0</v>
      </c>
      <c r="M53" s="151"/>
      <c r="N53" s="250"/>
      <c r="O53" s="250"/>
      <c r="P53" s="250"/>
      <c r="Q53" s="250"/>
      <c r="R53" s="244">
        <f t="shared" si="4"/>
        <v>0</v>
      </c>
      <c r="S53" s="551"/>
      <c r="T53" s="463"/>
      <c r="U53" s="443"/>
      <c r="V53" s="448"/>
    </row>
    <row r="54" spans="1:22" ht="28.5" customHeight="1" thickBot="1">
      <c r="A54" s="500"/>
      <c r="B54" s="444"/>
      <c r="C54" s="263"/>
      <c r="D54" s="251"/>
      <c r="E54" s="150"/>
      <c r="F54" s="252"/>
      <c r="G54" s="252"/>
      <c r="H54" s="252"/>
      <c r="I54" s="252"/>
      <c r="J54" s="245"/>
      <c r="K54" s="552"/>
      <c r="L54" s="272">
        <f>'5- Identificación de Riesgos'!I59</f>
        <v>0</v>
      </c>
      <c r="M54" s="152"/>
      <c r="N54" s="252"/>
      <c r="O54" s="252"/>
      <c r="P54" s="252"/>
      <c r="Q54" s="252"/>
      <c r="R54" s="245">
        <f t="shared" si="4"/>
        <v>0</v>
      </c>
      <c r="S54" s="552"/>
      <c r="T54" s="464"/>
      <c r="U54" s="444"/>
      <c r="V54" s="449"/>
    </row>
    <row r="55" spans="1:22" ht="45">
      <c r="A55" s="498">
        <f>'5- Identificación de Riesgos'!A60</f>
        <v>6</v>
      </c>
      <c r="B55" s="485" t="str">
        <f>'5- Identificación de Riesgos'!B60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55" s="264" t="str">
        <f>'5- Identificación de Riesgos'!D60</f>
        <v>1. Falta de ética de los servidores públicos (Debilidades en principios y valores).</v>
      </c>
      <c r="D55" s="253"/>
      <c r="E55" s="266" t="s">
        <v>361</v>
      </c>
      <c r="F55" s="254"/>
      <c r="G55" s="254"/>
      <c r="H55" s="254"/>
      <c r="I55" s="254"/>
      <c r="J55" s="246"/>
      <c r="K55" s="553" t="e">
        <f>AVERAGE(J55:J64)</f>
        <v>#DIV/0!</v>
      </c>
      <c r="L55" s="254">
        <f>'5- Identificación de Riesgos'!I60</f>
        <v>0</v>
      </c>
      <c r="M55" s="267"/>
      <c r="N55" s="254"/>
      <c r="O55" s="254"/>
      <c r="P55" s="254"/>
      <c r="Q55" s="254"/>
      <c r="R55" s="246">
        <f t="shared" ref="R55:R56" si="6">SUM(COUNTIF(N55,"SI")*25%,COUNTIF(O55,"SI")*40%,COUNTIF(P55,"SI")*25%,COUNTIF(Q55,"SI")*10%)</f>
        <v>0</v>
      </c>
      <c r="S55" s="553">
        <f>AVERAGE(R55:R64)</f>
        <v>0</v>
      </c>
      <c r="T55" s="484" t="e">
        <f>CONCATENATE(INDEX('8- Políticas de Administración '!$B$6:$F$10,MATCH(ROUND(IF((RIGHT('5- Identificación de Riesgos'!H60,1)-'6- Valoración Controles'!K55)&lt;1,1,(RIGHT('5- Identificación de Riesgos'!H60,1)-'6- Valoración Controles'!K55)),0),'8- Políticas de Administración '!$F$6:$F$10,0),1)," - ",ROUND(IF((RIGHT('5- Identificación de Riesgos'!H60,1)-'6- Valoración Controles'!K55)&lt;1,1,(RIGHT('5- Identificación de Riesgos'!H60,1)-'6- Valoración Controles'!K55)),0))</f>
        <v>#DIV/0!</v>
      </c>
      <c r="U55" s="450" t="e">
        <f>CONCATENATE(INDEX('8- Políticas de Administración '!$B$17:$F$21,MATCH(ROUND(IF((RIGHT('5- Identificación de Riesgos'!M60,1)-'6- Valoración Controles'!S55)&lt;1,1,(RIGHT('5- Identificación de Riesgos'!M60,1)-'6- Valoración Controles'!S55)),0),'8- Políticas de Administración '!$F$17:$F$21,0),1)," - ",ROUND(IF((RIGHT('5- Identificación de Riesgos'!M60,1)-'6- Valoración Controles'!S55)&lt;1,1,(RIGHT('5- Identificación de Riesgos'!M60,1)-'6- Valoración Controles'!S55)),0))</f>
        <v>#VALUE!</v>
      </c>
      <c r="V55" s="447" t="e">
        <f>CONCATENATE(VLOOKUP((LEFT(T55,LEN(T55)-4)&amp;LEFT(U55,LEN(U55)-4)),'9- Matriz de Calor '!$D$18:$E$42,2,0)," - ",RIGHT(T55,1)*RIGHT(U55,1))</f>
        <v>#DIV/0!</v>
      </c>
    </row>
    <row r="56" spans="1:22" ht="45">
      <c r="A56" s="499"/>
      <c r="B56" s="443"/>
      <c r="C56" s="261" t="str">
        <f>'5- Identificación de Riesgos'!D61</f>
        <v>2. Falta de ética de terceros interesados  (Debilidades principios y valores).</v>
      </c>
      <c r="D56" s="249"/>
      <c r="E56" s="268" t="s">
        <v>362</v>
      </c>
      <c r="F56" s="250"/>
      <c r="G56" s="250"/>
      <c r="H56" s="250"/>
      <c r="I56" s="250"/>
      <c r="J56" s="244"/>
      <c r="K56" s="551"/>
      <c r="L56" s="250">
        <f>'5- Identificación de Riesgos'!I61</f>
        <v>0</v>
      </c>
      <c r="M56" s="267"/>
      <c r="N56" s="250"/>
      <c r="O56" s="250"/>
      <c r="P56" s="250"/>
      <c r="Q56" s="250"/>
      <c r="R56" s="244">
        <f t="shared" si="6"/>
        <v>0</v>
      </c>
      <c r="S56" s="551"/>
      <c r="T56" s="463"/>
      <c r="U56" s="443"/>
      <c r="V56" s="448"/>
    </row>
    <row r="57" spans="1:22" ht="90">
      <c r="A57" s="499"/>
      <c r="B57" s="443"/>
      <c r="C57" s="261" t="str">
        <f>'5- Identificación de Riesgos'!D62</f>
        <v>3. Debilidad en los controles establecidos por parte del Despacho Judicial, la interventoría, la supervisión del contrato y la coordinación del servicio, a los servicios de Audiencias Virtuales, Videoconferencias y  streaming (Servicios por Demanda).</v>
      </c>
      <c r="D57" s="249"/>
      <c r="E57" s="269" t="s">
        <v>363</v>
      </c>
      <c r="F57" s="250"/>
      <c r="G57" s="250"/>
      <c r="H57" s="250"/>
      <c r="I57" s="250"/>
      <c r="J57" s="244"/>
      <c r="K57" s="551"/>
      <c r="L57" s="250"/>
      <c r="M57" s="151"/>
      <c r="N57" s="250"/>
      <c r="O57" s="250"/>
      <c r="P57" s="250"/>
      <c r="Q57" s="250"/>
      <c r="R57" s="244"/>
      <c r="S57" s="551"/>
      <c r="T57" s="463"/>
      <c r="U57" s="443"/>
      <c r="V57" s="448"/>
    </row>
    <row r="58" spans="1:22">
      <c r="A58" s="499"/>
      <c r="B58" s="443"/>
      <c r="C58" s="261">
        <f>'5- Identificación de Riesgos'!D63</f>
        <v>0</v>
      </c>
      <c r="D58" s="249"/>
      <c r="E58" s="262"/>
      <c r="F58" s="250"/>
      <c r="G58" s="250"/>
      <c r="H58" s="250"/>
      <c r="I58" s="250"/>
      <c r="J58" s="244"/>
      <c r="K58" s="551"/>
      <c r="L58" s="250"/>
      <c r="M58" s="151"/>
      <c r="N58" s="250"/>
      <c r="O58" s="250"/>
      <c r="P58" s="250"/>
      <c r="Q58" s="250"/>
      <c r="R58" s="244"/>
      <c r="S58" s="551"/>
      <c r="T58" s="463"/>
      <c r="U58" s="443"/>
      <c r="V58" s="448"/>
    </row>
    <row r="59" spans="1:22">
      <c r="A59" s="499"/>
      <c r="B59" s="443"/>
      <c r="C59" s="261">
        <f>'5- Identificación de Riesgos'!D64</f>
        <v>0</v>
      </c>
      <c r="D59" s="249"/>
      <c r="E59" s="144"/>
      <c r="F59" s="250"/>
      <c r="G59" s="250"/>
      <c r="H59" s="250"/>
      <c r="I59" s="250"/>
      <c r="J59" s="244"/>
      <c r="K59" s="551"/>
      <c r="L59" s="250"/>
      <c r="M59" s="151"/>
      <c r="N59" s="250"/>
      <c r="O59" s="250"/>
      <c r="P59" s="250"/>
      <c r="Q59" s="250"/>
      <c r="R59" s="244"/>
      <c r="S59" s="551"/>
      <c r="T59" s="463"/>
      <c r="U59" s="443"/>
      <c r="V59" s="448"/>
    </row>
    <row r="60" spans="1:22">
      <c r="A60" s="499"/>
      <c r="B60" s="443"/>
      <c r="C60" s="261">
        <f>'5- Identificación de Riesgos'!D65</f>
        <v>0</v>
      </c>
      <c r="D60" s="249"/>
      <c r="E60" s="262"/>
      <c r="F60" s="250"/>
      <c r="G60" s="250"/>
      <c r="H60" s="250"/>
      <c r="I60" s="250"/>
      <c r="J60" s="244"/>
      <c r="K60" s="551"/>
      <c r="L60" s="250"/>
      <c r="M60" s="151"/>
      <c r="N60" s="250"/>
      <c r="O60" s="250"/>
      <c r="P60" s="250"/>
      <c r="Q60" s="250"/>
      <c r="R60" s="244"/>
      <c r="S60" s="551"/>
      <c r="T60" s="463"/>
      <c r="U60" s="443"/>
      <c r="V60" s="448"/>
    </row>
    <row r="61" spans="1:22">
      <c r="A61" s="499"/>
      <c r="B61" s="443"/>
      <c r="C61" s="261">
        <f>'5- Identificación de Riesgos'!D67</f>
        <v>0</v>
      </c>
      <c r="D61" s="249"/>
      <c r="E61" s="262"/>
      <c r="F61" s="250"/>
      <c r="G61" s="250"/>
      <c r="H61" s="250"/>
      <c r="I61" s="250"/>
      <c r="J61" s="244"/>
      <c r="K61" s="551"/>
      <c r="L61" s="250"/>
      <c r="M61" s="151"/>
      <c r="N61" s="250"/>
      <c r="O61" s="250"/>
      <c r="P61" s="250"/>
      <c r="Q61" s="250"/>
      <c r="R61" s="244"/>
      <c r="S61" s="551"/>
      <c r="T61" s="463"/>
      <c r="U61" s="443"/>
      <c r="V61" s="448"/>
    </row>
    <row r="62" spans="1:22">
      <c r="A62" s="499"/>
      <c r="B62" s="443"/>
      <c r="C62" s="261">
        <f>'5- Identificación de Riesgos'!D68</f>
        <v>0</v>
      </c>
      <c r="D62" s="249"/>
      <c r="E62" s="262"/>
      <c r="F62" s="250"/>
      <c r="G62" s="250"/>
      <c r="H62" s="250"/>
      <c r="I62" s="250"/>
      <c r="J62" s="244"/>
      <c r="K62" s="551"/>
      <c r="L62" s="250"/>
      <c r="M62" s="151"/>
      <c r="N62" s="250"/>
      <c r="O62" s="250"/>
      <c r="P62" s="250"/>
      <c r="Q62" s="250"/>
      <c r="R62" s="244"/>
      <c r="S62" s="551"/>
      <c r="T62" s="463"/>
      <c r="U62" s="443"/>
      <c r="V62" s="448"/>
    </row>
    <row r="63" spans="1:22">
      <c r="A63" s="499"/>
      <c r="B63" s="443"/>
      <c r="C63" s="261">
        <f>'5- Identificación de Riesgos'!D69</f>
        <v>0</v>
      </c>
      <c r="D63" s="249"/>
      <c r="E63" s="262"/>
      <c r="F63" s="250"/>
      <c r="G63" s="250"/>
      <c r="H63" s="250"/>
      <c r="I63" s="250"/>
      <c r="J63" s="244"/>
      <c r="K63" s="551"/>
      <c r="L63" s="250"/>
      <c r="M63" s="151"/>
      <c r="N63" s="250"/>
      <c r="O63" s="250"/>
      <c r="P63" s="250"/>
      <c r="Q63" s="250"/>
      <c r="R63" s="244"/>
      <c r="S63" s="551"/>
      <c r="T63" s="463"/>
      <c r="U63" s="443"/>
      <c r="V63" s="448"/>
    </row>
    <row r="64" spans="1:22" ht="15.75" thickBot="1">
      <c r="A64" s="500"/>
      <c r="B64" s="444"/>
      <c r="C64" s="263"/>
      <c r="D64" s="251"/>
      <c r="E64" s="150"/>
      <c r="F64" s="252"/>
      <c r="G64" s="252"/>
      <c r="H64" s="252"/>
      <c r="I64" s="252"/>
      <c r="J64" s="245"/>
      <c r="K64" s="552"/>
      <c r="L64" s="252"/>
      <c r="M64" s="152"/>
      <c r="N64" s="252"/>
      <c r="O64" s="252"/>
      <c r="P64" s="252"/>
      <c r="Q64" s="252"/>
      <c r="R64" s="245"/>
      <c r="S64" s="552"/>
      <c r="T64" s="464"/>
      <c r="U64" s="444"/>
      <c r="V64" s="449"/>
    </row>
    <row r="65" spans="1:22" ht="45">
      <c r="A65" s="498">
        <f>'5- Identificación de Riesgos'!A70</f>
        <v>7</v>
      </c>
      <c r="B65" s="485" t="str">
        <f>'5- Identificación de Riesgos'!B70</f>
        <v>Ofrecer, prometer, entregar, aceptar o solicitar una ventaja indebida para ocultar, modificar o eliminar información publicada en el Portal Web de la Rama Judicial para  favorecer intereses en beneficio propio o de terceros.</v>
      </c>
      <c r="C65" s="264" t="str">
        <f>'5- Identificación de Riesgos'!D70</f>
        <v>1. Falta de ética de los servidores públicos (Debilidades en principios y valores).</v>
      </c>
      <c r="D65" s="253"/>
      <c r="E65" s="266" t="s">
        <v>361</v>
      </c>
      <c r="F65" s="254"/>
      <c r="G65" s="254"/>
      <c r="H65" s="254"/>
      <c r="I65" s="254"/>
      <c r="J65" s="246"/>
      <c r="K65" s="553" t="e">
        <f>AVERAGE(J65:J74)</f>
        <v>#DIV/0!</v>
      </c>
      <c r="L65" s="254">
        <f>'5- Identificación de Riesgos'!I70</f>
        <v>0</v>
      </c>
      <c r="M65" s="267"/>
      <c r="N65" s="254"/>
      <c r="O65" s="254"/>
      <c r="P65" s="254"/>
      <c r="Q65" s="254"/>
      <c r="R65" s="246">
        <f t="shared" ref="R65" si="7">SUM(COUNTIF(N65,"SI")*25%,COUNTIF(O65,"SI")*40%,COUNTIF(P65,"SI")*25%,COUNTIF(Q65,"SI")*10%)</f>
        <v>0</v>
      </c>
      <c r="S65" s="553">
        <f>AVERAGE(R65:R74)</f>
        <v>0</v>
      </c>
      <c r="T65" s="484" t="e">
        <f>CONCATENATE(INDEX('8- Políticas de Administración '!$B$6:$F$10,MATCH(ROUND(IF((RIGHT('5- Identificación de Riesgos'!H70,1)-'6- Valoración Controles'!K65)&lt;1,1,(RIGHT('5- Identificación de Riesgos'!H70,1)-'6- Valoración Controles'!K65)),0),'8- Políticas de Administración '!$F$6:$F$10,0),1)," - ",ROUND(IF((RIGHT('5- Identificación de Riesgos'!H70,1)-'6- Valoración Controles'!K65)&lt;1,1,(RIGHT('5- Identificación de Riesgos'!H70,1)-'6- Valoración Controles'!K65)),0))</f>
        <v>#DIV/0!</v>
      </c>
      <c r="U65" s="450" t="e">
        <f>CONCATENATE(INDEX('8- Políticas de Administración '!$B$17:$F$21,MATCH(ROUND(IF((RIGHT('5- Identificación de Riesgos'!M70,1)-'6- Valoración Controles'!S65)&lt;1,1,(RIGHT('5- Identificación de Riesgos'!M70,1)-'6- Valoración Controles'!S65)),0),'8- Políticas de Administración '!$F$17:$F$21,0),1)," - ",ROUND(IF((RIGHT('5- Identificación de Riesgos'!M70,1)-'6- Valoración Controles'!S65)&lt;1,1,(RIGHT('5- Identificación de Riesgos'!M70,1)-'6- Valoración Controles'!S65)),0))</f>
        <v>#VALUE!</v>
      </c>
      <c r="V65" s="447" t="e">
        <f>CONCATENATE(VLOOKUP((LEFT(T65,LEN(T65)-4)&amp;LEFT(U65,LEN(U65)-4)),'9- Matriz de Calor '!$D$18:$E$42,2,0)," - ",RIGHT(T65,1)*RIGHT(U65,1))</f>
        <v>#DIV/0!</v>
      </c>
    </row>
    <row r="66" spans="1:22" ht="97.5" customHeight="1">
      <c r="A66" s="499"/>
      <c r="B66" s="443"/>
      <c r="C66" s="261" t="str">
        <f>'5- Identificación de Riesgos'!D71</f>
        <v>2. Falta de ética de terceros interesados  (Debilidades principios y valores).</v>
      </c>
      <c r="D66" s="249"/>
      <c r="E66" s="268" t="s">
        <v>362</v>
      </c>
      <c r="F66" s="250"/>
      <c r="G66" s="250"/>
      <c r="H66" s="250"/>
      <c r="I66" s="250"/>
      <c r="J66" s="244"/>
      <c r="K66" s="551"/>
      <c r="L66" s="250">
        <f>'5- Identificación de Riesgos'!I71</f>
        <v>0</v>
      </c>
      <c r="M66" s="267"/>
      <c r="N66" s="250"/>
      <c r="O66" s="250"/>
      <c r="P66" s="250"/>
      <c r="Q66" s="250"/>
      <c r="R66" s="244">
        <f>SUM(COUNTIF(N66,"SI")*25%,COUNTIF(O66,"SI")*40%,COUNTIF(P66,"SI")*25%,COUNTIF(Q66,"SI")*10%)</f>
        <v>0</v>
      </c>
      <c r="S66" s="551"/>
      <c r="T66" s="463"/>
      <c r="U66" s="443"/>
      <c r="V66" s="448"/>
    </row>
    <row r="67" spans="1:22" ht="127.5" customHeight="1">
      <c r="A67" s="499"/>
      <c r="B67" s="443"/>
      <c r="C67" s="261" t="str">
        <f>'5- Identificación de Riesgos'!D72</f>
        <v>3. Debilidad en los controles establecidos para la publicación de información en el portal web de la Rama Judicial.</v>
      </c>
      <c r="D67" s="249"/>
      <c r="E67" s="269" t="s">
        <v>364</v>
      </c>
      <c r="F67" s="250"/>
      <c r="G67" s="250"/>
      <c r="H67" s="250"/>
      <c r="I67" s="250"/>
      <c r="J67" s="244"/>
      <c r="K67" s="551"/>
      <c r="L67" s="250"/>
      <c r="M67" s="270"/>
      <c r="N67" s="250"/>
      <c r="O67" s="250"/>
      <c r="P67" s="250"/>
      <c r="Q67" s="250"/>
      <c r="R67" s="244"/>
      <c r="S67" s="551"/>
      <c r="T67" s="463"/>
      <c r="U67" s="443"/>
      <c r="V67" s="448"/>
    </row>
    <row r="68" spans="1:22">
      <c r="A68" s="499"/>
      <c r="B68" s="443"/>
      <c r="C68" s="261"/>
      <c r="D68" s="249"/>
      <c r="E68" s="262"/>
      <c r="F68" s="250"/>
      <c r="G68" s="250"/>
      <c r="H68" s="250"/>
      <c r="I68" s="250"/>
      <c r="J68" s="244"/>
      <c r="K68" s="551"/>
      <c r="L68" s="250"/>
      <c r="M68" s="270"/>
      <c r="N68" s="250"/>
      <c r="O68" s="250"/>
      <c r="P68" s="250"/>
      <c r="Q68" s="250"/>
      <c r="R68" s="244"/>
      <c r="S68" s="551"/>
      <c r="T68" s="463"/>
      <c r="U68" s="443"/>
      <c r="V68" s="448"/>
    </row>
    <row r="69" spans="1:22">
      <c r="A69" s="499"/>
      <c r="B69" s="443"/>
      <c r="C69" s="261"/>
      <c r="D69" s="249"/>
      <c r="E69" s="249"/>
      <c r="F69" s="250"/>
      <c r="G69" s="250"/>
      <c r="H69" s="250"/>
      <c r="I69" s="250"/>
      <c r="J69" s="244"/>
      <c r="K69" s="551"/>
      <c r="L69" s="250"/>
      <c r="M69" s="151"/>
      <c r="N69" s="250"/>
      <c r="O69" s="250"/>
      <c r="P69" s="250"/>
      <c r="Q69" s="250"/>
      <c r="R69" s="244"/>
      <c r="S69" s="551"/>
      <c r="T69" s="463"/>
      <c r="U69" s="443"/>
      <c r="V69" s="448"/>
    </row>
    <row r="70" spans="1:22">
      <c r="A70" s="499"/>
      <c r="B70" s="443"/>
      <c r="C70" s="261"/>
      <c r="D70" s="249"/>
      <c r="E70" s="262"/>
      <c r="F70" s="250"/>
      <c r="G70" s="250"/>
      <c r="H70" s="250"/>
      <c r="I70" s="250"/>
      <c r="J70" s="244"/>
      <c r="K70" s="551"/>
      <c r="L70" s="250"/>
      <c r="M70" s="151"/>
      <c r="N70" s="250"/>
      <c r="O70" s="250"/>
      <c r="P70" s="250"/>
      <c r="Q70" s="250"/>
      <c r="R70" s="244"/>
      <c r="S70" s="551"/>
      <c r="T70" s="463"/>
      <c r="U70" s="443"/>
      <c r="V70" s="448"/>
    </row>
    <row r="71" spans="1:22">
      <c r="A71" s="499"/>
      <c r="B71" s="443"/>
      <c r="C71" s="261"/>
      <c r="D71" s="249"/>
      <c r="E71" s="262"/>
      <c r="F71" s="250"/>
      <c r="G71" s="250"/>
      <c r="H71" s="250"/>
      <c r="I71" s="250"/>
      <c r="J71" s="244"/>
      <c r="K71" s="551"/>
      <c r="L71" s="250"/>
      <c r="M71" s="151"/>
      <c r="N71" s="250"/>
      <c r="O71" s="250"/>
      <c r="P71" s="250"/>
      <c r="Q71" s="250"/>
      <c r="R71" s="244"/>
      <c r="S71" s="551"/>
      <c r="T71" s="463"/>
      <c r="U71" s="443"/>
      <c r="V71" s="448"/>
    </row>
    <row r="72" spans="1:22">
      <c r="A72" s="499"/>
      <c r="B72" s="443"/>
      <c r="C72" s="261"/>
      <c r="D72" s="249"/>
      <c r="E72" s="262"/>
      <c r="F72" s="250"/>
      <c r="G72" s="250"/>
      <c r="H72" s="250"/>
      <c r="I72" s="250"/>
      <c r="J72" s="244"/>
      <c r="K72" s="551"/>
      <c r="L72" s="250"/>
      <c r="M72" s="151"/>
      <c r="N72" s="250"/>
      <c r="O72" s="250"/>
      <c r="P72" s="250"/>
      <c r="Q72" s="250"/>
      <c r="R72" s="244"/>
      <c r="S72" s="551"/>
      <c r="T72" s="463"/>
      <c r="U72" s="443"/>
      <c r="V72" s="448"/>
    </row>
    <row r="73" spans="1:22">
      <c r="A73" s="499"/>
      <c r="B73" s="443"/>
      <c r="C73" s="261"/>
      <c r="D73" s="249"/>
      <c r="E73" s="262"/>
      <c r="F73" s="250"/>
      <c r="G73" s="250"/>
      <c r="H73" s="250"/>
      <c r="I73" s="250"/>
      <c r="J73" s="244"/>
      <c r="K73" s="551"/>
      <c r="L73" s="250"/>
      <c r="M73" s="151"/>
      <c r="N73" s="250"/>
      <c r="O73" s="250"/>
      <c r="P73" s="250"/>
      <c r="Q73" s="250"/>
      <c r="R73" s="244"/>
      <c r="S73" s="551"/>
      <c r="T73" s="463"/>
      <c r="U73" s="443"/>
      <c r="V73" s="448"/>
    </row>
    <row r="74" spans="1:22" ht="15.75" thickBot="1">
      <c r="A74" s="500"/>
      <c r="B74" s="444"/>
      <c r="C74" s="263"/>
      <c r="D74" s="251"/>
      <c r="E74" s="150"/>
      <c r="F74" s="252"/>
      <c r="G74" s="252"/>
      <c r="H74" s="252"/>
      <c r="I74" s="252"/>
      <c r="J74" s="245"/>
      <c r="K74" s="552"/>
      <c r="L74" s="252"/>
      <c r="M74" s="152"/>
      <c r="N74" s="252"/>
      <c r="O74" s="252"/>
      <c r="P74" s="252"/>
      <c r="Q74" s="252"/>
      <c r="R74" s="245"/>
      <c r="S74" s="552"/>
      <c r="T74" s="464"/>
      <c r="U74" s="444"/>
      <c r="V74" s="449"/>
    </row>
  </sheetData>
  <mergeCells count="67">
    <mergeCell ref="U55:U64"/>
    <mergeCell ref="V55:V64"/>
    <mergeCell ref="A65:A74"/>
    <mergeCell ref="B65:B74"/>
    <mergeCell ref="K65:K74"/>
    <mergeCell ref="S65:S74"/>
    <mergeCell ref="T65:T74"/>
    <mergeCell ref="U65:U74"/>
    <mergeCell ref="V65:V74"/>
    <mergeCell ref="A55:A64"/>
    <mergeCell ref="B55:B64"/>
    <mergeCell ref="K55:K64"/>
    <mergeCell ref="S55:S64"/>
    <mergeCell ref="T55:T64"/>
    <mergeCell ref="T45:T54"/>
    <mergeCell ref="U45:U54"/>
    <mergeCell ref="V45:V54"/>
    <mergeCell ref="A45:A54"/>
    <mergeCell ref="B45:B54"/>
    <mergeCell ref="K45:K54"/>
    <mergeCell ref="S45:S54"/>
    <mergeCell ref="T39:T44"/>
    <mergeCell ref="U39:U44"/>
    <mergeCell ref="V39:V44"/>
    <mergeCell ref="A39:A44"/>
    <mergeCell ref="B39:B44"/>
    <mergeCell ref="K39:K44"/>
    <mergeCell ref="S39:S44"/>
    <mergeCell ref="A20:A29"/>
    <mergeCell ref="T30:T38"/>
    <mergeCell ref="U30:U38"/>
    <mergeCell ref="V30:V38"/>
    <mergeCell ref="A30:A38"/>
    <mergeCell ref="B30:B38"/>
    <mergeCell ref="K30:K38"/>
    <mergeCell ref="S30:S38"/>
    <mergeCell ref="B20:B29"/>
    <mergeCell ref="K20:K29"/>
    <mergeCell ref="V20:V29"/>
    <mergeCell ref="T20:T29"/>
    <mergeCell ref="U20:U29"/>
    <mergeCell ref="S20:S29"/>
    <mergeCell ref="D7:R7"/>
    <mergeCell ref="A8:A9"/>
    <mergeCell ref="B8:B9"/>
    <mergeCell ref="C8:C9"/>
    <mergeCell ref="D8:D9"/>
    <mergeCell ref="E8:E9"/>
    <mergeCell ref="F8:K8"/>
    <mergeCell ref="L8:S8"/>
    <mergeCell ref="A7:C7"/>
    <mergeCell ref="V10:V19"/>
    <mergeCell ref="K10:K19"/>
    <mergeCell ref="A1:C3"/>
    <mergeCell ref="E1:V3"/>
    <mergeCell ref="A4:B4"/>
    <mergeCell ref="C4:V4"/>
    <mergeCell ref="A5:B5"/>
    <mergeCell ref="C5:V5"/>
    <mergeCell ref="A6:B6"/>
    <mergeCell ref="C6:V6"/>
    <mergeCell ref="A10:A19"/>
    <mergeCell ref="B10:B19"/>
    <mergeCell ref="S10:S19"/>
    <mergeCell ref="T10:T19"/>
    <mergeCell ref="U10:U19"/>
    <mergeCell ref="T7:V7"/>
  </mergeCells>
  <conditionalFormatting sqref="T10 T20">
    <cfRule type="containsText" dxfId="446" priority="357" operator="containsText" text="Muy Baja">
      <formula>NOT(ISERROR(SEARCH("Muy Baja",T10)))</formula>
    </cfRule>
    <cfRule type="containsText" dxfId="445" priority="358" operator="containsText" text="Baja">
      <formula>NOT(ISERROR(SEARCH("Baja",T10)))</formula>
    </cfRule>
    <cfRule type="containsText" dxfId="444" priority="359" operator="containsText" text="Muy Alta">
      <formula>NOT(ISERROR(SEARCH("Muy Alta",T10)))</formula>
    </cfRule>
    <cfRule type="containsText" dxfId="443" priority="361" operator="containsText" text="Alta">
      <formula>NOT(ISERROR(SEARCH("Alta",T10)))</formula>
    </cfRule>
    <cfRule type="containsText" dxfId="442" priority="362" operator="containsText" text="Media">
      <formula>NOT(ISERROR(SEARCH("Media",T10)))</formula>
    </cfRule>
    <cfRule type="containsText" dxfId="441" priority="363" operator="containsText" text="Media">
      <formula>NOT(ISERROR(SEARCH("Media",T10)))</formula>
    </cfRule>
    <cfRule type="containsText" dxfId="440" priority="364" operator="containsText" text="Media">
      <formula>NOT(ISERROR(SEARCH("Media",T10)))</formula>
    </cfRule>
    <cfRule type="containsText" dxfId="439" priority="365" operator="containsText" text="Muy Baja">
      <formula>NOT(ISERROR(SEARCH("Muy Baja",T10)))</formula>
    </cfRule>
    <cfRule type="containsText" dxfId="438" priority="366" operator="containsText" text="Baja">
      <formula>NOT(ISERROR(SEARCH("Baja",T10)))</formula>
    </cfRule>
    <cfRule type="containsText" dxfId="437" priority="367" operator="containsText" text="Muy Baja">
      <formula>NOT(ISERROR(SEARCH("Muy Baja",T10)))</formula>
    </cfRule>
    <cfRule type="containsText" dxfId="436" priority="368" operator="containsText" text="Muy Baja">
      <formula>NOT(ISERROR(SEARCH("Muy Baja",T10)))</formula>
    </cfRule>
    <cfRule type="containsText" dxfId="435" priority="369" operator="containsText" text="Muy Baja">
      <formula>NOT(ISERROR(SEARCH("Muy Baja",T10)))</formula>
    </cfRule>
    <cfRule type="containsText" dxfId="434" priority="370" operator="containsText" text="Muy Baja'Tabla probabilidad'!">
      <formula>NOT(ISERROR(SEARCH("Muy Baja'Tabla probabilidad'!",T10)))</formula>
    </cfRule>
    <cfRule type="containsText" dxfId="433" priority="371" operator="containsText" text="Muy bajo">
      <formula>NOT(ISERROR(SEARCH("Muy bajo",T10)))</formula>
    </cfRule>
    <cfRule type="containsText" dxfId="432" priority="372" operator="containsText" text="Alta">
      <formula>NOT(ISERROR(SEARCH("Alta",T10)))</formula>
    </cfRule>
    <cfRule type="containsText" dxfId="431" priority="373" operator="containsText" text="Media">
      <formula>NOT(ISERROR(SEARCH("Media",T10)))</formula>
    </cfRule>
    <cfRule type="containsText" dxfId="430" priority="374" operator="containsText" text="Baja">
      <formula>NOT(ISERROR(SEARCH("Baja",T10)))</formula>
    </cfRule>
    <cfRule type="containsText" dxfId="429" priority="375" operator="containsText" text="Muy baja">
      <formula>NOT(ISERROR(SEARCH("Muy baja",T10)))</formula>
    </cfRule>
    <cfRule type="cellIs" dxfId="428" priority="378" operator="between">
      <formula>1</formula>
      <formula>2</formula>
    </cfRule>
    <cfRule type="cellIs" dxfId="427" priority="379" operator="between">
      <formula>0</formula>
      <formula>2</formula>
    </cfRule>
  </conditionalFormatting>
  <conditionalFormatting sqref="T30 T39">
    <cfRule type="containsText" dxfId="426" priority="292" operator="containsText" text="Muy Baja">
      <formula>NOT(ISERROR(SEARCH("Muy Baja",T30)))</formula>
    </cfRule>
    <cfRule type="containsText" dxfId="425" priority="293" operator="containsText" text="Baja">
      <formula>NOT(ISERROR(SEARCH("Baja",T30)))</formula>
    </cfRule>
    <cfRule type="containsText" dxfId="424" priority="294" operator="containsText" text="Muy Alta">
      <formula>NOT(ISERROR(SEARCH("Muy Alta",T30)))</formula>
    </cfRule>
    <cfRule type="containsText" dxfId="423" priority="296" operator="containsText" text="Alta">
      <formula>NOT(ISERROR(SEARCH("Alta",T30)))</formula>
    </cfRule>
    <cfRule type="containsText" dxfId="422" priority="297" operator="containsText" text="Media">
      <formula>NOT(ISERROR(SEARCH("Media",T30)))</formula>
    </cfRule>
    <cfRule type="containsText" dxfId="421" priority="298" operator="containsText" text="Media">
      <formula>NOT(ISERROR(SEARCH("Media",T30)))</formula>
    </cfRule>
    <cfRule type="containsText" dxfId="420" priority="299" operator="containsText" text="Media">
      <formula>NOT(ISERROR(SEARCH("Media",T30)))</formula>
    </cfRule>
    <cfRule type="containsText" dxfId="419" priority="300" operator="containsText" text="Muy Baja">
      <formula>NOT(ISERROR(SEARCH("Muy Baja",T30)))</formula>
    </cfRule>
    <cfRule type="containsText" dxfId="418" priority="301" operator="containsText" text="Baja">
      <formula>NOT(ISERROR(SEARCH("Baja",T30)))</formula>
    </cfRule>
    <cfRule type="containsText" dxfId="417" priority="302" operator="containsText" text="Muy Baja">
      <formula>NOT(ISERROR(SEARCH("Muy Baja",T30)))</formula>
    </cfRule>
    <cfRule type="containsText" dxfId="416" priority="303" operator="containsText" text="Muy Baja">
      <formula>NOT(ISERROR(SEARCH("Muy Baja",T30)))</formula>
    </cfRule>
    <cfRule type="containsText" dxfId="415" priority="304" operator="containsText" text="Muy Baja">
      <formula>NOT(ISERROR(SEARCH("Muy Baja",T30)))</formula>
    </cfRule>
    <cfRule type="containsText" dxfId="414" priority="305" operator="containsText" text="Muy Baja'Tabla probabilidad'!">
      <formula>NOT(ISERROR(SEARCH("Muy Baja'Tabla probabilidad'!",T30)))</formula>
    </cfRule>
    <cfRule type="containsText" dxfId="413" priority="306" operator="containsText" text="Muy bajo">
      <formula>NOT(ISERROR(SEARCH("Muy bajo",T30)))</formula>
    </cfRule>
    <cfRule type="containsText" dxfId="412" priority="307" operator="containsText" text="Alta">
      <formula>NOT(ISERROR(SEARCH("Alta",T30)))</formula>
    </cfRule>
    <cfRule type="containsText" dxfId="411" priority="308" operator="containsText" text="Media">
      <formula>NOT(ISERROR(SEARCH("Media",T30)))</formula>
    </cfRule>
    <cfRule type="containsText" dxfId="410" priority="309" operator="containsText" text="Baja">
      <formula>NOT(ISERROR(SEARCH("Baja",T30)))</formula>
    </cfRule>
    <cfRule type="containsText" dxfId="409" priority="310" operator="containsText" text="Muy baja">
      <formula>NOT(ISERROR(SEARCH("Muy baja",T30)))</formula>
    </cfRule>
    <cfRule type="cellIs" dxfId="408" priority="313" operator="between">
      <formula>1</formula>
      <formula>2</formula>
    </cfRule>
    <cfRule type="cellIs" dxfId="407" priority="314" operator="between">
      <formula>0</formula>
      <formula>2</formula>
    </cfRule>
  </conditionalFormatting>
  <conditionalFormatting sqref="T45 T55 T65">
    <cfRule type="containsText" dxfId="406" priority="127" operator="containsText" text="Muy Baja">
      <formula>NOT(ISERROR(SEARCH("Muy Baja",T45)))</formula>
    </cfRule>
    <cfRule type="containsText" dxfId="405" priority="128" operator="containsText" text="Baja">
      <formula>NOT(ISERROR(SEARCH("Baja",T45)))</formula>
    </cfRule>
    <cfRule type="containsText" dxfId="404" priority="129" operator="containsText" text="Muy Alta">
      <formula>NOT(ISERROR(SEARCH("Muy Alta",T45)))</formula>
    </cfRule>
    <cfRule type="containsText" dxfId="403" priority="131" operator="containsText" text="Alta">
      <formula>NOT(ISERROR(SEARCH("Alta",T45)))</formula>
    </cfRule>
    <cfRule type="containsText" dxfId="402" priority="132" operator="containsText" text="Media">
      <formula>NOT(ISERROR(SEARCH("Media",T45)))</formula>
    </cfRule>
    <cfRule type="containsText" dxfId="401" priority="133" operator="containsText" text="Media">
      <formula>NOT(ISERROR(SEARCH("Media",T45)))</formula>
    </cfRule>
    <cfRule type="containsText" dxfId="400" priority="134" operator="containsText" text="Media">
      <formula>NOT(ISERROR(SEARCH("Media",T45)))</formula>
    </cfRule>
    <cfRule type="containsText" dxfId="399" priority="135" operator="containsText" text="Muy Baja">
      <formula>NOT(ISERROR(SEARCH("Muy Baja",T45)))</formula>
    </cfRule>
    <cfRule type="containsText" dxfId="398" priority="136" operator="containsText" text="Baja">
      <formula>NOT(ISERROR(SEARCH("Baja",T45)))</formula>
    </cfRule>
    <cfRule type="containsText" dxfId="397" priority="137" operator="containsText" text="Muy Baja">
      <formula>NOT(ISERROR(SEARCH("Muy Baja",T45)))</formula>
    </cfRule>
    <cfRule type="containsText" dxfId="396" priority="138" operator="containsText" text="Muy Baja">
      <formula>NOT(ISERROR(SEARCH("Muy Baja",T45)))</formula>
    </cfRule>
    <cfRule type="containsText" dxfId="395" priority="139" operator="containsText" text="Muy Baja">
      <formula>NOT(ISERROR(SEARCH("Muy Baja",T45)))</formula>
    </cfRule>
    <cfRule type="containsText" dxfId="394" priority="140" operator="containsText" text="Muy Baja'Tabla probabilidad'!">
      <formula>NOT(ISERROR(SEARCH("Muy Baja'Tabla probabilidad'!",T45)))</formula>
    </cfRule>
    <cfRule type="containsText" dxfId="393" priority="141" operator="containsText" text="Muy bajo">
      <formula>NOT(ISERROR(SEARCH("Muy bajo",T45)))</formula>
    </cfRule>
    <cfRule type="containsText" dxfId="392" priority="142" operator="containsText" text="Alta">
      <formula>NOT(ISERROR(SEARCH("Alta",T45)))</formula>
    </cfRule>
    <cfRule type="containsText" dxfId="391" priority="143" operator="containsText" text="Media">
      <formula>NOT(ISERROR(SEARCH("Media",T45)))</formula>
    </cfRule>
    <cfRule type="containsText" dxfId="390" priority="144" operator="containsText" text="Baja">
      <formula>NOT(ISERROR(SEARCH("Baja",T45)))</formula>
    </cfRule>
    <cfRule type="containsText" dxfId="389" priority="145" operator="containsText" text="Muy baja">
      <formula>NOT(ISERROR(SEARCH("Muy baja",T45)))</formula>
    </cfRule>
    <cfRule type="cellIs" dxfId="388" priority="148" operator="between">
      <formula>1</formula>
      <formula>2</formula>
    </cfRule>
    <cfRule type="cellIs" dxfId="387" priority="149" operator="between">
      <formula>0</formula>
      <formula>2</formula>
    </cfRule>
  </conditionalFormatting>
  <conditionalFormatting sqref="U10 U20">
    <cfRule type="containsText" dxfId="386" priority="351" operator="containsText" text="Catastrófico">
      <formula>NOT(ISERROR(SEARCH("Catastrófico",U10)))</formula>
    </cfRule>
    <cfRule type="containsText" dxfId="385" priority="352" operator="containsText" text="Mayor">
      <formula>NOT(ISERROR(SEARCH("Mayor",U10)))</formula>
    </cfRule>
    <cfRule type="containsText" dxfId="384" priority="353" operator="containsText" text="Alta">
      <formula>NOT(ISERROR(SEARCH("Alta",U10)))</formula>
    </cfRule>
    <cfRule type="containsText" dxfId="383" priority="354" operator="containsText" text="Moderado">
      <formula>NOT(ISERROR(SEARCH("Moderado",U10)))</formula>
    </cfRule>
    <cfRule type="containsText" dxfId="382" priority="355" operator="containsText" text="Menor">
      <formula>NOT(ISERROR(SEARCH("Menor",U10)))</formula>
    </cfRule>
    <cfRule type="containsText" dxfId="381" priority="356" operator="containsText" text="Leve">
      <formula>NOT(ISERROR(SEARCH("Leve",U10)))</formula>
    </cfRule>
  </conditionalFormatting>
  <conditionalFormatting sqref="U30 U39">
    <cfRule type="containsText" dxfId="380" priority="286" operator="containsText" text="Catastrófico">
      <formula>NOT(ISERROR(SEARCH("Catastrófico",U30)))</formula>
    </cfRule>
    <cfRule type="containsText" dxfId="379" priority="287" operator="containsText" text="Mayor">
      <formula>NOT(ISERROR(SEARCH("Mayor",U30)))</formula>
    </cfRule>
    <cfRule type="containsText" dxfId="378" priority="288" operator="containsText" text="Alta">
      <formula>NOT(ISERROR(SEARCH("Alta",U30)))</formula>
    </cfRule>
    <cfRule type="containsText" dxfId="377" priority="289" operator="containsText" text="Moderado">
      <formula>NOT(ISERROR(SEARCH("Moderado",U30)))</formula>
    </cfRule>
    <cfRule type="containsText" dxfId="376" priority="290" operator="containsText" text="Menor">
      <formula>NOT(ISERROR(SEARCH("Menor",U30)))</formula>
    </cfRule>
    <cfRule type="containsText" dxfId="375" priority="291" operator="containsText" text="Leve">
      <formula>NOT(ISERROR(SEARCH("Leve",U30)))</formula>
    </cfRule>
  </conditionalFormatting>
  <conditionalFormatting sqref="U45 U55 U65">
    <cfRule type="containsText" dxfId="374" priority="5" operator="containsText" text="Catastrófico">
      <formula>NOT(ISERROR(SEARCH("Catastrófico",U45)))</formula>
    </cfRule>
    <cfRule type="containsText" dxfId="373" priority="6" operator="containsText" text="Mayor">
      <formula>NOT(ISERROR(SEARCH("Mayor",U45)))</formula>
    </cfRule>
    <cfRule type="containsText" dxfId="372" priority="7" operator="containsText" text="Alta">
      <formula>NOT(ISERROR(SEARCH("Alta",U45)))</formula>
    </cfRule>
    <cfRule type="containsText" dxfId="371" priority="8" operator="containsText" text="Moderado">
      <formula>NOT(ISERROR(SEARCH("Moderado",U45)))</formula>
    </cfRule>
    <cfRule type="containsText" dxfId="370" priority="9" operator="containsText" text="Menor">
      <formula>NOT(ISERROR(SEARCH("Menor",U45)))</formula>
    </cfRule>
    <cfRule type="containsText" dxfId="369" priority="10" operator="containsText" text="Leve">
      <formula>NOT(ISERROR(SEARCH("Leve",U45)))</formula>
    </cfRule>
  </conditionalFormatting>
  <conditionalFormatting sqref="V10 V20">
    <cfRule type="containsText" dxfId="368" priority="315" operator="containsText" text="Extremo">
      <formula>NOT(ISERROR(SEARCH("Extremo",V10)))</formula>
    </cfRule>
    <cfRule type="containsText" dxfId="367" priority="316" operator="containsText" text="Alto">
      <formula>NOT(ISERROR(SEARCH("Alto",V10)))</formula>
    </cfRule>
    <cfRule type="containsText" dxfId="366" priority="317" operator="containsText" text="Bajo">
      <formula>NOT(ISERROR(SEARCH("Bajo",V10)))</formula>
    </cfRule>
    <cfRule type="containsText" dxfId="365" priority="318" operator="containsText" text="Moderado">
      <formula>NOT(ISERROR(SEARCH("Moderado",V10)))</formula>
    </cfRule>
  </conditionalFormatting>
  <conditionalFormatting sqref="V30 V39">
    <cfRule type="containsText" dxfId="364" priority="282" operator="containsText" text="Extremo">
      <formula>NOT(ISERROR(SEARCH("Extremo",V30)))</formula>
    </cfRule>
    <cfRule type="containsText" dxfId="363" priority="283" operator="containsText" text="Alto">
      <formula>NOT(ISERROR(SEARCH("Alto",V30)))</formula>
    </cfRule>
    <cfRule type="containsText" dxfId="362" priority="284" operator="containsText" text="Bajo">
      <formula>NOT(ISERROR(SEARCH("Bajo",V30)))</formula>
    </cfRule>
    <cfRule type="containsText" dxfId="361" priority="285" operator="containsText" text="Moderado">
      <formula>NOT(ISERROR(SEARCH("Moderado",V30)))</formula>
    </cfRule>
  </conditionalFormatting>
  <conditionalFormatting sqref="V45 V55 V65">
    <cfRule type="containsText" dxfId="360" priority="1" operator="containsText" text="Extremo">
      <formula>NOT(ISERROR(SEARCH("Extremo",V45)))</formula>
    </cfRule>
    <cfRule type="containsText" dxfId="359" priority="2" operator="containsText" text="Alto">
      <formula>NOT(ISERROR(SEARCH("Alto",V45)))</formula>
    </cfRule>
    <cfRule type="containsText" dxfId="358" priority="3" operator="containsText" text="Bajo">
      <formula>NOT(ISERROR(SEARCH("Bajo",V45)))</formula>
    </cfRule>
    <cfRule type="containsText" dxfId="357" priority="4" operator="containsText" text="Moderado">
      <formula>NOT(ISERROR(SEARCH("Moderado",V45)))</formula>
    </cfRule>
  </conditionalFormatting>
  <dataValidations xWindow="482" yWindow="478" count="2">
    <dataValidation allowBlank="1" showInputMessage="1" showErrorMessage="1" prompt="Enunciar cuál es el control" sqref="M65 M10:M14 E10:E28 E42 E39:E40 E48 E50:E53 E45:E46 E58 E60:E63 M55:M56 E68 E70:E73 M67 E30:E37"/>
    <dataValidation type="list" allowBlank="1" showInputMessage="1" showErrorMessage="1" sqref="F10:I74 N10:Q74">
      <formula1>"SI,NO"</formula1>
    </dataValidation>
  </dataValidations>
  <printOptions horizontalCentered="1"/>
  <pageMargins left="0.70866141732283472" right="0.70866141732283472" top="0.74803149606299213" bottom="0.74803149606299213" header="0.31496062992125984" footer="0.31496062992125984"/>
  <pageSetup paperSize="14" scale="37" fitToHeight="0" orientation="landscape" r:id="rId1"/>
  <rowBreaks count="1" manualBreakCount="1">
    <brk id="29" max="21" man="1"/>
  </rowBreaks>
  <drawing r:id="rId2"/>
  <extLst>
    <ext xmlns:x14="http://schemas.microsoft.com/office/spreadsheetml/2009/9/main" uri="{78C0D931-6437-407d-A8EE-F0AAD7539E65}">
      <x14:conditionalFormattings>
        <x14:conditionalFormatting xmlns:xm="http://schemas.microsoft.com/office/excel/2006/main">
          <x14:cfRule type="containsText" priority="376"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77" operator="containsText" id="{5790250D-E3CC-4EBD-835F-F5F4C0703B76}">
            <xm:f>NOT(ISERROR(SEARCH('8- Políticas de Administración '!$B$5,T10)))</xm:f>
            <xm:f>'8- Políticas de Administración '!$B$5</xm:f>
            <x14:dxf>
              <font>
                <color rgb="FF9C0006"/>
              </font>
              <fill>
                <patternFill>
                  <bgColor rgb="FFFFC7CE"/>
                </patternFill>
              </fill>
            </x14:dxf>
          </x14:cfRule>
          <xm:sqref>T10 T20</xm:sqref>
        </x14:conditionalFormatting>
        <x14:conditionalFormatting xmlns:xm="http://schemas.microsoft.com/office/excel/2006/main">
          <x14:cfRule type="containsText" priority="311" operator="containsText" id="{1A93245F-2F6E-4286-B0B4-8AEBA7CD6C52}">
            <xm:f>NOT(ISERROR(SEARCH('8- Políticas de Administración '!$B$5,T30)))</xm:f>
            <xm:f>'8- Políticas de Administración '!$B$5</xm:f>
            <x14:dxf>
              <font>
                <color rgb="FF006100"/>
              </font>
              <fill>
                <patternFill>
                  <bgColor rgb="FFC6EFCE"/>
                </patternFill>
              </fill>
            </x14:dxf>
          </x14:cfRule>
          <x14:cfRule type="containsText" priority="312" operator="containsText" id="{4A5CB758-D53F-47C8-9384-058703BDD194}">
            <xm:f>NOT(ISERROR(SEARCH('8- Políticas de Administración '!$B$5,T30)))</xm:f>
            <xm:f>'8- Políticas de Administración '!$B$5</xm:f>
            <x14:dxf>
              <font>
                <color rgb="FF9C0006"/>
              </font>
              <fill>
                <patternFill>
                  <bgColor rgb="FFFFC7CE"/>
                </patternFill>
              </fill>
            </x14:dxf>
          </x14:cfRule>
          <xm:sqref>T30 T39</xm:sqref>
        </x14:conditionalFormatting>
        <x14:conditionalFormatting xmlns:xm="http://schemas.microsoft.com/office/excel/2006/main">
          <x14:cfRule type="containsText" priority="146" operator="containsText" id="{A5173A80-D256-4C96-9694-525C9DB1E3BD}">
            <xm:f>NOT(ISERROR(SEARCH('8- Políticas de Administración '!$B$5,T45)))</xm:f>
            <xm:f>'8- Políticas de Administración '!$B$5</xm:f>
            <x14:dxf>
              <font>
                <color rgb="FF006100"/>
              </font>
              <fill>
                <patternFill>
                  <bgColor rgb="FFC6EFCE"/>
                </patternFill>
              </fill>
            </x14:dxf>
          </x14:cfRule>
          <x14:cfRule type="containsText" priority="147" operator="containsText" id="{FB927DED-08A8-4972-857B-A4A884F0DD0D}">
            <xm:f>NOT(ISERROR(SEARCH('8- Políticas de Administración '!$B$5,T45)))</xm:f>
            <xm:f>'8- Políticas de Administración '!$B$5</xm:f>
            <x14:dxf>
              <font>
                <color rgb="FF9C0006"/>
              </font>
              <fill>
                <patternFill>
                  <bgColor rgb="FFFFC7CE"/>
                </patternFill>
              </fill>
            </x14:dxf>
          </x14:cfRule>
          <xm:sqref>T45 T55 T65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79"/>
  <sheetViews>
    <sheetView showGridLines="0" zoomScale="70" zoomScaleNormal="70" zoomScalePageLayoutView="70" workbookViewId="0">
      <selection activeCell="C4" sqref="C4:Q4"/>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4" hidden="1" customWidth="1"/>
    <col min="13" max="13" width="16.7109375" customWidth="1"/>
    <col min="14" max="14" width="17.42578125" customWidth="1"/>
    <col min="15" max="15" width="14.42578125" style="11" customWidth="1"/>
    <col min="16" max="16" width="17.42578125" style="11" customWidth="1"/>
    <col min="17" max="17" width="18.7109375" style="11" customWidth="1"/>
    <col min="18" max="269" width="11.42578125" style="11"/>
    <col min="270" max="16384" width="11.42578125" style="16"/>
  </cols>
  <sheetData>
    <row r="1" spans="1:269" s="13" customFormat="1" ht="27">
      <c r="A1" s="473"/>
      <c r="B1" s="474"/>
      <c r="C1" s="474"/>
      <c r="D1" s="113"/>
      <c r="E1" s="35"/>
      <c r="F1" s="519"/>
      <c r="G1" s="519"/>
      <c r="H1" s="519"/>
      <c r="I1" s="519"/>
      <c r="J1" s="519"/>
      <c r="K1" s="519"/>
      <c r="L1" s="519"/>
      <c r="M1" s="519"/>
      <c r="N1" s="519"/>
      <c r="O1" s="519"/>
      <c r="P1" s="519"/>
      <c r="Q1" s="519"/>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row>
    <row r="2" spans="1:269" s="13" customFormat="1" ht="27">
      <c r="A2" s="475"/>
      <c r="B2" s="514"/>
      <c r="C2" s="514"/>
      <c r="D2" s="114"/>
      <c r="E2" s="30"/>
      <c r="F2" s="519"/>
      <c r="G2" s="519"/>
      <c r="H2" s="519"/>
      <c r="I2" s="519"/>
      <c r="J2" s="519"/>
      <c r="K2" s="519"/>
      <c r="L2" s="519"/>
      <c r="M2" s="519"/>
      <c r="N2" s="519"/>
      <c r="O2" s="519"/>
      <c r="P2" s="519"/>
      <c r="Q2" s="519"/>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row>
    <row r="3" spans="1:269" s="13" customFormat="1" ht="27">
      <c r="A3" s="38"/>
      <c r="B3" s="1"/>
      <c r="C3" s="1"/>
      <c r="D3" s="114"/>
      <c r="E3" s="30"/>
      <c r="F3" s="432"/>
      <c r="G3" s="432"/>
      <c r="H3" s="432"/>
      <c r="I3" s="432"/>
      <c r="J3" s="432"/>
      <c r="K3" s="432"/>
      <c r="L3" s="432"/>
      <c r="M3" s="432"/>
      <c r="N3" s="432"/>
      <c r="O3" s="432"/>
      <c r="P3" s="432"/>
      <c r="Q3" s="43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row>
    <row r="4" spans="1:269" s="13" customFormat="1" ht="23.25" customHeight="1">
      <c r="A4" s="477" t="s">
        <v>260</v>
      </c>
      <c r="B4" s="477"/>
      <c r="C4" s="557" t="s">
        <v>4</v>
      </c>
      <c r="D4" s="557"/>
      <c r="E4" s="557"/>
      <c r="F4" s="557"/>
      <c r="G4" s="557"/>
      <c r="H4" s="557"/>
      <c r="I4" s="557"/>
      <c r="J4" s="557"/>
      <c r="K4" s="557"/>
      <c r="L4" s="557"/>
      <c r="M4" s="557"/>
      <c r="N4" s="557"/>
      <c r="O4" s="557"/>
      <c r="P4" s="557"/>
      <c r="Q4" s="557"/>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row>
    <row r="5" spans="1:269" s="13" customFormat="1" ht="56.25" customHeight="1">
      <c r="A5" s="477" t="s">
        <v>261</v>
      </c>
      <c r="B5" s="477"/>
      <c r="C5" s="558" t="s">
        <v>31</v>
      </c>
      <c r="D5" s="558"/>
      <c r="E5" s="558"/>
      <c r="F5" s="558"/>
      <c r="G5" s="558"/>
      <c r="H5" s="558"/>
      <c r="I5" s="558"/>
      <c r="J5" s="558"/>
      <c r="K5" s="558"/>
      <c r="L5" s="558"/>
      <c r="M5" s="558"/>
      <c r="N5" s="558"/>
      <c r="O5" s="558"/>
      <c r="P5" s="558"/>
      <c r="Q5" s="558"/>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row>
    <row r="6" spans="1:269" s="13" customFormat="1" ht="28.5" customHeight="1">
      <c r="A6" s="477" t="s">
        <v>262</v>
      </c>
      <c r="B6" s="477"/>
      <c r="C6" s="559" t="s">
        <v>263</v>
      </c>
      <c r="D6" s="559"/>
      <c r="E6" s="559"/>
      <c r="F6" s="559"/>
      <c r="G6" s="559"/>
      <c r="H6" s="559"/>
      <c r="I6" s="559"/>
      <c r="J6" s="559"/>
      <c r="K6" s="559"/>
      <c r="L6" s="559"/>
      <c r="M6" s="559"/>
      <c r="N6" s="559"/>
      <c r="O6" s="559"/>
      <c r="P6" s="559"/>
      <c r="Q6" s="559"/>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row>
    <row r="7" spans="1:269" s="13" customFormat="1" ht="17.25" thickBot="1">
      <c r="A7" s="577" t="s">
        <v>365</v>
      </c>
      <c r="B7" s="577"/>
      <c r="C7" s="577"/>
      <c r="D7" s="577"/>
      <c r="E7" s="577"/>
      <c r="F7" s="577" t="s">
        <v>279</v>
      </c>
      <c r="G7" s="577"/>
      <c r="H7" s="577"/>
      <c r="I7" s="80"/>
      <c r="J7" s="458" t="s">
        <v>366</v>
      </c>
      <c r="K7" s="458"/>
      <c r="L7" s="458"/>
      <c r="M7" s="458"/>
      <c r="N7" s="459"/>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row>
    <row r="8" spans="1:269" s="13" customFormat="1" ht="45.75" customHeight="1" thickTop="1" thickBot="1">
      <c r="A8" s="536" t="s">
        <v>269</v>
      </c>
      <c r="B8" s="532" t="s">
        <v>345</v>
      </c>
      <c r="C8" s="578" t="s">
        <v>271</v>
      </c>
      <c r="D8" s="580" t="s">
        <v>281</v>
      </c>
      <c r="E8" s="532" t="s">
        <v>265</v>
      </c>
      <c r="F8" s="560" t="s">
        <v>367</v>
      </c>
      <c r="G8" s="560" t="s">
        <v>368</v>
      </c>
      <c r="H8" s="560" t="s">
        <v>369</v>
      </c>
      <c r="I8" s="575"/>
      <c r="J8" s="560" t="s">
        <v>370</v>
      </c>
      <c r="K8" s="560" t="s">
        <v>371</v>
      </c>
      <c r="L8" s="560" t="s">
        <v>372</v>
      </c>
      <c r="M8" s="560" t="s">
        <v>373</v>
      </c>
      <c r="N8" s="560" t="s">
        <v>374</v>
      </c>
      <c r="O8" s="560" t="s">
        <v>375</v>
      </c>
      <c r="P8" s="560" t="s">
        <v>376</v>
      </c>
      <c r="Q8" s="560" t="s">
        <v>377</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row>
    <row r="9" spans="1:269" s="15" customFormat="1" ht="58.5" customHeight="1" thickTop="1" thickBot="1">
      <c r="A9" s="537"/>
      <c r="B9" s="538"/>
      <c r="C9" s="579"/>
      <c r="D9" s="581"/>
      <c r="E9" s="538"/>
      <c r="F9" s="561"/>
      <c r="G9" s="561"/>
      <c r="H9" s="561"/>
      <c r="I9" s="576"/>
      <c r="J9" s="561"/>
      <c r="K9" s="561"/>
      <c r="L9" s="561"/>
      <c r="M9" s="561"/>
      <c r="N9" s="561"/>
      <c r="O9" s="561"/>
      <c r="P9" s="561"/>
      <c r="Q9" s="561"/>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row>
    <row r="10" spans="1:269" ht="13.5" customHeight="1">
      <c r="A10" s="562">
        <f>'5- Identificación de Riesgos'!A10</f>
        <v>1</v>
      </c>
      <c r="B10" s="565" t="str">
        <f>'5- Identificación de Riesgos'!B10</f>
        <v>Incumplimiento de términos en la publicación de información.</v>
      </c>
      <c r="C10" s="565" t="str">
        <f>'5- Identificación de Riesgos'!C10</f>
        <v>La información  Administrativa y Judicial de  uso y consulta para los usuarios y partes interesadas, no se ublique para consulta  dentro de los  términos  establecidos por Ley o por la Entidad.</v>
      </c>
      <c r="D10" s="565" t="s">
        <v>317</v>
      </c>
      <c r="E10" s="155" t="str">
        <f>'5- Identificación de Riesgos'!D10</f>
        <v>1. Fallas o indisponibilidad de los medios o canales de comunicación o tecnológicos adecuados o utilizados.</v>
      </c>
      <c r="F10" s="568" t="str">
        <f>'5- Identificación de Riesgos'!H10</f>
        <v>Media - 3</v>
      </c>
      <c r="G10" s="565" t="str">
        <f>'5- Identificación de Riesgos'!M10</f>
        <v>Moderado - 3</v>
      </c>
      <c r="H10" s="565" t="str">
        <f>'5- Identificación de Riesgos'!N10</f>
        <v>Moderado - 9</v>
      </c>
      <c r="I10" s="554"/>
      <c r="J10" s="571" t="str">
        <f>'6- Valoración Controles'!T10</f>
        <v>Baja - 2</v>
      </c>
      <c r="K10" s="571" t="str">
        <f>'6- Valoración Controles'!U10</f>
        <v>Moderado - 3</v>
      </c>
      <c r="L10" s="586" t="e">
        <f>AVERAGE(#REF!)</f>
        <v>#REF!</v>
      </c>
      <c r="M10" s="565" t="str">
        <f>'6- Valoración Controles'!V10</f>
        <v>Moderado - 6</v>
      </c>
      <c r="N10" s="565" t="s">
        <v>378</v>
      </c>
      <c r="O10" s="158"/>
      <c r="P10" s="158"/>
      <c r="Q10" s="159"/>
    </row>
    <row r="11" spans="1:269" ht="13.5" customHeight="1">
      <c r="A11" s="563"/>
      <c r="B11" s="566"/>
      <c r="C11" s="566"/>
      <c r="D11" s="566"/>
      <c r="E11" s="156" t="str">
        <f>'5- Identificación de Riesgos'!D11</f>
        <v>2. Dificultad en la obtención del material debidamente procesado para su divulgación.</v>
      </c>
      <c r="F11" s="569"/>
      <c r="G11" s="590"/>
      <c r="H11" s="566"/>
      <c r="I11" s="555"/>
      <c r="J11" s="572"/>
      <c r="K11" s="572"/>
      <c r="L11" s="587"/>
      <c r="M11" s="566"/>
      <c r="N11" s="566"/>
      <c r="O11" s="160"/>
      <c r="P11" s="160">
        <v>5</v>
      </c>
      <c r="Q11" s="161"/>
    </row>
    <row r="12" spans="1:269" ht="13.5" customHeight="1">
      <c r="A12" s="563"/>
      <c r="B12" s="566"/>
      <c r="C12" s="566"/>
      <c r="D12" s="566"/>
      <c r="E12" s="156" t="str">
        <f>'5- Identificación de Riesgos'!D12</f>
        <v>3. Falta de gestión por parte del administrador de contenido de la actividad asignada.</v>
      </c>
      <c r="F12" s="569"/>
      <c r="G12" s="590"/>
      <c r="H12" s="566"/>
      <c r="I12" s="555"/>
      <c r="J12" s="572"/>
      <c r="K12" s="572"/>
      <c r="L12" s="587"/>
      <c r="M12" s="566"/>
      <c r="N12" s="566"/>
      <c r="O12" s="160"/>
      <c r="P12" s="160"/>
      <c r="Q12" s="161"/>
    </row>
    <row r="13" spans="1:269" ht="13.5" customHeight="1">
      <c r="A13" s="563"/>
      <c r="B13" s="566"/>
      <c r="C13" s="566"/>
      <c r="D13" s="566"/>
      <c r="E13" s="156" t="str">
        <f>'5- Identificación de Riesgos'!D13</f>
        <v>4. Incumplimiento o retraso de proveedores</v>
      </c>
      <c r="F13" s="569"/>
      <c r="G13" s="590"/>
      <c r="H13" s="566"/>
      <c r="I13" s="555"/>
      <c r="J13" s="572"/>
      <c r="K13" s="572"/>
      <c r="L13" s="587"/>
      <c r="M13" s="566"/>
      <c r="N13" s="566"/>
      <c r="O13" s="160"/>
      <c r="P13" s="160"/>
      <c r="Q13" s="161"/>
    </row>
    <row r="14" spans="1:269" ht="13.5" customHeight="1">
      <c r="A14" s="563"/>
      <c r="B14" s="566"/>
      <c r="C14" s="566"/>
      <c r="D14" s="566"/>
      <c r="E14" s="156">
        <f>'5- Identificación de Riesgos'!D14</f>
        <v>0</v>
      </c>
      <c r="F14" s="569"/>
      <c r="G14" s="590"/>
      <c r="H14" s="566"/>
      <c r="I14" s="555"/>
      <c r="J14" s="572"/>
      <c r="K14" s="572"/>
      <c r="L14" s="587"/>
      <c r="M14" s="566"/>
      <c r="N14" s="566"/>
      <c r="O14" s="160"/>
      <c r="P14" s="160"/>
      <c r="Q14" s="161"/>
    </row>
    <row r="15" spans="1:269" ht="13.5" customHeight="1">
      <c r="A15" s="563"/>
      <c r="B15" s="566"/>
      <c r="C15" s="566"/>
      <c r="D15" s="566"/>
      <c r="E15" s="156">
        <f>'5- Identificación de Riesgos'!D15</f>
        <v>0</v>
      </c>
      <c r="F15" s="569"/>
      <c r="G15" s="590"/>
      <c r="H15" s="566"/>
      <c r="I15" s="555"/>
      <c r="J15" s="572"/>
      <c r="K15" s="572"/>
      <c r="L15" s="587"/>
      <c r="M15" s="566"/>
      <c r="N15" s="566"/>
      <c r="O15" s="160"/>
      <c r="P15" s="160"/>
      <c r="Q15" s="161"/>
    </row>
    <row r="16" spans="1:269" ht="13.5" customHeight="1">
      <c r="A16" s="563"/>
      <c r="B16" s="566"/>
      <c r="C16" s="566"/>
      <c r="D16" s="566"/>
      <c r="E16" s="156">
        <f>'5- Identificación de Riesgos'!D16</f>
        <v>0</v>
      </c>
      <c r="F16" s="569"/>
      <c r="G16" s="590"/>
      <c r="H16" s="566"/>
      <c r="I16" s="555"/>
      <c r="J16" s="572"/>
      <c r="K16" s="572"/>
      <c r="L16" s="587"/>
      <c r="M16" s="566"/>
      <c r="N16" s="566"/>
      <c r="O16" s="160"/>
      <c r="P16" s="160"/>
      <c r="Q16" s="161"/>
    </row>
    <row r="17" spans="1:17" ht="13.5" customHeight="1">
      <c r="A17" s="563"/>
      <c r="B17" s="566"/>
      <c r="C17" s="566"/>
      <c r="D17" s="566"/>
      <c r="E17" s="156">
        <f>'5- Identificación de Riesgos'!D17</f>
        <v>0</v>
      </c>
      <c r="F17" s="569"/>
      <c r="G17" s="590"/>
      <c r="H17" s="566"/>
      <c r="I17" s="555"/>
      <c r="J17" s="572"/>
      <c r="K17" s="572"/>
      <c r="L17" s="587"/>
      <c r="M17" s="566"/>
      <c r="N17" s="566"/>
      <c r="O17" s="160"/>
      <c r="P17" s="160"/>
      <c r="Q17" s="161"/>
    </row>
    <row r="18" spans="1:17" ht="13.5" customHeight="1">
      <c r="A18" s="563"/>
      <c r="B18" s="566"/>
      <c r="C18" s="566"/>
      <c r="D18" s="566"/>
      <c r="E18" s="156">
        <f>'5- Identificación de Riesgos'!D18</f>
        <v>0</v>
      </c>
      <c r="F18" s="569"/>
      <c r="G18" s="590"/>
      <c r="H18" s="566"/>
      <c r="I18" s="555"/>
      <c r="J18" s="572"/>
      <c r="K18" s="572"/>
      <c r="L18" s="587"/>
      <c r="M18" s="566"/>
      <c r="N18" s="566"/>
      <c r="O18" s="160"/>
      <c r="P18" s="160"/>
      <c r="Q18" s="161"/>
    </row>
    <row r="19" spans="1:17" ht="13.5" customHeight="1" thickBot="1">
      <c r="A19" s="582"/>
      <c r="B19" s="574"/>
      <c r="C19" s="574"/>
      <c r="D19" s="574"/>
      <c r="E19" s="223">
        <f>'5- Identificación de Riesgos'!D19</f>
        <v>0</v>
      </c>
      <c r="F19" s="583"/>
      <c r="G19" s="593"/>
      <c r="H19" s="574"/>
      <c r="I19" s="555"/>
      <c r="J19" s="594"/>
      <c r="K19" s="594"/>
      <c r="L19" s="588"/>
      <c r="M19" s="574"/>
      <c r="N19" s="574"/>
      <c r="O19" s="224"/>
      <c r="P19" s="224"/>
      <c r="Q19" s="225"/>
    </row>
    <row r="20" spans="1:17" ht="13.5" customHeight="1">
      <c r="A20" s="562">
        <f>'5- Identificación de Riesgos'!A20</f>
        <v>2</v>
      </c>
      <c r="B20" s="565" t="str">
        <f>'5- Identificación de Riesgos'!B20</f>
        <v>Publicación de información inexacta</v>
      </c>
      <c r="C20" s="565" t="str">
        <f>'5- Identificación de Riesgos'!C20</f>
        <v>La información Administrativa y Judicial de  uso y consulta para los usuarios y partes interesadas se publique  con erores de fondo o de forma.</v>
      </c>
      <c r="D20" s="565" t="s">
        <v>317</v>
      </c>
      <c r="E20" s="155" t="str">
        <f>'5- Identificación de Riesgos'!D20</f>
        <v xml:space="preserve">1. Falta de revisión, analisis y control  de la  información a publicar. </v>
      </c>
      <c r="F20" s="568" t="str">
        <f>'5- Identificación de Riesgos'!H20</f>
        <v>Baja - 2</v>
      </c>
      <c r="G20" s="565" t="str">
        <f>'5- Identificación de Riesgos'!M20</f>
        <v>Moderado - 3</v>
      </c>
      <c r="H20" s="565" t="str">
        <f>'5- Identificación de Riesgos'!N20</f>
        <v>Moderado - 6</v>
      </c>
      <c r="I20" s="554"/>
      <c r="J20" s="571" t="str">
        <f>'6- Valoración Controles'!T20</f>
        <v>Muy Baja - 1</v>
      </c>
      <c r="K20" s="571" t="str">
        <f>'6- Valoración Controles'!U20</f>
        <v>Moderado - 3</v>
      </c>
      <c r="L20" s="586" t="e">
        <f>AVERAGE(#REF!)</f>
        <v>#REF!</v>
      </c>
      <c r="M20" s="565" t="str">
        <f>'6- Valoración Controles'!V20</f>
        <v>Moderado - 3</v>
      </c>
      <c r="N20" s="565" t="s">
        <v>379</v>
      </c>
      <c r="O20" s="158"/>
      <c r="P20" s="158"/>
      <c r="Q20" s="159"/>
    </row>
    <row r="21" spans="1:17" ht="13.5" customHeight="1">
      <c r="A21" s="563"/>
      <c r="B21" s="566"/>
      <c r="C21" s="566"/>
      <c r="D21" s="566"/>
      <c r="E21" s="156" t="str">
        <f>'5- Identificación de Riesgos'!D21</f>
        <v xml:space="preserve">2. Falta de coordinación en la ejecución de las actividades por la presencia de diversos administradores de contenido. </v>
      </c>
      <c r="F21" s="569"/>
      <c r="G21" s="590"/>
      <c r="H21" s="566"/>
      <c r="I21" s="555"/>
      <c r="J21" s="572"/>
      <c r="K21" s="572"/>
      <c r="L21" s="587"/>
      <c r="M21" s="566"/>
      <c r="N21" s="566"/>
      <c r="O21" s="160"/>
      <c r="P21" s="160"/>
      <c r="Q21" s="161"/>
    </row>
    <row r="22" spans="1:17" ht="13.5" customHeight="1">
      <c r="A22" s="563"/>
      <c r="B22" s="566"/>
      <c r="C22" s="566"/>
      <c r="D22" s="566"/>
      <c r="E22" s="156" t="str">
        <f>'5- Identificación de Riesgos'!D22</f>
        <v>3. Deficiencias y falta de soporte en la herramientas de atención de PQRSF</v>
      </c>
      <c r="F22" s="569"/>
      <c r="G22" s="590"/>
      <c r="H22" s="566"/>
      <c r="I22" s="555"/>
      <c r="J22" s="572"/>
      <c r="K22" s="572"/>
      <c r="L22" s="587"/>
      <c r="M22" s="566"/>
      <c r="N22" s="566"/>
      <c r="O22" s="160"/>
      <c r="P22" s="160"/>
      <c r="Q22" s="161"/>
    </row>
    <row r="23" spans="1:17" ht="13.5" customHeight="1">
      <c r="A23" s="563"/>
      <c r="B23" s="566"/>
      <c r="C23" s="566"/>
      <c r="D23" s="566"/>
      <c r="E23" s="156" t="str">
        <f>'5- Identificación de Riesgos'!D23</f>
        <v>4. Ausencia de parámetros para la consolidación de la información.</v>
      </c>
      <c r="F23" s="569"/>
      <c r="G23" s="590"/>
      <c r="H23" s="566"/>
      <c r="I23" s="555"/>
      <c r="J23" s="572"/>
      <c r="K23" s="572"/>
      <c r="L23" s="587"/>
      <c r="M23" s="566"/>
      <c r="N23" s="566"/>
      <c r="O23" s="160"/>
      <c r="P23" s="160"/>
      <c r="Q23" s="161"/>
    </row>
    <row r="24" spans="1:17" ht="13.5" customHeight="1">
      <c r="A24" s="563"/>
      <c r="B24" s="566"/>
      <c r="C24" s="566"/>
      <c r="D24" s="566"/>
      <c r="E24" s="156" t="str">
        <f>'5- Identificación de Riesgos'!D24</f>
        <v>5. Ausencia de parametros  y de protocolos para la publicación de contenido.</v>
      </c>
      <c r="F24" s="569"/>
      <c r="G24" s="590"/>
      <c r="H24" s="566"/>
      <c r="I24" s="555"/>
      <c r="J24" s="572"/>
      <c r="K24" s="572"/>
      <c r="L24" s="587"/>
      <c r="M24" s="566"/>
      <c r="N24" s="566"/>
      <c r="O24" s="160"/>
      <c r="P24" s="160"/>
      <c r="Q24" s="161"/>
    </row>
    <row r="25" spans="1:17" ht="13.5" customHeight="1">
      <c r="A25" s="563"/>
      <c r="B25" s="566"/>
      <c r="C25" s="566"/>
      <c r="D25" s="566"/>
      <c r="E25" s="156" t="str">
        <f>'5- Identificación de Riesgos'!D25</f>
        <v>6. Fallas en los controles y procedimientos establecidos.</v>
      </c>
      <c r="F25" s="569"/>
      <c r="G25" s="590"/>
      <c r="H25" s="566"/>
      <c r="I25" s="555"/>
      <c r="J25" s="572"/>
      <c r="K25" s="572"/>
      <c r="L25" s="587"/>
      <c r="M25" s="566"/>
      <c r="N25" s="566"/>
      <c r="O25" s="160"/>
      <c r="P25" s="160"/>
      <c r="Q25" s="161"/>
    </row>
    <row r="26" spans="1:17" ht="13.5" customHeight="1">
      <c r="A26" s="563"/>
      <c r="B26" s="566"/>
      <c r="C26" s="566"/>
      <c r="D26" s="566"/>
      <c r="E26" s="156">
        <f>'5- Identificación de Riesgos'!D26</f>
        <v>0</v>
      </c>
      <c r="F26" s="569"/>
      <c r="G26" s="590"/>
      <c r="H26" s="566"/>
      <c r="I26" s="555"/>
      <c r="J26" s="572"/>
      <c r="K26" s="572"/>
      <c r="L26" s="587"/>
      <c r="M26" s="566"/>
      <c r="N26" s="566"/>
      <c r="O26" s="160"/>
      <c r="P26" s="160"/>
      <c r="Q26" s="161"/>
    </row>
    <row r="27" spans="1:17" ht="13.5" customHeight="1">
      <c r="A27" s="563"/>
      <c r="B27" s="566"/>
      <c r="C27" s="566"/>
      <c r="D27" s="566"/>
      <c r="E27" s="156">
        <f>'5- Identificación de Riesgos'!D27</f>
        <v>0</v>
      </c>
      <c r="F27" s="569"/>
      <c r="G27" s="590"/>
      <c r="H27" s="566"/>
      <c r="I27" s="555"/>
      <c r="J27" s="572"/>
      <c r="K27" s="572"/>
      <c r="L27" s="587"/>
      <c r="M27" s="566"/>
      <c r="N27" s="566"/>
      <c r="O27" s="160"/>
      <c r="P27" s="160"/>
      <c r="Q27" s="161"/>
    </row>
    <row r="28" spans="1:17" ht="13.15" customHeight="1">
      <c r="A28" s="563"/>
      <c r="B28" s="566"/>
      <c r="C28" s="566"/>
      <c r="D28" s="566"/>
      <c r="E28" s="156">
        <f>'5- Identificación de Riesgos'!D28</f>
        <v>0</v>
      </c>
      <c r="F28" s="569"/>
      <c r="G28" s="590"/>
      <c r="H28" s="566"/>
      <c r="I28" s="555"/>
      <c r="J28" s="572"/>
      <c r="K28" s="572"/>
      <c r="L28" s="587"/>
      <c r="M28" s="566"/>
      <c r="N28" s="566"/>
      <c r="O28" s="160"/>
      <c r="P28" s="160"/>
      <c r="Q28" s="161"/>
    </row>
    <row r="29" spans="1:17" ht="13.15" customHeight="1" thickBot="1">
      <c r="A29" s="564"/>
      <c r="B29" s="567"/>
      <c r="C29" s="567"/>
      <c r="D29" s="567"/>
      <c r="E29" s="157">
        <f>'5- Identificación de Riesgos'!D29</f>
        <v>0</v>
      </c>
      <c r="F29" s="570"/>
      <c r="G29" s="591"/>
      <c r="H29" s="567"/>
      <c r="I29" s="556"/>
      <c r="J29" s="573"/>
      <c r="K29" s="573"/>
      <c r="L29" s="592"/>
      <c r="M29" s="567"/>
      <c r="N29" s="567"/>
      <c r="O29" s="162"/>
      <c r="P29" s="162"/>
      <c r="Q29" s="163"/>
    </row>
    <row r="30" spans="1:17" ht="12.6" customHeight="1">
      <c r="A30" s="562">
        <f>'5- Identificación de Riesgos'!A30</f>
        <v>3</v>
      </c>
      <c r="B30" s="565" t="str">
        <f>'5- Identificación de Riesgos'!B30</f>
        <v xml:space="preserve">Pérdida de información </v>
      </c>
      <c r="C30" s="565" t="str">
        <f>'5- Identificación de Riesgos'!C30</f>
        <v>Perdida parcial y/o total de la informacion dispuesta en el portal de la Rama Judicial.</v>
      </c>
      <c r="D30" s="565" t="s">
        <v>317</v>
      </c>
      <c r="E30" s="155" t="str">
        <f>'5- Identificación de Riesgos'!D30</f>
        <v>1. Fallas de hardware o software.</v>
      </c>
      <c r="F30" s="568" t="str">
        <f>'5- Identificación de Riesgos'!H30</f>
        <v>Baja - 2</v>
      </c>
      <c r="G30" s="565" t="str">
        <f>'5- Identificación de Riesgos'!M30</f>
        <v>Moderado - 3</v>
      </c>
      <c r="H30" s="565" t="str">
        <f>'5- Identificación de Riesgos'!N30</f>
        <v>Moderado - 6</v>
      </c>
      <c r="I30" s="554"/>
      <c r="J30" s="571" t="str">
        <f>'6- Valoración Controles'!T30</f>
        <v>Baja - 2</v>
      </c>
      <c r="K30" s="571" t="str">
        <f>'6- Valoración Controles'!U30</f>
        <v>Moderado - 3</v>
      </c>
      <c r="L30" s="586" t="e">
        <f>AVERAGE(#REF!)</f>
        <v>#REF!</v>
      </c>
      <c r="M30" s="565" t="str">
        <f>'6- Valoración Controles'!V30</f>
        <v>Moderado - 6</v>
      </c>
      <c r="N30" s="565" t="s">
        <v>378</v>
      </c>
      <c r="O30" s="158"/>
      <c r="P30" s="158"/>
      <c r="Q30" s="159"/>
    </row>
    <row r="31" spans="1:17" ht="12.6" customHeight="1">
      <c r="A31" s="563"/>
      <c r="B31" s="566"/>
      <c r="C31" s="566"/>
      <c r="D31" s="566"/>
      <c r="E31" s="156" t="str">
        <f>'5- Identificación de Riesgos'!D31</f>
        <v>2. Falta de copias de seguridad actualizadas.</v>
      </c>
      <c r="F31" s="569"/>
      <c r="G31" s="590"/>
      <c r="H31" s="566"/>
      <c r="I31" s="555"/>
      <c r="J31" s="572"/>
      <c r="K31" s="572"/>
      <c r="L31" s="587"/>
      <c r="M31" s="566"/>
      <c r="N31" s="566"/>
      <c r="O31" s="160"/>
      <c r="P31" s="160"/>
      <c r="Q31" s="161"/>
    </row>
    <row r="32" spans="1:17" ht="12.6" customHeight="1">
      <c r="A32" s="563"/>
      <c r="B32" s="566"/>
      <c r="C32" s="566"/>
      <c r="D32" s="566"/>
      <c r="E32" s="156" t="str">
        <f>'5- Identificación de Riesgos'!D32</f>
        <v>3. Desastres físicos o naturales.</v>
      </c>
      <c r="F32" s="569"/>
      <c r="G32" s="590"/>
      <c r="H32" s="566"/>
      <c r="I32" s="555"/>
      <c r="J32" s="572"/>
      <c r="K32" s="572"/>
      <c r="L32" s="587"/>
      <c r="M32" s="566"/>
      <c r="N32" s="566"/>
      <c r="O32" s="160"/>
      <c r="P32" s="160"/>
      <c r="Q32" s="161"/>
    </row>
    <row r="33" spans="1:17" ht="12.6" customHeight="1">
      <c r="A33" s="563"/>
      <c r="B33" s="566"/>
      <c r="C33" s="566"/>
      <c r="D33" s="566"/>
      <c r="E33" s="156" t="str">
        <f>'5- Identificación de Riesgos'!D33</f>
        <v>4. Falta de control en las condiciones ambientales necesarias para la conservación de los documentos.</v>
      </c>
      <c r="F33" s="569"/>
      <c r="G33" s="590"/>
      <c r="H33" s="566"/>
      <c r="I33" s="555"/>
      <c r="J33" s="572"/>
      <c r="K33" s="572"/>
      <c r="L33" s="587"/>
      <c r="M33" s="566"/>
      <c r="N33" s="566"/>
      <c r="O33" s="160"/>
      <c r="P33" s="160"/>
      <c r="Q33" s="161"/>
    </row>
    <row r="34" spans="1:17" ht="12.6" customHeight="1">
      <c r="A34" s="563"/>
      <c r="B34" s="566"/>
      <c r="C34" s="566"/>
      <c r="D34" s="566"/>
      <c r="E34" s="156" t="str">
        <f>'5- Identificación de Riesgos'!D34</f>
        <v xml:space="preserve">5. Fallas en los canales de comunicación. </v>
      </c>
      <c r="F34" s="569"/>
      <c r="G34" s="590"/>
      <c r="H34" s="566"/>
      <c r="I34" s="555"/>
      <c r="J34" s="572"/>
      <c r="K34" s="572"/>
      <c r="L34" s="587"/>
      <c r="M34" s="566"/>
      <c r="N34" s="566"/>
      <c r="O34" s="160"/>
      <c r="P34" s="160"/>
      <c r="Q34" s="161"/>
    </row>
    <row r="35" spans="1:17" ht="12.6" customHeight="1">
      <c r="A35" s="563"/>
      <c r="B35" s="566"/>
      <c r="C35" s="566"/>
      <c r="D35" s="566"/>
      <c r="E35" s="156" t="str">
        <f>'5- Identificación de Riesgos'!D35</f>
        <v>6. Fallas de conectividad.</v>
      </c>
      <c r="F35" s="569"/>
      <c r="G35" s="590"/>
      <c r="H35" s="566"/>
      <c r="I35" s="555"/>
      <c r="J35" s="572"/>
      <c r="K35" s="572"/>
      <c r="L35" s="587"/>
      <c r="M35" s="566"/>
      <c r="N35" s="566"/>
      <c r="O35" s="160"/>
      <c r="P35" s="160"/>
      <c r="Q35" s="161"/>
    </row>
    <row r="36" spans="1:17" ht="12.6" customHeight="1">
      <c r="A36" s="563"/>
      <c r="B36" s="566"/>
      <c r="C36" s="566"/>
      <c r="D36" s="566"/>
      <c r="E36" s="156">
        <f>'5- Identificación de Riesgos'!D36</f>
        <v>0</v>
      </c>
      <c r="F36" s="569"/>
      <c r="G36" s="590"/>
      <c r="H36" s="566"/>
      <c r="I36" s="555"/>
      <c r="J36" s="572"/>
      <c r="K36" s="572"/>
      <c r="L36" s="587"/>
      <c r="M36" s="566"/>
      <c r="N36" s="566"/>
      <c r="O36" s="160"/>
      <c r="P36" s="160"/>
      <c r="Q36" s="161"/>
    </row>
    <row r="37" spans="1:17" ht="12.6" customHeight="1">
      <c r="A37" s="563"/>
      <c r="B37" s="566"/>
      <c r="C37" s="566"/>
      <c r="D37" s="566"/>
      <c r="E37" s="156">
        <f>'5- Identificación de Riesgos'!D37</f>
        <v>0</v>
      </c>
      <c r="F37" s="569"/>
      <c r="G37" s="590"/>
      <c r="H37" s="566"/>
      <c r="I37" s="555"/>
      <c r="J37" s="572"/>
      <c r="K37" s="572"/>
      <c r="L37" s="587"/>
      <c r="M37" s="566"/>
      <c r="N37" s="566"/>
      <c r="O37" s="160"/>
      <c r="P37" s="160"/>
      <c r="Q37" s="161"/>
    </row>
    <row r="38" spans="1:17" ht="12.6" customHeight="1">
      <c r="A38" s="563"/>
      <c r="B38" s="566"/>
      <c r="C38" s="566"/>
      <c r="D38" s="566"/>
      <c r="E38" s="156">
        <f>'5- Identificación de Riesgos'!D38</f>
        <v>0</v>
      </c>
      <c r="F38" s="569"/>
      <c r="G38" s="590"/>
      <c r="H38" s="566"/>
      <c r="I38" s="555"/>
      <c r="J38" s="572"/>
      <c r="K38" s="572"/>
      <c r="L38" s="587"/>
      <c r="M38" s="566"/>
      <c r="N38" s="566"/>
      <c r="O38" s="160"/>
      <c r="P38" s="160"/>
      <c r="Q38" s="161"/>
    </row>
    <row r="39" spans="1:17" ht="12.6" customHeight="1" thickBot="1">
      <c r="A39" s="564"/>
      <c r="B39" s="567"/>
      <c r="C39" s="567"/>
      <c r="D39" s="567"/>
      <c r="E39" s="157">
        <f>'5- Identificación de Riesgos'!D39</f>
        <v>0</v>
      </c>
      <c r="F39" s="570"/>
      <c r="G39" s="591"/>
      <c r="H39" s="567"/>
      <c r="I39" s="556"/>
      <c r="J39" s="573"/>
      <c r="K39" s="573"/>
      <c r="L39" s="592"/>
      <c r="M39" s="567"/>
      <c r="N39" s="567"/>
      <c r="O39" s="162"/>
      <c r="P39" s="162"/>
      <c r="Q39" s="163"/>
    </row>
    <row r="40" spans="1:17" ht="12.6" customHeight="1">
      <c r="A40" s="584">
        <f>'5- Identificación de Riesgos'!A40</f>
        <v>4</v>
      </c>
      <c r="B40" s="585" t="str">
        <f>'5- Identificación de Riesgos'!B40</f>
        <v>Sustracción o publicación de infomacion reservada</v>
      </c>
      <c r="C40" s="585" t="str">
        <f>'5- Identificación de Riesgos'!C40</f>
        <v>Publicación o difusión  de información sin el cumplimiento de los criterios de seguridad, calidad o imágen establecidos.</v>
      </c>
      <c r="D40" s="585" t="s">
        <v>317</v>
      </c>
      <c r="E40" s="228" t="str">
        <f>'5- Identificación de Riesgos'!D40</f>
        <v>1. Incremento de los delitos informáticos.</v>
      </c>
      <c r="F40" s="589" t="e">
        <f>'5- Identificación de Riesgos'!H40</f>
        <v>#DIV/0!</v>
      </c>
      <c r="G40" s="585" t="str">
        <f>'5- Identificación de Riesgos'!M40</f>
        <v/>
      </c>
      <c r="H40" s="585" t="str">
        <f>'5- Identificación de Riesgos'!N40</f>
        <v/>
      </c>
      <c r="I40" s="555"/>
      <c r="J40" s="595" t="e">
        <f>'6- Valoración Controles'!T39</f>
        <v>#DIV/0!</v>
      </c>
      <c r="K40" s="595" t="e">
        <f>'6- Valoración Controles'!U39</f>
        <v>#VALUE!</v>
      </c>
      <c r="L40" s="596" t="e">
        <f>AVERAGE(#REF!)</f>
        <v>#REF!</v>
      </c>
      <c r="M40" s="585" t="e">
        <f>'6- Valoración Controles'!V39</f>
        <v>#DIV/0!</v>
      </c>
      <c r="N40" s="585"/>
      <c r="O40" s="229"/>
      <c r="P40" s="229"/>
      <c r="Q40" s="230"/>
    </row>
    <row r="41" spans="1:17" ht="12.6" customHeight="1">
      <c r="A41" s="563"/>
      <c r="B41" s="566"/>
      <c r="C41" s="566"/>
      <c r="D41" s="566"/>
      <c r="E41" s="156" t="str">
        <f>'5- Identificación de Riesgos'!D41</f>
        <v>2. Vulnerabilidad de las plataformas institucionales utilizadas.</v>
      </c>
      <c r="F41" s="569"/>
      <c r="G41" s="590"/>
      <c r="H41" s="566"/>
      <c r="I41" s="555"/>
      <c r="J41" s="572"/>
      <c r="K41" s="572"/>
      <c r="L41" s="587"/>
      <c r="M41" s="566"/>
      <c r="N41" s="566"/>
      <c r="O41" s="160"/>
      <c r="P41" s="160"/>
      <c r="Q41" s="161"/>
    </row>
    <row r="42" spans="1:17" ht="12.6" customHeight="1">
      <c r="A42" s="563"/>
      <c r="B42" s="566"/>
      <c r="C42" s="566"/>
      <c r="D42" s="566"/>
      <c r="E42" s="156" t="str">
        <f>'5- Identificación de Riesgos'!D42</f>
        <v>3. Desconocimiento y no utilización de los canales oficiales de comunicación.</v>
      </c>
      <c r="F42" s="569"/>
      <c r="G42" s="590"/>
      <c r="H42" s="566"/>
      <c r="I42" s="555"/>
      <c r="J42" s="572"/>
      <c r="K42" s="572"/>
      <c r="L42" s="587"/>
      <c r="M42" s="566"/>
      <c r="N42" s="566"/>
      <c r="O42" s="160"/>
      <c r="P42" s="160"/>
      <c r="Q42" s="161"/>
    </row>
    <row r="43" spans="1:17" ht="12.6" customHeight="1">
      <c r="A43" s="563"/>
      <c r="B43" s="566"/>
      <c r="C43" s="566"/>
      <c r="D43" s="566"/>
      <c r="E43" s="156" t="str">
        <f>'5- Identificación de Riesgos'!D43</f>
        <v>4. Robo de identidad de las cuentas de usuario.</v>
      </c>
      <c r="F43" s="569"/>
      <c r="G43" s="590"/>
      <c r="H43" s="566"/>
      <c r="I43" s="555"/>
      <c r="J43" s="572"/>
      <c r="K43" s="572"/>
      <c r="L43" s="587"/>
      <c r="M43" s="566"/>
      <c r="N43" s="566"/>
      <c r="O43" s="160"/>
      <c r="P43" s="160"/>
      <c r="Q43" s="161"/>
    </row>
    <row r="44" spans="1:17" ht="12.6" customHeight="1">
      <c r="A44" s="563"/>
      <c r="B44" s="566"/>
      <c r="C44" s="566"/>
      <c r="D44" s="566"/>
      <c r="E44" s="156" t="str">
        <f>'5- Identificación de Riesgos'!D44</f>
        <v>5. Uso de contraseñas debiles para acceder a las plataformas institucionales.</v>
      </c>
      <c r="F44" s="569"/>
      <c r="G44" s="590"/>
      <c r="H44" s="566"/>
      <c r="I44" s="555"/>
      <c r="J44" s="572"/>
      <c r="K44" s="572"/>
      <c r="L44" s="587"/>
      <c r="M44" s="566"/>
      <c r="N44" s="566"/>
      <c r="O44" s="160"/>
      <c r="P44" s="160"/>
      <c r="Q44" s="161"/>
    </row>
    <row r="45" spans="1:17" ht="12.6" customHeight="1">
      <c r="A45" s="563"/>
      <c r="B45" s="566"/>
      <c r="C45" s="566"/>
      <c r="D45" s="566"/>
      <c r="E45" s="156">
        <f>'5- Identificación de Riesgos'!D45</f>
        <v>0</v>
      </c>
      <c r="F45" s="569"/>
      <c r="G45" s="590"/>
      <c r="H45" s="566"/>
      <c r="I45" s="555"/>
      <c r="J45" s="572"/>
      <c r="K45" s="572"/>
      <c r="L45" s="587"/>
      <c r="M45" s="566"/>
      <c r="N45" s="566"/>
      <c r="O45" s="160"/>
      <c r="P45" s="160"/>
      <c r="Q45" s="161"/>
    </row>
    <row r="46" spans="1:17" ht="12.6" customHeight="1">
      <c r="A46" s="563"/>
      <c r="B46" s="566"/>
      <c r="C46" s="566"/>
      <c r="D46" s="566"/>
      <c r="E46" s="156">
        <f>'5- Identificación de Riesgos'!D46</f>
        <v>0</v>
      </c>
      <c r="F46" s="569"/>
      <c r="G46" s="590"/>
      <c r="H46" s="566"/>
      <c r="I46" s="555"/>
      <c r="J46" s="572"/>
      <c r="K46" s="572"/>
      <c r="L46" s="587"/>
      <c r="M46" s="566"/>
      <c r="N46" s="566"/>
      <c r="O46" s="160"/>
      <c r="P46" s="160"/>
      <c r="Q46" s="161"/>
    </row>
    <row r="47" spans="1:17" ht="12.6" customHeight="1">
      <c r="A47" s="563"/>
      <c r="B47" s="566"/>
      <c r="C47" s="566"/>
      <c r="D47" s="566"/>
      <c r="E47" s="156">
        <f>'5- Identificación de Riesgos'!D47</f>
        <v>0</v>
      </c>
      <c r="F47" s="569"/>
      <c r="G47" s="590"/>
      <c r="H47" s="566"/>
      <c r="I47" s="555"/>
      <c r="J47" s="572"/>
      <c r="K47" s="572"/>
      <c r="L47" s="587"/>
      <c r="M47" s="566"/>
      <c r="N47" s="566"/>
      <c r="O47" s="160"/>
      <c r="P47" s="160"/>
      <c r="Q47" s="161"/>
    </row>
    <row r="48" spans="1:17" ht="12.6" customHeight="1">
      <c r="A48" s="563"/>
      <c r="B48" s="566"/>
      <c r="C48" s="566"/>
      <c r="D48" s="566"/>
      <c r="E48" s="156">
        <f>'5- Identificación de Riesgos'!D48</f>
        <v>0</v>
      </c>
      <c r="F48" s="569"/>
      <c r="G48" s="590"/>
      <c r="H48" s="566"/>
      <c r="I48" s="555"/>
      <c r="J48" s="572"/>
      <c r="K48" s="572"/>
      <c r="L48" s="587"/>
      <c r="M48" s="566"/>
      <c r="N48" s="566"/>
      <c r="O48" s="160"/>
      <c r="P48" s="160"/>
      <c r="Q48" s="161"/>
    </row>
    <row r="49" spans="1:17" ht="12.6" customHeight="1" thickBot="1">
      <c r="A49" s="582"/>
      <c r="B49" s="574"/>
      <c r="C49" s="574"/>
      <c r="D49" s="574"/>
      <c r="E49" s="223">
        <f>'5- Identificación de Riesgos'!D49</f>
        <v>0</v>
      </c>
      <c r="F49" s="583"/>
      <c r="G49" s="593"/>
      <c r="H49" s="574"/>
      <c r="I49" s="555"/>
      <c r="J49" s="594"/>
      <c r="K49" s="594"/>
      <c r="L49" s="588"/>
      <c r="M49" s="574"/>
      <c r="N49" s="574"/>
      <c r="O49" s="224"/>
      <c r="P49" s="224"/>
      <c r="Q49" s="225"/>
    </row>
    <row r="50" spans="1:17" ht="12.6" customHeight="1">
      <c r="A50" s="562">
        <f>'5- Identificación de Riesgos'!A50</f>
        <v>5</v>
      </c>
      <c r="B50" s="565" t="str">
        <f>'5- Identificación de Riesgos'!B50</f>
        <v xml:space="preserve">Recibir dádivas o beneficios a nombre propio o de terceros para  afectar la seguridad o confidencialidad de la información   </v>
      </c>
      <c r="C50" s="565" t="str">
        <f>'5- Identificación de Riesgos'!C50</f>
        <v xml:space="preserve">Recibir dádivas o beneficios a nombre propio o de terceros por   revelar información confidencial,  alterar, retener o no publicar información.  </v>
      </c>
      <c r="D50" s="565" t="s">
        <v>317</v>
      </c>
      <c r="E50" s="155" t="str">
        <f>'5- Identificación de Riesgos'!D50</f>
        <v>1. Falta de ética y valores.</v>
      </c>
      <c r="F50" s="568" t="e">
        <f>'5- Identificación de Riesgos'!H50</f>
        <v>#DIV/0!</v>
      </c>
      <c r="G50" s="565" t="str">
        <f>'5- Identificación de Riesgos'!M50</f>
        <v/>
      </c>
      <c r="H50" s="565" t="str">
        <f>'5- Identificación de Riesgos'!N50</f>
        <v/>
      </c>
      <c r="I50" s="554"/>
      <c r="J50" s="571" t="e">
        <f>'6- Valoración Controles'!T45</f>
        <v>#DIV/0!</v>
      </c>
      <c r="K50" s="571" t="e">
        <f>'6- Valoración Controles'!U45</f>
        <v>#VALUE!</v>
      </c>
      <c r="L50" s="586" t="e">
        <f>AVERAGE(#REF!)</f>
        <v>#REF!</v>
      </c>
      <c r="M50" s="565" t="e">
        <f>'6- Valoración Controles'!V45</f>
        <v>#DIV/0!</v>
      </c>
      <c r="N50" s="565"/>
      <c r="O50" s="158"/>
      <c r="P50" s="158"/>
      <c r="Q50" s="159"/>
    </row>
    <row r="51" spans="1:17" ht="12.6" customHeight="1">
      <c r="A51" s="563"/>
      <c r="B51" s="566"/>
      <c r="C51" s="566"/>
      <c r="D51" s="566"/>
      <c r="E51" s="156" t="str">
        <f>'5- Identificación de Riesgos'!D51</f>
        <v>2. Insuficientes programas de capacitación para la toma de conciencia debido al desconocimiento de la ley antisoborno (ISO 37001:2016), Plan Anticorrupción y  de los  valores y principios propios de la entidad.</v>
      </c>
      <c r="F51" s="569"/>
      <c r="G51" s="590"/>
      <c r="H51" s="566"/>
      <c r="I51" s="555"/>
      <c r="J51" s="572"/>
      <c r="K51" s="572"/>
      <c r="L51" s="587"/>
      <c r="M51" s="566"/>
      <c r="N51" s="566"/>
      <c r="O51" s="160"/>
      <c r="P51" s="160"/>
      <c r="Q51" s="161"/>
    </row>
    <row r="52" spans="1:17" ht="12.6" customHeight="1">
      <c r="A52" s="563"/>
      <c r="B52" s="566"/>
      <c r="C52" s="566"/>
      <c r="D52" s="566"/>
      <c r="E52" s="156" t="str">
        <f>'5- Identificación de Riesgos'!D52</f>
        <v>3. Desconocimiento del Código de Etica y Buen Gobierno.</v>
      </c>
      <c r="F52" s="569"/>
      <c r="G52" s="590"/>
      <c r="H52" s="566"/>
      <c r="I52" s="555"/>
      <c r="J52" s="572"/>
      <c r="K52" s="572"/>
      <c r="L52" s="587"/>
      <c r="M52" s="566"/>
      <c r="N52" s="566"/>
      <c r="O52" s="160"/>
      <c r="P52" s="160"/>
      <c r="Q52" s="161"/>
    </row>
    <row r="53" spans="1:17" ht="12.6" customHeight="1">
      <c r="A53" s="563"/>
      <c r="B53" s="566"/>
      <c r="C53" s="566"/>
      <c r="D53" s="566"/>
      <c r="E53" s="156" t="str">
        <f>'5- Identificación de Riesgos'!D53</f>
        <v>4. Falta o inaplicación de controles.</v>
      </c>
      <c r="F53" s="569"/>
      <c r="G53" s="590"/>
      <c r="H53" s="566"/>
      <c r="I53" s="555"/>
      <c r="J53" s="572"/>
      <c r="K53" s="572"/>
      <c r="L53" s="587"/>
      <c r="M53" s="566"/>
      <c r="N53" s="566"/>
      <c r="O53" s="160"/>
      <c r="P53" s="160"/>
      <c r="Q53" s="161"/>
    </row>
    <row r="54" spans="1:17" ht="12.6" customHeight="1">
      <c r="A54" s="563"/>
      <c r="B54" s="566"/>
      <c r="C54" s="566"/>
      <c r="D54" s="566"/>
      <c r="E54" s="156">
        <f>'5- Identificación de Riesgos'!D54</f>
        <v>0</v>
      </c>
      <c r="F54" s="569"/>
      <c r="G54" s="590"/>
      <c r="H54" s="566"/>
      <c r="I54" s="555"/>
      <c r="J54" s="572"/>
      <c r="K54" s="572"/>
      <c r="L54" s="587"/>
      <c r="M54" s="566"/>
      <c r="N54" s="566"/>
      <c r="O54" s="160"/>
      <c r="P54" s="160"/>
      <c r="Q54" s="161"/>
    </row>
    <row r="55" spans="1:17" ht="12.6" customHeight="1">
      <c r="A55" s="563"/>
      <c r="B55" s="566"/>
      <c r="C55" s="566"/>
      <c r="D55" s="566"/>
      <c r="E55" s="156">
        <f>'5- Identificación de Riesgos'!D55</f>
        <v>0</v>
      </c>
      <c r="F55" s="569"/>
      <c r="G55" s="590"/>
      <c r="H55" s="566"/>
      <c r="I55" s="555"/>
      <c r="J55" s="572"/>
      <c r="K55" s="572"/>
      <c r="L55" s="587"/>
      <c r="M55" s="566"/>
      <c r="N55" s="566"/>
      <c r="O55" s="160"/>
      <c r="P55" s="160"/>
      <c r="Q55" s="161"/>
    </row>
    <row r="56" spans="1:17" ht="12.6" customHeight="1">
      <c r="A56" s="563"/>
      <c r="B56" s="566"/>
      <c r="C56" s="566"/>
      <c r="D56" s="566"/>
      <c r="E56" s="156">
        <f>'5- Identificación de Riesgos'!D56</f>
        <v>0</v>
      </c>
      <c r="F56" s="569"/>
      <c r="G56" s="590"/>
      <c r="H56" s="566"/>
      <c r="I56" s="555"/>
      <c r="J56" s="572"/>
      <c r="K56" s="572"/>
      <c r="L56" s="587"/>
      <c r="M56" s="566"/>
      <c r="N56" s="566"/>
      <c r="O56" s="160"/>
      <c r="P56" s="160"/>
      <c r="Q56" s="161"/>
    </row>
    <row r="57" spans="1:17" ht="12.6" customHeight="1">
      <c r="A57" s="563"/>
      <c r="B57" s="566"/>
      <c r="C57" s="566"/>
      <c r="D57" s="566"/>
      <c r="E57" s="156">
        <f>'5- Identificación de Riesgos'!D57</f>
        <v>0</v>
      </c>
      <c r="F57" s="569"/>
      <c r="G57" s="590"/>
      <c r="H57" s="566"/>
      <c r="I57" s="555"/>
      <c r="J57" s="572"/>
      <c r="K57" s="572"/>
      <c r="L57" s="587"/>
      <c r="M57" s="566"/>
      <c r="N57" s="566"/>
      <c r="O57" s="160"/>
      <c r="P57" s="160"/>
      <c r="Q57" s="161"/>
    </row>
    <row r="58" spans="1:17" ht="12.6" customHeight="1">
      <c r="A58" s="563"/>
      <c r="B58" s="566"/>
      <c r="C58" s="566"/>
      <c r="D58" s="566"/>
      <c r="E58" s="156">
        <f>'5- Identificación de Riesgos'!D58</f>
        <v>0</v>
      </c>
      <c r="F58" s="569"/>
      <c r="G58" s="590"/>
      <c r="H58" s="566"/>
      <c r="I58" s="555"/>
      <c r="J58" s="572"/>
      <c r="K58" s="572"/>
      <c r="L58" s="587"/>
      <c r="M58" s="566"/>
      <c r="N58" s="566"/>
      <c r="O58" s="160"/>
      <c r="P58" s="160"/>
      <c r="Q58" s="161"/>
    </row>
    <row r="59" spans="1:17" ht="12.6" customHeight="1" thickBot="1">
      <c r="A59" s="564"/>
      <c r="B59" s="567"/>
      <c r="C59" s="567"/>
      <c r="D59" s="567"/>
      <c r="E59" s="157">
        <f>'5- Identificación de Riesgos'!D59</f>
        <v>0</v>
      </c>
      <c r="F59" s="570"/>
      <c r="G59" s="591"/>
      <c r="H59" s="567"/>
      <c r="I59" s="556"/>
      <c r="J59" s="573"/>
      <c r="K59" s="573"/>
      <c r="L59" s="592"/>
      <c r="M59" s="567"/>
      <c r="N59" s="567"/>
      <c r="O59" s="162"/>
      <c r="P59" s="162"/>
      <c r="Q59" s="163"/>
    </row>
    <row r="60" spans="1:17" ht="30">
      <c r="A60" s="562">
        <f>'5- Identificación de Riesgos'!A60</f>
        <v>6</v>
      </c>
      <c r="B60" s="565" t="str">
        <f>'5- Identificación de Riesgos'!B60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60" s="565" t="str">
        <f>'5- Identificación de Riesgos'!C60</f>
        <v>Cuando por indebido interés se actúe afectando la prestación del servicio de Audiencias Virtuales, Videoconferencias y  streaming (Servicios por Demanda), afectando el desarrollo de procesos judiciales y la transmisión de eventos.</v>
      </c>
      <c r="D60" s="565" t="s">
        <v>317</v>
      </c>
      <c r="E60" s="155" t="str">
        <f>'5- Identificación de Riesgos'!D60</f>
        <v>1. Falta de ética de los servidores públicos (Debilidades en principios y valores).</v>
      </c>
      <c r="F60" s="568" t="e">
        <f>'5- Identificación de Riesgos'!H60</f>
        <v>#DIV/0!</v>
      </c>
      <c r="G60" s="565" t="str">
        <f>'5- Identificación de Riesgos'!M60</f>
        <v/>
      </c>
      <c r="H60" s="565" t="str">
        <f>'5- Identificación de Riesgos'!N60</f>
        <v/>
      </c>
      <c r="I60" s="554"/>
      <c r="J60" s="571" t="e">
        <f>'6- Valoración Controles'!T55</f>
        <v>#DIV/0!</v>
      </c>
      <c r="K60" s="571" t="e">
        <f>'6- Valoración Controles'!U55</f>
        <v>#VALUE!</v>
      </c>
      <c r="L60" s="586" t="e">
        <f>AVERAGE(#REF!)</f>
        <v>#REF!</v>
      </c>
      <c r="M60" s="565" t="e">
        <f>'6- Valoración Controles'!V55</f>
        <v>#DIV/0!</v>
      </c>
      <c r="N60" s="565"/>
      <c r="O60" s="158"/>
      <c r="P60" s="158"/>
      <c r="Q60" s="159"/>
    </row>
    <row r="61" spans="1:17" ht="30" customHeight="1">
      <c r="A61" s="563"/>
      <c r="B61" s="566"/>
      <c r="C61" s="566"/>
      <c r="D61" s="566"/>
      <c r="E61" s="156" t="str">
        <f>'5- Identificación de Riesgos'!D61</f>
        <v>2. Falta de ética de terceros interesados  (Debilidades principios y valores).</v>
      </c>
      <c r="F61" s="569"/>
      <c r="G61" s="590"/>
      <c r="H61" s="566"/>
      <c r="I61" s="555"/>
      <c r="J61" s="572"/>
      <c r="K61" s="572"/>
      <c r="L61" s="587"/>
      <c r="M61" s="566"/>
      <c r="N61" s="566"/>
      <c r="O61" s="160"/>
      <c r="P61" s="160"/>
      <c r="Q61" s="161"/>
    </row>
    <row r="62" spans="1:17" ht="90">
      <c r="A62" s="563"/>
      <c r="B62" s="566"/>
      <c r="C62" s="566"/>
      <c r="D62" s="566"/>
      <c r="E62" s="156" t="str">
        <f>'5- Identificación de Riesgos'!D62</f>
        <v>3. Debilidad en los controles establecidos por parte del Despacho Judicial, la interventoría, la supervisión del contrato y la coordinación del servicio, a los servicios de Audiencias Virtuales, Videoconferencias y  streaming (Servicios por Demanda).</v>
      </c>
      <c r="F62" s="569"/>
      <c r="G62" s="590"/>
      <c r="H62" s="566"/>
      <c r="I62" s="555"/>
      <c r="J62" s="572"/>
      <c r="K62" s="572"/>
      <c r="L62" s="587"/>
      <c r="M62" s="566"/>
      <c r="N62" s="566"/>
      <c r="O62" s="160"/>
      <c r="P62" s="160"/>
      <c r="Q62" s="161"/>
    </row>
    <row r="63" spans="1:17">
      <c r="A63" s="563"/>
      <c r="B63" s="566"/>
      <c r="C63" s="566"/>
      <c r="D63" s="566"/>
      <c r="E63" s="156">
        <f>'5- Identificación de Riesgos'!D63</f>
        <v>0</v>
      </c>
      <c r="F63" s="569"/>
      <c r="G63" s="590"/>
      <c r="H63" s="566"/>
      <c r="I63" s="555"/>
      <c r="J63" s="572"/>
      <c r="K63" s="572"/>
      <c r="L63" s="587"/>
      <c r="M63" s="566"/>
      <c r="N63" s="566"/>
      <c r="O63" s="160"/>
      <c r="P63" s="160"/>
      <c r="Q63" s="161"/>
    </row>
    <row r="64" spans="1:17">
      <c r="A64" s="563"/>
      <c r="B64" s="566"/>
      <c r="C64" s="566"/>
      <c r="D64" s="566"/>
      <c r="E64" s="156">
        <f>'5- Identificación de Riesgos'!D64</f>
        <v>0</v>
      </c>
      <c r="F64" s="569"/>
      <c r="G64" s="590"/>
      <c r="H64" s="566"/>
      <c r="I64" s="555"/>
      <c r="J64" s="572"/>
      <c r="K64" s="572"/>
      <c r="L64" s="587"/>
      <c r="M64" s="566"/>
      <c r="N64" s="566"/>
      <c r="O64" s="160"/>
      <c r="P64" s="160"/>
      <c r="Q64" s="161"/>
    </row>
    <row r="65" spans="1:17">
      <c r="A65" s="563"/>
      <c r="B65" s="566"/>
      <c r="C65" s="566"/>
      <c r="D65" s="566"/>
      <c r="E65" s="156">
        <f>'5- Identificación de Riesgos'!D65</f>
        <v>0</v>
      </c>
      <c r="F65" s="569"/>
      <c r="G65" s="590"/>
      <c r="H65" s="566"/>
      <c r="I65" s="555"/>
      <c r="J65" s="572"/>
      <c r="K65" s="572"/>
      <c r="L65" s="587"/>
      <c r="M65" s="566"/>
      <c r="N65" s="566"/>
      <c r="O65" s="160"/>
      <c r="P65" s="160"/>
      <c r="Q65" s="161"/>
    </row>
    <row r="66" spans="1:17">
      <c r="A66" s="563"/>
      <c r="B66" s="566"/>
      <c r="C66" s="566"/>
      <c r="D66" s="566"/>
      <c r="E66" s="156">
        <f>'5- Identificación de Riesgos'!D66</f>
        <v>0</v>
      </c>
      <c r="F66" s="569"/>
      <c r="G66" s="590"/>
      <c r="H66" s="566"/>
      <c r="I66" s="555"/>
      <c r="J66" s="572"/>
      <c r="K66" s="572"/>
      <c r="L66" s="587"/>
      <c r="M66" s="566"/>
      <c r="N66" s="566"/>
      <c r="O66" s="160"/>
      <c r="P66" s="160"/>
      <c r="Q66" s="161"/>
    </row>
    <row r="67" spans="1:17">
      <c r="A67" s="563"/>
      <c r="B67" s="566"/>
      <c r="C67" s="566"/>
      <c r="D67" s="566"/>
      <c r="E67" s="156">
        <f>'5- Identificación de Riesgos'!D67</f>
        <v>0</v>
      </c>
      <c r="F67" s="569"/>
      <c r="G67" s="590"/>
      <c r="H67" s="566"/>
      <c r="I67" s="555"/>
      <c r="J67" s="572"/>
      <c r="K67" s="572"/>
      <c r="L67" s="587"/>
      <c r="M67" s="566"/>
      <c r="N67" s="566"/>
      <c r="O67" s="160"/>
      <c r="P67" s="160"/>
      <c r="Q67" s="161"/>
    </row>
    <row r="68" spans="1:17">
      <c r="A68" s="563"/>
      <c r="B68" s="566"/>
      <c r="C68" s="566"/>
      <c r="D68" s="566"/>
      <c r="E68" s="156">
        <f>'5- Identificación de Riesgos'!D68</f>
        <v>0</v>
      </c>
      <c r="F68" s="569"/>
      <c r="G68" s="590"/>
      <c r="H68" s="566"/>
      <c r="I68" s="555"/>
      <c r="J68" s="572"/>
      <c r="K68" s="572"/>
      <c r="L68" s="587"/>
      <c r="M68" s="566"/>
      <c r="N68" s="566"/>
      <c r="O68" s="160"/>
      <c r="P68" s="160"/>
      <c r="Q68" s="161"/>
    </row>
    <row r="69" spans="1:17" ht="15.75" thickBot="1">
      <c r="A69" s="564"/>
      <c r="B69" s="567"/>
      <c r="C69" s="567"/>
      <c r="D69" s="567"/>
      <c r="E69" s="157">
        <f>'5- Identificación de Riesgos'!D69</f>
        <v>0</v>
      </c>
      <c r="F69" s="570"/>
      <c r="G69" s="591"/>
      <c r="H69" s="567"/>
      <c r="I69" s="556"/>
      <c r="J69" s="573"/>
      <c r="K69" s="573"/>
      <c r="L69" s="592"/>
      <c r="M69" s="567"/>
      <c r="N69" s="567"/>
      <c r="O69" s="162"/>
      <c r="P69" s="162"/>
      <c r="Q69" s="163"/>
    </row>
    <row r="70" spans="1:17" ht="30">
      <c r="A70" s="562">
        <f>'5- Identificación de Riesgos'!A70</f>
        <v>7</v>
      </c>
      <c r="B70" s="565" t="str">
        <f>'5- Identificación de Riesgos'!B70</f>
        <v>Ofrecer, prometer, entregar, aceptar o solicitar una ventaja indebida para ocultar, modificar o eliminar información publicada en el Portal Web de la Rama Judicial para  favorecer intereses en beneficio propio o de terceros.</v>
      </c>
      <c r="C70" s="565" t="str">
        <f>'5- Identificación de Riesgos'!C70</f>
        <v xml:space="preserve"> Cuando la información que se publica en el Portal de la Rama Judicial se oculta, modifica o elimina de manera indebida, afectando la imagen reputacional de la Rama Judicial.</v>
      </c>
      <c r="D70" s="565" t="s">
        <v>317</v>
      </c>
      <c r="E70" s="155" t="str">
        <f>'5- Identificación de Riesgos'!D70</f>
        <v>1. Falta de ética de los servidores públicos (Debilidades en principios y valores).</v>
      </c>
      <c r="F70" s="568" t="e">
        <f>'5- Identificación de Riesgos'!H70</f>
        <v>#DIV/0!</v>
      </c>
      <c r="G70" s="565" t="str">
        <f>'5- Identificación de Riesgos'!M70</f>
        <v/>
      </c>
      <c r="H70" s="565" t="str">
        <f>'5- Identificación de Riesgos'!N70</f>
        <v/>
      </c>
      <c r="I70" s="597"/>
      <c r="J70" s="571" t="e">
        <f>'6- Valoración Controles'!T65</f>
        <v>#DIV/0!</v>
      </c>
      <c r="K70" s="571" t="e">
        <f>'6- Valoración Controles'!U65</f>
        <v>#VALUE!</v>
      </c>
      <c r="L70" s="586" t="e">
        <f>AVERAGE(#REF!)</f>
        <v>#REF!</v>
      </c>
      <c r="M70" s="565" t="e">
        <f>'6- Valoración Controles'!V65</f>
        <v>#DIV/0!</v>
      </c>
      <c r="N70" s="565" t="s">
        <v>379</v>
      </c>
      <c r="O70" s="226"/>
      <c r="P70" s="226"/>
      <c r="Q70" s="227"/>
    </row>
    <row r="71" spans="1:17" ht="30">
      <c r="A71" s="563"/>
      <c r="B71" s="566"/>
      <c r="C71" s="566"/>
      <c r="D71" s="566"/>
      <c r="E71" s="156" t="str">
        <f>'5- Identificación de Riesgos'!D71</f>
        <v>2. Falta de ética de terceros interesados  (Debilidades principios y valores).</v>
      </c>
      <c r="F71" s="569"/>
      <c r="G71" s="590"/>
      <c r="H71" s="566"/>
      <c r="I71" s="598"/>
      <c r="J71" s="572"/>
      <c r="K71" s="572"/>
      <c r="L71" s="587"/>
      <c r="M71" s="566"/>
      <c r="N71" s="566"/>
      <c r="O71" s="160"/>
      <c r="P71" s="160"/>
      <c r="Q71" s="161"/>
    </row>
    <row r="72" spans="1:17" ht="45">
      <c r="A72" s="563"/>
      <c r="B72" s="566"/>
      <c r="C72" s="566"/>
      <c r="D72" s="566"/>
      <c r="E72" s="156" t="str">
        <f>'5- Identificación de Riesgos'!D72</f>
        <v>3. Debilidad en los controles establecidos para la publicación de información en el portal web de la Rama Judicial.</v>
      </c>
      <c r="F72" s="569"/>
      <c r="G72" s="590"/>
      <c r="H72" s="566"/>
      <c r="I72" s="598"/>
      <c r="J72" s="572"/>
      <c r="K72" s="572"/>
      <c r="L72" s="587"/>
      <c r="M72" s="566"/>
      <c r="N72" s="566"/>
      <c r="O72" s="160"/>
      <c r="P72" s="160"/>
      <c r="Q72" s="161"/>
    </row>
    <row r="73" spans="1:17">
      <c r="A73" s="563"/>
      <c r="B73" s="566"/>
      <c r="C73" s="566"/>
      <c r="D73" s="566"/>
      <c r="E73" s="156">
        <f>'5- Identificación de Riesgos'!D73</f>
        <v>0</v>
      </c>
      <c r="F73" s="569"/>
      <c r="G73" s="590"/>
      <c r="H73" s="566"/>
      <c r="I73" s="598"/>
      <c r="J73" s="572"/>
      <c r="K73" s="572"/>
      <c r="L73" s="587"/>
      <c r="M73" s="566"/>
      <c r="N73" s="566"/>
      <c r="O73" s="160"/>
      <c r="P73" s="160"/>
      <c r="Q73" s="161"/>
    </row>
    <row r="74" spans="1:17">
      <c r="A74" s="563"/>
      <c r="B74" s="566"/>
      <c r="C74" s="566"/>
      <c r="D74" s="566"/>
      <c r="E74" s="156">
        <f>'5- Identificación de Riesgos'!D74</f>
        <v>0</v>
      </c>
      <c r="F74" s="569"/>
      <c r="G74" s="590"/>
      <c r="H74" s="566"/>
      <c r="I74" s="598"/>
      <c r="J74" s="572"/>
      <c r="K74" s="572"/>
      <c r="L74" s="587"/>
      <c r="M74" s="566"/>
      <c r="N74" s="566"/>
      <c r="O74" s="160"/>
      <c r="P74" s="160"/>
      <c r="Q74" s="161"/>
    </row>
    <row r="75" spans="1:17">
      <c r="A75" s="563"/>
      <c r="B75" s="566"/>
      <c r="C75" s="566"/>
      <c r="D75" s="566"/>
      <c r="E75" s="156">
        <f>'5- Identificación de Riesgos'!D75</f>
        <v>0</v>
      </c>
      <c r="F75" s="569"/>
      <c r="G75" s="590"/>
      <c r="H75" s="566"/>
      <c r="I75" s="598"/>
      <c r="J75" s="572"/>
      <c r="K75" s="572"/>
      <c r="L75" s="587"/>
      <c r="M75" s="566"/>
      <c r="N75" s="566"/>
      <c r="O75" s="160"/>
      <c r="P75" s="160"/>
      <c r="Q75" s="161"/>
    </row>
    <row r="76" spans="1:17">
      <c r="A76" s="563"/>
      <c r="B76" s="566"/>
      <c r="C76" s="566"/>
      <c r="D76" s="566"/>
      <c r="E76" s="156">
        <f>'5- Identificación de Riesgos'!D76</f>
        <v>0</v>
      </c>
      <c r="F76" s="569"/>
      <c r="G76" s="590"/>
      <c r="H76" s="566"/>
      <c r="I76" s="598"/>
      <c r="J76" s="572"/>
      <c r="K76" s="572"/>
      <c r="L76" s="587"/>
      <c r="M76" s="566"/>
      <c r="N76" s="566"/>
      <c r="O76" s="160"/>
      <c r="P76" s="160"/>
      <c r="Q76" s="161"/>
    </row>
    <row r="77" spans="1:17">
      <c r="A77" s="563"/>
      <c r="B77" s="566"/>
      <c r="C77" s="566"/>
      <c r="D77" s="566"/>
      <c r="E77" s="156">
        <f>'5- Identificación de Riesgos'!D77</f>
        <v>0</v>
      </c>
      <c r="F77" s="569"/>
      <c r="G77" s="590"/>
      <c r="H77" s="566"/>
      <c r="I77" s="598"/>
      <c r="J77" s="572"/>
      <c r="K77" s="572"/>
      <c r="L77" s="587"/>
      <c r="M77" s="566"/>
      <c r="N77" s="566"/>
      <c r="O77" s="160"/>
      <c r="P77" s="160"/>
      <c r="Q77" s="161"/>
    </row>
    <row r="78" spans="1:17">
      <c r="A78" s="563"/>
      <c r="B78" s="566"/>
      <c r="C78" s="566"/>
      <c r="D78" s="566"/>
      <c r="E78" s="156">
        <f>'5- Identificación de Riesgos'!D78</f>
        <v>0</v>
      </c>
      <c r="F78" s="569"/>
      <c r="G78" s="590"/>
      <c r="H78" s="566"/>
      <c r="I78" s="598"/>
      <c r="J78" s="572"/>
      <c r="K78" s="572"/>
      <c r="L78" s="587"/>
      <c r="M78" s="566"/>
      <c r="N78" s="566"/>
      <c r="O78" s="160"/>
      <c r="P78" s="160"/>
      <c r="Q78" s="161"/>
    </row>
    <row r="79" spans="1:17" ht="15.75" thickBot="1">
      <c r="A79" s="564"/>
      <c r="B79" s="567"/>
      <c r="C79" s="567"/>
      <c r="D79" s="567"/>
      <c r="E79" s="157">
        <f>'5- Identificación de Riesgos'!D79</f>
        <v>0</v>
      </c>
      <c r="F79" s="570"/>
      <c r="G79" s="591"/>
      <c r="H79" s="567"/>
      <c r="I79" s="599"/>
      <c r="J79" s="573"/>
      <c r="K79" s="573"/>
      <c r="L79" s="592"/>
      <c r="M79" s="567"/>
      <c r="N79" s="567"/>
      <c r="O79" s="162"/>
      <c r="P79" s="162"/>
      <c r="Q79" s="163"/>
    </row>
  </sheetData>
  <mergeCells count="119">
    <mergeCell ref="K60:K69"/>
    <mergeCell ref="L60:L69"/>
    <mergeCell ref="M60:M69"/>
    <mergeCell ref="N60:N69"/>
    <mergeCell ref="A70:A79"/>
    <mergeCell ref="B70:B79"/>
    <mergeCell ref="C70:C79"/>
    <mergeCell ref="D70:D79"/>
    <mergeCell ref="F70:F79"/>
    <mergeCell ref="G70:G79"/>
    <mergeCell ref="H70:H79"/>
    <mergeCell ref="I70:I79"/>
    <mergeCell ref="J70:J79"/>
    <mergeCell ref="K70:K79"/>
    <mergeCell ref="L70:L79"/>
    <mergeCell ref="M70:M79"/>
    <mergeCell ref="N70:N79"/>
    <mergeCell ref="A60:A69"/>
    <mergeCell ref="B60:B69"/>
    <mergeCell ref="C60:C69"/>
    <mergeCell ref="D60:D69"/>
    <mergeCell ref="F60:F69"/>
    <mergeCell ref="G60:G69"/>
    <mergeCell ref="H60:H69"/>
    <mergeCell ref="I60:I69"/>
    <mergeCell ref="J60:J69"/>
    <mergeCell ref="D40:D49"/>
    <mergeCell ref="I40:I49"/>
    <mergeCell ref="A1:C2"/>
    <mergeCell ref="M40:M49"/>
    <mergeCell ref="N40:N49"/>
    <mergeCell ref="A50:A59"/>
    <mergeCell ref="B50:B59"/>
    <mergeCell ref="C50:C59"/>
    <mergeCell ref="D50:D59"/>
    <mergeCell ref="F50:F59"/>
    <mergeCell ref="G50:G59"/>
    <mergeCell ref="H50:H59"/>
    <mergeCell ref="J50:J59"/>
    <mergeCell ref="K50:K59"/>
    <mergeCell ref="L50:L59"/>
    <mergeCell ref="M50:M59"/>
    <mergeCell ref="N50:N59"/>
    <mergeCell ref="G40:G49"/>
    <mergeCell ref="H40:H49"/>
    <mergeCell ref="J40:J49"/>
    <mergeCell ref="K40:K49"/>
    <mergeCell ref="L40:L49"/>
    <mergeCell ref="A40:A49"/>
    <mergeCell ref="B40:B49"/>
    <mergeCell ref="C40:C49"/>
    <mergeCell ref="C20:C29"/>
    <mergeCell ref="D20:D29"/>
    <mergeCell ref="L10:L19"/>
    <mergeCell ref="F40:F49"/>
    <mergeCell ref="M30:M39"/>
    <mergeCell ref="N30:N39"/>
    <mergeCell ref="G30:G39"/>
    <mergeCell ref="H30:H39"/>
    <mergeCell ref="J30:J39"/>
    <mergeCell ref="K30:K39"/>
    <mergeCell ref="L30:L39"/>
    <mergeCell ref="F20:F29"/>
    <mergeCell ref="G20:G29"/>
    <mergeCell ref="H20:H29"/>
    <mergeCell ref="J20:J29"/>
    <mergeCell ref="L20:L29"/>
    <mergeCell ref="G10:G19"/>
    <mergeCell ref="H10:H19"/>
    <mergeCell ref="J10:J19"/>
    <mergeCell ref="K10:K19"/>
    <mergeCell ref="F1:Q3"/>
    <mergeCell ref="I8:I9"/>
    <mergeCell ref="I10:I19"/>
    <mergeCell ref="O8:O9"/>
    <mergeCell ref="P8:P9"/>
    <mergeCell ref="Q8:Q9"/>
    <mergeCell ref="A7:E7"/>
    <mergeCell ref="F7:H7"/>
    <mergeCell ref="M8:M9"/>
    <mergeCell ref="N8:N9"/>
    <mergeCell ref="F8:F9"/>
    <mergeCell ref="G8:G9"/>
    <mergeCell ref="J7:N7"/>
    <mergeCell ref="A8:A9"/>
    <mergeCell ref="E8:E9"/>
    <mergeCell ref="L8:L9"/>
    <mergeCell ref="J8:J9"/>
    <mergeCell ref="H8:H9"/>
    <mergeCell ref="C8:C9"/>
    <mergeCell ref="D8:D9"/>
    <mergeCell ref="B8:B9"/>
    <mergeCell ref="A10:A19"/>
    <mergeCell ref="B10:B19"/>
    <mergeCell ref="F10:F19"/>
    <mergeCell ref="I50:I59"/>
    <mergeCell ref="A4:B4"/>
    <mergeCell ref="C4:Q4"/>
    <mergeCell ref="A5:B5"/>
    <mergeCell ref="C5:Q5"/>
    <mergeCell ref="A6:B6"/>
    <mergeCell ref="C6:Q6"/>
    <mergeCell ref="K8:K9"/>
    <mergeCell ref="A30:A39"/>
    <mergeCell ref="B30:B39"/>
    <mergeCell ref="C30:C39"/>
    <mergeCell ref="D30:D39"/>
    <mergeCell ref="F30:F39"/>
    <mergeCell ref="A20:A29"/>
    <mergeCell ref="B20:B29"/>
    <mergeCell ref="K20:K29"/>
    <mergeCell ref="I20:I29"/>
    <mergeCell ref="I30:I39"/>
    <mergeCell ref="M20:M29"/>
    <mergeCell ref="N20:N29"/>
    <mergeCell ref="M10:M19"/>
    <mergeCell ref="N10:N19"/>
    <mergeCell ref="C10:C19"/>
    <mergeCell ref="D10:D19"/>
  </mergeCells>
  <conditionalFormatting sqref="F10 F20 F30">
    <cfRule type="containsText" dxfId="350" priority="488" operator="containsText" text="Muy Baja">
      <formula>NOT(ISERROR(SEARCH("Muy Baja",F10)))</formula>
    </cfRule>
    <cfRule type="containsText" dxfId="349" priority="489" operator="containsText" text="Baja">
      <formula>NOT(ISERROR(SEARCH("Baja",F10)))</formula>
    </cfRule>
    <cfRule type="containsText" dxfId="348" priority="490" operator="containsText" text="Muy Alta">
      <formula>NOT(ISERROR(SEARCH("Muy Alta",F10)))</formula>
    </cfRule>
    <cfRule type="containsText" dxfId="347" priority="492" operator="containsText" text="Alta">
      <formula>NOT(ISERROR(SEARCH("Alta",F10)))</formula>
    </cfRule>
    <cfRule type="containsText" dxfId="346" priority="493" operator="containsText" text="Media">
      <formula>NOT(ISERROR(SEARCH("Media",F10)))</formula>
    </cfRule>
    <cfRule type="containsText" dxfId="345" priority="494" operator="containsText" text="Media">
      <formula>NOT(ISERROR(SEARCH("Media",F10)))</formula>
    </cfRule>
    <cfRule type="containsText" dxfId="344" priority="495" operator="containsText" text="Media">
      <formula>NOT(ISERROR(SEARCH("Media",F10)))</formula>
    </cfRule>
    <cfRule type="containsText" dxfId="343" priority="496" operator="containsText" text="Muy Baja">
      <formula>NOT(ISERROR(SEARCH("Muy Baja",F10)))</formula>
    </cfRule>
    <cfRule type="containsText" dxfId="342" priority="497" operator="containsText" text="Baja">
      <formula>NOT(ISERROR(SEARCH("Baja",F10)))</formula>
    </cfRule>
    <cfRule type="containsText" dxfId="341" priority="498" operator="containsText" text="Muy Baja">
      <formula>NOT(ISERROR(SEARCH("Muy Baja",F10)))</formula>
    </cfRule>
    <cfRule type="containsText" dxfId="340" priority="499" operator="containsText" text="Muy Baja">
      <formula>NOT(ISERROR(SEARCH("Muy Baja",F10)))</formula>
    </cfRule>
    <cfRule type="containsText" dxfId="339" priority="500" operator="containsText" text="Muy Baja">
      <formula>NOT(ISERROR(SEARCH("Muy Baja",F10)))</formula>
    </cfRule>
    <cfRule type="containsText" dxfId="338" priority="501" operator="containsText" text="Muy Baja'Tabla probabilidad'!">
      <formula>NOT(ISERROR(SEARCH("Muy Baja'Tabla probabilidad'!",F10)))</formula>
    </cfRule>
    <cfRule type="containsText" dxfId="337" priority="502" operator="containsText" text="Muy bajo">
      <formula>NOT(ISERROR(SEARCH("Muy bajo",F10)))</formula>
    </cfRule>
    <cfRule type="containsText" dxfId="336" priority="503" operator="containsText" text="Alta">
      <formula>NOT(ISERROR(SEARCH("Alta",F10)))</formula>
    </cfRule>
    <cfRule type="containsText" dxfId="335" priority="504" operator="containsText" text="Media">
      <formula>NOT(ISERROR(SEARCH("Media",F10)))</formula>
    </cfRule>
    <cfRule type="containsText" dxfId="334" priority="505" operator="containsText" text="Baja">
      <formula>NOT(ISERROR(SEARCH("Baja",F10)))</formula>
    </cfRule>
    <cfRule type="containsText" dxfId="333" priority="506" operator="containsText" text="Muy baja">
      <formula>NOT(ISERROR(SEARCH("Muy baja",F10)))</formula>
    </cfRule>
    <cfRule type="cellIs" dxfId="332" priority="509" operator="between">
      <formula>1</formula>
      <formula>2</formula>
    </cfRule>
    <cfRule type="cellIs" dxfId="331" priority="510" operator="between">
      <formula>0</formula>
      <formula>2</formula>
    </cfRule>
  </conditionalFormatting>
  <conditionalFormatting sqref="F40">
    <cfRule type="containsText" dxfId="330" priority="97" operator="containsText" text="Muy Baja">
      <formula>NOT(ISERROR(SEARCH("Muy Baja",F40)))</formula>
    </cfRule>
    <cfRule type="containsText" dxfId="329" priority="98" operator="containsText" text="Baja">
      <formula>NOT(ISERROR(SEARCH("Baja",F40)))</formula>
    </cfRule>
    <cfRule type="containsText" dxfId="328" priority="99" operator="containsText" text="Muy Alta">
      <formula>NOT(ISERROR(SEARCH("Muy Alta",F40)))</formula>
    </cfRule>
    <cfRule type="containsText" dxfId="327" priority="101" operator="containsText" text="Alta">
      <formula>NOT(ISERROR(SEARCH("Alta",F40)))</formula>
    </cfRule>
    <cfRule type="containsText" dxfId="326" priority="102" operator="containsText" text="Media">
      <formula>NOT(ISERROR(SEARCH("Media",F40)))</formula>
    </cfRule>
    <cfRule type="containsText" dxfId="325" priority="103" operator="containsText" text="Media">
      <formula>NOT(ISERROR(SEARCH("Media",F40)))</formula>
    </cfRule>
    <cfRule type="containsText" dxfId="324" priority="104" operator="containsText" text="Media">
      <formula>NOT(ISERROR(SEARCH("Media",F40)))</formula>
    </cfRule>
    <cfRule type="containsText" dxfId="323" priority="105" operator="containsText" text="Muy Baja">
      <formula>NOT(ISERROR(SEARCH("Muy Baja",F40)))</formula>
    </cfRule>
    <cfRule type="containsText" dxfId="322" priority="106" operator="containsText" text="Baja">
      <formula>NOT(ISERROR(SEARCH("Baja",F40)))</formula>
    </cfRule>
    <cfRule type="containsText" dxfId="321" priority="107" operator="containsText" text="Muy Baja">
      <formula>NOT(ISERROR(SEARCH("Muy Baja",F40)))</formula>
    </cfRule>
    <cfRule type="containsText" dxfId="320" priority="108" operator="containsText" text="Muy Baja">
      <formula>NOT(ISERROR(SEARCH("Muy Baja",F40)))</formula>
    </cfRule>
    <cfRule type="containsText" dxfId="319" priority="109" operator="containsText" text="Muy Baja">
      <formula>NOT(ISERROR(SEARCH("Muy Baja",F40)))</formula>
    </cfRule>
    <cfRule type="containsText" dxfId="318" priority="110" operator="containsText" text="Muy Baja'Tabla probabilidad'!">
      <formula>NOT(ISERROR(SEARCH("Muy Baja'Tabla probabilidad'!",F40)))</formula>
    </cfRule>
    <cfRule type="containsText" dxfId="317" priority="111" operator="containsText" text="Muy bajo">
      <formula>NOT(ISERROR(SEARCH("Muy bajo",F40)))</formula>
    </cfRule>
    <cfRule type="containsText" dxfId="316" priority="112" operator="containsText" text="Alta">
      <formula>NOT(ISERROR(SEARCH("Alta",F40)))</formula>
    </cfRule>
    <cfRule type="containsText" dxfId="315" priority="113" operator="containsText" text="Media">
      <formula>NOT(ISERROR(SEARCH("Media",F40)))</formula>
    </cfRule>
    <cfRule type="containsText" dxfId="314" priority="114" operator="containsText" text="Baja">
      <formula>NOT(ISERROR(SEARCH("Baja",F40)))</formula>
    </cfRule>
    <cfRule type="containsText" dxfId="313" priority="115" operator="containsText" text="Muy baja">
      <formula>NOT(ISERROR(SEARCH("Muy baja",F40)))</formula>
    </cfRule>
    <cfRule type="cellIs" dxfId="312" priority="118" operator="between">
      <formula>1</formula>
      <formula>2</formula>
    </cfRule>
    <cfRule type="cellIs" dxfId="311" priority="119" operator="between">
      <formula>0</formula>
      <formula>2</formula>
    </cfRule>
  </conditionalFormatting>
  <conditionalFormatting sqref="F50 F60 F70">
    <cfRule type="containsText" dxfId="310" priority="43" operator="containsText" text="Muy Baja">
      <formula>NOT(ISERROR(SEARCH("Muy Baja",F50)))</formula>
    </cfRule>
    <cfRule type="containsText" dxfId="309" priority="44" operator="containsText" text="Baja">
      <formula>NOT(ISERROR(SEARCH("Baja",F50)))</formula>
    </cfRule>
    <cfRule type="containsText" dxfId="308" priority="45" operator="containsText" text="Muy Alta">
      <formula>NOT(ISERROR(SEARCH("Muy Alta",F50)))</formula>
    </cfRule>
    <cfRule type="containsText" dxfId="307" priority="47" operator="containsText" text="Alta">
      <formula>NOT(ISERROR(SEARCH("Alta",F50)))</formula>
    </cfRule>
    <cfRule type="containsText" dxfId="306" priority="48" operator="containsText" text="Media">
      <formula>NOT(ISERROR(SEARCH("Media",F50)))</formula>
    </cfRule>
    <cfRule type="containsText" dxfId="305" priority="49" operator="containsText" text="Media">
      <formula>NOT(ISERROR(SEARCH("Media",F50)))</formula>
    </cfRule>
    <cfRule type="containsText" dxfId="304" priority="50" operator="containsText" text="Media">
      <formula>NOT(ISERROR(SEARCH("Media",F50)))</formula>
    </cfRule>
    <cfRule type="containsText" dxfId="303" priority="51" operator="containsText" text="Muy Baja">
      <formula>NOT(ISERROR(SEARCH("Muy Baja",F50)))</formula>
    </cfRule>
    <cfRule type="containsText" dxfId="302" priority="52" operator="containsText" text="Baja">
      <formula>NOT(ISERROR(SEARCH("Baja",F50)))</formula>
    </cfRule>
    <cfRule type="containsText" dxfId="301" priority="53" operator="containsText" text="Muy Baja">
      <formula>NOT(ISERROR(SEARCH("Muy Baja",F50)))</formula>
    </cfRule>
    <cfRule type="containsText" dxfId="300" priority="54" operator="containsText" text="Muy Baja">
      <formula>NOT(ISERROR(SEARCH("Muy Baja",F50)))</formula>
    </cfRule>
    <cfRule type="containsText" dxfId="299" priority="55" operator="containsText" text="Muy Baja">
      <formula>NOT(ISERROR(SEARCH("Muy Baja",F50)))</formula>
    </cfRule>
    <cfRule type="containsText" dxfId="298" priority="56" operator="containsText" text="Muy Baja'Tabla probabilidad'!">
      <formula>NOT(ISERROR(SEARCH("Muy Baja'Tabla probabilidad'!",F50)))</formula>
    </cfRule>
    <cfRule type="containsText" dxfId="297" priority="57" operator="containsText" text="Muy bajo">
      <formula>NOT(ISERROR(SEARCH("Muy bajo",F50)))</formula>
    </cfRule>
    <cfRule type="containsText" dxfId="296" priority="58" operator="containsText" text="Alta">
      <formula>NOT(ISERROR(SEARCH("Alta",F50)))</formula>
    </cfRule>
    <cfRule type="containsText" dxfId="295" priority="59" operator="containsText" text="Media">
      <formula>NOT(ISERROR(SEARCH("Media",F50)))</formula>
    </cfRule>
    <cfRule type="containsText" dxfId="294" priority="60" operator="containsText" text="Baja">
      <formula>NOT(ISERROR(SEARCH("Baja",F50)))</formula>
    </cfRule>
    <cfRule type="containsText" dxfId="293" priority="61" operator="containsText" text="Muy baja">
      <formula>NOT(ISERROR(SEARCH("Muy baja",F50)))</formula>
    </cfRule>
    <cfRule type="cellIs" dxfId="292" priority="64" operator="between">
      <formula>1</formula>
      <formula>2</formula>
    </cfRule>
    <cfRule type="cellIs" dxfId="291" priority="65" operator="between">
      <formula>0</formula>
      <formula>2</formula>
    </cfRule>
  </conditionalFormatting>
  <conditionalFormatting sqref="G10 G20 G30">
    <cfRule type="containsText" dxfId="290" priority="482" operator="containsText" text="Catastrófico">
      <formula>NOT(ISERROR(SEARCH("Catastrófico",G10)))</formula>
    </cfRule>
    <cfRule type="containsText" dxfId="289" priority="483" operator="containsText" text="Mayor">
      <formula>NOT(ISERROR(SEARCH("Mayor",G10)))</formula>
    </cfRule>
    <cfRule type="containsText" dxfId="288" priority="484" operator="containsText" text="Alta">
      <formula>NOT(ISERROR(SEARCH("Alta",G10)))</formula>
    </cfRule>
    <cfRule type="containsText" dxfId="287" priority="485" operator="containsText" text="Moderado">
      <formula>NOT(ISERROR(SEARCH("Moderado",G10)))</formula>
    </cfRule>
    <cfRule type="containsText" dxfId="286" priority="486" operator="containsText" text="Menor">
      <formula>NOT(ISERROR(SEARCH("Menor",G10)))</formula>
    </cfRule>
    <cfRule type="containsText" dxfId="285" priority="487" operator="containsText" text="Leve">
      <formula>NOT(ISERROR(SEARCH("Leve",G10)))</formula>
    </cfRule>
  </conditionalFormatting>
  <conditionalFormatting sqref="G40">
    <cfRule type="containsText" dxfId="284" priority="91" operator="containsText" text="Catastrófico">
      <formula>NOT(ISERROR(SEARCH("Catastrófico",G40)))</formula>
    </cfRule>
    <cfRule type="containsText" dxfId="283" priority="92" operator="containsText" text="Mayor">
      <formula>NOT(ISERROR(SEARCH("Mayor",G40)))</formula>
    </cfRule>
    <cfRule type="containsText" dxfId="282" priority="93" operator="containsText" text="Alta">
      <formula>NOT(ISERROR(SEARCH("Alta",G40)))</formula>
    </cfRule>
    <cfRule type="containsText" dxfId="281" priority="94" operator="containsText" text="Moderado">
      <formula>NOT(ISERROR(SEARCH("Moderado",G40)))</formula>
    </cfRule>
    <cfRule type="containsText" dxfId="280" priority="95" operator="containsText" text="Menor">
      <formula>NOT(ISERROR(SEARCH("Menor",G40)))</formula>
    </cfRule>
    <cfRule type="containsText" dxfId="279" priority="96" operator="containsText" text="Leve">
      <formula>NOT(ISERROR(SEARCH("Leve",G40)))</formula>
    </cfRule>
  </conditionalFormatting>
  <conditionalFormatting sqref="G50 G60 G70">
    <cfRule type="containsText" dxfId="278" priority="6" operator="containsText" text="Catastrófico">
      <formula>NOT(ISERROR(SEARCH("Catastrófico",G50)))</formula>
    </cfRule>
    <cfRule type="containsText" dxfId="277" priority="7" operator="containsText" text="Mayor">
      <formula>NOT(ISERROR(SEARCH("Mayor",G50)))</formula>
    </cfRule>
    <cfRule type="containsText" dxfId="276" priority="8" operator="containsText" text="Alta">
      <formula>NOT(ISERROR(SEARCH("Alta",G50)))</formula>
    </cfRule>
    <cfRule type="containsText" dxfId="275" priority="9" operator="containsText" text="Moderado">
      <formula>NOT(ISERROR(SEARCH("Moderado",G50)))</formula>
    </cfRule>
    <cfRule type="containsText" dxfId="274" priority="10" operator="containsText" text="Menor">
      <formula>NOT(ISERROR(SEARCH("Menor",G50)))</formula>
    </cfRule>
    <cfRule type="containsText" dxfId="273" priority="11" operator="containsText" text="Leve">
      <formula>NOT(ISERROR(SEARCH("Leve",G50)))</formula>
    </cfRule>
  </conditionalFormatting>
  <conditionalFormatting sqref="H50 H60 H70">
    <cfRule type="containsText" dxfId="272" priority="1" operator="containsText" text="Extremo">
      <formula>NOT(ISERROR(SEARCH("Extremo",H50)))</formula>
    </cfRule>
    <cfRule type="containsText" dxfId="271" priority="2" operator="containsText" text="Alto">
      <formula>NOT(ISERROR(SEARCH("Alto",H50)))</formula>
    </cfRule>
    <cfRule type="containsText" dxfId="270" priority="3" operator="containsText" text="Bajo">
      <formula>NOT(ISERROR(SEARCH("Bajo",H50)))</formula>
    </cfRule>
    <cfRule type="containsText" dxfId="269" priority="4" operator="containsText" text="Moderado">
      <formula>NOT(ISERROR(SEARCH("Moderado",H50)))</formula>
    </cfRule>
  </conditionalFormatting>
  <conditionalFormatting sqref="H10:I10 H20:I20 H30:I30">
    <cfRule type="containsText" dxfId="268" priority="477" operator="containsText" text="Extremo">
      <formula>NOT(ISERROR(SEARCH("Extremo",H10)))</formula>
    </cfRule>
    <cfRule type="containsText" dxfId="267" priority="478" operator="containsText" text="Alto">
      <formula>NOT(ISERROR(SEARCH("Alto",H10)))</formula>
    </cfRule>
    <cfRule type="containsText" dxfId="266" priority="479" operator="containsText" text="Bajo">
      <formula>NOT(ISERROR(SEARCH("Bajo",H10)))</formula>
    </cfRule>
    <cfRule type="containsText" dxfId="265" priority="480" operator="containsText" text="Moderado">
      <formula>NOT(ISERROR(SEARCH("Moderado",H10)))</formula>
    </cfRule>
    <cfRule type="containsText" dxfId="264" priority="481" operator="containsText" text="Extremo">
      <formula>NOT(ISERROR(SEARCH("Extremo",H10)))</formula>
    </cfRule>
  </conditionalFormatting>
  <conditionalFormatting sqref="H40:I40">
    <cfRule type="containsText" dxfId="263" priority="86" operator="containsText" text="Extremo">
      <formula>NOT(ISERROR(SEARCH("Extremo",H40)))</formula>
    </cfRule>
    <cfRule type="containsText" dxfId="262" priority="87" operator="containsText" text="Alto">
      <formula>NOT(ISERROR(SEARCH("Alto",H40)))</formula>
    </cfRule>
    <cfRule type="containsText" dxfId="261" priority="88" operator="containsText" text="Bajo">
      <formula>NOT(ISERROR(SEARCH("Bajo",H40)))</formula>
    </cfRule>
    <cfRule type="containsText" dxfId="260" priority="89" operator="containsText" text="Moderado">
      <formula>NOT(ISERROR(SEARCH("Moderado",H40)))</formula>
    </cfRule>
    <cfRule type="containsText" dxfId="259" priority="90" operator="containsText" text="Extremo">
      <formula>NOT(ISERROR(SEARCH("Extremo",H40)))</formula>
    </cfRule>
  </conditionalFormatting>
  <conditionalFormatting sqref="H50:I50 H60:I60 H70:I70">
    <cfRule type="containsText" dxfId="258" priority="5" operator="containsText" text="Extremo">
      <formula>NOT(ISERROR(SEARCH("Extremo",H50)))</formula>
    </cfRule>
  </conditionalFormatting>
  <conditionalFormatting sqref="I50 I60 I70">
    <cfRule type="containsText" dxfId="257" priority="33" operator="containsText" text="Alto">
      <formula>NOT(ISERROR(SEARCH("Alto",I50)))</formula>
    </cfRule>
    <cfRule type="containsText" dxfId="256" priority="34" operator="containsText" text="Bajo">
      <formula>NOT(ISERROR(SEARCH("Bajo",I50)))</formula>
    </cfRule>
    <cfRule type="containsText" dxfId="255" priority="35" operator="containsText" text="Moderado">
      <formula>NOT(ISERROR(SEARCH("Moderado",I50)))</formula>
    </cfRule>
    <cfRule type="containsText" dxfId="254" priority="36" operator="containsText" text="Extremo">
      <formula>NOT(ISERROR(SEARCH("Extremo",I50)))</formula>
    </cfRule>
  </conditionalFormatting>
  <conditionalFormatting sqref="J10:J39">
    <cfRule type="containsText" dxfId="253" priority="446" operator="containsText" text="Muy Alta">
      <formula>NOT(ISERROR(SEARCH("Muy Alta",J10)))</formula>
    </cfRule>
    <cfRule type="containsText" dxfId="252" priority="447" operator="containsText" text="Alta">
      <formula>NOT(ISERROR(SEARCH("Alta",J10)))</formula>
    </cfRule>
    <cfRule type="containsText" dxfId="251" priority="448" operator="containsText" text="Media">
      <formula>NOT(ISERROR(SEARCH("Media",J10)))</formula>
    </cfRule>
    <cfRule type="containsText" dxfId="250" priority="449" operator="containsText" text="Baja">
      <formula>NOT(ISERROR(SEARCH("Baja",J10)))</formula>
    </cfRule>
    <cfRule type="containsText" dxfId="249" priority="450" operator="containsText" text="Muy Baja">
      <formula>NOT(ISERROR(SEARCH("Muy Baja",J10)))</formula>
    </cfRule>
  </conditionalFormatting>
  <conditionalFormatting sqref="J10:J49">
    <cfRule type="containsText" dxfId="248" priority="130" operator="containsText" text="Muy Baja">
      <formula>NOT(ISERROR(SEARCH("Muy Baja",J10)))</formula>
    </cfRule>
  </conditionalFormatting>
  <conditionalFormatting sqref="J40:J49">
    <cfRule type="containsText" dxfId="247" priority="72" operator="containsText" text="Muy Alta">
      <formula>NOT(ISERROR(SEARCH("Muy Alta",J40)))</formula>
    </cfRule>
    <cfRule type="containsText" dxfId="246" priority="73" operator="containsText" text="Alta">
      <formula>NOT(ISERROR(SEARCH("Alta",J40)))</formula>
    </cfRule>
    <cfRule type="containsText" dxfId="245" priority="74" operator="containsText" text="Media">
      <formula>NOT(ISERROR(SEARCH("Media",J40)))</formula>
    </cfRule>
    <cfRule type="containsText" dxfId="244" priority="75" operator="containsText" text="Baja">
      <formula>NOT(ISERROR(SEARCH("Baja",J40)))</formula>
    </cfRule>
  </conditionalFormatting>
  <conditionalFormatting sqref="J40:J79">
    <cfRule type="containsText" dxfId="243" priority="22" operator="containsText" text="Muy Baja">
      <formula>NOT(ISERROR(SEARCH("Muy Baja",J40)))</formula>
    </cfRule>
  </conditionalFormatting>
  <conditionalFormatting sqref="J50:J79">
    <cfRule type="containsText" dxfId="242" priority="12" operator="containsText" text="Muy Baja">
      <formula>NOT(ISERROR(SEARCH("Muy Baja",J50)))</formula>
    </cfRule>
    <cfRule type="containsText" dxfId="241" priority="18" operator="containsText" text="Muy Alta">
      <formula>NOT(ISERROR(SEARCH("Muy Alta",J50)))</formula>
    </cfRule>
    <cfRule type="containsText" dxfId="240" priority="19" operator="containsText" text="Alta">
      <formula>NOT(ISERROR(SEARCH("Alta",J50)))</formula>
    </cfRule>
    <cfRule type="containsText" dxfId="239" priority="20" operator="containsText" text="Media">
      <formula>NOT(ISERROR(SEARCH("Media",J50)))</formula>
    </cfRule>
    <cfRule type="containsText" dxfId="238" priority="21" operator="containsText" text="Baja">
      <formula>NOT(ISERROR(SEARCH("Baja",J50)))</formula>
    </cfRule>
  </conditionalFormatting>
  <conditionalFormatting sqref="K10:K79">
    <cfRule type="containsText" dxfId="237" priority="13" operator="containsText" text="Catastrófico">
      <formula>NOT(ISERROR(SEARCH("Catastrófico",K10)))</formula>
    </cfRule>
    <cfRule type="containsText" dxfId="236" priority="14" operator="containsText" text="Moderado">
      <formula>NOT(ISERROR(SEARCH("Moderado",K10)))</formula>
    </cfRule>
    <cfRule type="containsText" dxfId="235" priority="15" operator="containsText" text="Menor">
      <formula>NOT(ISERROR(SEARCH("Menor",K10)))</formula>
    </cfRule>
    <cfRule type="containsText" dxfId="234" priority="16" operator="containsText" text="Leve">
      <formula>NOT(ISERROR(SEARCH("Leve",K10)))</formula>
    </cfRule>
    <cfRule type="containsText" dxfId="233" priority="17" operator="containsText" text="Mayor">
      <formula>NOT(ISERROR(SEARCH("Mayor",K10)))</formula>
    </cfRule>
  </conditionalFormatting>
  <conditionalFormatting sqref="M10 M20 M30">
    <cfRule type="containsText" dxfId="232" priority="451" operator="containsText" text="Extremo">
      <formula>NOT(ISERROR(SEARCH("Extremo",M10)))</formula>
    </cfRule>
    <cfRule type="containsText" dxfId="231" priority="452" operator="containsText" text="Alto">
      <formula>NOT(ISERROR(SEARCH("Alto",M10)))</formula>
    </cfRule>
    <cfRule type="containsText" dxfId="230" priority="453" operator="containsText" text="Moderado">
      <formula>NOT(ISERROR(SEARCH("Moderado",M10)))</formula>
    </cfRule>
    <cfRule type="containsText" dxfId="229" priority="454" operator="containsText" text="Menor">
      <formula>NOT(ISERROR(SEARCH("Menor",M10)))</formula>
    </cfRule>
    <cfRule type="containsText" dxfId="228" priority="455" operator="containsText" text="Bajo">
      <formula>NOT(ISERROR(SEARCH("Bajo",M10)))</formula>
    </cfRule>
    <cfRule type="containsText" dxfId="227" priority="456" operator="containsText" text="Moderado">
      <formula>NOT(ISERROR(SEARCH("Moderado",M10)))</formula>
    </cfRule>
    <cfRule type="containsText" dxfId="226" priority="457" operator="containsText" text="Extremo">
      <formula>NOT(ISERROR(SEARCH("Extremo",M10)))</formula>
    </cfRule>
    <cfRule type="containsText" dxfId="225" priority="458" operator="containsText" text="Baja">
      <formula>NOT(ISERROR(SEARCH("Baja",M10)))</formula>
    </cfRule>
    <cfRule type="containsText" dxfId="224" priority="459" operator="containsText" text="Alto">
      <formula>NOT(ISERROR(SEARCH("Alto",M10)))</formula>
    </cfRule>
  </conditionalFormatting>
  <conditionalFormatting sqref="M40">
    <cfRule type="containsText" dxfId="223" priority="77" operator="containsText" text="Extremo">
      <formula>NOT(ISERROR(SEARCH("Extremo",M40)))</formula>
    </cfRule>
    <cfRule type="containsText" dxfId="222" priority="78" operator="containsText" text="Alto">
      <formula>NOT(ISERROR(SEARCH("Alto",M40)))</formula>
    </cfRule>
    <cfRule type="containsText" dxfId="221" priority="79" operator="containsText" text="Moderado">
      <formula>NOT(ISERROR(SEARCH("Moderado",M40)))</formula>
    </cfRule>
    <cfRule type="containsText" dxfId="220" priority="80" operator="containsText" text="Menor">
      <formula>NOT(ISERROR(SEARCH("Menor",M40)))</formula>
    </cfRule>
    <cfRule type="containsText" dxfId="219" priority="81" operator="containsText" text="Bajo">
      <formula>NOT(ISERROR(SEARCH("Bajo",M40)))</formula>
    </cfRule>
    <cfRule type="containsText" dxfId="218" priority="82" operator="containsText" text="Moderado">
      <formula>NOT(ISERROR(SEARCH("Moderado",M40)))</formula>
    </cfRule>
    <cfRule type="containsText" dxfId="217" priority="83" operator="containsText" text="Extremo">
      <formula>NOT(ISERROR(SEARCH("Extremo",M40)))</formula>
    </cfRule>
    <cfRule type="containsText" dxfId="216" priority="84" operator="containsText" text="Baja">
      <formula>NOT(ISERROR(SEARCH("Baja",M40)))</formula>
    </cfRule>
    <cfRule type="containsText" dxfId="215" priority="85" operator="containsText" text="Alto">
      <formula>NOT(ISERROR(SEARCH("Alto",M40)))</formula>
    </cfRule>
  </conditionalFormatting>
  <conditionalFormatting sqref="M50 M60 M70">
    <cfRule type="containsText" dxfId="214" priority="23" operator="containsText" text="Extremo">
      <formula>NOT(ISERROR(SEARCH("Extremo",M50)))</formula>
    </cfRule>
    <cfRule type="containsText" dxfId="213" priority="24" operator="containsText" text="Alto">
      <formula>NOT(ISERROR(SEARCH("Alto",M50)))</formula>
    </cfRule>
    <cfRule type="containsText" dxfId="212" priority="25" operator="containsText" text="Moderado">
      <formula>NOT(ISERROR(SEARCH("Moderado",M50)))</formula>
    </cfRule>
    <cfRule type="containsText" dxfId="211" priority="26" operator="containsText" text="Menor">
      <formula>NOT(ISERROR(SEARCH("Menor",M50)))</formula>
    </cfRule>
    <cfRule type="containsText" dxfId="210" priority="27" operator="containsText" text="Bajo">
      <formula>NOT(ISERROR(SEARCH("Bajo",M50)))</formula>
    </cfRule>
    <cfRule type="containsText" dxfId="209" priority="28" operator="containsText" text="Moderado">
      <formula>NOT(ISERROR(SEARCH("Moderado",M50)))</formula>
    </cfRule>
    <cfRule type="containsText" dxfId="208" priority="29" operator="containsText" text="Extremo">
      <formula>NOT(ISERROR(SEARCH("Extremo",M50)))</formula>
    </cfRule>
    <cfRule type="containsText" dxfId="207" priority="30" operator="containsText" text="Baja">
      <formula>NOT(ISERROR(SEARCH("Baja",M50)))</formula>
    </cfRule>
    <cfRule type="containsText" dxfId="206" priority="31" operator="containsText" text="Alto">
      <formula>NOT(ISERROR(SEARCH("Alto",M50)))</formula>
    </cfRule>
  </conditionalFormatting>
  <dataValidations count="1">
    <dataValidation type="list" allowBlank="1" showInputMessage="1" showErrorMessage="1" sqref="D10:D7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07"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08"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xm:sqref>
        </x14:conditionalFormatting>
        <x14:conditionalFormatting xmlns:xm="http://schemas.microsoft.com/office/excel/2006/main">
          <x14:cfRule type="containsText" priority="116" operator="containsText" id="{0F644C3A-7768-45AE-A2E6-885E8F622290}">
            <xm:f>NOT(ISERROR(SEARCH('8- Políticas de Administración '!$B$5,F40)))</xm:f>
            <xm:f>'8- Políticas de Administración '!$B$5</xm:f>
            <x14:dxf>
              <font>
                <color rgb="FF006100"/>
              </font>
              <fill>
                <patternFill>
                  <bgColor rgb="FFC6EFCE"/>
                </patternFill>
              </fill>
            </x14:dxf>
          </x14:cfRule>
          <x14:cfRule type="containsText" priority="117" operator="containsText" id="{D08E032E-CABD-46C2-BDD5-0300DF6662BC}">
            <xm:f>NOT(ISERROR(SEARCH('8- Políticas de Administración '!$B$5,F40)))</xm:f>
            <xm:f>'8- Políticas de Administración '!$B$5</xm:f>
            <x14:dxf>
              <font>
                <color rgb="FF9C0006"/>
              </font>
              <fill>
                <patternFill>
                  <bgColor rgb="FFFFC7CE"/>
                </patternFill>
              </fill>
            </x14:dxf>
          </x14:cfRule>
          <xm:sqref>F40</xm:sqref>
        </x14:conditionalFormatting>
        <x14:conditionalFormatting xmlns:xm="http://schemas.microsoft.com/office/excel/2006/main">
          <x14:cfRule type="containsText" priority="62" operator="containsText" id="{52D95E34-DAE6-4DDD-A2C4-C5D30D5323B7}">
            <xm:f>NOT(ISERROR(SEARCH('8- Políticas de Administración '!$B$5,F50)))</xm:f>
            <xm:f>'8- Políticas de Administración '!$B$5</xm:f>
            <x14:dxf>
              <font>
                <color rgb="FF006100"/>
              </font>
              <fill>
                <patternFill>
                  <bgColor rgb="FFC6EFCE"/>
                </patternFill>
              </fill>
            </x14:dxf>
          </x14:cfRule>
          <x14:cfRule type="containsText" priority="63" operator="containsText" id="{27BA7607-D85F-4E29-B877-F399C84FC734}">
            <xm:f>NOT(ISERROR(SEARCH('8- Políticas de Administración '!$B$5,F50)))</xm:f>
            <xm:f>'8- Políticas de Administración '!$B$5</xm:f>
            <x14:dxf>
              <font>
                <color rgb="FF9C0006"/>
              </font>
              <fill>
                <patternFill>
                  <bgColor rgb="FFFFC7CE"/>
                </patternFill>
              </fill>
            </x14:dxf>
          </x14:cfRule>
          <xm:sqref>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zoomScale="70" zoomScaleNormal="70" workbookViewId="0">
      <selection activeCell="M17" sqref="M17"/>
    </sheetView>
  </sheetViews>
  <sheetFormatPr baseColWidth="10" defaultColWidth="11.42578125" defaultRowHeight="15"/>
  <cols>
    <col min="2" max="2" width="24.28515625" customWidth="1"/>
    <col min="3" max="3" width="62.85546875" customWidth="1"/>
    <col min="4" max="4" width="10.28515625" bestFit="1" customWidth="1"/>
    <col min="5" max="5" width="84.28515625" style="42" customWidth="1"/>
    <col min="6" max="6" width="24.7109375" customWidth="1"/>
    <col min="7" max="7" width="11.5703125" customWidth="1"/>
    <col min="8" max="8" width="13.7109375" customWidth="1"/>
    <col min="9" max="9" width="28.5703125" hidden="1" customWidth="1"/>
    <col min="10" max="13" width="11.5703125" customWidth="1"/>
    <col min="32" max="137" width="11.42578125" style="2"/>
  </cols>
  <sheetData>
    <row r="1" spans="1:137" s="2" customFormat="1">
      <c r="E1" s="39"/>
    </row>
    <row r="2" spans="1:137" ht="24" thickBot="1">
      <c r="A2" s="2"/>
      <c r="B2" s="600" t="s">
        <v>380</v>
      </c>
      <c r="C2" s="600"/>
      <c r="D2" s="600"/>
      <c r="E2" s="600"/>
      <c r="F2" s="78"/>
      <c r="G2" s="2"/>
      <c r="H2" s="2"/>
      <c r="I2" s="2"/>
      <c r="J2" s="2"/>
      <c r="K2" s="2"/>
      <c r="L2" s="2"/>
      <c r="M2" s="2"/>
      <c r="N2" s="2"/>
      <c r="O2" s="2"/>
      <c r="P2" s="2"/>
      <c r="Q2" s="2"/>
      <c r="R2" s="2"/>
      <c r="S2" s="2"/>
      <c r="T2" s="2"/>
      <c r="U2" s="2"/>
      <c r="V2" s="2"/>
      <c r="W2" s="2"/>
      <c r="X2" s="2"/>
      <c r="Y2" s="2"/>
      <c r="Z2" s="2"/>
      <c r="AA2" s="2"/>
      <c r="AB2" s="2"/>
      <c r="AC2" s="2"/>
      <c r="AD2" s="2"/>
      <c r="AE2" s="2"/>
    </row>
    <row r="3" spans="1:137" ht="16.5" thickTop="1" thickBot="1">
      <c r="A3" s="2"/>
      <c r="B3" s="10"/>
      <c r="C3" s="10"/>
      <c r="D3" s="10"/>
      <c r="E3" s="40"/>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6"/>
      <c r="C4" s="217" t="s">
        <v>381</v>
      </c>
      <c r="D4" s="218"/>
      <c r="E4" s="219" t="s">
        <v>382</v>
      </c>
      <c r="F4" s="58"/>
      <c r="G4" s="2"/>
      <c r="H4" s="2"/>
      <c r="I4" s="2"/>
      <c r="J4" s="2"/>
      <c r="K4" s="2"/>
      <c r="L4" s="2"/>
      <c r="M4" s="2"/>
      <c r="N4" s="2"/>
      <c r="O4" s="2"/>
      <c r="P4" s="2"/>
      <c r="Q4" s="2"/>
      <c r="R4" s="2"/>
      <c r="S4" s="2"/>
      <c r="T4" s="2"/>
      <c r="U4" s="2"/>
      <c r="V4" s="2"/>
      <c r="W4" s="2"/>
      <c r="X4" s="2"/>
      <c r="Y4" s="2"/>
      <c r="Z4" s="2"/>
      <c r="AA4" s="2"/>
      <c r="AB4" s="2"/>
      <c r="AC4" s="2"/>
      <c r="AD4" s="2"/>
      <c r="AE4" s="2"/>
    </row>
    <row r="5" spans="1:137" ht="40.5">
      <c r="A5" s="2"/>
      <c r="B5" s="56"/>
      <c r="C5" s="59" t="s">
        <v>383</v>
      </c>
      <c r="D5" s="59"/>
      <c r="E5" s="59" t="s">
        <v>384</v>
      </c>
      <c r="F5" s="57" t="s">
        <v>382</v>
      </c>
      <c r="G5" s="2"/>
      <c r="H5" s="2"/>
      <c r="I5" s="2"/>
      <c r="J5" s="2"/>
      <c r="K5" s="2"/>
      <c r="L5" s="2"/>
      <c r="M5" s="2"/>
      <c r="N5" s="2"/>
      <c r="O5" s="2"/>
      <c r="P5" s="2"/>
      <c r="Q5" s="2"/>
      <c r="R5" s="2"/>
      <c r="S5" s="2"/>
      <c r="T5" s="2"/>
      <c r="U5" s="2"/>
      <c r="V5" s="2"/>
      <c r="W5" s="2"/>
      <c r="X5" s="2"/>
      <c r="Y5" s="2"/>
      <c r="Z5" s="2"/>
      <c r="AA5" s="2"/>
      <c r="AB5" s="2"/>
      <c r="AC5" s="2"/>
      <c r="AD5" s="2"/>
      <c r="AE5" s="2"/>
    </row>
    <row r="6" spans="1:137" ht="20.25">
      <c r="A6" s="2"/>
      <c r="B6" s="60" t="s">
        <v>385</v>
      </c>
      <c r="C6" s="220" t="s">
        <v>386</v>
      </c>
      <c r="D6" s="221">
        <v>0.04</v>
      </c>
      <c r="E6" s="222" t="s">
        <v>387</v>
      </c>
      <c r="F6" s="88">
        <v>1</v>
      </c>
      <c r="G6" s="2"/>
      <c r="H6" s="45"/>
      <c r="I6" s="2"/>
      <c r="J6" s="2"/>
      <c r="K6" s="2"/>
      <c r="L6" s="2"/>
      <c r="M6" s="2"/>
      <c r="N6" s="2"/>
      <c r="O6" s="2"/>
      <c r="P6" s="2"/>
      <c r="Q6" s="2"/>
      <c r="R6" s="2"/>
      <c r="S6" s="2"/>
      <c r="T6" s="2"/>
      <c r="U6" s="2"/>
      <c r="V6" s="2"/>
      <c r="W6" s="2"/>
      <c r="X6" s="2"/>
      <c r="Y6" s="2"/>
      <c r="Z6" s="2"/>
      <c r="AA6" s="2"/>
      <c r="AB6" s="2"/>
      <c r="AC6" s="2"/>
      <c r="AD6" s="2"/>
      <c r="AE6" s="2"/>
    </row>
    <row r="7" spans="1:137" ht="20.25">
      <c r="A7" s="2"/>
      <c r="B7" s="61" t="s">
        <v>388</v>
      </c>
      <c r="C7" s="220" t="s">
        <v>389</v>
      </c>
      <c r="D7" s="221">
        <v>0.09</v>
      </c>
      <c r="E7" s="222" t="s">
        <v>390</v>
      </c>
      <c r="F7" s="88">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2" t="s">
        <v>391</v>
      </c>
      <c r="C8" s="220" t="s">
        <v>392</v>
      </c>
      <c r="D8" s="221">
        <v>0.28999999999999998</v>
      </c>
      <c r="E8" s="222" t="s">
        <v>393</v>
      </c>
      <c r="F8" s="88">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3" t="s">
        <v>394</v>
      </c>
      <c r="C9" s="220" t="s">
        <v>395</v>
      </c>
      <c r="D9" s="221">
        <v>0.49</v>
      </c>
      <c r="E9" s="222" t="s">
        <v>396</v>
      </c>
      <c r="F9" s="88">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4" t="s">
        <v>397</v>
      </c>
      <c r="C10" s="220" t="s">
        <v>398</v>
      </c>
      <c r="D10" s="221">
        <v>1</v>
      </c>
      <c r="E10" s="222" t="s">
        <v>399</v>
      </c>
      <c r="F10" s="88">
        <v>5</v>
      </c>
      <c r="G10" s="2"/>
      <c r="H10" s="2"/>
      <c r="I10" s="81" t="s">
        <v>322</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1"/>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39"/>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39"/>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601" t="s">
        <v>400</v>
      </c>
      <c r="C14" s="601"/>
      <c r="D14" s="601"/>
      <c r="E14" s="601"/>
      <c r="F14" s="86"/>
      <c r="G14" s="55"/>
      <c r="H14" s="2"/>
      <c r="I14" s="2"/>
      <c r="J14" s="2"/>
      <c r="K14" s="2"/>
      <c r="L14" s="2"/>
      <c r="M14" s="2"/>
      <c r="N14" s="2"/>
      <c r="O14" s="2"/>
      <c r="P14" s="2"/>
      <c r="Q14" s="2"/>
      <c r="R14" s="2"/>
      <c r="S14" s="2"/>
      <c r="T14" s="2"/>
      <c r="U14" s="2"/>
      <c r="V14" s="2"/>
      <c r="W14" s="2"/>
      <c r="X14" s="2"/>
      <c r="Y14" s="2"/>
      <c r="Z14" s="2"/>
      <c r="AA14" s="2"/>
      <c r="AB14" s="2"/>
      <c r="AC14" s="2"/>
      <c r="AD14" s="2"/>
      <c r="AE14" s="2"/>
    </row>
    <row r="15" spans="1:137" ht="20.25">
      <c r="A15" s="2"/>
      <c r="B15" s="67"/>
      <c r="C15" s="85"/>
      <c r="D15" s="85"/>
      <c r="E15" s="85"/>
      <c r="F15" s="67"/>
      <c r="G15" s="2"/>
      <c r="H15" s="2"/>
      <c r="I15" s="2"/>
      <c r="J15" s="2"/>
      <c r="K15" s="2"/>
      <c r="L15" s="2"/>
      <c r="M15" s="2"/>
      <c r="N15" s="2"/>
      <c r="O15" s="2"/>
      <c r="P15" s="2"/>
      <c r="Q15" s="2"/>
      <c r="R15" s="2"/>
      <c r="S15" s="2"/>
      <c r="T15" s="2"/>
      <c r="U15" s="2"/>
      <c r="V15" s="2"/>
      <c r="W15" s="2"/>
      <c r="X15" s="2"/>
      <c r="Y15" s="2"/>
      <c r="Z15" s="2"/>
      <c r="AA15" s="2"/>
      <c r="AB15" s="2"/>
      <c r="AC15" s="2"/>
      <c r="AD15" s="2"/>
      <c r="AE15" s="2"/>
    </row>
    <row r="16" spans="1:137" s="68" customFormat="1" ht="20.25">
      <c r="A16" s="66"/>
      <c r="B16" s="67"/>
      <c r="C16" s="603" t="s">
        <v>286</v>
      </c>
      <c r="D16" s="603"/>
      <c r="E16" s="603"/>
      <c r="F16" s="67"/>
      <c r="G16" s="66"/>
      <c r="H16" s="66"/>
      <c r="I16" s="82" t="s">
        <v>281</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row>
    <row r="17" spans="1:137" s="68" customFormat="1" ht="30.75" customHeight="1">
      <c r="A17" s="66"/>
      <c r="B17" s="60" t="s">
        <v>401</v>
      </c>
      <c r="C17" s="602" t="s">
        <v>402</v>
      </c>
      <c r="D17" s="602"/>
      <c r="E17" s="602"/>
      <c r="F17" s="88">
        <v>1</v>
      </c>
      <c r="G17" s="66"/>
      <c r="H17" s="66"/>
      <c r="I17" s="81" t="s">
        <v>286</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row>
    <row r="18" spans="1:137" s="68" customFormat="1" ht="30.75" customHeight="1">
      <c r="A18" s="66"/>
      <c r="B18" s="61" t="s">
        <v>403</v>
      </c>
      <c r="C18" s="602" t="s">
        <v>312</v>
      </c>
      <c r="D18" s="602"/>
      <c r="E18" s="602"/>
      <c r="F18" s="88">
        <v>2</v>
      </c>
      <c r="G18" s="66"/>
      <c r="H18" s="66"/>
      <c r="I18" s="81" t="s">
        <v>314</v>
      </c>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row>
    <row r="19" spans="1:137" s="68" customFormat="1" ht="30.75" customHeight="1">
      <c r="A19" s="66"/>
      <c r="B19" s="62" t="s">
        <v>404</v>
      </c>
      <c r="C19" s="602" t="s">
        <v>287</v>
      </c>
      <c r="D19" s="602"/>
      <c r="E19" s="602"/>
      <c r="F19" s="88">
        <v>3</v>
      </c>
      <c r="G19" s="66"/>
      <c r="H19" s="66"/>
      <c r="I19" s="81" t="s">
        <v>317</v>
      </c>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row>
    <row r="20" spans="1:137" s="68" customFormat="1" ht="30.75" customHeight="1">
      <c r="A20" s="66"/>
      <c r="B20" s="63" t="s">
        <v>405</v>
      </c>
      <c r="C20" s="602" t="s">
        <v>295</v>
      </c>
      <c r="D20" s="602"/>
      <c r="E20" s="602"/>
      <c r="F20" s="88">
        <v>4</v>
      </c>
      <c r="G20" s="66"/>
      <c r="H20" s="66"/>
      <c r="I20" s="81" t="s">
        <v>289</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row>
    <row r="21" spans="1:137" s="68" customFormat="1" ht="30.75" customHeight="1">
      <c r="A21" s="66"/>
      <c r="B21" s="64" t="s">
        <v>406</v>
      </c>
      <c r="C21" s="602" t="s">
        <v>327</v>
      </c>
      <c r="D21" s="602"/>
      <c r="E21" s="602"/>
      <c r="F21" s="88">
        <v>5</v>
      </c>
      <c r="G21" s="66"/>
      <c r="H21" s="66"/>
      <c r="I21" s="81" t="str">
        <f>C48</f>
        <v>Interrupción o afectación en la prestación del servicio administrativo</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row>
    <row r="22" spans="1:137" s="68" customFormat="1" ht="20.25">
      <c r="A22" s="66"/>
      <c r="B22" s="74"/>
      <c r="C22" s="65"/>
      <c r="D22" s="65"/>
      <c r="E22" s="65"/>
      <c r="F22" s="75"/>
      <c r="G22" s="66"/>
      <c r="H22" s="66"/>
      <c r="I22" s="81" t="str">
        <f>C56</f>
        <v>Afectación Ambiental</v>
      </c>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row>
    <row r="23" spans="1:137" s="68" customFormat="1" ht="20.25">
      <c r="A23" s="66"/>
      <c r="B23" s="74"/>
      <c r="C23" s="65"/>
      <c r="D23" s="65"/>
      <c r="E23" s="65"/>
      <c r="F23" s="75"/>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row>
    <row r="24" spans="1:137" s="68" customFormat="1" ht="20.25">
      <c r="A24" s="66"/>
      <c r="B24" s="67"/>
      <c r="C24" s="604" t="s">
        <v>314</v>
      </c>
      <c r="D24" s="604"/>
      <c r="E24" s="604"/>
      <c r="F24" s="75"/>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row>
    <row r="25" spans="1:137" s="68" customFormat="1" ht="20.25">
      <c r="A25" s="66"/>
      <c r="B25" s="69" t="s">
        <v>401</v>
      </c>
      <c r="C25" s="602" t="s">
        <v>407</v>
      </c>
      <c r="D25" s="602"/>
      <c r="E25" s="602"/>
      <c r="F25" s="88">
        <v>1</v>
      </c>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row>
    <row r="26" spans="1:137" s="68" customFormat="1" ht="20.25">
      <c r="A26" s="66"/>
      <c r="B26" s="70" t="s">
        <v>403</v>
      </c>
      <c r="C26" s="602" t="s">
        <v>408</v>
      </c>
      <c r="D26" s="602"/>
      <c r="E26" s="602"/>
      <c r="F26" s="88">
        <v>2</v>
      </c>
      <c r="G26" s="66"/>
      <c r="H26" s="66"/>
      <c r="I26" s="74"/>
      <c r="J26" s="74"/>
      <c r="K26" s="74"/>
      <c r="L26" s="74"/>
      <c r="M26" s="74"/>
      <c r="N26" s="74"/>
      <c r="O26" s="74"/>
      <c r="P26" s="74"/>
      <c r="Q26" s="74"/>
      <c r="R26" s="74"/>
      <c r="S26" s="74"/>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row>
    <row r="27" spans="1:137" s="68" customFormat="1" ht="20.25">
      <c r="A27" s="66"/>
      <c r="B27" s="71" t="s">
        <v>404</v>
      </c>
      <c r="C27" s="602" t="s">
        <v>315</v>
      </c>
      <c r="D27" s="602"/>
      <c r="E27" s="602"/>
      <c r="F27" s="88">
        <v>3</v>
      </c>
      <c r="G27" s="66"/>
      <c r="H27" s="66"/>
      <c r="I27" s="74" t="e" cm="1">
        <f t="array" aca="1" ref="I27:I31" ca="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#NAME?</v>
      </c>
      <c r="J27" s="74"/>
      <c r="K27" s="74"/>
      <c r="L27" s="74"/>
      <c r="M27" s="74"/>
      <c r="N27" s="74"/>
      <c r="O27" s="74"/>
      <c r="P27" s="74"/>
      <c r="Q27" s="74"/>
      <c r="R27" s="74"/>
      <c r="S27" s="74"/>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row>
    <row r="28" spans="1:137" s="68" customFormat="1" ht="20.25">
      <c r="A28" s="66"/>
      <c r="B28" s="72" t="s">
        <v>405</v>
      </c>
      <c r="C28" s="602" t="s">
        <v>409</v>
      </c>
      <c r="D28" s="602"/>
      <c r="E28" s="602"/>
      <c r="F28" s="88">
        <v>4</v>
      </c>
      <c r="G28" s="66"/>
      <c r="H28" s="66"/>
      <c r="I28" s="74" t="e">
        <f ca="1"/>
        <v>#NAME?</v>
      </c>
      <c r="J28" s="74"/>
      <c r="K28" s="74"/>
      <c r="L28" s="74"/>
      <c r="M28" s="74"/>
      <c r="N28" s="74"/>
      <c r="O28" s="74"/>
      <c r="P28" s="74"/>
      <c r="Q28" s="74"/>
      <c r="R28" s="74"/>
      <c r="S28" s="74"/>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row>
    <row r="29" spans="1:137" s="68" customFormat="1" ht="20.25">
      <c r="A29" s="66"/>
      <c r="B29" s="73" t="s">
        <v>406</v>
      </c>
      <c r="C29" s="602" t="s">
        <v>329</v>
      </c>
      <c r="D29" s="602"/>
      <c r="E29" s="602"/>
      <c r="F29" s="88">
        <v>5</v>
      </c>
      <c r="G29" s="66"/>
      <c r="H29" s="66"/>
      <c r="I29" s="74" t="e">
        <f ca="1"/>
        <v>#NAME?</v>
      </c>
      <c r="J29" s="74"/>
      <c r="K29" s="74"/>
      <c r="L29" s="74"/>
      <c r="M29" s="74"/>
      <c r="N29" s="74"/>
      <c r="O29" s="74"/>
      <c r="P29" s="74"/>
      <c r="Q29" s="74"/>
      <c r="R29" s="74"/>
      <c r="S29" s="74"/>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row>
    <row r="30" spans="1:137" s="68" customFormat="1" ht="20.25">
      <c r="A30" s="66"/>
      <c r="B30" s="74"/>
      <c r="C30" s="65"/>
      <c r="D30" s="65"/>
      <c r="E30" s="65"/>
      <c r="F30" s="75"/>
      <c r="G30" s="66"/>
      <c r="H30" s="66"/>
      <c r="I30" s="74" t="e">
        <f ca="1"/>
        <v>#NAME?</v>
      </c>
      <c r="J30" s="74"/>
      <c r="K30" s="74"/>
      <c r="L30" s="74"/>
      <c r="M30" s="74"/>
      <c r="N30" s="74"/>
      <c r="O30" s="74"/>
      <c r="P30" s="74"/>
      <c r="Q30" s="74"/>
      <c r="R30" s="74"/>
      <c r="S30" s="74"/>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row>
    <row r="31" spans="1:137" s="66" customFormat="1" ht="20.25">
      <c r="B31" s="76"/>
      <c r="C31" s="76"/>
      <c r="D31" s="76"/>
      <c r="E31" s="76"/>
      <c r="F31" s="75"/>
      <c r="I31" s="74" t="e">
        <f ca="1"/>
        <v>#NAME?</v>
      </c>
      <c r="J31" s="74"/>
      <c r="K31" s="74"/>
      <c r="L31" s="74"/>
      <c r="M31" s="74"/>
      <c r="N31" s="74"/>
      <c r="O31" s="74"/>
      <c r="P31" s="74"/>
      <c r="Q31" s="74"/>
      <c r="R31" s="74"/>
      <c r="S31" s="74"/>
    </row>
    <row r="32" spans="1:137" s="66" customFormat="1" ht="20.25">
      <c r="B32" s="87"/>
      <c r="C32" s="603" t="s">
        <v>317</v>
      </c>
      <c r="D32" s="603"/>
      <c r="E32" s="603"/>
      <c r="F32" s="75"/>
      <c r="I32" s="74"/>
      <c r="J32" s="74"/>
      <c r="K32" s="74"/>
      <c r="L32" s="74"/>
      <c r="M32" s="74"/>
      <c r="N32" s="74"/>
      <c r="O32" s="74"/>
      <c r="P32" s="74"/>
      <c r="Q32" s="74"/>
      <c r="R32" s="74"/>
      <c r="S32" s="74"/>
    </row>
    <row r="33" spans="2:19" s="66" customFormat="1" ht="20.25">
      <c r="B33" s="60" t="s">
        <v>401</v>
      </c>
      <c r="C33" s="602" t="s">
        <v>320</v>
      </c>
      <c r="D33" s="602"/>
      <c r="E33" s="602"/>
      <c r="F33" s="88">
        <v>1</v>
      </c>
      <c r="I33" s="7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4"/>
      <c r="K33" s="74"/>
      <c r="L33" s="74"/>
      <c r="M33" s="74"/>
      <c r="N33" s="74"/>
      <c r="O33" s="74"/>
      <c r="P33" s="74"/>
      <c r="Q33" s="74"/>
      <c r="R33" s="74"/>
      <c r="S33" s="74"/>
    </row>
    <row r="34" spans="2:19" s="66" customFormat="1" ht="20.25">
      <c r="B34" s="61" t="s">
        <v>403</v>
      </c>
      <c r="C34" s="602" t="s">
        <v>410</v>
      </c>
      <c r="D34" s="602"/>
      <c r="E34" s="602"/>
      <c r="F34" s="88">
        <v>2</v>
      </c>
      <c r="I34" s="74" t="str">
        <v xml:space="preserve">Si el hecho llegara a presentarse, tendría bajo impacto o efecto sobre la entidad.
</v>
      </c>
      <c r="J34" s="74"/>
      <c r="K34" s="74"/>
      <c r="L34" s="74"/>
      <c r="M34" s="74"/>
      <c r="N34" s="74"/>
      <c r="O34" s="74"/>
      <c r="P34" s="74"/>
      <c r="Q34" s="74"/>
      <c r="R34" s="74"/>
      <c r="S34" s="74"/>
    </row>
    <row r="35" spans="2:19" s="66" customFormat="1" ht="20.25">
      <c r="B35" s="62" t="s">
        <v>404</v>
      </c>
      <c r="C35" s="602" t="s">
        <v>318</v>
      </c>
      <c r="D35" s="602"/>
      <c r="E35" s="602"/>
      <c r="F35" s="88">
        <v>3</v>
      </c>
      <c r="I35" s="74" t="str">
        <v xml:space="preserve">Si el hecho llegara a presentarse, tendría medianas consecuencias o efectos sobre la entidad.
</v>
      </c>
      <c r="J35" s="74"/>
      <c r="K35" s="74"/>
      <c r="L35" s="74"/>
      <c r="M35" s="74"/>
      <c r="N35" s="74"/>
      <c r="O35" s="74"/>
      <c r="P35" s="74"/>
      <c r="Q35" s="74"/>
      <c r="R35" s="74"/>
      <c r="S35" s="74"/>
    </row>
    <row r="36" spans="2:19" s="66" customFormat="1" ht="20.25">
      <c r="B36" s="63" t="s">
        <v>405</v>
      </c>
      <c r="C36" s="602" t="s">
        <v>323</v>
      </c>
      <c r="D36" s="602"/>
      <c r="E36" s="602"/>
      <c r="F36" s="88">
        <v>4</v>
      </c>
      <c r="I36" s="74" t="str">
        <v xml:space="preserve">Si el hecho llegara a presentarse, tendría altas consecuencias o efectos sobre la entidad
</v>
      </c>
      <c r="J36" s="74"/>
      <c r="K36" s="74"/>
      <c r="L36" s="74"/>
      <c r="M36" s="74"/>
      <c r="N36" s="74"/>
      <c r="O36" s="74"/>
      <c r="P36" s="74"/>
      <c r="Q36" s="74"/>
      <c r="R36" s="74"/>
      <c r="S36" s="74"/>
    </row>
    <row r="37" spans="2:19" s="66" customFormat="1" ht="20.25">
      <c r="B37" s="64" t="s">
        <v>406</v>
      </c>
      <c r="C37" s="602" t="s">
        <v>411</v>
      </c>
      <c r="D37" s="602"/>
      <c r="E37" s="602"/>
      <c r="F37" s="88">
        <v>5</v>
      </c>
      <c r="I37" s="74" t="str">
        <v xml:space="preserve">Si el hecho llegara a presentarse, tendría desastrosas consecuencias o efectos sobre la entidad.
</v>
      </c>
      <c r="J37" s="74"/>
      <c r="K37" s="74"/>
      <c r="L37" s="74"/>
      <c r="M37" s="74"/>
      <c r="N37" s="74"/>
      <c r="O37" s="74"/>
      <c r="P37" s="74"/>
      <c r="Q37" s="74"/>
      <c r="R37" s="74"/>
      <c r="S37" s="74"/>
    </row>
    <row r="38" spans="2:19" s="66" customFormat="1" ht="20.25">
      <c r="B38" s="76"/>
      <c r="C38" s="76"/>
      <c r="D38" s="76"/>
      <c r="E38" s="76"/>
      <c r="F38" s="75"/>
      <c r="I38" s="74"/>
      <c r="J38" s="74"/>
      <c r="K38" s="74"/>
      <c r="L38" s="74"/>
      <c r="M38" s="74"/>
      <c r="N38" s="74"/>
      <c r="O38" s="74"/>
      <c r="P38" s="74"/>
      <c r="Q38" s="74"/>
      <c r="R38" s="74"/>
      <c r="S38" s="74"/>
    </row>
    <row r="39" spans="2:19" s="66" customFormat="1" ht="20.25">
      <c r="B39" s="76"/>
      <c r="C39" s="76"/>
      <c r="D39" s="76"/>
      <c r="E39" s="76"/>
      <c r="F39" s="75"/>
    </row>
    <row r="40" spans="2:19" s="66" customFormat="1" ht="20.25">
      <c r="B40" s="67"/>
      <c r="C40" s="603" t="s">
        <v>289</v>
      </c>
      <c r="D40" s="603"/>
      <c r="E40" s="603"/>
      <c r="F40" s="75"/>
    </row>
    <row r="41" spans="2:19" s="66" customFormat="1" ht="20.25">
      <c r="B41" s="89" t="s">
        <v>401</v>
      </c>
      <c r="C41" s="602" t="s">
        <v>412</v>
      </c>
      <c r="D41" s="602"/>
      <c r="E41" s="602"/>
      <c r="F41" s="88">
        <v>1</v>
      </c>
    </row>
    <row r="42" spans="2:19" s="66" customFormat="1" ht="20.25">
      <c r="B42" s="90" t="s">
        <v>403</v>
      </c>
      <c r="C42" s="602" t="s">
        <v>290</v>
      </c>
      <c r="D42" s="602"/>
      <c r="E42" s="602"/>
      <c r="F42" s="88">
        <v>2</v>
      </c>
    </row>
    <row r="43" spans="2:19" s="66" customFormat="1" ht="20.25">
      <c r="B43" s="91" t="s">
        <v>404</v>
      </c>
      <c r="C43" s="602" t="s">
        <v>303</v>
      </c>
      <c r="D43" s="602"/>
      <c r="E43" s="602"/>
      <c r="F43" s="88">
        <v>3</v>
      </c>
    </row>
    <row r="44" spans="2:19" s="66" customFormat="1" ht="20.25">
      <c r="B44" s="92" t="s">
        <v>405</v>
      </c>
      <c r="C44" s="602" t="s">
        <v>413</v>
      </c>
      <c r="D44" s="602"/>
      <c r="E44" s="602"/>
      <c r="F44" s="88">
        <v>4</v>
      </c>
    </row>
    <row r="45" spans="2:19" s="66" customFormat="1" ht="20.25">
      <c r="B45" s="93" t="s">
        <v>406</v>
      </c>
      <c r="C45" s="602" t="s">
        <v>414</v>
      </c>
      <c r="D45" s="602"/>
      <c r="E45" s="602"/>
      <c r="F45" s="88">
        <v>5</v>
      </c>
    </row>
    <row r="46" spans="2:19" s="66" customFormat="1" ht="20.25">
      <c r="B46" s="74"/>
      <c r="C46" s="74" t="s">
        <v>415</v>
      </c>
      <c r="D46" s="74"/>
      <c r="F46" s="75"/>
    </row>
    <row r="47" spans="2:19" s="66" customFormat="1" ht="20.25">
      <c r="B47" s="74"/>
      <c r="C47" s="74"/>
      <c r="D47" s="74"/>
      <c r="F47" s="75"/>
    </row>
    <row r="48" spans="2:19" s="66" customFormat="1" ht="20.25">
      <c r="B48" s="67"/>
      <c r="C48" s="604" t="s">
        <v>335</v>
      </c>
      <c r="D48" s="604"/>
      <c r="E48" s="604"/>
      <c r="F48" s="75"/>
    </row>
    <row r="49" spans="2:11" s="66" customFormat="1" ht="20.25" customHeight="1">
      <c r="B49" s="69" t="s">
        <v>401</v>
      </c>
      <c r="C49" s="602" t="s">
        <v>336</v>
      </c>
      <c r="D49" s="602"/>
      <c r="E49" s="602"/>
      <c r="F49" s="88">
        <v>1</v>
      </c>
    </row>
    <row r="50" spans="2:11" s="66" customFormat="1" ht="20.25" customHeight="1">
      <c r="B50" s="70" t="s">
        <v>403</v>
      </c>
      <c r="C50" s="602" t="s">
        <v>416</v>
      </c>
      <c r="D50" s="602"/>
      <c r="E50" s="602"/>
      <c r="F50" s="88">
        <v>2</v>
      </c>
      <c r="K50" s="67"/>
    </row>
    <row r="51" spans="2:11" s="66" customFormat="1" ht="20.25" customHeight="1">
      <c r="B51" s="71" t="s">
        <v>404</v>
      </c>
      <c r="C51" s="602" t="s">
        <v>417</v>
      </c>
      <c r="D51" s="602"/>
      <c r="E51" s="602"/>
      <c r="F51" s="88">
        <v>3</v>
      </c>
    </row>
    <row r="52" spans="2:11" s="66" customFormat="1" ht="20.25" customHeight="1">
      <c r="B52" s="72" t="s">
        <v>405</v>
      </c>
      <c r="C52" s="602" t="s">
        <v>418</v>
      </c>
      <c r="D52" s="602"/>
      <c r="E52" s="602"/>
      <c r="F52" s="88">
        <v>4</v>
      </c>
    </row>
    <row r="53" spans="2:11" s="66" customFormat="1" ht="20.25" customHeight="1">
      <c r="B53" s="73" t="s">
        <v>406</v>
      </c>
      <c r="C53" s="602" t="s">
        <v>419</v>
      </c>
      <c r="D53" s="602"/>
      <c r="E53" s="602"/>
      <c r="F53" s="88">
        <v>5</v>
      </c>
    </row>
    <row r="54" spans="2:11" s="66" customFormat="1" ht="20.25">
      <c r="B54" s="74"/>
      <c r="C54" s="74"/>
      <c r="D54" s="74"/>
      <c r="E54" s="74"/>
      <c r="F54" s="75"/>
    </row>
    <row r="55" spans="2:11" s="66" customFormat="1" ht="20.25"/>
    <row r="56" spans="2:11" s="66" customFormat="1" ht="20.25" customHeight="1">
      <c r="B56" s="67"/>
      <c r="C56" s="84" t="s">
        <v>322</v>
      </c>
      <c r="D56" s="84"/>
      <c r="E56" s="84"/>
      <c r="F56" s="75"/>
    </row>
    <row r="57" spans="2:11" s="66" customFormat="1" ht="20.25" customHeight="1">
      <c r="B57" s="69" t="s">
        <v>401</v>
      </c>
      <c r="C57" s="605" t="s">
        <v>420</v>
      </c>
      <c r="D57" s="605"/>
      <c r="E57" s="605"/>
      <c r="F57" s="88">
        <v>1</v>
      </c>
    </row>
    <row r="58" spans="2:11" s="66" customFormat="1" ht="20.25" customHeight="1">
      <c r="B58" s="70" t="s">
        <v>403</v>
      </c>
      <c r="C58" s="605" t="s">
        <v>421</v>
      </c>
      <c r="D58" s="605"/>
      <c r="E58" s="605"/>
      <c r="F58" s="88">
        <v>2</v>
      </c>
    </row>
    <row r="59" spans="2:11" s="66" customFormat="1" ht="20.25" customHeight="1">
      <c r="B59" s="71" t="s">
        <v>404</v>
      </c>
      <c r="C59" s="605" t="s">
        <v>422</v>
      </c>
      <c r="D59" s="605"/>
      <c r="E59" s="605"/>
      <c r="F59" s="88">
        <v>3</v>
      </c>
    </row>
    <row r="60" spans="2:11" s="66" customFormat="1" ht="20.25" customHeight="1">
      <c r="B60" s="72" t="s">
        <v>405</v>
      </c>
      <c r="C60" s="605" t="s">
        <v>423</v>
      </c>
      <c r="D60" s="605"/>
      <c r="E60" s="605"/>
      <c r="F60" s="88">
        <v>4</v>
      </c>
    </row>
    <row r="61" spans="2:11" s="66" customFormat="1" ht="20.25" customHeight="1">
      <c r="B61" s="73" t="s">
        <v>406</v>
      </c>
      <c r="C61" s="605" t="s">
        <v>424</v>
      </c>
      <c r="D61" s="605"/>
      <c r="E61" s="605"/>
      <c r="F61" s="88">
        <v>5</v>
      </c>
    </row>
    <row r="62" spans="2:11" s="66" customFormat="1" ht="20.25">
      <c r="E62" s="77"/>
    </row>
    <row r="63" spans="2:11" s="66" customFormat="1" ht="20.25">
      <c r="E63" s="77"/>
    </row>
    <row r="64" spans="2:11" s="66" customFormat="1" ht="20.25">
      <c r="E64" s="77"/>
    </row>
    <row r="65" spans="5:5" s="66" customFormat="1" ht="20.25">
      <c r="E65" s="77"/>
    </row>
    <row r="66" spans="5:5" s="66" customFormat="1" ht="20.25">
      <c r="E66" s="77"/>
    </row>
    <row r="67" spans="5:5" s="66" customFormat="1" ht="20.25">
      <c r="E67" s="77"/>
    </row>
    <row r="68" spans="5:5" s="66" customFormat="1" ht="20.25">
      <c r="E68" s="77"/>
    </row>
    <row r="69" spans="5:5" s="66" customFormat="1" ht="20.25">
      <c r="E69" s="77"/>
    </row>
    <row r="70" spans="5:5" s="66" customFormat="1" ht="20.25">
      <c r="E70" s="77"/>
    </row>
    <row r="71" spans="5:5" s="66" customFormat="1" ht="20.25">
      <c r="E71" s="77"/>
    </row>
    <row r="72" spans="5:5" s="66" customFormat="1" ht="20.25">
      <c r="E72" s="77"/>
    </row>
    <row r="73" spans="5:5" s="66" customFormat="1" ht="20.25">
      <c r="E73" s="77"/>
    </row>
    <row r="74" spans="5:5" s="66" customFormat="1" ht="20.25">
      <c r="E74" s="77"/>
    </row>
    <row r="75" spans="5:5" s="66" customFormat="1" ht="20.25">
      <c r="E75" s="77"/>
    </row>
    <row r="76" spans="5:5" s="66" customFormat="1" ht="20.25">
      <c r="E76" s="77"/>
    </row>
    <row r="77" spans="5:5" s="66" customFormat="1" ht="20.25">
      <c r="E77" s="77"/>
    </row>
    <row r="78" spans="5:5" s="66" customFormat="1" ht="20.25">
      <c r="E78" s="77"/>
    </row>
    <row r="79" spans="5:5" s="66" customFormat="1" ht="20.25">
      <c r="E79" s="77"/>
    </row>
    <row r="80" spans="5:5" s="66" customFormat="1" ht="20.25">
      <c r="E80" s="77"/>
    </row>
    <row r="81" spans="5:5" s="66" customFormat="1" ht="20.25">
      <c r="E81" s="77"/>
    </row>
    <row r="82" spans="5:5" s="66" customFormat="1" ht="20.25">
      <c r="E82" s="77"/>
    </row>
    <row r="83" spans="5:5" s="66" customFormat="1" ht="20.25">
      <c r="E83" s="77"/>
    </row>
    <row r="84" spans="5:5" s="66" customFormat="1" ht="20.25">
      <c r="E84" s="77"/>
    </row>
    <row r="85" spans="5:5" s="66" customFormat="1" ht="20.25">
      <c r="E85" s="77"/>
    </row>
    <row r="86" spans="5:5" s="66" customFormat="1" ht="20.25">
      <c r="E86" s="77"/>
    </row>
    <row r="87" spans="5:5" s="66" customFormat="1" ht="20.25">
      <c r="E87" s="77"/>
    </row>
    <row r="88" spans="5:5" s="66" customFormat="1" ht="20.25">
      <c r="E88" s="77"/>
    </row>
    <row r="89" spans="5:5" s="66" customFormat="1" ht="20.25">
      <c r="E89" s="77"/>
    </row>
    <row r="90" spans="5:5" s="66" customFormat="1" ht="20.25">
      <c r="E90" s="77"/>
    </row>
    <row r="91" spans="5:5" s="66" customFormat="1" ht="20.25">
      <c r="E91" s="77"/>
    </row>
    <row r="92" spans="5:5" s="66" customFormat="1" ht="20.25">
      <c r="E92" s="77"/>
    </row>
    <row r="93" spans="5:5" s="66" customFormat="1" ht="20.25">
      <c r="E93" s="77"/>
    </row>
    <row r="94" spans="5:5" s="66" customFormat="1" ht="20.25">
      <c r="E94" s="77"/>
    </row>
    <row r="95" spans="5:5" s="66" customFormat="1" ht="20.25">
      <c r="E95" s="77"/>
    </row>
    <row r="96" spans="5:5" s="66" customFormat="1" ht="20.25">
      <c r="E96" s="77"/>
    </row>
    <row r="97" spans="5:5" s="66" customFormat="1" ht="20.25">
      <c r="E97" s="77"/>
    </row>
    <row r="98" spans="5:5" s="66" customFormat="1" ht="20.25">
      <c r="E98" s="77"/>
    </row>
    <row r="99" spans="5:5" s="66" customFormat="1" ht="20.25">
      <c r="E99" s="77"/>
    </row>
    <row r="100" spans="5:5" s="66" customFormat="1" ht="20.25">
      <c r="E100" s="77"/>
    </row>
    <row r="101" spans="5:5" s="66" customFormat="1" ht="20.25">
      <c r="E101" s="77"/>
    </row>
    <row r="102" spans="5:5" s="66" customFormat="1" ht="20.25">
      <c r="E102" s="77"/>
    </row>
    <row r="103" spans="5:5" s="66" customFormat="1" ht="20.25">
      <c r="E103" s="77"/>
    </row>
    <row r="104" spans="5:5" s="66" customFormat="1" ht="20.25">
      <c r="E104" s="77"/>
    </row>
    <row r="105" spans="5:5" s="66" customFormat="1" ht="20.25">
      <c r="E105" s="77"/>
    </row>
    <row r="106" spans="5:5" s="66" customFormat="1" ht="20.25">
      <c r="E106" s="77"/>
    </row>
    <row r="107" spans="5:5" s="66" customFormat="1" ht="20.25">
      <c r="E107" s="77"/>
    </row>
    <row r="108" spans="5:5" s="66" customFormat="1" ht="20.25">
      <c r="E108" s="77"/>
    </row>
    <row r="109" spans="5:5" s="66" customFormat="1" ht="20.25">
      <c r="E109" s="77"/>
    </row>
    <row r="110" spans="5:5" s="66" customFormat="1" ht="20.25">
      <c r="E110" s="77"/>
    </row>
    <row r="111" spans="5:5" s="66" customFormat="1" ht="20.25">
      <c r="E111" s="77"/>
    </row>
    <row r="112" spans="5:5" s="66" customFormat="1" ht="20.25">
      <c r="E112" s="77"/>
    </row>
    <row r="113" spans="5:5" s="66" customFormat="1" ht="20.25">
      <c r="E113" s="77"/>
    </row>
    <row r="114" spans="5:5" s="66" customFormat="1" ht="20.25">
      <c r="E114" s="77"/>
    </row>
    <row r="115" spans="5:5" s="66" customFormat="1" ht="20.25">
      <c r="E115" s="77"/>
    </row>
    <row r="116" spans="5:5" s="66" customFormat="1" ht="20.25">
      <c r="E116" s="77"/>
    </row>
    <row r="117" spans="5:5" s="66" customFormat="1" ht="20.25">
      <c r="E117" s="77"/>
    </row>
    <row r="118" spans="5:5" s="66" customFormat="1" ht="20.25">
      <c r="E118" s="77"/>
    </row>
    <row r="119" spans="5:5" s="66" customFormat="1" ht="20.25">
      <c r="E119" s="77"/>
    </row>
    <row r="120" spans="5:5" s="66" customFormat="1" ht="20.25">
      <c r="E120" s="77"/>
    </row>
    <row r="121" spans="5:5" s="66" customFormat="1" ht="20.25">
      <c r="E121" s="77"/>
    </row>
    <row r="122" spans="5:5" s="66" customFormat="1" ht="20.25">
      <c r="E122" s="77"/>
    </row>
    <row r="123" spans="5:5" s="66" customFormat="1" ht="20.25">
      <c r="E123" s="77"/>
    </row>
    <row r="124" spans="5:5" s="66" customFormat="1" ht="20.25">
      <c r="E124" s="77"/>
    </row>
    <row r="125" spans="5:5" s="66" customFormat="1" ht="20.25">
      <c r="E125" s="77"/>
    </row>
    <row r="126" spans="5:5" s="66" customFormat="1" ht="20.25">
      <c r="E126" s="77"/>
    </row>
    <row r="127" spans="5:5" s="66" customFormat="1" ht="20.25">
      <c r="E127" s="77"/>
    </row>
    <row r="128" spans="5:5" s="66" customFormat="1" ht="20.25">
      <c r="E128" s="77"/>
    </row>
    <row r="129" spans="5:5" s="66" customFormat="1" ht="20.25">
      <c r="E129" s="77"/>
    </row>
    <row r="130" spans="5:5" s="66" customFormat="1" ht="20.25">
      <c r="E130" s="77"/>
    </row>
    <row r="131" spans="5:5" s="66" customFormat="1" ht="20.25">
      <c r="E131" s="77"/>
    </row>
    <row r="132" spans="5:5" s="66" customFormat="1" ht="20.25">
      <c r="E132" s="77"/>
    </row>
    <row r="133" spans="5:5" s="66" customFormat="1" ht="20.25">
      <c r="E133" s="77"/>
    </row>
    <row r="134" spans="5:5" s="66" customFormat="1" ht="20.25">
      <c r="E134" s="77"/>
    </row>
    <row r="135" spans="5:5" s="66" customFormat="1" ht="20.25">
      <c r="E135" s="77"/>
    </row>
    <row r="136" spans="5:5" s="66" customFormat="1" ht="20.25">
      <c r="E136" s="77"/>
    </row>
    <row r="137" spans="5:5" s="66" customFormat="1" ht="20.25">
      <c r="E137" s="77"/>
    </row>
    <row r="138" spans="5:5" s="66" customFormat="1" ht="20.25">
      <c r="E138" s="77"/>
    </row>
    <row r="139" spans="5:5" s="66" customFormat="1" ht="20.25">
      <c r="E139" s="77"/>
    </row>
    <row r="140" spans="5:5" s="66" customFormat="1" ht="20.25">
      <c r="E140" s="77"/>
    </row>
    <row r="141" spans="5:5" s="66" customFormat="1" ht="20.25">
      <c r="E141" s="77"/>
    </row>
    <row r="142" spans="5:5" s="66" customFormat="1" ht="20.25">
      <c r="E142" s="77"/>
    </row>
    <row r="143" spans="5:5" s="66" customFormat="1" ht="20.25">
      <c r="E143" s="77"/>
    </row>
    <row r="144" spans="5:5" s="66" customFormat="1" ht="20.25">
      <c r="E144" s="77"/>
    </row>
    <row r="145" spans="5:5" s="66" customFormat="1" ht="20.25">
      <c r="E145" s="77"/>
    </row>
    <row r="146" spans="5:5" s="66" customFormat="1" ht="20.25">
      <c r="E146" s="77"/>
    </row>
    <row r="147" spans="5:5" s="66" customFormat="1" ht="20.25">
      <c r="E147" s="77"/>
    </row>
    <row r="148" spans="5:5" s="66" customFormat="1" ht="20.25">
      <c r="E148" s="77"/>
    </row>
    <row r="149" spans="5:5" s="66" customFormat="1" ht="20.25">
      <c r="E149" s="77"/>
    </row>
    <row r="150" spans="5:5" s="66" customFormat="1" ht="20.25">
      <c r="E150" s="77"/>
    </row>
    <row r="151" spans="5:5" s="66" customFormat="1" ht="20.25">
      <c r="E151" s="77"/>
    </row>
    <row r="152" spans="5:5" s="66" customFormat="1" ht="20.25">
      <c r="E152" s="77"/>
    </row>
    <row r="153" spans="5:5" s="66" customFormat="1" ht="20.25">
      <c r="E153" s="77"/>
    </row>
    <row r="154" spans="5:5" s="66" customFormat="1" ht="20.25">
      <c r="E154" s="77"/>
    </row>
    <row r="155" spans="5:5" s="66" customFormat="1" ht="20.25">
      <c r="E155" s="77"/>
    </row>
    <row r="156" spans="5:5" s="66" customFormat="1" ht="20.25">
      <c r="E156" s="77"/>
    </row>
    <row r="157" spans="5:5" s="66" customFormat="1" ht="20.25">
      <c r="E157" s="77"/>
    </row>
    <row r="158" spans="5:5" s="66" customFormat="1" ht="20.25">
      <c r="E158" s="77"/>
    </row>
    <row r="159" spans="5:5" s="66" customFormat="1" ht="20.25">
      <c r="E159" s="77"/>
    </row>
    <row r="160" spans="5:5" s="66" customFormat="1" ht="20.25">
      <c r="E160" s="77"/>
    </row>
    <row r="161" spans="5:5" s="66" customFormat="1" ht="20.25">
      <c r="E161" s="77"/>
    </row>
    <row r="162" spans="5:5" s="66" customFormat="1" ht="20.25">
      <c r="E162" s="77"/>
    </row>
    <row r="163" spans="5:5" s="66" customFormat="1" ht="20.25">
      <c r="E163" s="77"/>
    </row>
    <row r="164" spans="5:5" s="66" customFormat="1" ht="20.25">
      <c r="E164" s="77"/>
    </row>
    <row r="165" spans="5:5" s="66" customFormat="1" ht="20.25">
      <c r="E165" s="77"/>
    </row>
    <row r="166" spans="5:5" s="66" customFormat="1" ht="20.25">
      <c r="E166" s="77"/>
    </row>
    <row r="167" spans="5:5" s="66" customFormat="1" ht="20.25">
      <c r="E167" s="77"/>
    </row>
    <row r="168" spans="5:5" s="66" customFormat="1" ht="20.25">
      <c r="E168" s="77"/>
    </row>
    <row r="169" spans="5:5" s="66" customFormat="1" ht="20.25">
      <c r="E169" s="77"/>
    </row>
    <row r="170" spans="5:5" s="66" customFormat="1" ht="20.25">
      <c r="E170" s="77"/>
    </row>
    <row r="171" spans="5:5" s="66" customFormat="1" ht="20.25">
      <c r="E171" s="77"/>
    </row>
    <row r="172" spans="5:5" s="66" customFormat="1" ht="20.25">
      <c r="E172" s="77"/>
    </row>
    <row r="173" spans="5:5" s="66" customFormat="1" ht="20.25">
      <c r="E173" s="77"/>
    </row>
    <row r="174" spans="5:5" s="66" customFormat="1" ht="20.25">
      <c r="E174" s="77"/>
    </row>
    <row r="175" spans="5:5" s="66" customFormat="1" ht="20.25">
      <c r="E175" s="77"/>
    </row>
    <row r="176" spans="5:5" s="66" customFormat="1" ht="20.25">
      <c r="E176" s="77"/>
    </row>
    <row r="177" spans="5:5" s="66" customFormat="1" ht="20.25">
      <c r="E177" s="77"/>
    </row>
    <row r="178" spans="5:5" s="66" customFormat="1" ht="20.25">
      <c r="E178" s="77"/>
    </row>
    <row r="179" spans="5:5" s="66" customFormat="1" ht="20.25">
      <c r="E179" s="77"/>
    </row>
    <row r="180" spans="5:5" s="66" customFormat="1" ht="20.25">
      <c r="E180" s="77"/>
    </row>
    <row r="181" spans="5:5" s="66" customFormat="1" ht="20.25">
      <c r="E181" s="77"/>
    </row>
    <row r="182" spans="5:5" s="66" customFormat="1" ht="20.25">
      <c r="E182" s="77"/>
    </row>
    <row r="183" spans="5:5" s="66" customFormat="1" ht="20.25">
      <c r="E183" s="77"/>
    </row>
    <row r="184" spans="5:5" s="66" customFormat="1" ht="20.25">
      <c r="E184" s="77"/>
    </row>
    <row r="185" spans="5:5" s="66" customFormat="1" ht="20.25">
      <c r="E185" s="77"/>
    </row>
    <row r="186" spans="5:5" s="66" customFormat="1" ht="20.25">
      <c r="E186" s="77"/>
    </row>
    <row r="187" spans="5:5" s="66" customFormat="1" ht="20.25">
      <c r="E187" s="77"/>
    </row>
    <row r="188" spans="5:5" s="66" customFormat="1" ht="20.25">
      <c r="E188" s="77"/>
    </row>
    <row r="189" spans="5:5" s="66" customFormat="1" ht="20.25">
      <c r="E189" s="77"/>
    </row>
    <row r="190" spans="5:5" s="66" customFormat="1" ht="20.25">
      <c r="E190" s="77"/>
    </row>
    <row r="191" spans="5:5" s="66" customFormat="1" ht="20.25">
      <c r="E191" s="77"/>
    </row>
    <row r="192" spans="5:5" s="66" customFormat="1" ht="20.25">
      <c r="E192" s="77"/>
    </row>
    <row r="193" spans="5:5" s="66" customFormat="1" ht="20.25">
      <c r="E193" s="77"/>
    </row>
    <row r="194" spans="5:5" s="66" customFormat="1" ht="20.25">
      <c r="E194" s="77"/>
    </row>
    <row r="195" spans="5:5" s="66" customFormat="1" ht="20.25">
      <c r="E195" s="77"/>
    </row>
    <row r="196" spans="5:5" s="66" customFormat="1" ht="20.25">
      <c r="E196" s="77"/>
    </row>
    <row r="197" spans="5:5" s="66" customFormat="1" ht="20.25">
      <c r="E197" s="77"/>
    </row>
    <row r="198" spans="5:5" s="66" customFormat="1" ht="20.25">
      <c r="E198" s="77"/>
    </row>
    <row r="199" spans="5:5" s="2" customFormat="1">
      <c r="E199" s="39"/>
    </row>
    <row r="200" spans="5:5" s="2" customFormat="1">
      <c r="E200" s="39"/>
    </row>
    <row r="201" spans="5:5" s="2" customFormat="1">
      <c r="E201" s="39"/>
    </row>
    <row r="202" spans="5:5" s="2" customFormat="1">
      <c r="E202" s="39"/>
    </row>
    <row r="203" spans="5:5" s="2" customFormat="1">
      <c r="E203" s="39"/>
    </row>
    <row r="204" spans="5:5" s="2" customFormat="1">
      <c r="E204" s="39"/>
    </row>
    <row r="205" spans="5:5" s="2" customFormat="1">
      <c r="E205" s="39"/>
    </row>
    <row r="206" spans="5:5" s="2" customFormat="1">
      <c r="E206" s="39"/>
    </row>
    <row r="207" spans="5:5" s="2" customFormat="1">
      <c r="E207" s="39"/>
    </row>
    <row r="208" spans="5:5" s="2" customFormat="1">
      <c r="E208" s="39"/>
    </row>
    <row r="209" spans="5:5" s="2" customFormat="1">
      <c r="E209" s="39"/>
    </row>
    <row r="210" spans="5:5" s="2" customFormat="1">
      <c r="E210" s="39"/>
    </row>
    <row r="211" spans="5:5" s="2" customFormat="1">
      <c r="E211" s="39"/>
    </row>
    <row r="212" spans="5:5" s="2" customFormat="1">
      <c r="E212" s="39"/>
    </row>
    <row r="213" spans="5:5" s="2" customFormat="1">
      <c r="E213" s="39"/>
    </row>
    <row r="214" spans="5:5" s="2" customFormat="1">
      <c r="E214" s="39"/>
    </row>
    <row r="215" spans="5:5" s="2" customFormat="1">
      <c r="E215" s="39"/>
    </row>
    <row r="216" spans="5:5" s="2" customFormat="1">
      <c r="E216" s="39"/>
    </row>
    <row r="217" spans="5:5" s="2" customFormat="1">
      <c r="E217" s="39"/>
    </row>
    <row r="218" spans="5:5" s="2" customFormat="1">
      <c r="E218" s="39"/>
    </row>
    <row r="219" spans="5:5" s="2" customFormat="1">
      <c r="E219" s="39"/>
    </row>
    <row r="220" spans="5:5" s="2" customFormat="1">
      <c r="E220" s="39"/>
    </row>
    <row r="221" spans="5:5" s="2" customFormat="1">
      <c r="E221" s="39"/>
    </row>
    <row r="222" spans="5:5" s="2" customFormat="1">
      <c r="E222" s="39"/>
    </row>
    <row r="223" spans="5:5" s="2" customFormat="1">
      <c r="E223" s="39"/>
    </row>
    <row r="224" spans="5:5" s="2" customFormat="1">
      <c r="E224" s="39"/>
    </row>
    <row r="225" spans="5:5" s="2" customFormat="1">
      <c r="E225" s="39"/>
    </row>
    <row r="226" spans="5:5" s="2" customFormat="1">
      <c r="E226" s="39"/>
    </row>
    <row r="227" spans="5:5" s="2" customFormat="1">
      <c r="E227" s="39"/>
    </row>
    <row r="228" spans="5:5" s="2" customFormat="1">
      <c r="E228" s="39"/>
    </row>
    <row r="229" spans="5:5" s="2" customFormat="1">
      <c r="E229" s="39"/>
    </row>
    <row r="230" spans="5:5" s="2" customFormat="1">
      <c r="E230" s="39"/>
    </row>
    <row r="231" spans="5:5" s="2" customFormat="1">
      <c r="E231" s="39"/>
    </row>
    <row r="232" spans="5:5" s="2" customFormat="1">
      <c r="E232" s="39"/>
    </row>
    <row r="233" spans="5:5" s="2" customFormat="1">
      <c r="E233" s="39"/>
    </row>
    <row r="234" spans="5:5" s="2" customFormat="1">
      <c r="E234" s="39"/>
    </row>
    <row r="235" spans="5:5" s="2" customFormat="1">
      <c r="E235" s="39"/>
    </row>
    <row r="236" spans="5:5" s="2" customFormat="1">
      <c r="E236" s="39"/>
    </row>
    <row r="237" spans="5:5" s="2" customFormat="1">
      <c r="E237" s="39"/>
    </row>
    <row r="238" spans="5:5" s="2" customFormat="1">
      <c r="E238" s="39"/>
    </row>
    <row r="239" spans="5:5" s="2" customFormat="1">
      <c r="E239" s="39"/>
    </row>
    <row r="240" spans="5:5" s="2" customFormat="1">
      <c r="E240" s="39"/>
    </row>
    <row r="241" spans="5:5" s="2" customFormat="1">
      <c r="E241" s="39"/>
    </row>
    <row r="242" spans="5:5" s="2" customFormat="1">
      <c r="E242" s="39"/>
    </row>
    <row r="243" spans="5:5" s="2" customFormat="1">
      <c r="E243" s="39"/>
    </row>
    <row r="244" spans="5:5" s="2" customFormat="1">
      <c r="E244" s="39"/>
    </row>
    <row r="245" spans="5:5" s="2" customFormat="1">
      <c r="E245" s="39"/>
    </row>
    <row r="246" spans="5:5" s="2" customFormat="1">
      <c r="E246" s="39"/>
    </row>
    <row r="247" spans="5:5" s="2" customFormat="1">
      <c r="E247" s="39"/>
    </row>
    <row r="248" spans="5:5" s="2" customFormat="1">
      <c r="E248" s="39"/>
    </row>
    <row r="249" spans="5:5" s="2" customFormat="1">
      <c r="E249" s="39"/>
    </row>
    <row r="250" spans="5:5" s="2" customFormat="1">
      <c r="E250" s="39"/>
    </row>
    <row r="251" spans="5:5" s="2" customFormat="1">
      <c r="E251" s="39"/>
    </row>
    <row r="252" spans="5:5" s="2" customFormat="1">
      <c r="E252" s="39"/>
    </row>
    <row r="253" spans="5:5" s="2" customFormat="1">
      <c r="E253" s="39"/>
    </row>
    <row r="254" spans="5:5" s="2" customFormat="1">
      <c r="E254" s="39"/>
    </row>
    <row r="255" spans="5:5" s="2" customFormat="1">
      <c r="E255" s="39"/>
    </row>
    <row r="256" spans="5:5" s="2" customFormat="1">
      <c r="E256" s="39"/>
    </row>
    <row r="257" spans="5:5" s="2" customFormat="1">
      <c r="E257" s="39"/>
    </row>
    <row r="258" spans="5:5" s="2" customFormat="1">
      <c r="E258" s="39"/>
    </row>
    <row r="259" spans="5:5" s="2" customFormat="1">
      <c r="E259" s="39"/>
    </row>
    <row r="260" spans="5:5" s="2" customFormat="1">
      <c r="E260" s="39"/>
    </row>
    <row r="261" spans="5:5" s="2" customFormat="1">
      <c r="E261" s="39"/>
    </row>
    <row r="262" spans="5:5" s="2" customFormat="1">
      <c r="E262" s="39"/>
    </row>
    <row r="263" spans="5:5" s="2" customFormat="1">
      <c r="E263" s="39"/>
    </row>
    <row r="264" spans="5:5" s="2" customFormat="1">
      <c r="E264" s="39"/>
    </row>
    <row r="265" spans="5:5" s="2" customFormat="1">
      <c r="E265" s="39"/>
    </row>
    <row r="266" spans="5:5" s="2" customFormat="1">
      <c r="E266" s="39"/>
    </row>
    <row r="267" spans="5:5" s="2" customFormat="1">
      <c r="E267" s="39"/>
    </row>
    <row r="268" spans="5:5" s="2" customFormat="1">
      <c r="E268" s="39"/>
    </row>
    <row r="269" spans="5:5" s="2" customFormat="1">
      <c r="E269" s="39"/>
    </row>
    <row r="270" spans="5:5" s="2" customFormat="1">
      <c r="E270" s="39"/>
    </row>
    <row r="271" spans="5:5" s="2" customFormat="1">
      <c r="E271" s="39"/>
    </row>
    <row r="272" spans="5:5" s="2" customFormat="1">
      <c r="E272" s="39"/>
    </row>
    <row r="273" spans="5:5" s="2" customFormat="1">
      <c r="E273" s="39"/>
    </row>
    <row r="274" spans="5:5" s="2" customFormat="1">
      <c r="E274" s="39"/>
    </row>
    <row r="275" spans="5:5" s="2" customFormat="1">
      <c r="E275" s="39"/>
    </row>
    <row r="276" spans="5:5" s="2" customFormat="1">
      <c r="E276" s="39"/>
    </row>
    <row r="277" spans="5:5" s="2" customFormat="1">
      <c r="E277" s="39"/>
    </row>
    <row r="278" spans="5:5" s="2" customFormat="1">
      <c r="E278" s="39"/>
    </row>
    <row r="279" spans="5:5" s="2" customFormat="1">
      <c r="E279" s="39"/>
    </row>
    <row r="280" spans="5:5" s="2" customFormat="1">
      <c r="E280" s="39"/>
    </row>
    <row r="281" spans="5:5" s="2" customFormat="1">
      <c r="E281" s="39"/>
    </row>
    <row r="282" spans="5:5" s="2" customFormat="1">
      <c r="E282" s="39"/>
    </row>
    <row r="283" spans="5:5" s="2" customFormat="1">
      <c r="E283" s="39"/>
    </row>
    <row r="284" spans="5:5" s="2" customFormat="1">
      <c r="E284" s="39"/>
    </row>
    <row r="285" spans="5:5" s="2" customFormat="1">
      <c r="E285" s="39"/>
    </row>
    <row r="286" spans="5:5" s="2" customFormat="1">
      <c r="E286" s="39"/>
    </row>
    <row r="287" spans="5:5" s="2" customFormat="1">
      <c r="E287" s="39"/>
    </row>
    <row r="288" spans="5:5" s="2" customFormat="1">
      <c r="E288" s="39"/>
    </row>
    <row r="289" spans="5:5" s="2" customFormat="1">
      <c r="E289" s="39"/>
    </row>
    <row r="290" spans="5:5" s="2" customFormat="1">
      <c r="E290" s="39"/>
    </row>
    <row r="291" spans="5:5" s="2" customFormat="1">
      <c r="E291" s="39"/>
    </row>
    <row r="292" spans="5:5" s="2" customFormat="1">
      <c r="E292" s="39"/>
    </row>
    <row r="293" spans="5:5" s="2" customFormat="1">
      <c r="E293" s="39"/>
    </row>
    <row r="294" spans="5:5" s="2" customFormat="1">
      <c r="E294" s="39"/>
    </row>
    <row r="295" spans="5:5" s="2" customFormat="1">
      <c r="E295" s="39"/>
    </row>
    <row r="296" spans="5:5" s="2" customFormat="1">
      <c r="E296" s="39"/>
    </row>
    <row r="297" spans="5:5" s="2" customFormat="1">
      <c r="E297" s="39"/>
    </row>
    <row r="298" spans="5:5" s="2" customFormat="1">
      <c r="E298" s="39"/>
    </row>
    <row r="299" spans="5:5" s="2" customFormat="1">
      <c r="E299" s="39"/>
    </row>
    <row r="300" spans="5:5" s="2" customFormat="1">
      <c r="E300" s="39"/>
    </row>
    <row r="301" spans="5:5" s="2" customFormat="1">
      <c r="E301" s="39"/>
    </row>
    <row r="302" spans="5:5" s="2" customFormat="1">
      <c r="E302" s="39"/>
    </row>
    <row r="303" spans="5:5" s="2" customFormat="1">
      <c r="E303" s="39"/>
    </row>
    <row r="304" spans="5:5" s="2" customFormat="1">
      <c r="E304" s="39"/>
    </row>
    <row r="305" spans="5:5" s="2" customFormat="1">
      <c r="E305" s="39"/>
    </row>
    <row r="306" spans="5:5" s="2" customFormat="1">
      <c r="E306" s="39"/>
    </row>
    <row r="307" spans="5:5" s="2" customFormat="1">
      <c r="E307" s="39"/>
    </row>
    <row r="308" spans="5:5" s="2" customFormat="1">
      <c r="E308" s="39"/>
    </row>
    <row r="309" spans="5:5" s="2" customFormat="1">
      <c r="E309" s="39"/>
    </row>
    <row r="310" spans="5:5" s="2" customFormat="1">
      <c r="E310" s="39"/>
    </row>
    <row r="311" spans="5:5" s="2" customFormat="1">
      <c r="E311" s="39"/>
    </row>
    <row r="312" spans="5:5" s="2" customFormat="1">
      <c r="E312" s="39"/>
    </row>
    <row r="313" spans="5:5" s="2" customFormat="1">
      <c r="E313" s="39"/>
    </row>
    <row r="314" spans="5:5" s="2" customFormat="1">
      <c r="E314" s="39"/>
    </row>
    <row r="315" spans="5:5" s="2" customFormat="1">
      <c r="E315" s="39"/>
    </row>
    <row r="316" spans="5:5" s="2" customFormat="1">
      <c r="E316" s="39"/>
    </row>
    <row r="317" spans="5:5" s="2" customFormat="1">
      <c r="E317" s="39"/>
    </row>
    <row r="318" spans="5:5" s="2" customFormat="1">
      <c r="E318" s="39"/>
    </row>
    <row r="319" spans="5:5" s="2" customFormat="1">
      <c r="E319" s="39"/>
    </row>
    <row r="320" spans="5:5" s="2" customFormat="1">
      <c r="E320" s="39"/>
    </row>
    <row r="321" spans="5:5" s="2" customFormat="1">
      <c r="E321" s="39"/>
    </row>
    <row r="322" spans="5:5" s="2" customFormat="1">
      <c r="E322" s="39"/>
    </row>
    <row r="323" spans="5:5" s="2" customFormat="1">
      <c r="E323" s="39"/>
    </row>
    <row r="324" spans="5:5" s="2" customFormat="1">
      <c r="E324" s="39"/>
    </row>
    <row r="325" spans="5:5" s="2" customFormat="1">
      <c r="E325" s="39"/>
    </row>
    <row r="326" spans="5:5" s="2" customFormat="1">
      <c r="E326" s="39"/>
    </row>
    <row r="327" spans="5:5" s="2" customFormat="1">
      <c r="E327" s="39"/>
    </row>
    <row r="328" spans="5:5" s="2" customFormat="1">
      <c r="E328" s="39"/>
    </row>
    <row r="329" spans="5:5" s="2" customFormat="1">
      <c r="E329" s="39"/>
    </row>
    <row r="330" spans="5:5" s="2" customFormat="1">
      <c r="E330" s="39"/>
    </row>
    <row r="331" spans="5:5" s="2" customFormat="1">
      <c r="E331" s="39"/>
    </row>
    <row r="332" spans="5:5" s="2" customFormat="1">
      <c r="E332" s="39"/>
    </row>
    <row r="333" spans="5:5" s="2" customFormat="1">
      <c r="E333" s="39"/>
    </row>
    <row r="334" spans="5:5" s="2" customFormat="1">
      <c r="E334" s="39"/>
    </row>
    <row r="335" spans="5:5" s="2" customFormat="1">
      <c r="E335" s="39"/>
    </row>
    <row r="336" spans="5:5" s="2" customFormat="1">
      <c r="E336" s="39"/>
    </row>
    <row r="337" spans="5:5" s="2" customFormat="1">
      <c r="E337" s="39"/>
    </row>
    <row r="338" spans="5:5" s="2" customFormat="1">
      <c r="E338" s="39"/>
    </row>
    <row r="339" spans="5:5" s="2" customFormat="1">
      <c r="E339" s="39"/>
    </row>
    <row r="340" spans="5:5" s="2" customFormat="1">
      <c r="E340" s="39"/>
    </row>
    <row r="341" spans="5:5" s="2" customFormat="1">
      <c r="E341" s="39"/>
    </row>
    <row r="342" spans="5:5" s="2" customFormat="1">
      <c r="E342" s="39"/>
    </row>
    <row r="343" spans="5:5" s="2" customFormat="1">
      <c r="E343" s="39"/>
    </row>
    <row r="344" spans="5:5" s="2" customFormat="1">
      <c r="E344" s="39"/>
    </row>
    <row r="345" spans="5:5" s="2" customFormat="1">
      <c r="E345" s="39"/>
    </row>
    <row r="346" spans="5:5" s="2" customFormat="1">
      <c r="E346" s="39"/>
    </row>
    <row r="347" spans="5:5" s="2" customFormat="1">
      <c r="E347" s="39"/>
    </row>
    <row r="348" spans="5:5" s="2" customFormat="1">
      <c r="E348" s="39"/>
    </row>
    <row r="349" spans="5:5" s="2" customFormat="1">
      <c r="E349" s="39"/>
    </row>
    <row r="350" spans="5:5" s="2" customFormat="1">
      <c r="E350" s="39"/>
    </row>
    <row r="351" spans="5:5" s="2" customFormat="1">
      <c r="E351" s="39"/>
    </row>
    <row r="352" spans="5:5" s="2" customFormat="1">
      <c r="E352" s="39"/>
    </row>
    <row r="353" spans="5:5" s="2" customFormat="1">
      <c r="E353" s="39"/>
    </row>
    <row r="354" spans="5:5" s="2" customFormat="1">
      <c r="E354" s="39"/>
    </row>
    <row r="355" spans="5:5" s="2" customFormat="1">
      <c r="E355" s="39"/>
    </row>
    <row r="356" spans="5:5" s="2" customFormat="1">
      <c r="E356" s="39"/>
    </row>
    <row r="357" spans="5:5" s="2" customFormat="1">
      <c r="E357" s="39"/>
    </row>
    <row r="358" spans="5:5" s="2" customFormat="1">
      <c r="E358" s="39"/>
    </row>
    <row r="359" spans="5:5" s="2" customFormat="1">
      <c r="E359" s="39"/>
    </row>
    <row r="360" spans="5:5" s="2" customFormat="1">
      <c r="E360" s="39"/>
    </row>
    <row r="361" spans="5:5" s="2" customFormat="1">
      <c r="E361" s="39"/>
    </row>
    <row r="362" spans="5:5" s="2" customFormat="1">
      <c r="E362" s="39"/>
    </row>
    <row r="363" spans="5:5" s="2" customFormat="1">
      <c r="E363" s="39"/>
    </row>
    <row r="364" spans="5:5" s="2" customFormat="1">
      <c r="E364" s="39"/>
    </row>
    <row r="365" spans="5:5" s="2" customFormat="1">
      <c r="E365" s="39"/>
    </row>
    <row r="366" spans="5:5" s="2" customFormat="1">
      <c r="E366" s="39"/>
    </row>
    <row r="367" spans="5:5" s="2" customFormat="1">
      <c r="E367" s="39"/>
    </row>
    <row r="368" spans="5:5" s="2" customFormat="1">
      <c r="E368" s="39"/>
    </row>
    <row r="369" spans="5:5" s="2" customFormat="1">
      <c r="E369" s="39"/>
    </row>
    <row r="370" spans="5:5" s="2" customFormat="1">
      <c r="E370" s="39"/>
    </row>
    <row r="371" spans="5:5" s="2" customFormat="1">
      <c r="E371" s="39"/>
    </row>
    <row r="372" spans="5:5" s="2" customFormat="1">
      <c r="E372" s="39"/>
    </row>
    <row r="373" spans="5:5" s="2" customFormat="1">
      <c r="E373" s="39"/>
    </row>
    <row r="374" spans="5:5" s="2" customFormat="1">
      <c r="E374" s="39"/>
    </row>
    <row r="375" spans="5:5" s="2" customFormat="1">
      <c r="E375" s="39"/>
    </row>
    <row r="376" spans="5:5" s="2" customFormat="1">
      <c r="E376" s="39"/>
    </row>
    <row r="377" spans="5:5" s="2" customFormat="1">
      <c r="E377" s="39"/>
    </row>
    <row r="378" spans="5:5" s="2" customFormat="1">
      <c r="E378" s="39"/>
    </row>
    <row r="379" spans="5:5" s="2" customFormat="1">
      <c r="E379" s="39"/>
    </row>
    <row r="380" spans="5:5" s="2" customFormat="1">
      <c r="E380" s="39"/>
    </row>
    <row r="381" spans="5:5" s="2" customFormat="1">
      <c r="E381" s="39"/>
    </row>
    <row r="382" spans="5:5" s="2" customFormat="1">
      <c r="E382" s="39"/>
    </row>
    <row r="383" spans="5:5" s="2" customFormat="1">
      <c r="E383" s="39"/>
    </row>
    <row r="384" spans="5:5" s="2" customFormat="1">
      <c r="E384" s="39"/>
    </row>
    <row r="385" spans="5:5" s="2" customFormat="1">
      <c r="E385" s="39"/>
    </row>
    <row r="386" spans="5:5" s="2" customFormat="1">
      <c r="E386" s="39"/>
    </row>
    <row r="387" spans="5:5" s="2" customFormat="1">
      <c r="E387" s="39"/>
    </row>
    <row r="388" spans="5:5" s="2" customFormat="1">
      <c r="E388" s="39"/>
    </row>
    <row r="389" spans="5:5" s="2" customFormat="1">
      <c r="E389" s="39"/>
    </row>
    <row r="390" spans="5:5" s="2" customFormat="1">
      <c r="E390" s="39"/>
    </row>
    <row r="391" spans="5:5" s="2" customFormat="1">
      <c r="E391" s="39"/>
    </row>
    <row r="392" spans="5:5" s="2" customFormat="1">
      <c r="E392" s="39"/>
    </row>
    <row r="393" spans="5:5" s="2" customFormat="1">
      <c r="E393" s="39"/>
    </row>
    <row r="394" spans="5:5" s="2" customFormat="1">
      <c r="E394" s="39"/>
    </row>
    <row r="395" spans="5:5" s="2" customFormat="1">
      <c r="E395" s="39"/>
    </row>
    <row r="396" spans="5:5" s="2" customFormat="1">
      <c r="E396" s="39"/>
    </row>
    <row r="397" spans="5:5" s="2" customFormat="1">
      <c r="E397" s="39"/>
    </row>
    <row r="398" spans="5:5" s="2" customFormat="1">
      <c r="E398" s="39"/>
    </row>
    <row r="399" spans="5:5" s="2" customFormat="1">
      <c r="E399" s="39"/>
    </row>
    <row r="400" spans="5:5" s="2" customFormat="1">
      <c r="E400" s="39"/>
    </row>
    <row r="401" spans="5:5" s="2" customFormat="1">
      <c r="E401" s="39"/>
    </row>
    <row r="402" spans="5:5" s="2" customFormat="1">
      <c r="E402" s="39"/>
    </row>
    <row r="403" spans="5:5" s="2" customFormat="1">
      <c r="E403" s="39"/>
    </row>
    <row r="404" spans="5:5" s="2" customFormat="1">
      <c r="E404" s="39"/>
    </row>
    <row r="405" spans="5:5" s="2" customFormat="1">
      <c r="E405" s="39"/>
    </row>
    <row r="406" spans="5:5" s="2" customFormat="1">
      <c r="E406" s="39"/>
    </row>
    <row r="407" spans="5:5" s="2" customFormat="1">
      <c r="E407" s="39"/>
    </row>
    <row r="408" spans="5:5" s="2" customFormat="1">
      <c r="E408" s="39"/>
    </row>
    <row r="409" spans="5:5" s="2" customFormat="1">
      <c r="E409" s="39"/>
    </row>
    <row r="410" spans="5:5" s="2" customFormat="1">
      <c r="E410" s="39"/>
    </row>
    <row r="411" spans="5:5" s="2" customFormat="1">
      <c r="E411" s="39"/>
    </row>
    <row r="412" spans="5:5" s="2" customFormat="1">
      <c r="E412" s="39"/>
    </row>
    <row r="413" spans="5:5" s="2" customFormat="1">
      <c r="E413" s="39"/>
    </row>
    <row r="414" spans="5:5" s="2" customFormat="1">
      <c r="E414" s="39"/>
    </row>
    <row r="415" spans="5:5" s="2" customFormat="1">
      <c r="E415" s="39"/>
    </row>
    <row r="416" spans="5:5" s="2" customFormat="1">
      <c r="E416" s="39"/>
    </row>
    <row r="417" spans="5:5" s="2" customFormat="1">
      <c r="E417" s="39"/>
    </row>
    <row r="418" spans="5:5" s="2" customFormat="1">
      <c r="E418" s="39"/>
    </row>
    <row r="419" spans="5:5" s="2" customFormat="1">
      <c r="E419" s="39"/>
    </row>
    <row r="420" spans="5:5" s="2" customFormat="1">
      <c r="E420" s="39"/>
    </row>
    <row r="421" spans="5:5" s="2" customFormat="1">
      <c r="E421" s="39"/>
    </row>
    <row r="422" spans="5:5" s="2" customFormat="1">
      <c r="E422" s="39"/>
    </row>
    <row r="423" spans="5:5" s="2" customFormat="1">
      <c r="E423" s="39"/>
    </row>
    <row r="424" spans="5:5" s="2" customFormat="1">
      <c r="E424" s="39"/>
    </row>
    <row r="425" spans="5:5" s="2" customFormat="1">
      <c r="E425" s="39"/>
    </row>
    <row r="426" spans="5:5" s="2" customFormat="1">
      <c r="E426" s="39"/>
    </row>
    <row r="427" spans="5:5" s="2" customFormat="1">
      <c r="E427" s="39"/>
    </row>
    <row r="428" spans="5:5" s="2" customFormat="1">
      <c r="E428" s="39"/>
    </row>
    <row r="429" spans="5:5" s="2" customFormat="1">
      <c r="E429" s="39"/>
    </row>
    <row r="430" spans="5:5" s="2" customFormat="1">
      <c r="E430" s="39"/>
    </row>
    <row r="431" spans="5:5" s="2" customFormat="1">
      <c r="E431" s="39"/>
    </row>
    <row r="432" spans="5:5" s="2" customFormat="1">
      <c r="E432" s="39"/>
    </row>
    <row r="433" spans="5:5" s="2" customFormat="1">
      <c r="E433" s="39"/>
    </row>
    <row r="434" spans="5:5" s="2" customFormat="1">
      <c r="E434" s="39"/>
    </row>
    <row r="435" spans="5:5" s="2" customFormat="1">
      <c r="E435" s="39"/>
    </row>
    <row r="436" spans="5:5" s="2" customFormat="1">
      <c r="E436" s="39"/>
    </row>
    <row r="437" spans="5:5" s="2" customFormat="1">
      <c r="E437" s="39"/>
    </row>
    <row r="438" spans="5:5" s="2" customFormat="1">
      <c r="E438" s="39"/>
    </row>
    <row r="439" spans="5:5" s="2" customFormat="1">
      <c r="E439" s="39"/>
    </row>
    <row r="440" spans="5:5" s="2" customFormat="1">
      <c r="E440" s="39"/>
    </row>
    <row r="441" spans="5:5" s="2" customFormat="1">
      <c r="E441" s="39"/>
    </row>
    <row r="442" spans="5:5" s="2" customFormat="1">
      <c r="E442" s="39"/>
    </row>
    <row r="443" spans="5:5" s="2" customFormat="1">
      <c r="E443" s="39"/>
    </row>
    <row r="444" spans="5:5" s="2" customFormat="1">
      <c r="E444" s="39"/>
    </row>
    <row r="445" spans="5:5" s="2" customFormat="1">
      <c r="E445" s="39"/>
    </row>
    <row r="446" spans="5:5" s="2" customFormat="1">
      <c r="E446" s="39"/>
    </row>
    <row r="447" spans="5:5" s="2" customFormat="1">
      <c r="E447" s="39"/>
    </row>
    <row r="448" spans="5:5" s="2" customFormat="1">
      <c r="E448" s="39"/>
    </row>
    <row r="449" spans="5:5" s="2" customFormat="1">
      <c r="E449" s="39"/>
    </row>
    <row r="450" spans="5:5" s="2" customFormat="1">
      <c r="E450" s="39"/>
    </row>
    <row r="451" spans="5:5" s="2" customFormat="1">
      <c r="E451" s="39"/>
    </row>
    <row r="452" spans="5:5" s="2" customFormat="1">
      <c r="E452" s="39"/>
    </row>
    <row r="453" spans="5:5" s="2" customFormat="1">
      <c r="E453" s="39"/>
    </row>
    <row r="454" spans="5:5" s="2" customFormat="1">
      <c r="E454" s="39"/>
    </row>
    <row r="455" spans="5:5" s="2" customFormat="1">
      <c r="E455" s="39"/>
    </row>
    <row r="456" spans="5:5" s="2" customFormat="1">
      <c r="E456" s="39"/>
    </row>
    <row r="457" spans="5:5" s="2" customFormat="1">
      <c r="E457" s="39"/>
    </row>
    <row r="458" spans="5:5" s="2" customFormat="1">
      <c r="E458" s="39"/>
    </row>
    <row r="459" spans="5:5" s="2" customFormat="1">
      <c r="E459" s="39"/>
    </row>
    <row r="460" spans="5:5" s="2" customFormat="1">
      <c r="E460" s="39"/>
    </row>
    <row r="461" spans="5:5" s="2" customFormat="1">
      <c r="E461" s="39"/>
    </row>
    <row r="462" spans="5:5" s="2" customFormat="1">
      <c r="E462" s="39"/>
    </row>
    <row r="463" spans="5:5" s="2" customFormat="1">
      <c r="E463" s="39"/>
    </row>
    <row r="464" spans="5:5" s="2" customFormat="1">
      <c r="E464" s="39"/>
    </row>
    <row r="465" spans="5:5" s="2" customFormat="1">
      <c r="E465" s="39"/>
    </row>
    <row r="466" spans="5:5" s="2" customFormat="1">
      <c r="E466" s="39"/>
    </row>
    <row r="467" spans="5:5" s="2" customFormat="1">
      <c r="E467" s="39"/>
    </row>
    <row r="468" spans="5:5" s="2" customFormat="1">
      <c r="E468" s="39"/>
    </row>
    <row r="469" spans="5:5" s="2" customFormat="1">
      <c r="E469" s="39"/>
    </row>
    <row r="470" spans="5:5" s="2" customFormat="1">
      <c r="E470" s="39"/>
    </row>
    <row r="471" spans="5:5" s="2" customFormat="1">
      <c r="E471" s="39"/>
    </row>
    <row r="472" spans="5:5" s="2" customFormat="1">
      <c r="E472" s="39"/>
    </row>
    <row r="473" spans="5:5" s="2" customFormat="1">
      <c r="E473" s="39"/>
    </row>
    <row r="474" spans="5:5" s="2" customFormat="1">
      <c r="E474" s="39"/>
    </row>
    <row r="475" spans="5:5" s="2" customFormat="1">
      <c r="E475" s="39"/>
    </row>
    <row r="476" spans="5:5" s="2" customFormat="1">
      <c r="E476" s="39"/>
    </row>
    <row r="477" spans="5:5" s="2" customFormat="1">
      <c r="E477" s="39"/>
    </row>
    <row r="478" spans="5:5" s="2" customFormat="1">
      <c r="E478" s="39"/>
    </row>
    <row r="479" spans="5:5" s="2" customFormat="1">
      <c r="E479" s="39"/>
    </row>
    <row r="480" spans="5:5" s="2" customFormat="1">
      <c r="E480" s="39"/>
    </row>
    <row r="481" spans="5:5" s="2" customFormat="1">
      <c r="E481" s="39"/>
    </row>
    <row r="482" spans="5:5" s="2" customFormat="1">
      <c r="E482" s="39"/>
    </row>
    <row r="483" spans="5:5" s="2" customFormat="1">
      <c r="E483" s="39"/>
    </row>
    <row r="484" spans="5:5" s="2" customFormat="1">
      <c r="E484" s="39"/>
    </row>
    <row r="485" spans="5:5" s="2" customFormat="1">
      <c r="E485" s="39"/>
    </row>
    <row r="486" spans="5:5" s="2" customFormat="1">
      <c r="E486" s="39"/>
    </row>
    <row r="487" spans="5:5" s="2" customFormat="1">
      <c r="E487" s="39"/>
    </row>
    <row r="488" spans="5:5" s="2" customFormat="1">
      <c r="E488" s="39"/>
    </row>
    <row r="489" spans="5:5" s="2" customFormat="1">
      <c r="E489" s="39"/>
    </row>
    <row r="490" spans="5:5" s="2" customFormat="1">
      <c r="E490" s="39"/>
    </row>
    <row r="491" spans="5:5" s="2" customFormat="1">
      <c r="E491" s="39"/>
    </row>
    <row r="492" spans="5:5" s="2" customFormat="1">
      <c r="E492" s="39"/>
    </row>
    <row r="493" spans="5:5" s="2" customFormat="1">
      <c r="E493" s="39"/>
    </row>
    <row r="494" spans="5:5" s="2" customFormat="1">
      <c r="E494" s="39"/>
    </row>
    <row r="495" spans="5:5" s="2" customFormat="1">
      <c r="E495" s="39"/>
    </row>
    <row r="496" spans="5:5" s="2" customFormat="1">
      <c r="E496" s="39"/>
    </row>
    <row r="497" spans="5:5" s="2" customFormat="1">
      <c r="E497" s="39"/>
    </row>
    <row r="498" spans="5:5" s="2" customFormat="1">
      <c r="E498" s="39"/>
    </row>
    <row r="499" spans="5:5" s="2" customFormat="1">
      <c r="E499" s="39"/>
    </row>
    <row r="500" spans="5:5" s="2" customFormat="1">
      <c r="E500" s="39"/>
    </row>
    <row r="501" spans="5:5" s="2" customFormat="1">
      <c r="E501" s="39"/>
    </row>
    <row r="502" spans="5:5" s="2" customFormat="1">
      <c r="E502" s="39"/>
    </row>
    <row r="503" spans="5:5" s="2" customFormat="1">
      <c r="E503" s="39"/>
    </row>
    <row r="504" spans="5:5" s="2" customFormat="1">
      <c r="E504" s="39"/>
    </row>
    <row r="505" spans="5:5" s="2" customFormat="1">
      <c r="E505" s="39"/>
    </row>
    <row r="506" spans="5:5" s="2" customFormat="1">
      <c r="E506" s="39"/>
    </row>
    <row r="507" spans="5:5" s="2" customFormat="1">
      <c r="E507" s="39"/>
    </row>
    <row r="508" spans="5:5" s="2" customFormat="1">
      <c r="E508" s="39"/>
    </row>
    <row r="509" spans="5:5" s="2" customFormat="1">
      <c r="E509" s="39"/>
    </row>
    <row r="510" spans="5:5" s="2" customFormat="1">
      <c r="E510" s="39"/>
    </row>
    <row r="511" spans="5:5" s="2" customFormat="1">
      <c r="E511" s="39"/>
    </row>
    <row r="512" spans="5:5" s="2" customFormat="1">
      <c r="E512" s="39"/>
    </row>
    <row r="513" spans="5:5" s="2" customFormat="1">
      <c r="E513" s="39"/>
    </row>
    <row r="514" spans="5:5" s="2" customFormat="1">
      <c r="E514" s="39"/>
    </row>
    <row r="515" spans="5:5" s="2" customFormat="1">
      <c r="E515" s="39"/>
    </row>
    <row r="516" spans="5:5" s="2" customFormat="1">
      <c r="E516" s="39"/>
    </row>
    <row r="517" spans="5:5" s="2" customFormat="1">
      <c r="E517" s="39"/>
    </row>
    <row r="518" spans="5:5" s="2" customFormat="1">
      <c r="E518" s="39"/>
    </row>
    <row r="519" spans="5:5" s="2" customFormat="1">
      <c r="E519" s="39"/>
    </row>
    <row r="520" spans="5:5" s="2" customFormat="1">
      <c r="E520" s="39"/>
    </row>
    <row r="521" spans="5:5" s="2" customFormat="1">
      <c r="E521" s="39"/>
    </row>
    <row r="522" spans="5:5" s="2" customFormat="1">
      <c r="E522" s="39"/>
    </row>
    <row r="523" spans="5:5" s="2" customFormat="1">
      <c r="E523" s="39"/>
    </row>
    <row r="524" spans="5:5" s="2" customFormat="1">
      <c r="E524" s="39"/>
    </row>
    <row r="525" spans="5:5" s="2" customFormat="1">
      <c r="E525" s="39"/>
    </row>
    <row r="526" spans="5:5" s="2" customFormat="1">
      <c r="E526" s="39"/>
    </row>
    <row r="527" spans="5:5" s="2" customFormat="1">
      <c r="E527" s="39"/>
    </row>
    <row r="528" spans="5:5" s="2" customFormat="1">
      <c r="E528" s="39"/>
    </row>
    <row r="529" spans="5:5" s="2" customFormat="1">
      <c r="E529" s="39"/>
    </row>
    <row r="530" spans="5:5" s="2" customFormat="1">
      <c r="E530" s="39"/>
    </row>
    <row r="531" spans="5:5" s="2" customFormat="1">
      <c r="E531" s="39"/>
    </row>
    <row r="532" spans="5:5" s="2" customFormat="1">
      <c r="E532" s="39"/>
    </row>
    <row r="533" spans="5:5" s="2" customFormat="1">
      <c r="E533" s="39"/>
    </row>
    <row r="534" spans="5:5" s="2" customFormat="1">
      <c r="E534" s="39"/>
    </row>
    <row r="535" spans="5:5" s="2" customFormat="1">
      <c r="E535" s="39"/>
    </row>
    <row r="536" spans="5:5" s="2" customFormat="1">
      <c r="E536" s="39"/>
    </row>
    <row r="537" spans="5:5" s="2" customFormat="1">
      <c r="E537" s="39"/>
    </row>
    <row r="538" spans="5:5" s="2" customFormat="1">
      <c r="E538" s="39"/>
    </row>
    <row r="539" spans="5:5" s="2" customFormat="1">
      <c r="E539" s="39"/>
    </row>
    <row r="540" spans="5:5" s="2" customFormat="1">
      <c r="E540" s="39"/>
    </row>
    <row r="541" spans="5:5" s="2" customFormat="1">
      <c r="E541" s="39"/>
    </row>
    <row r="542" spans="5:5" s="2" customFormat="1">
      <c r="E542" s="39"/>
    </row>
    <row r="543" spans="5:5" s="2" customFormat="1">
      <c r="E543" s="39"/>
    </row>
    <row r="544" spans="5:5" s="2" customFormat="1">
      <c r="E544" s="39"/>
    </row>
    <row r="545" spans="5:5" s="2" customFormat="1">
      <c r="E545" s="39"/>
    </row>
    <row r="546" spans="5:5" s="2" customFormat="1">
      <c r="E546" s="39"/>
    </row>
    <row r="547" spans="5:5" s="2" customFormat="1">
      <c r="E547" s="39"/>
    </row>
    <row r="548" spans="5:5" s="2" customFormat="1">
      <c r="E548" s="39"/>
    </row>
    <row r="549" spans="5:5" s="2" customFormat="1">
      <c r="E549" s="39"/>
    </row>
    <row r="550" spans="5:5" s="2" customFormat="1">
      <c r="E550" s="39"/>
    </row>
    <row r="551" spans="5:5" s="2" customFormat="1">
      <c r="E551" s="39"/>
    </row>
    <row r="552" spans="5:5" s="2" customFormat="1">
      <c r="E552" s="39"/>
    </row>
    <row r="553" spans="5:5" s="2" customFormat="1">
      <c r="E553" s="39"/>
    </row>
    <row r="554" spans="5:5" s="2" customFormat="1">
      <c r="E554" s="39"/>
    </row>
    <row r="555" spans="5:5" s="2" customFormat="1">
      <c r="E555" s="39"/>
    </row>
    <row r="556" spans="5:5" s="2" customFormat="1">
      <c r="E556" s="39"/>
    </row>
    <row r="557" spans="5:5" s="2" customFormat="1">
      <c r="E557" s="39"/>
    </row>
    <row r="558" spans="5:5" s="2" customFormat="1">
      <c r="E558" s="39"/>
    </row>
    <row r="559" spans="5:5" s="2" customFormat="1">
      <c r="E559" s="39"/>
    </row>
    <row r="560" spans="5:5" s="2" customFormat="1">
      <c r="E560" s="39"/>
    </row>
    <row r="561" spans="5:5" s="2" customFormat="1">
      <c r="E561" s="39"/>
    </row>
    <row r="562" spans="5:5" s="2" customFormat="1">
      <c r="E562" s="39"/>
    </row>
    <row r="563" spans="5:5" s="2" customFormat="1">
      <c r="E563" s="39"/>
    </row>
    <row r="564" spans="5:5" s="2" customFormat="1">
      <c r="E564" s="39"/>
    </row>
    <row r="565" spans="5:5" s="2" customFormat="1">
      <c r="E565" s="39"/>
    </row>
    <row r="566" spans="5:5" s="2" customFormat="1">
      <c r="E566" s="39"/>
    </row>
    <row r="567" spans="5:5" s="2" customFormat="1">
      <c r="E567" s="39"/>
    </row>
    <row r="568" spans="5:5" s="2" customFormat="1">
      <c r="E568" s="39"/>
    </row>
    <row r="569" spans="5:5" s="2" customFormat="1">
      <c r="E569" s="39"/>
    </row>
    <row r="570" spans="5:5" s="2" customFormat="1">
      <c r="E570" s="39"/>
    </row>
    <row r="571" spans="5:5" s="2" customFormat="1">
      <c r="E571" s="39"/>
    </row>
    <row r="572" spans="5:5" s="2" customFormat="1">
      <c r="E572" s="39"/>
    </row>
    <row r="573" spans="5:5" s="2" customFormat="1">
      <c r="E573" s="39"/>
    </row>
    <row r="574" spans="5:5" s="2" customFormat="1">
      <c r="E574" s="39"/>
    </row>
    <row r="575" spans="5:5" s="2" customFormat="1">
      <c r="E575" s="39"/>
    </row>
    <row r="576" spans="5:5" s="2" customFormat="1">
      <c r="E576" s="39"/>
    </row>
    <row r="577" spans="5:5" s="2" customFormat="1">
      <c r="E577" s="39"/>
    </row>
    <row r="578" spans="5:5" s="2" customFormat="1">
      <c r="E578" s="39"/>
    </row>
    <row r="579" spans="5:5" s="2" customFormat="1">
      <c r="E579" s="39"/>
    </row>
    <row r="580" spans="5:5" s="2" customFormat="1">
      <c r="E580" s="39"/>
    </row>
    <row r="581" spans="5:5" s="2" customFormat="1">
      <c r="E581" s="39"/>
    </row>
    <row r="582" spans="5:5" s="2" customFormat="1">
      <c r="E582" s="39"/>
    </row>
    <row r="583" spans="5:5" s="2" customFormat="1">
      <c r="E583" s="39"/>
    </row>
    <row r="584" spans="5:5" s="2" customFormat="1">
      <c r="E584" s="39"/>
    </row>
    <row r="585" spans="5:5" s="2" customFormat="1">
      <c r="E585" s="39"/>
    </row>
    <row r="586" spans="5:5" s="2" customFormat="1">
      <c r="E586" s="39"/>
    </row>
    <row r="587" spans="5:5" s="2" customFormat="1">
      <c r="E587" s="39"/>
    </row>
    <row r="588" spans="5:5" s="2" customFormat="1">
      <c r="E588" s="39"/>
    </row>
    <row r="589" spans="5:5" s="2" customFormat="1">
      <c r="E589" s="39"/>
    </row>
    <row r="590" spans="5:5" s="2" customFormat="1">
      <c r="E590" s="39"/>
    </row>
    <row r="591" spans="5:5" s="2" customFormat="1">
      <c r="E591" s="39"/>
    </row>
    <row r="592" spans="5:5" s="2" customFormat="1">
      <c r="E592" s="39"/>
    </row>
    <row r="593" spans="5:5" s="2" customFormat="1">
      <c r="E593" s="39"/>
    </row>
    <row r="594" spans="5:5" s="2" customFormat="1">
      <c r="E594" s="39"/>
    </row>
    <row r="595" spans="5:5" s="2" customFormat="1">
      <c r="E595" s="39"/>
    </row>
    <row r="596" spans="5:5" s="2" customFormat="1">
      <c r="E596" s="39"/>
    </row>
    <row r="597" spans="5:5" s="2" customFormat="1">
      <c r="E597" s="39"/>
    </row>
    <row r="598" spans="5:5" s="2" customFormat="1">
      <c r="E598" s="39"/>
    </row>
    <row r="599" spans="5:5" s="2" customFormat="1">
      <c r="E599" s="39"/>
    </row>
    <row r="600" spans="5:5" s="2" customFormat="1">
      <c r="E600" s="39"/>
    </row>
    <row r="601" spans="5:5" s="2" customFormat="1">
      <c r="E601" s="39"/>
    </row>
    <row r="602" spans="5:5" s="2" customFormat="1">
      <c r="E602" s="39"/>
    </row>
    <row r="603" spans="5:5" s="2" customFormat="1">
      <c r="E603" s="39"/>
    </row>
    <row r="604" spans="5:5" s="2" customFormat="1">
      <c r="E604" s="39"/>
    </row>
    <row r="605" spans="5:5" s="2" customFormat="1">
      <c r="E605" s="39"/>
    </row>
    <row r="606" spans="5:5" s="2" customFormat="1">
      <c r="E606" s="39"/>
    </row>
    <row r="607" spans="5:5" s="2" customFormat="1">
      <c r="E607" s="39"/>
    </row>
    <row r="608" spans="5:5" s="2" customFormat="1">
      <c r="E608" s="39"/>
    </row>
    <row r="609" spans="5:5" s="2" customFormat="1">
      <c r="E609" s="39"/>
    </row>
    <row r="610" spans="5:5" s="2" customFormat="1">
      <c r="E610" s="39"/>
    </row>
    <row r="611" spans="5:5" s="2" customFormat="1">
      <c r="E611" s="39"/>
    </row>
    <row r="612" spans="5:5" s="2" customFormat="1">
      <c r="E612" s="39"/>
    </row>
    <row r="613" spans="5:5" s="2" customFormat="1">
      <c r="E613" s="39"/>
    </row>
    <row r="614" spans="5:5" s="2" customFormat="1">
      <c r="E614" s="39"/>
    </row>
    <row r="615" spans="5:5" s="2" customFormat="1">
      <c r="E615" s="39"/>
    </row>
    <row r="616" spans="5:5" s="2" customFormat="1">
      <c r="E616" s="39"/>
    </row>
    <row r="617" spans="5:5" s="2" customFormat="1">
      <c r="E617" s="39"/>
    </row>
    <row r="618" spans="5:5" s="2" customFormat="1">
      <c r="E618" s="39"/>
    </row>
    <row r="619" spans="5:5" s="2" customFormat="1">
      <c r="E619" s="39"/>
    </row>
    <row r="620" spans="5:5" s="2" customFormat="1">
      <c r="E620" s="39"/>
    </row>
    <row r="621" spans="5:5" s="2" customFormat="1">
      <c r="E621" s="39"/>
    </row>
    <row r="622" spans="5:5" s="2" customFormat="1">
      <c r="E622" s="39"/>
    </row>
    <row r="623" spans="5:5" s="2" customFormat="1">
      <c r="E623" s="39"/>
    </row>
    <row r="624" spans="5:5" s="2" customFormat="1">
      <c r="E624" s="39"/>
    </row>
    <row r="625" spans="5:5" s="2" customFormat="1">
      <c r="E625" s="39"/>
    </row>
    <row r="626" spans="5:5" s="2" customFormat="1">
      <c r="E626" s="39"/>
    </row>
    <row r="627" spans="5:5" s="2" customFormat="1">
      <c r="E627" s="39"/>
    </row>
    <row r="628" spans="5:5" s="2" customFormat="1">
      <c r="E628" s="39"/>
    </row>
    <row r="629" spans="5:5" s="2" customFormat="1">
      <c r="E629" s="39"/>
    </row>
    <row r="630" spans="5:5" s="2" customFormat="1">
      <c r="E630" s="39"/>
    </row>
    <row r="631" spans="5:5" s="2" customFormat="1">
      <c r="E631" s="39"/>
    </row>
    <row r="632" spans="5:5" s="2" customFormat="1">
      <c r="E632" s="39"/>
    </row>
    <row r="633" spans="5:5" s="2" customFormat="1">
      <c r="E633" s="39"/>
    </row>
    <row r="634" spans="5:5" s="2" customFormat="1">
      <c r="E634" s="39"/>
    </row>
    <row r="635" spans="5:5" s="2" customFormat="1">
      <c r="E635" s="39"/>
    </row>
    <row r="636" spans="5:5" s="2" customFormat="1">
      <c r="E636" s="39"/>
    </row>
    <row r="637" spans="5:5" s="2" customFormat="1">
      <c r="E637" s="39"/>
    </row>
    <row r="638" spans="5:5" s="2" customFormat="1">
      <c r="E638" s="39"/>
    </row>
    <row r="639" spans="5:5" s="2" customFormat="1">
      <c r="E639" s="39"/>
    </row>
    <row r="640" spans="5:5" s="2" customFormat="1">
      <c r="E640" s="39"/>
    </row>
    <row r="641" spans="5:5" s="2" customFormat="1">
      <c r="E641" s="39"/>
    </row>
    <row r="642" spans="5:5" s="2" customFormat="1">
      <c r="E642" s="39"/>
    </row>
    <row r="643" spans="5:5" s="2" customFormat="1">
      <c r="E643" s="39"/>
    </row>
    <row r="644" spans="5:5" s="2" customFormat="1">
      <c r="E644" s="39"/>
    </row>
    <row r="645" spans="5:5" s="2" customFormat="1">
      <c r="E645" s="39"/>
    </row>
    <row r="646" spans="5:5" s="2" customFormat="1">
      <c r="E646" s="39"/>
    </row>
    <row r="647" spans="5:5" s="2" customFormat="1">
      <c r="E647" s="39"/>
    </row>
    <row r="648" spans="5:5" s="2" customFormat="1">
      <c r="E648" s="39"/>
    </row>
    <row r="649" spans="5:5" s="2" customFormat="1">
      <c r="E649" s="39"/>
    </row>
    <row r="650" spans="5:5" s="2" customFormat="1">
      <c r="E650" s="39"/>
    </row>
    <row r="651" spans="5:5" s="2" customFormat="1">
      <c r="E651" s="39"/>
    </row>
    <row r="652" spans="5:5" s="2" customFormat="1">
      <c r="E652" s="39"/>
    </row>
    <row r="653" spans="5:5" s="2" customFormat="1">
      <c r="E653" s="39"/>
    </row>
    <row r="654" spans="5:5" s="2" customFormat="1">
      <c r="E654" s="39"/>
    </row>
    <row r="655" spans="5:5" s="2" customFormat="1">
      <c r="E655" s="39"/>
    </row>
    <row r="656" spans="5:5" s="2" customFormat="1">
      <c r="E656" s="39"/>
    </row>
    <row r="657" spans="5:5" s="2" customFormat="1">
      <c r="E657" s="39"/>
    </row>
    <row r="658" spans="5:5" s="2" customFormat="1">
      <c r="E658" s="39"/>
    </row>
    <row r="659" spans="5:5" s="2" customFormat="1">
      <c r="E659" s="39"/>
    </row>
    <row r="660" spans="5:5" s="2" customFormat="1">
      <c r="E660" s="39"/>
    </row>
    <row r="661" spans="5:5" s="2" customFormat="1">
      <c r="E661" s="39"/>
    </row>
    <row r="662" spans="5:5" s="2" customFormat="1">
      <c r="E662" s="39"/>
    </row>
    <row r="663" spans="5:5" s="2" customFormat="1">
      <c r="E663" s="39"/>
    </row>
    <row r="664" spans="5:5" s="2" customFormat="1">
      <c r="E664" s="39"/>
    </row>
    <row r="665" spans="5:5" s="2" customFormat="1">
      <c r="E665" s="39"/>
    </row>
    <row r="666" spans="5:5" s="2" customFormat="1">
      <c r="E666" s="39"/>
    </row>
    <row r="667" spans="5:5" s="2" customFormat="1">
      <c r="E667" s="39"/>
    </row>
    <row r="668" spans="5:5" s="2" customFormat="1">
      <c r="E668" s="39"/>
    </row>
    <row r="669" spans="5:5" s="2" customFormat="1">
      <c r="E669" s="39"/>
    </row>
    <row r="670" spans="5:5" s="2" customFormat="1">
      <c r="E670" s="39"/>
    </row>
    <row r="671" spans="5:5" s="2" customFormat="1">
      <c r="E671" s="39"/>
    </row>
    <row r="672" spans="5:5" s="2" customFormat="1">
      <c r="E672" s="39"/>
    </row>
    <row r="673" spans="5:5" s="2" customFormat="1">
      <c r="E673" s="39"/>
    </row>
    <row r="674" spans="5:5" s="2" customFormat="1">
      <c r="E674" s="39"/>
    </row>
    <row r="675" spans="5:5" s="2" customFormat="1">
      <c r="E675" s="39"/>
    </row>
    <row r="676" spans="5:5" s="2" customFormat="1">
      <c r="E676" s="39"/>
    </row>
    <row r="677" spans="5:5" s="2" customFormat="1">
      <c r="E677" s="39"/>
    </row>
    <row r="678" spans="5:5" s="2" customFormat="1">
      <c r="E678" s="39"/>
    </row>
    <row r="679" spans="5:5" s="2" customFormat="1">
      <c r="E679" s="39"/>
    </row>
    <row r="680" spans="5:5" s="2" customFormat="1">
      <c r="E680" s="39"/>
    </row>
    <row r="681" spans="5:5" s="2" customFormat="1">
      <c r="E681" s="39"/>
    </row>
    <row r="682" spans="5:5" s="2" customFormat="1">
      <c r="E682" s="39"/>
    </row>
    <row r="683" spans="5:5" s="2" customFormat="1">
      <c r="E683" s="39"/>
    </row>
    <row r="684" spans="5:5" s="2" customFormat="1">
      <c r="E684" s="39"/>
    </row>
    <row r="685" spans="5:5" s="2" customFormat="1">
      <c r="E685" s="39"/>
    </row>
    <row r="686" spans="5:5" s="2" customFormat="1">
      <c r="E686" s="39"/>
    </row>
    <row r="687" spans="5:5" s="2" customFormat="1">
      <c r="E687" s="39"/>
    </row>
    <row r="688" spans="5:5" s="2" customFormat="1">
      <c r="E688" s="39"/>
    </row>
    <row r="689" spans="5:5" s="2" customFormat="1">
      <c r="E689" s="39"/>
    </row>
    <row r="690" spans="5:5" s="2" customFormat="1">
      <c r="E690" s="39"/>
    </row>
    <row r="691" spans="5:5" s="2" customFormat="1">
      <c r="E691" s="39"/>
    </row>
    <row r="692" spans="5:5" s="2" customFormat="1">
      <c r="E692" s="39"/>
    </row>
    <row r="693" spans="5:5" s="2" customFormat="1">
      <c r="E693" s="39"/>
    </row>
    <row r="694" spans="5:5" s="2" customFormat="1">
      <c r="E694" s="39"/>
    </row>
    <row r="695" spans="5:5" s="2" customFormat="1">
      <c r="E695" s="39"/>
    </row>
    <row r="696" spans="5:5" s="2" customFormat="1">
      <c r="E696" s="39"/>
    </row>
    <row r="697" spans="5:5" s="2" customFormat="1">
      <c r="E697" s="39"/>
    </row>
    <row r="698" spans="5:5" s="2" customFormat="1">
      <c r="E698" s="39"/>
    </row>
    <row r="699" spans="5:5" s="2" customFormat="1">
      <c r="E699" s="39"/>
    </row>
    <row r="700" spans="5:5" s="2" customFormat="1">
      <c r="E700" s="39"/>
    </row>
    <row r="701" spans="5:5" s="2" customFormat="1">
      <c r="E701" s="39"/>
    </row>
    <row r="702" spans="5:5" s="2" customFormat="1">
      <c r="E702" s="39"/>
    </row>
    <row r="703" spans="5:5" s="2" customFormat="1">
      <c r="E703" s="39"/>
    </row>
    <row r="704" spans="5:5" s="2" customFormat="1">
      <c r="E704" s="39"/>
    </row>
    <row r="705" spans="5:5" s="2" customFormat="1">
      <c r="E705" s="39"/>
    </row>
    <row r="706" spans="5:5" s="2" customFormat="1">
      <c r="E706" s="39"/>
    </row>
    <row r="707" spans="5:5" s="2" customFormat="1">
      <c r="E707" s="39"/>
    </row>
    <row r="708" spans="5:5" s="2" customFormat="1">
      <c r="E708" s="39"/>
    </row>
    <row r="709" spans="5:5" s="2" customFormat="1">
      <c r="E709" s="39"/>
    </row>
    <row r="710" spans="5:5" s="2" customFormat="1">
      <c r="E710" s="39"/>
    </row>
    <row r="711" spans="5:5" s="2" customFormat="1">
      <c r="E711" s="39"/>
    </row>
    <row r="712" spans="5:5" s="2" customFormat="1">
      <c r="E712" s="39"/>
    </row>
    <row r="713" spans="5:5" s="2" customFormat="1">
      <c r="E713" s="39"/>
    </row>
    <row r="714" spans="5:5" s="2" customFormat="1">
      <c r="E714" s="39"/>
    </row>
    <row r="715" spans="5:5" s="2" customFormat="1">
      <c r="E715" s="39"/>
    </row>
    <row r="716" spans="5:5" s="2" customFormat="1">
      <c r="E716" s="39"/>
    </row>
    <row r="717" spans="5:5" s="2" customFormat="1">
      <c r="E717" s="39"/>
    </row>
    <row r="718" spans="5:5" s="2" customFormat="1">
      <c r="E718" s="39"/>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topLeftCell="A4" zoomScale="70" zoomScaleNormal="70" workbookViewId="0">
      <selection activeCell="T16" sqref="T16"/>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4"/>
      <c r="C3" s="95"/>
      <c r="D3" s="95"/>
      <c r="E3" s="95"/>
      <c r="F3" s="95"/>
      <c r="G3" s="95"/>
      <c r="H3" s="95"/>
      <c r="I3" s="96"/>
    </row>
    <row r="4" spans="2:19">
      <c r="B4" s="608" t="s">
        <v>425</v>
      </c>
      <c r="C4" s="609"/>
      <c r="D4" s="609"/>
      <c r="E4" s="610" t="s">
        <v>426</v>
      </c>
      <c r="F4" s="610"/>
      <c r="G4" s="610"/>
      <c r="H4" s="610"/>
      <c r="I4" s="611"/>
      <c r="Q4" s="612" t="s">
        <v>427</v>
      </c>
      <c r="R4" s="612"/>
    </row>
    <row r="5" spans="2:19">
      <c r="B5" s="608"/>
      <c r="C5" s="609"/>
      <c r="D5" s="609"/>
      <c r="E5" s="610"/>
      <c r="F5" s="610"/>
      <c r="G5" s="610"/>
      <c r="H5" s="610"/>
      <c r="I5" s="611"/>
      <c r="Q5" s="612"/>
      <c r="R5" s="612"/>
    </row>
    <row r="6" spans="2:19">
      <c r="B6" s="608"/>
      <c r="C6" s="609"/>
      <c r="D6" s="609"/>
      <c r="E6" s="610"/>
      <c r="F6" s="610"/>
      <c r="G6" s="610"/>
      <c r="H6" s="610"/>
      <c r="I6" s="611"/>
      <c r="Q6" s="612"/>
      <c r="R6" s="612"/>
    </row>
    <row r="7" spans="2:19" ht="15.75" thickBot="1">
      <c r="B7" s="97"/>
      <c r="I7" s="98"/>
    </row>
    <row r="8" spans="2:19" ht="62.25" customHeight="1" thickBot="1">
      <c r="B8" s="613" t="s">
        <v>382</v>
      </c>
      <c r="C8" s="614"/>
      <c r="D8" s="49" t="s">
        <v>428</v>
      </c>
      <c r="E8" s="50">
        <v>5</v>
      </c>
      <c r="F8" s="50">
        <v>10</v>
      </c>
      <c r="G8" s="50">
        <v>15</v>
      </c>
      <c r="H8" s="50">
        <v>20</v>
      </c>
      <c r="I8" s="99">
        <v>25</v>
      </c>
      <c r="K8" s="615" t="s">
        <v>429</v>
      </c>
      <c r="L8" s="616"/>
      <c r="M8" s="616"/>
      <c r="N8" s="616"/>
      <c r="O8" s="616"/>
      <c r="P8" s="617"/>
      <c r="Q8" s="618" t="s">
        <v>430</v>
      </c>
      <c r="R8" s="618"/>
      <c r="S8" s="11" t="s">
        <v>431</v>
      </c>
    </row>
    <row r="9" spans="2:19" ht="62.25" customHeight="1" thickBot="1">
      <c r="B9" s="613"/>
      <c r="C9" s="614"/>
      <c r="D9" s="49" t="s">
        <v>432</v>
      </c>
      <c r="E9" s="51">
        <v>4</v>
      </c>
      <c r="F9" s="51">
        <v>8</v>
      </c>
      <c r="G9" s="50">
        <v>12</v>
      </c>
      <c r="H9" s="50">
        <v>16</v>
      </c>
      <c r="I9" s="99">
        <v>20</v>
      </c>
      <c r="K9" s="619" t="s">
        <v>433</v>
      </c>
      <c r="L9" s="620"/>
      <c r="M9" s="620"/>
      <c r="N9" s="620"/>
      <c r="O9" s="620"/>
      <c r="P9" s="620"/>
      <c r="Q9" s="621" t="s">
        <v>434</v>
      </c>
      <c r="R9" s="622"/>
      <c r="S9" s="11" t="s">
        <v>379</v>
      </c>
    </row>
    <row r="10" spans="2:19" ht="62.25" customHeight="1" thickBot="1">
      <c r="B10" s="613"/>
      <c r="C10" s="614"/>
      <c r="D10" s="49" t="s">
        <v>435</v>
      </c>
      <c r="E10" s="51">
        <v>3</v>
      </c>
      <c r="F10" s="51">
        <v>6</v>
      </c>
      <c r="G10" s="51">
        <v>9</v>
      </c>
      <c r="H10" s="50">
        <v>12</v>
      </c>
      <c r="I10" s="99">
        <v>15</v>
      </c>
      <c r="K10" s="623" t="s">
        <v>404</v>
      </c>
      <c r="L10" s="624"/>
      <c r="M10" s="624"/>
      <c r="N10" s="624"/>
      <c r="O10" s="624"/>
      <c r="P10" s="624"/>
      <c r="Q10" s="618" t="s">
        <v>436</v>
      </c>
      <c r="R10" s="618"/>
      <c r="S10" s="11" t="s">
        <v>437</v>
      </c>
    </row>
    <row r="11" spans="2:19" ht="62.25" customHeight="1">
      <c r="B11" s="613"/>
      <c r="C11" s="614"/>
      <c r="D11" s="49" t="s">
        <v>438</v>
      </c>
      <c r="E11" s="52">
        <v>2</v>
      </c>
      <c r="F11" s="51">
        <v>4</v>
      </c>
      <c r="G11" s="51">
        <v>6</v>
      </c>
      <c r="H11" s="50">
        <v>8</v>
      </c>
      <c r="I11" s="99">
        <v>10</v>
      </c>
      <c r="K11" s="625" t="s">
        <v>439</v>
      </c>
      <c r="L11" s="626"/>
      <c r="M11" s="626"/>
      <c r="N11" s="626"/>
      <c r="O11" s="626"/>
      <c r="P11" s="626"/>
      <c r="Q11" s="618" t="s">
        <v>378</v>
      </c>
      <c r="R11" s="527"/>
      <c r="S11" s="11" t="s">
        <v>378</v>
      </c>
    </row>
    <row r="12" spans="2:19" ht="62.25" customHeight="1">
      <c r="B12" s="613"/>
      <c r="C12" s="614"/>
      <c r="D12" s="49" t="s">
        <v>440</v>
      </c>
      <c r="E12" s="52">
        <v>1</v>
      </c>
      <c r="F12" s="52">
        <v>2</v>
      </c>
      <c r="G12" s="51">
        <v>3</v>
      </c>
      <c r="H12" s="50">
        <v>4</v>
      </c>
      <c r="I12" s="99">
        <v>5</v>
      </c>
    </row>
    <row r="13" spans="2:19" ht="62.25" customHeight="1" thickBot="1">
      <c r="B13" s="100"/>
      <c r="C13" s="606" t="s">
        <v>441</v>
      </c>
      <c r="D13" s="607"/>
      <c r="E13" s="101" t="s">
        <v>442</v>
      </c>
      <c r="F13" s="101" t="s">
        <v>443</v>
      </c>
      <c r="G13" s="101" t="s">
        <v>444</v>
      </c>
      <c r="H13" s="101" t="s">
        <v>445</v>
      </c>
      <c r="I13" s="102" t="s">
        <v>446</v>
      </c>
    </row>
    <row r="17" spans="4:6">
      <c r="D17" s="11"/>
      <c r="E17" s="11"/>
      <c r="F17" s="11"/>
    </row>
    <row r="18" spans="4:6" ht="15.75">
      <c r="D18" s="16" t="s">
        <v>447</v>
      </c>
      <c r="E18" s="103" t="s">
        <v>439</v>
      </c>
      <c r="F18" s="103">
        <v>1</v>
      </c>
    </row>
    <row r="19" spans="4:6" ht="15.75">
      <c r="D19" t="s">
        <v>447</v>
      </c>
      <c r="E19" s="52" t="s">
        <v>439</v>
      </c>
      <c r="F19" s="52">
        <v>1</v>
      </c>
    </row>
    <row r="20" spans="4:6">
      <c r="D20" t="s">
        <v>448</v>
      </c>
      <c r="E20" t="s">
        <v>439</v>
      </c>
      <c r="F20">
        <v>2</v>
      </c>
    </row>
    <row r="21" spans="4:6">
      <c r="D21" t="s">
        <v>449</v>
      </c>
      <c r="E21" t="s">
        <v>404</v>
      </c>
      <c r="F21">
        <v>2</v>
      </c>
    </row>
    <row r="22" spans="4:6">
      <c r="D22" t="s">
        <v>450</v>
      </c>
      <c r="E22" t="s">
        <v>451</v>
      </c>
      <c r="F22">
        <v>3</v>
      </c>
    </row>
    <row r="23" spans="4:6">
      <c r="D23" t="s">
        <v>452</v>
      </c>
      <c r="E23" t="s">
        <v>429</v>
      </c>
      <c r="F23">
        <v>4</v>
      </c>
    </row>
    <row r="24" spans="4:6">
      <c r="D24" t="s">
        <v>453</v>
      </c>
      <c r="E24" t="s">
        <v>439</v>
      </c>
      <c r="F24">
        <v>1</v>
      </c>
    </row>
    <row r="25" spans="4:6">
      <c r="D25" t="s">
        <v>454</v>
      </c>
      <c r="E25" t="s">
        <v>404</v>
      </c>
      <c r="F25">
        <v>2</v>
      </c>
    </row>
    <row r="26" spans="4:6">
      <c r="D26" t="s">
        <v>455</v>
      </c>
      <c r="E26" t="s">
        <v>404</v>
      </c>
      <c r="F26">
        <v>2</v>
      </c>
    </row>
    <row r="27" spans="4:6">
      <c r="D27" t="s">
        <v>456</v>
      </c>
      <c r="E27" t="s">
        <v>433</v>
      </c>
      <c r="F27">
        <v>3</v>
      </c>
    </row>
    <row r="28" spans="4:6">
      <c r="D28" t="s">
        <v>457</v>
      </c>
      <c r="E28" t="s">
        <v>429</v>
      </c>
      <c r="F28">
        <v>4</v>
      </c>
    </row>
    <row r="29" spans="4:6">
      <c r="D29" t="s">
        <v>458</v>
      </c>
      <c r="E29" t="s">
        <v>404</v>
      </c>
      <c r="F29">
        <v>2</v>
      </c>
    </row>
    <row r="30" spans="4:6">
      <c r="D30" t="s">
        <v>459</v>
      </c>
      <c r="E30" t="s">
        <v>404</v>
      </c>
      <c r="F30">
        <v>2</v>
      </c>
    </row>
    <row r="31" spans="4:6">
      <c r="D31" t="s">
        <v>460</v>
      </c>
      <c r="E31" t="s">
        <v>404</v>
      </c>
      <c r="F31">
        <v>2</v>
      </c>
    </row>
    <row r="32" spans="4:6">
      <c r="D32" t="s">
        <v>461</v>
      </c>
      <c r="E32" t="s">
        <v>433</v>
      </c>
      <c r="F32">
        <v>3</v>
      </c>
    </row>
    <row r="33" spans="4:6">
      <c r="D33" t="s">
        <v>462</v>
      </c>
      <c r="E33" t="s">
        <v>429</v>
      </c>
      <c r="F33">
        <v>4</v>
      </c>
    </row>
    <row r="34" spans="4:6">
      <c r="D34" t="s">
        <v>463</v>
      </c>
      <c r="E34" t="s">
        <v>404</v>
      </c>
      <c r="F34">
        <v>2</v>
      </c>
    </row>
    <row r="35" spans="4:6">
      <c r="D35" t="s">
        <v>464</v>
      </c>
      <c r="E35" t="s">
        <v>404</v>
      </c>
      <c r="F35">
        <v>2</v>
      </c>
    </row>
    <row r="36" spans="4:6">
      <c r="D36" t="s">
        <v>465</v>
      </c>
      <c r="E36" t="s">
        <v>433</v>
      </c>
      <c r="F36">
        <v>3</v>
      </c>
    </row>
    <row r="37" spans="4:6">
      <c r="D37" t="s">
        <v>466</v>
      </c>
      <c r="E37" t="s">
        <v>433</v>
      </c>
      <c r="F37">
        <v>3</v>
      </c>
    </row>
    <row r="38" spans="4:6">
      <c r="D38" t="s">
        <v>467</v>
      </c>
      <c r="E38" t="s">
        <v>429</v>
      </c>
      <c r="F38">
        <v>4</v>
      </c>
    </row>
    <row r="39" spans="4:6">
      <c r="D39" t="s">
        <v>468</v>
      </c>
      <c r="E39" t="s">
        <v>433</v>
      </c>
      <c r="F39">
        <v>3</v>
      </c>
    </row>
    <row r="40" spans="4:6">
      <c r="D40" t="s">
        <v>469</v>
      </c>
      <c r="E40" t="s">
        <v>433</v>
      </c>
      <c r="F40">
        <v>3</v>
      </c>
    </row>
    <row r="41" spans="4:6">
      <c r="D41" t="s">
        <v>470</v>
      </c>
      <c r="E41" t="s">
        <v>433</v>
      </c>
      <c r="F41">
        <v>3</v>
      </c>
    </row>
    <row r="42" spans="4:6">
      <c r="D42" t="s">
        <v>471</v>
      </c>
      <c r="E42" t="s">
        <v>433</v>
      </c>
      <c r="F42">
        <v>3</v>
      </c>
    </row>
    <row r="43" spans="4:6">
      <c r="D43" t="s">
        <v>472</v>
      </c>
      <c r="E43" t="s">
        <v>429</v>
      </c>
      <c r="F43">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79"/>
  <sheetViews>
    <sheetView showGridLines="0" zoomScale="70" zoomScaleNormal="70" workbookViewId="0">
      <pane xSplit="2" ySplit="9" topLeftCell="C12" activePane="bottomRight" state="frozen"/>
      <selection pane="topRight" activeCell="C1" sqref="C1"/>
      <selection pane="bottomLeft" activeCell="A10" sqref="A10"/>
      <selection pane="bottomRight" activeCell="M20" sqref="M20:M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3" customWidth="1"/>
    <col min="5" max="5" width="18.5703125" style="21" customWidth="1"/>
    <col min="6" max="6" width="18.28515625" style="2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51.28515625" customWidth="1"/>
    <col min="14" max="169" width="11.42578125" style="2"/>
  </cols>
  <sheetData>
    <row r="1" spans="1:271" s="13" customFormat="1" ht="16.5" customHeight="1">
      <c r="A1" s="643"/>
      <c r="B1" s="644"/>
      <c r="C1" s="647" t="s">
        <v>512</v>
      </c>
      <c r="D1" s="647"/>
      <c r="E1" s="647"/>
      <c r="F1" s="647"/>
      <c r="G1" s="647"/>
      <c r="H1" s="647"/>
      <c r="I1" s="647"/>
      <c r="J1" s="648"/>
      <c r="K1" s="642"/>
      <c r="L1" s="642"/>
      <c r="M1" s="64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s="13" customFormat="1" ht="59.25" customHeight="1">
      <c r="A2" s="645"/>
      <c r="B2" s="646"/>
      <c r="C2" s="649"/>
      <c r="D2" s="649"/>
      <c r="E2" s="649"/>
      <c r="F2" s="649"/>
      <c r="G2" s="649"/>
      <c r="H2" s="649"/>
      <c r="I2" s="649"/>
      <c r="J2" s="650"/>
      <c r="K2" s="642"/>
      <c r="L2" s="642"/>
      <c r="M2" s="64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s="13" customFormat="1" ht="3" customHeight="1">
      <c r="A3" s="1"/>
      <c r="B3" s="1"/>
      <c r="C3" s="649"/>
      <c r="D3" s="649"/>
      <c r="E3" s="649"/>
      <c r="F3" s="649"/>
      <c r="G3" s="649"/>
      <c r="H3" s="649"/>
      <c r="I3" s="649"/>
      <c r="J3" s="650"/>
      <c r="K3" s="642"/>
      <c r="L3" s="642"/>
      <c r="M3" s="64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s="13" customFormat="1" ht="30.75" customHeight="1">
      <c r="A4" s="477" t="s">
        <v>260</v>
      </c>
      <c r="B4" s="477"/>
      <c r="C4" s="651" t="s">
        <v>4</v>
      </c>
      <c r="D4" s="651"/>
      <c r="E4" s="651"/>
      <c r="F4" s="651"/>
      <c r="G4" s="651"/>
      <c r="H4" s="651"/>
      <c r="I4" s="651"/>
      <c r="J4" s="651"/>
      <c r="K4" s="651"/>
      <c r="L4" s="651"/>
      <c r="M4" s="651"/>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s="13" customFormat="1" ht="43.5" customHeight="1">
      <c r="A5" s="477" t="s">
        <v>261</v>
      </c>
      <c r="B5" s="477"/>
      <c r="C5" s="558" t="s">
        <v>31</v>
      </c>
      <c r="D5" s="558"/>
      <c r="E5" s="558"/>
      <c r="F5" s="558"/>
      <c r="G5" s="558"/>
      <c r="H5" s="558"/>
      <c r="I5" s="558"/>
      <c r="J5" s="558"/>
      <c r="K5" s="558"/>
      <c r="L5" s="558"/>
      <c r="M5" s="558"/>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s="13" customFormat="1" ht="24.75" customHeight="1" thickBot="1">
      <c r="A6" s="477" t="s">
        <v>262</v>
      </c>
      <c r="B6" s="477"/>
      <c r="C6" s="664" t="s">
        <v>263</v>
      </c>
      <c r="D6" s="665"/>
      <c r="E6" s="665"/>
      <c r="F6" s="665"/>
      <c r="G6" s="665"/>
      <c r="H6" s="665"/>
      <c r="I6" s="665"/>
      <c r="J6" s="665"/>
      <c r="K6" s="665"/>
      <c r="L6" s="665"/>
      <c r="M6" s="666"/>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7" customFormat="1" ht="40.5" customHeight="1" thickTop="1" thickBot="1">
      <c r="A7" s="658" t="s">
        <v>473</v>
      </c>
      <c r="B7" s="659"/>
      <c r="C7" s="660"/>
      <c r="D7" s="661" t="s">
        <v>474</v>
      </c>
      <c r="E7" s="661"/>
      <c r="F7" s="661"/>
      <c r="G7" s="662" t="s">
        <v>475</v>
      </c>
      <c r="H7" s="652" t="s">
        <v>476</v>
      </c>
      <c r="I7" s="654" t="s">
        <v>477</v>
      </c>
      <c r="J7" s="655"/>
      <c r="K7" s="654" t="s">
        <v>478</v>
      </c>
      <c r="L7" s="655"/>
      <c r="M7" s="656" t="s">
        <v>479</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row>
    <row r="8" spans="1:271" s="18" customFormat="1" ht="108" customHeight="1" thickTop="1">
      <c r="A8" s="327" t="s">
        <v>37</v>
      </c>
      <c r="B8" s="327" t="s">
        <v>202</v>
      </c>
      <c r="C8" s="327" t="s">
        <v>204</v>
      </c>
      <c r="D8" s="328" t="s">
        <v>214</v>
      </c>
      <c r="E8" s="328" t="s">
        <v>480</v>
      </c>
      <c r="F8" s="328" t="s">
        <v>481</v>
      </c>
      <c r="G8" s="663"/>
      <c r="H8" s="653"/>
      <c r="I8" s="324" t="s">
        <v>482</v>
      </c>
      <c r="J8" s="324" t="s">
        <v>483</v>
      </c>
      <c r="K8" s="324" t="s">
        <v>484</v>
      </c>
      <c r="L8" s="324" t="s">
        <v>485</v>
      </c>
      <c r="M8" s="657"/>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row>
    <row r="9" spans="1:271" s="19" customFormat="1" ht="21.75" customHeight="1">
      <c r="A9" s="667"/>
      <c r="B9" s="667"/>
      <c r="C9" s="667"/>
      <c r="D9" s="667"/>
      <c r="E9" s="667"/>
      <c r="F9" s="667"/>
      <c r="G9" s="667"/>
      <c r="H9" s="329"/>
      <c r="I9" s="329"/>
      <c r="J9" s="329"/>
      <c r="K9" s="329"/>
      <c r="L9" s="329"/>
      <c r="M9" s="330"/>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row>
    <row r="10" spans="1:271" s="257" customFormat="1" ht="22.5" customHeight="1">
      <c r="A10" s="668">
        <f>'7- Mapa Final'!A10</f>
        <v>1</v>
      </c>
      <c r="B10" s="641" t="str">
        <f>'7- Mapa Final'!B10</f>
        <v>Incumplimiento de términos en la publicación de información.</v>
      </c>
      <c r="C10" s="641" t="str">
        <f>'7- Mapa Final'!C10</f>
        <v>La información  Administrativa y Judicial de  uso y consulta para los usuarios y partes interesadas, no se ublique para consulta  dentro de los  términos  establecidos por Ley o por la Entidad.</v>
      </c>
      <c r="D10" s="672" t="str">
        <f>'7- Mapa Final'!J10</f>
        <v>Baja - 2</v>
      </c>
      <c r="E10" s="673" t="str">
        <f>'7- Mapa Final'!K10</f>
        <v>Moderado - 3</v>
      </c>
      <c r="F10" s="631" t="str">
        <f>'7- Mapa Final'!M10</f>
        <v>Moderado - 6</v>
      </c>
      <c r="G10" s="585" t="s">
        <v>378</v>
      </c>
      <c r="H10" s="485" t="s">
        <v>513</v>
      </c>
      <c r="I10" s="674"/>
      <c r="J10" s="669" t="s">
        <v>488</v>
      </c>
      <c r="K10" s="627">
        <v>45292</v>
      </c>
      <c r="L10" s="627">
        <v>45382</v>
      </c>
      <c r="M10" s="629" t="s">
        <v>523</v>
      </c>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1"/>
      <c r="EB10" s="271"/>
      <c r="EC10" s="271"/>
      <c r="ED10" s="271"/>
      <c r="EE10" s="271"/>
      <c r="EF10" s="271"/>
      <c r="EG10" s="271"/>
      <c r="EH10" s="271"/>
      <c r="EI10" s="271"/>
      <c r="EJ10" s="271"/>
      <c r="EK10" s="271"/>
      <c r="EL10" s="271"/>
      <c r="EM10" s="271"/>
      <c r="EN10" s="271"/>
      <c r="EO10" s="271"/>
      <c r="EP10" s="271"/>
      <c r="EQ10" s="271"/>
      <c r="ER10" s="271"/>
      <c r="ES10" s="271"/>
      <c r="ET10" s="271"/>
      <c r="EU10" s="271"/>
      <c r="EV10" s="271"/>
      <c r="EW10" s="271"/>
      <c r="EX10" s="271"/>
      <c r="EY10" s="271"/>
      <c r="EZ10" s="271"/>
      <c r="FA10" s="271"/>
      <c r="FB10" s="271"/>
      <c r="FC10" s="271"/>
      <c r="FD10" s="271"/>
      <c r="FE10" s="271"/>
      <c r="FF10" s="271"/>
      <c r="FG10" s="271"/>
      <c r="FH10" s="271"/>
      <c r="FI10" s="271"/>
      <c r="FJ10" s="271"/>
      <c r="FK10" s="271"/>
      <c r="FL10" s="271"/>
      <c r="FM10" s="271"/>
    </row>
    <row r="11" spans="1:271" s="257" customFormat="1" ht="22.5" customHeight="1">
      <c r="A11" s="635"/>
      <c r="B11" s="636"/>
      <c r="C11" s="636"/>
      <c r="D11" s="638"/>
      <c r="E11" s="640"/>
      <c r="F11" s="632"/>
      <c r="G11" s="566"/>
      <c r="H11" s="443"/>
      <c r="I11" s="633"/>
      <c r="J11" s="670"/>
      <c r="K11" s="628"/>
      <c r="L11" s="628"/>
      <c r="M11" s="630"/>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row>
    <row r="12" spans="1:271" s="257" customFormat="1" ht="22.5" customHeight="1">
      <c r="A12" s="635"/>
      <c r="B12" s="636"/>
      <c r="C12" s="636"/>
      <c r="D12" s="638"/>
      <c r="E12" s="640"/>
      <c r="F12" s="632"/>
      <c r="G12" s="566"/>
      <c r="H12" s="443"/>
      <c r="I12" s="633"/>
      <c r="J12" s="670"/>
      <c r="K12" s="628"/>
      <c r="L12" s="628"/>
      <c r="M12" s="630"/>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row>
    <row r="13" spans="1:271" s="257" customFormat="1" ht="22.5" customHeight="1">
      <c r="A13" s="635"/>
      <c r="B13" s="636"/>
      <c r="C13" s="636"/>
      <c r="D13" s="638"/>
      <c r="E13" s="640"/>
      <c r="F13" s="632"/>
      <c r="G13" s="566"/>
      <c r="H13" s="443"/>
      <c r="I13" s="633"/>
      <c r="J13" s="670"/>
      <c r="K13" s="628"/>
      <c r="L13" s="628"/>
      <c r="M13" s="630"/>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row>
    <row r="14" spans="1:271" s="257" customFormat="1" ht="22.5" customHeight="1">
      <c r="A14" s="635"/>
      <c r="B14" s="636"/>
      <c r="C14" s="636"/>
      <c r="D14" s="638"/>
      <c r="E14" s="640"/>
      <c r="F14" s="632"/>
      <c r="G14" s="566"/>
      <c r="H14" s="443"/>
      <c r="I14" s="633"/>
      <c r="J14" s="670"/>
      <c r="K14" s="628"/>
      <c r="L14" s="628"/>
      <c r="M14" s="630"/>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row>
    <row r="15" spans="1:271" s="257" customFormat="1" ht="22.5" customHeight="1">
      <c r="A15" s="635"/>
      <c r="B15" s="636"/>
      <c r="C15" s="636"/>
      <c r="D15" s="638"/>
      <c r="E15" s="640"/>
      <c r="F15" s="632"/>
      <c r="G15" s="566"/>
      <c r="H15" s="443"/>
      <c r="I15" s="633"/>
      <c r="J15" s="670"/>
      <c r="K15" s="628"/>
      <c r="L15" s="628"/>
      <c r="M15" s="630"/>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row>
    <row r="16" spans="1:271" s="257" customFormat="1" ht="22.5" customHeight="1">
      <c r="A16" s="635"/>
      <c r="B16" s="636"/>
      <c r="C16" s="636"/>
      <c r="D16" s="638"/>
      <c r="E16" s="640"/>
      <c r="F16" s="632"/>
      <c r="G16" s="566"/>
      <c r="H16" s="443"/>
      <c r="I16" s="633"/>
      <c r="J16" s="670"/>
      <c r="K16" s="628"/>
      <c r="L16" s="628"/>
      <c r="M16" s="630"/>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row>
    <row r="17" spans="1:169" s="257" customFormat="1" ht="22.5" customHeight="1">
      <c r="A17" s="635"/>
      <c r="B17" s="636"/>
      <c r="C17" s="636"/>
      <c r="D17" s="638"/>
      <c r="E17" s="640"/>
      <c r="F17" s="632"/>
      <c r="G17" s="566"/>
      <c r="H17" s="443"/>
      <c r="I17" s="633"/>
      <c r="J17" s="670"/>
      <c r="K17" s="628"/>
      <c r="L17" s="628"/>
      <c r="M17" s="630"/>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row>
    <row r="18" spans="1:169" s="257" customFormat="1" ht="22.5" customHeight="1">
      <c r="A18" s="635"/>
      <c r="B18" s="636"/>
      <c r="C18" s="636"/>
      <c r="D18" s="638"/>
      <c r="E18" s="640"/>
      <c r="F18" s="632"/>
      <c r="G18" s="566"/>
      <c r="H18" s="443"/>
      <c r="I18" s="633"/>
      <c r="J18" s="670"/>
      <c r="K18" s="628"/>
      <c r="L18" s="628"/>
      <c r="M18" s="630"/>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row>
    <row r="19" spans="1:169" s="257" customFormat="1" ht="22.5" customHeight="1">
      <c r="A19" s="635"/>
      <c r="B19" s="636"/>
      <c r="C19" s="636"/>
      <c r="D19" s="638"/>
      <c r="E19" s="640"/>
      <c r="F19" s="632"/>
      <c r="G19" s="566"/>
      <c r="H19" s="443"/>
      <c r="I19" s="633"/>
      <c r="J19" s="670"/>
      <c r="K19" s="628"/>
      <c r="L19" s="628"/>
      <c r="M19" s="630"/>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row>
    <row r="20" spans="1:169" s="257" customFormat="1" ht="17.25" customHeight="1">
      <c r="A20" s="635">
        <f>'7- Mapa Final'!A20</f>
        <v>2</v>
      </c>
      <c r="B20" s="636" t="str">
        <f>'7- Mapa Final'!B20</f>
        <v>Publicación de información inexacta</v>
      </c>
      <c r="C20" s="636" t="str">
        <f>'7- Mapa Final'!C20</f>
        <v>La información Administrativa y Judicial de  uso y consulta para los usuarios y partes interesadas se publique  con erores de fondo o de forma.</v>
      </c>
      <c r="D20" s="637" t="str">
        <f>'7- Mapa Final'!J20</f>
        <v>Muy Baja - 1</v>
      </c>
      <c r="E20" s="639" t="str">
        <f>'7- Mapa Final'!K20</f>
        <v>Moderado - 3</v>
      </c>
      <c r="F20" s="632" t="str">
        <f>'7- Mapa Final'!M20</f>
        <v>Moderado - 3</v>
      </c>
      <c r="G20" s="566" t="s">
        <v>378</v>
      </c>
      <c r="H20" s="485" t="s">
        <v>513</v>
      </c>
      <c r="I20" s="633"/>
      <c r="J20" s="670" t="s">
        <v>488</v>
      </c>
      <c r="K20" s="671">
        <v>45292</v>
      </c>
      <c r="L20" s="671">
        <v>45382</v>
      </c>
      <c r="M20" s="675" t="s">
        <v>528</v>
      </c>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row>
    <row r="21" spans="1:169" s="257" customFormat="1" ht="17.25" customHeight="1">
      <c r="A21" s="635"/>
      <c r="B21" s="636"/>
      <c r="C21" s="636"/>
      <c r="D21" s="638"/>
      <c r="E21" s="640"/>
      <c r="F21" s="632"/>
      <c r="G21" s="566"/>
      <c r="H21" s="443"/>
      <c r="I21" s="633"/>
      <c r="J21" s="670"/>
      <c r="K21" s="628"/>
      <c r="L21" s="628"/>
      <c r="M21" s="675"/>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row>
    <row r="22" spans="1:169" s="257" customFormat="1" ht="17.25" customHeight="1">
      <c r="A22" s="635"/>
      <c r="B22" s="636"/>
      <c r="C22" s="636"/>
      <c r="D22" s="638"/>
      <c r="E22" s="640"/>
      <c r="F22" s="632"/>
      <c r="G22" s="566"/>
      <c r="H22" s="443"/>
      <c r="I22" s="633"/>
      <c r="J22" s="670"/>
      <c r="K22" s="628"/>
      <c r="L22" s="628"/>
      <c r="M22" s="675"/>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row>
    <row r="23" spans="1:169" s="257" customFormat="1" ht="17.25" customHeight="1">
      <c r="A23" s="635"/>
      <c r="B23" s="636"/>
      <c r="C23" s="636"/>
      <c r="D23" s="638"/>
      <c r="E23" s="640"/>
      <c r="F23" s="632"/>
      <c r="G23" s="566"/>
      <c r="H23" s="443"/>
      <c r="I23" s="633"/>
      <c r="J23" s="670"/>
      <c r="K23" s="628"/>
      <c r="L23" s="628"/>
      <c r="M23" s="675"/>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row>
    <row r="24" spans="1:169" s="257" customFormat="1" ht="17.25" customHeight="1">
      <c r="A24" s="635"/>
      <c r="B24" s="636"/>
      <c r="C24" s="636"/>
      <c r="D24" s="638"/>
      <c r="E24" s="640"/>
      <c r="F24" s="632"/>
      <c r="G24" s="566"/>
      <c r="H24" s="443"/>
      <c r="I24" s="633"/>
      <c r="J24" s="670"/>
      <c r="K24" s="628"/>
      <c r="L24" s="628"/>
      <c r="M24" s="675"/>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row>
    <row r="25" spans="1:169" s="257" customFormat="1" ht="17.25" customHeight="1">
      <c r="A25" s="635"/>
      <c r="B25" s="636"/>
      <c r="C25" s="636"/>
      <c r="D25" s="638"/>
      <c r="E25" s="640"/>
      <c r="F25" s="632"/>
      <c r="G25" s="566"/>
      <c r="H25" s="443"/>
      <c r="I25" s="633"/>
      <c r="J25" s="670"/>
      <c r="K25" s="628"/>
      <c r="L25" s="628"/>
      <c r="M25" s="675"/>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row>
    <row r="26" spans="1:169" s="257" customFormat="1" ht="17.25" customHeight="1">
      <c r="A26" s="635"/>
      <c r="B26" s="636"/>
      <c r="C26" s="636"/>
      <c r="D26" s="638"/>
      <c r="E26" s="640"/>
      <c r="F26" s="632"/>
      <c r="G26" s="566"/>
      <c r="H26" s="443"/>
      <c r="I26" s="633"/>
      <c r="J26" s="670"/>
      <c r="K26" s="628"/>
      <c r="L26" s="628"/>
      <c r="M26" s="675"/>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row>
    <row r="27" spans="1:169" s="257" customFormat="1" ht="17.25" customHeight="1">
      <c r="A27" s="635"/>
      <c r="B27" s="636"/>
      <c r="C27" s="636"/>
      <c r="D27" s="638"/>
      <c r="E27" s="640"/>
      <c r="F27" s="632"/>
      <c r="G27" s="566"/>
      <c r="H27" s="443"/>
      <c r="I27" s="633"/>
      <c r="J27" s="670"/>
      <c r="K27" s="628"/>
      <c r="L27" s="628"/>
      <c r="M27" s="675"/>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row>
    <row r="28" spans="1:169" s="257" customFormat="1" ht="17.25" customHeight="1">
      <c r="A28" s="635"/>
      <c r="B28" s="636"/>
      <c r="C28" s="636"/>
      <c r="D28" s="638"/>
      <c r="E28" s="640"/>
      <c r="F28" s="632"/>
      <c r="G28" s="566"/>
      <c r="H28" s="443"/>
      <c r="I28" s="633"/>
      <c r="J28" s="670"/>
      <c r="K28" s="628"/>
      <c r="L28" s="628"/>
      <c r="M28" s="675"/>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row>
    <row r="29" spans="1:169" s="257" customFormat="1" ht="17.25" customHeight="1">
      <c r="A29" s="635"/>
      <c r="B29" s="636"/>
      <c r="C29" s="636"/>
      <c r="D29" s="638"/>
      <c r="E29" s="640"/>
      <c r="F29" s="632"/>
      <c r="G29" s="566"/>
      <c r="H29" s="443"/>
      <c r="I29" s="633"/>
      <c r="J29" s="670"/>
      <c r="K29" s="628"/>
      <c r="L29" s="628"/>
      <c r="M29" s="675"/>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row>
    <row r="30" spans="1:169" s="257" customFormat="1" ht="12.75" customHeight="1">
      <c r="A30" s="635">
        <f>'7- Mapa Final'!A30</f>
        <v>3</v>
      </c>
      <c r="B30" s="636" t="str">
        <f>'7- Mapa Final'!B30</f>
        <v xml:space="preserve">Pérdida de información </v>
      </c>
      <c r="C30" s="636" t="str">
        <f>'7- Mapa Final'!C30</f>
        <v>Perdida parcial y/o total de la informacion dispuesta en el portal de la Rama Judicial.</v>
      </c>
      <c r="D30" s="637" t="str">
        <f>'7- Mapa Final'!J30</f>
        <v>Baja - 2</v>
      </c>
      <c r="E30" s="639" t="str">
        <f>'7- Mapa Final'!K30</f>
        <v>Moderado - 3</v>
      </c>
      <c r="F30" s="632" t="str">
        <f>'7- Mapa Final'!M30</f>
        <v>Moderado - 6</v>
      </c>
      <c r="G30" s="566" t="s">
        <v>378</v>
      </c>
      <c r="H30" s="443" t="s">
        <v>489</v>
      </c>
      <c r="I30" s="633"/>
      <c r="J30" s="669" t="s">
        <v>488</v>
      </c>
      <c r="K30" s="671">
        <v>45292</v>
      </c>
      <c r="L30" s="671">
        <v>45382</v>
      </c>
      <c r="M30" s="486" t="s">
        <v>490</v>
      </c>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row>
    <row r="31" spans="1:169" s="257" customFormat="1" ht="12.75" customHeight="1">
      <c r="A31" s="635"/>
      <c r="B31" s="636"/>
      <c r="C31" s="636"/>
      <c r="D31" s="638"/>
      <c r="E31" s="640"/>
      <c r="F31" s="632"/>
      <c r="G31" s="566"/>
      <c r="H31" s="443"/>
      <c r="I31" s="633"/>
      <c r="J31" s="670"/>
      <c r="K31" s="628"/>
      <c r="L31" s="628"/>
      <c r="M31" s="448"/>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row>
    <row r="32" spans="1:169" s="257" customFormat="1" ht="12.75" customHeight="1">
      <c r="A32" s="635"/>
      <c r="B32" s="636"/>
      <c r="C32" s="636"/>
      <c r="D32" s="638"/>
      <c r="E32" s="640"/>
      <c r="F32" s="632"/>
      <c r="G32" s="566"/>
      <c r="H32" s="443"/>
      <c r="I32" s="633"/>
      <c r="J32" s="670"/>
      <c r="K32" s="628"/>
      <c r="L32" s="628"/>
      <c r="M32" s="448"/>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row>
    <row r="33" spans="1:169" s="257" customFormat="1" ht="12.75" customHeight="1">
      <c r="A33" s="635"/>
      <c r="B33" s="636"/>
      <c r="C33" s="636"/>
      <c r="D33" s="638"/>
      <c r="E33" s="640"/>
      <c r="F33" s="632"/>
      <c r="G33" s="566"/>
      <c r="H33" s="443"/>
      <c r="I33" s="633"/>
      <c r="J33" s="670"/>
      <c r="K33" s="628"/>
      <c r="L33" s="628"/>
      <c r="M33" s="448"/>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row>
    <row r="34" spans="1:169" s="257" customFormat="1" ht="13.5" customHeight="1">
      <c r="A34" s="635"/>
      <c r="B34" s="636"/>
      <c r="C34" s="636"/>
      <c r="D34" s="638"/>
      <c r="E34" s="640"/>
      <c r="F34" s="632"/>
      <c r="G34" s="566"/>
      <c r="H34" s="443"/>
      <c r="I34" s="633"/>
      <c r="J34" s="670"/>
      <c r="K34" s="628"/>
      <c r="L34" s="628"/>
      <c r="M34" s="448"/>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row>
    <row r="35" spans="1:169" s="257" customFormat="1" ht="15" customHeight="1">
      <c r="A35" s="635"/>
      <c r="B35" s="636"/>
      <c r="C35" s="636"/>
      <c r="D35" s="638"/>
      <c r="E35" s="640"/>
      <c r="F35" s="632"/>
      <c r="G35" s="566"/>
      <c r="H35" s="443"/>
      <c r="I35" s="633"/>
      <c r="J35" s="670"/>
      <c r="K35" s="628"/>
      <c r="L35" s="628"/>
      <c r="M35" s="448"/>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row>
    <row r="36" spans="1:169" s="257" customFormat="1" ht="15" customHeight="1">
      <c r="A36" s="635"/>
      <c r="B36" s="636"/>
      <c r="C36" s="636"/>
      <c r="D36" s="638"/>
      <c r="E36" s="640"/>
      <c r="F36" s="632"/>
      <c r="G36" s="566"/>
      <c r="H36" s="443"/>
      <c r="I36" s="633"/>
      <c r="J36" s="670"/>
      <c r="K36" s="628"/>
      <c r="L36" s="628"/>
      <c r="M36" s="448"/>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row>
    <row r="37" spans="1:169" s="257" customFormat="1" ht="15" customHeight="1">
      <c r="A37" s="635"/>
      <c r="B37" s="636"/>
      <c r="C37" s="636"/>
      <c r="D37" s="638"/>
      <c r="E37" s="640"/>
      <c r="F37" s="632"/>
      <c r="G37" s="566"/>
      <c r="H37" s="443"/>
      <c r="I37" s="633"/>
      <c r="J37" s="670"/>
      <c r="K37" s="628"/>
      <c r="L37" s="628"/>
      <c r="M37" s="448"/>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c r="CW37" s="271"/>
      <c r="CX37" s="271"/>
      <c r="CY37" s="271"/>
      <c r="CZ37" s="271"/>
      <c r="DA37" s="271"/>
      <c r="DB37" s="271"/>
      <c r="DC37" s="271"/>
      <c r="DD37" s="271"/>
      <c r="DE37" s="271"/>
      <c r="DF37" s="271"/>
      <c r="DG37" s="271"/>
      <c r="DH37" s="271"/>
      <c r="DI37" s="271"/>
      <c r="DJ37" s="271"/>
      <c r="DK37" s="271"/>
      <c r="DL37" s="271"/>
      <c r="DM37" s="271"/>
      <c r="DN37" s="271"/>
      <c r="DO37" s="271"/>
      <c r="DP37" s="271"/>
      <c r="DQ37" s="271"/>
      <c r="DR37" s="271"/>
      <c r="DS37" s="271"/>
      <c r="DT37" s="271"/>
      <c r="DU37" s="271"/>
      <c r="DV37" s="271"/>
      <c r="DW37" s="271"/>
      <c r="DX37" s="271"/>
      <c r="DY37" s="271"/>
      <c r="DZ37" s="271"/>
      <c r="EA37" s="271"/>
      <c r="EB37" s="271"/>
      <c r="EC37" s="271"/>
      <c r="ED37" s="271"/>
      <c r="EE37" s="271"/>
      <c r="EF37" s="271"/>
      <c r="EG37" s="271"/>
      <c r="EH37" s="271"/>
      <c r="EI37" s="271"/>
      <c r="EJ37" s="271"/>
      <c r="EK37" s="271"/>
      <c r="EL37" s="271"/>
      <c r="EM37" s="271"/>
      <c r="EN37" s="271"/>
      <c r="EO37" s="271"/>
      <c r="EP37" s="271"/>
      <c r="EQ37" s="271"/>
      <c r="ER37" s="271"/>
      <c r="ES37" s="271"/>
      <c r="ET37" s="271"/>
      <c r="EU37" s="271"/>
      <c r="EV37" s="271"/>
      <c r="EW37" s="271"/>
      <c r="EX37" s="271"/>
      <c r="EY37" s="271"/>
      <c r="EZ37" s="271"/>
      <c r="FA37" s="271"/>
      <c r="FB37" s="271"/>
      <c r="FC37" s="271"/>
      <c r="FD37" s="271"/>
      <c r="FE37" s="271"/>
      <c r="FF37" s="271"/>
      <c r="FG37" s="271"/>
      <c r="FH37" s="271"/>
      <c r="FI37" s="271"/>
      <c r="FJ37" s="271"/>
      <c r="FK37" s="271"/>
      <c r="FL37" s="271"/>
      <c r="FM37" s="271"/>
    </row>
    <row r="38" spans="1:169" s="257" customFormat="1" ht="15" customHeight="1">
      <c r="A38" s="635"/>
      <c r="B38" s="636"/>
      <c r="C38" s="636"/>
      <c r="D38" s="638"/>
      <c r="E38" s="640"/>
      <c r="F38" s="632"/>
      <c r="G38" s="566"/>
      <c r="H38" s="443"/>
      <c r="I38" s="633"/>
      <c r="J38" s="670"/>
      <c r="K38" s="628"/>
      <c r="L38" s="628"/>
      <c r="M38" s="448"/>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c r="CZ38" s="271"/>
      <c r="DA38" s="271"/>
      <c r="DB38" s="271"/>
      <c r="DC38" s="271"/>
      <c r="DD38" s="271"/>
      <c r="DE38" s="271"/>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row>
    <row r="39" spans="1:169" s="257" customFormat="1" ht="15" customHeight="1">
      <c r="A39" s="635"/>
      <c r="B39" s="636"/>
      <c r="C39" s="636"/>
      <c r="D39" s="638"/>
      <c r="E39" s="640"/>
      <c r="F39" s="632"/>
      <c r="G39" s="566"/>
      <c r="H39" s="443"/>
      <c r="I39" s="633"/>
      <c r="J39" s="670"/>
      <c r="K39" s="628"/>
      <c r="L39" s="628"/>
      <c r="M39" s="448"/>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c r="CZ39" s="271"/>
      <c r="DA39" s="271"/>
      <c r="DB39" s="271"/>
      <c r="DC39" s="271"/>
      <c r="DD39" s="271"/>
      <c r="DE39" s="271"/>
      <c r="DF39" s="271"/>
      <c r="DG39" s="271"/>
      <c r="DH39" s="271"/>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c r="EG39" s="271"/>
      <c r="EH39" s="271"/>
      <c r="EI39" s="271"/>
      <c r="EJ39" s="271"/>
      <c r="EK39" s="271"/>
      <c r="EL39" s="271"/>
      <c r="EM39" s="271"/>
      <c r="EN39" s="271"/>
      <c r="EO39" s="271"/>
      <c r="EP39" s="271"/>
      <c r="EQ39" s="271"/>
      <c r="ER39" s="271"/>
      <c r="ES39" s="271"/>
      <c r="ET39" s="271"/>
      <c r="EU39" s="271"/>
      <c r="EV39" s="271"/>
      <c r="EW39" s="271"/>
      <c r="EX39" s="271"/>
      <c r="EY39" s="271"/>
      <c r="EZ39" s="271"/>
      <c r="FA39" s="271"/>
      <c r="FB39" s="271"/>
      <c r="FC39" s="271"/>
      <c r="FD39" s="271"/>
      <c r="FE39" s="271"/>
      <c r="FF39" s="271"/>
      <c r="FG39" s="271"/>
      <c r="FH39" s="271"/>
      <c r="FI39" s="271"/>
      <c r="FJ39" s="271"/>
      <c r="FK39" s="271"/>
      <c r="FL39" s="271"/>
      <c r="FM39" s="271"/>
    </row>
    <row r="40" spans="1:169" s="257" customFormat="1" hidden="1">
      <c r="A40" s="635">
        <f>'7- Mapa Final'!A40</f>
        <v>4</v>
      </c>
      <c r="B40" s="636" t="str">
        <f>'7- Mapa Final'!B40</f>
        <v>Sustracción o publicación de infomacion reservada</v>
      </c>
      <c r="C40" s="636" t="str">
        <f>'7- Mapa Final'!C40</f>
        <v>Publicación o difusión  de información sin el cumplimiento de los criterios de seguridad, calidad o imágen establecidos.</v>
      </c>
      <c r="D40" s="637" t="e">
        <f>'7- Mapa Final'!J40</f>
        <v>#DIV/0!</v>
      </c>
      <c r="E40" s="639" t="e">
        <f>'7- Mapa Final'!K40</f>
        <v>#VALUE!</v>
      </c>
      <c r="F40" s="632" t="e">
        <f>'7- Mapa Final'!M40</f>
        <v>#DIV/0!</v>
      </c>
      <c r="G40" s="485"/>
      <c r="H40" s="633"/>
      <c r="I40" s="633"/>
      <c r="J40" s="633"/>
      <c r="K40" s="633"/>
      <c r="L40" s="633"/>
      <c r="M40" s="634"/>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c r="CU40" s="271"/>
      <c r="CV40" s="271"/>
      <c r="CW40" s="271"/>
      <c r="CX40" s="271"/>
      <c r="CY40" s="271"/>
      <c r="CZ40" s="271"/>
      <c r="DA40" s="271"/>
      <c r="DB40" s="271"/>
      <c r="DC40" s="271"/>
      <c r="DD40" s="271"/>
      <c r="DE40" s="271"/>
      <c r="DF40" s="271"/>
      <c r="DG40" s="271"/>
      <c r="DH40" s="271"/>
      <c r="DI40" s="271"/>
      <c r="DJ40" s="271"/>
      <c r="DK40" s="271"/>
      <c r="DL40" s="271"/>
      <c r="DM40" s="271"/>
      <c r="DN40" s="271"/>
      <c r="DO40" s="271"/>
      <c r="DP40" s="271"/>
      <c r="DQ40" s="271"/>
      <c r="DR40" s="271"/>
      <c r="DS40" s="271"/>
      <c r="DT40" s="271"/>
      <c r="DU40" s="271"/>
      <c r="DV40" s="271"/>
      <c r="DW40" s="271"/>
      <c r="DX40" s="271"/>
      <c r="DY40" s="271"/>
      <c r="DZ40" s="271"/>
      <c r="EA40" s="271"/>
      <c r="EB40" s="271"/>
      <c r="EC40" s="271"/>
      <c r="ED40" s="271"/>
      <c r="EE40" s="271"/>
      <c r="EF40" s="271"/>
      <c r="EG40" s="271"/>
      <c r="EH40" s="271"/>
      <c r="EI40" s="271"/>
      <c r="EJ40" s="271"/>
      <c r="EK40" s="271"/>
      <c r="EL40" s="271"/>
      <c r="EM40" s="271"/>
      <c r="EN40" s="271"/>
      <c r="EO40" s="271"/>
      <c r="EP40" s="271"/>
      <c r="EQ40" s="271"/>
      <c r="ER40" s="271"/>
      <c r="ES40" s="271"/>
      <c r="ET40" s="271"/>
      <c r="EU40" s="271"/>
      <c r="EV40" s="271"/>
      <c r="EW40" s="271"/>
      <c r="EX40" s="271"/>
      <c r="EY40" s="271"/>
      <c r="EZ40" s="271"/>
      <c r="FA40" s="271"/>
      <c r="FB40" s="271"/>
      <c r="FC40" s="271"/>
      <c r="FD40" s="271"/>
      <c r="FE40" s="271"/>
      <c r="FF40" s="271"/>
      <c r="FG40" s="271"/>
      <c r="FH40" s="271"/>
      <c r="FI40" s="271"/>
      <c r="FJ40" s="271"/>
      <c r="FK40" s="271"/>
      <c r="FL40" s="271"/>
      <c r="FM40" s="271"/>
    </row>
    <row r="41" spans="1:169" s="257" customFormat="1" ht="12.75" hidden="1" customHeight="1">
      <c r="A41" s="635"/>
      <c r="B41" s="636"/>
      <c r="C41" s="636"/>
      <c r="D41" s="638"/>
      <c r="E41" s="640"/>
      <c r="F41" s="632"/>
      <c r="G41" s="443"/>
      <c r="H41" s="633"/>
      <c r="I41" s="633"/>
      <c r="J41" s="633"/>
      <c r="K41" s="633"/>
      <c r="L41" s="633"/>
      <c r="M41" s="634"/>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1"/>
      <c r="CK41" s="271"/>
      <c r="CL41" s="271"/>
      <c r="CM41" s="271"/>
      <c r="CN41" s="271"/>
      <c r="CO41" s="271"/>
      <c r="CP41" s="271"/>
      <c r="CQ41" s="271"/>
      <c r="CR41" s="271"/>
      <c r="CS41" s="271"/>
      <c r="CT41" s="271"/>
      <c r="CU41" s="271"/>
      <c r="CV41" s="271"/>
      <c r="CW41" s="271"/>
      <c r="CX41" s="271"/>
      <c r="CY41" s="271"/>
      <c r="CZ41" s="271"/>
      <c r="DA41" s="271"/>
      <c r="DB41" s="271"/>
      <c r="DC41" s="271"/>
      <c r="DD41" s="271"/>
      <c r="DE41" s="271"/>
      <c r="DF41" s="271"/>
      <c r="DG41" s="271"/>
      <c r="DH41" s="271"/>
      <c r="DI41" s="271"/>
      <c r="DJ41" s="271"/>
      <c r="DK41" s="271"/>
      <c r="DL41" s="271"/>
      <c r="DM41" s="271"/>
      <c r="DN41" s="271"/>
      <c r="DO41" s="271"/>
      <c r="DP41" s="271"/>
      <c r="DQ41" s="271"/>
      <c r="DR41" s="271"/>
      <c r="DS41" s="271"/>
      <c r="DT41" s="271"/>
      <c r="DU41" s="271"/>
      <c r="DV41" s="271"/>
      <c r="DW41" s="271"/>
      <c r="DX41" s="271"/>
      <c r="DY41" s="271"/>
      <c r="DZ41" s="271"/>
      <c r="EA41" s="271"/>
      <c r="EB41" s="271"/>
      <c r="EC41" s="271"/>
      <c r="ED41" s="271"/>
      <c r="EE41" s="271"/>
      <c r="EF41" s="271"/>
      <c r="EG41" s="271"/>
      <c r="EH41" s="271"/>
      <c r="EI41" s="271"/>
      <c r="EJ41" s="271"/>
      <c r="EK41" s="271"/>
      <c r="EL41" s="271"/>
      <c r="EM41" s="271"/>
      <c r="EN41" s="271"/>
      <c r="EO41" s="271"/>
      <c r="EP41" s="271"/>
      <c r="EQ41" s="271"/>
      <c r="ER41" s="271"/>
      <c r="ES41" s="271"/>
      <c r="ET41" s="271"/>
      <c r="EU41" s="271"/>
      <c r="EV41" s="271"/>
      <c r="EW41" s="271"/>
      <c r="EX41" s="271"/>
      <c r="EY41" s="271"/>
      <c r="EZ41" s="271"/>
      <c r="FA41" s="271"/>
      <c r="FB41" s="271"/>
      <c r="FC41" s="271"/>
      <c r="FD41" s="271"/>
      <c r="FE41" s="271"/>
      <c r="FF41" s="271"/>
      <c r="FG41" s="271"/>
      <c r="FH41" s="271"/>
      <c r="FI41" s="271"/>
      <c r="FJ41" s="271"/>
      <c r="FK41" s="271"/>
      <c r="FL41" s="271"/>
      <c r="FM41" s="271"/>
    </row>
    <row r="42" spans="1:169" s="257" customFormat="1" ht="12.75" hidden="1" customHeight="1">
      <c r="A42" s="635"/>
      <c r="B42" s="636"/>
      <c r="C42" s="636"/>
      <c r="D42" s="638"/>
      <c r="E42" s="640"/>
      <c r="F42" s="632"/>
      <c r="G42" s="443"/>
      <c r="H42" s="633"/>
      <c r="I42" s="633"/>
      <c r="J42" s="633"/>
      <c r="K42" s="633"/>
      <c r="L42" s="633"/>
      <c r="M42" s="634"/>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c r="CX42" s="271"/>
      <c r="CY42" s="271"/>
      <c r="CZ42" s="271"/>
      <c r="DA42" s="271"/>
      <c r="DB42" s="271"/>
      <c r="DC42" s="271"/>
      <c r="DD42" s="271"/>
      <c r="DE42" s="271"/>
      <c r="DF42" s="271"/>
      <c r="DG42" s="271"/>
      <c r="DH42" s="271"/>
      <c r="DI42" s="271"/>
      <c r="DJ42" s="271"/>
      <c r="DK42" s="271"/>
      <c r="DL42" s="271"/>
      <c r="DM42" s="271"/>
      <c r="DN42" s="271"/>
      <c r="DO42" s="271"/>
      <c r="DP42" s="271"/>
      <c r="DQ42" s="271"/>
      <c r="DR42" s="271"/>
      <c r="DS42" s="271"/>
      <c r="DT42" s="271"/>
      <c r="DU42" s="271"/>
      <c r="DV42" s="271"/>
      <c r="DW42" s="271"/>
      <c r="DX42" s="271"/>
      <c r="DY42" s="271"/>
      <c r="DZ42" s="271"/>
      <c r="EA42" s="271"/>
      <c r="EB42" s="271"/>
      <c r="EC42" s="271"/>
      <c r="ED42" s="271"/>
      <c r="EE42" s="271"/>
      <c r="EF42" s="271"/>
      <c r="EG42" s="271"/>
      <c r="EH42" s="271"/>
      <c r="EI42" s="271"/>
      <c r="EJ42" s="271"/>
      <c r="EK42" s="271"/>
      <c r="EL42" s="271"/>
      <c r="EM42" s="271"/>
      <c r="EN42" s="271"/>
      <c r="EO42" s="271"/>
      <c r="EP42" s="271"/>
      <c r="EQ42" s="271"/>
      <c r="ER42" s="271"/>
      <c r="ES42" s="271"/>
      <c r="ET42" s="271"/>
      <c r="EU42" s="271"/>
      <c r="EV42" s="271"/>
      <c r="EW42" s="271"/>
      <c r="EX42" s="271"/>
      <c r="EY42" s="271"/>
      <c r="EZ42" s="271"/>
      <c r="FA42" s="271"/>
      <c r="FB42" s="271"/>
      <c r="FC42" s="271"/>
      <c r="FD42" s="271"/>
      <c r="FE42" s="271"/>
      <c r="FF42" s="271"/>
      <c r="FG42" s="271"/>
      <c r="FH42" s="271"/>
      <c r="FI42" s="271"/>
      <c r="FJ42" s="271"/>
      <c r="FK42" s="271"/>
      <c r="FL42" s="271"/>
      <c r="FM42" s="271"/>
    </row>
    <row r="43" spans="1:169" s="257" customFormat="1" ht="12.75" hidden="1" customHeight="1">
      <c r="A43" s="635"/>
      <c r="B43" s="636"/>
      <c r="C43" s="636"/>
      <c r="D43" s="638"/>
      <c r="E43" s="640"/>
      <c r="F43" s="632"/>
      <c r="G43" s="443"/>
      <c r="H43" s="633"/>
      <c r="I43" s="633"/>
      <c r="J43" s="633"/>
      <c r="K43" s="633"/>
      <c r="L43" s="633"/>
      <c r="M43" s="634"/>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E43" s="271"/>
      <c r="DF43" s="271"/>
      <c r="DG43" s="271"/>
      <c r="DH43" s="271"/>
      <c r="DI43" s="271"/>
      <c r="DJ43" s="271"/>
      <c r="DK43" s="271"/>
      <c r="DL43" s="271"/>
      <c r="DM43" s="271"/>
      <c r="DN43" s="271"/>
      <c r="DO43" s="271"/>
      <c r="DP43" s="271"/>
      <c r="DQ43" s="271"/>
      <c r="DR43" s="271"/>
      <c r="DS43" s="271"/>
      <c r="DT43" s="271"/>
      <c r="DU43" s="271"/>
      <c r="DV43" s="271"/>
      <c r="DW43" s="271"/>
      <c r="DX43" s="271"/>
      <c r="DY43" s="271"/>
      <c r="DZ43" s="271"/>
      <c r="EA43" s="271"/>
      <c r="EB43" s="271"/>
      <c r="EC43" s="271"/>
      <c r="ED43" s="271"/>
      <c r="EE43" s="271"/>
      <c r="EF43" s="271"/>
      <c r="EG43" s="271"/>
      <c r="EH43" s="271"/>
      <c r="EI43" s="271"/>
      <c r="EJ43" s="271"/>
      <c r="EK43" s="271"/>
      <c r="EL43" s="271"/>
      <c r="EM43" s="271"/>
      <c r="EN43" s="271"/>
      <c r="EO43" s="271"/>
      <c r="EP43" s="271"/>
      <c r="EQ43" s="271"/>
      <c r="ER43" s="271"/>
      <c r="ES43" s="271"/>
      <c r="ET43" s="271"/>
      <c r="EU43" s="271"/>
      <c r="EV43" s="271"/>
      <c r="EW43" s="271"/>
      <c r="EX43" s="271"/>
      <c r="EY43" s="271"/>
      <c r="EZ43" s="271"/>
      <c r="FA43" s="271"/>
      <c r="FB43" s="271"/>
      <c r="FC43" s="271"/>
      <c r="FD43" s="271"/>
      <c r="FE43" s="271"/>
      <c r="FF43" s="271"/>
      <c r="FG43" s="271"/>
      <c r="FH43" s="271"/>
      <c r="FI43" s="271"/>
      <c r="FJ43" s="271"/>
      <c r="FK43" s="271"/>
      <c r="FL43" s="271"/>
      <c r="FM43" s="271"/>
    </row>
    <row r="44" spans="1:169" s="257" customFormat="1" ht="13.5" hidden="1" customHeight="1">
      <c r="A44" s="635"/>
      <c r="B44" s="636"/>
      <c r="C44" s="636"/>
      <c r="D44" s="638"/>
      <c r="E44" s="640"/>
      <c r="F44" s="632"/>
      <c r="G44" s="443"/>
      <c r="H44" s="633"/>
      <c r="I44" s="633"/>
      <c r="J44" s="633"/>
      <c r="K44" s="633"/>
      <c r="L44" s="633"/>
      <c r="M44" s="634"/>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c r="CW44" s="271"/>
      <c r="CX44" s="271"/>
      <c r="CY44" s="271"/>
      <c r="CZ44" s="271"/>
      <c r="DA44" s="271"/>
      <c r="DB44" s="271"/>
      <c r="DC44" s="271"/>
      <c r="DD44" s="271"/>
      <c r="DE44" s="271"/>
      <c r="DF44" s="271"/>
      <c r="DG44" s="271"/>
      <c r="DH44" s="271"/>
      <c r="DI44" s="271"/>
      <c r="DJ44" s="271"/>
      <c r="DK44" s="271"/>
      <c r="DL44" s="271"/>
      <c r="DM44" s="271"/>
      <c r="DN44" s="271"/>
      <c r="DO44" s="271"/>
      <c r="DP44" s="271"/>
      <c r="DQ44" s="271"/>
      <c r="DR44" s="271"/>
      <c r="DS44" s="271"/>
      <c r="DT44" s="271"/>
      <c r="DU44" s="271"/>
      <c r="DV44" s="271"/>
      <c r="DW44" s="271"/>
      <c r="DX44" s="271"/>
      <c r="DY44" s="271"/>
      <c r="DZ44" s="271"/>
      <c r="EA44" s="271"/>
      <c r="EB44" s="271"/>
      <c r="EC44" s="271"/>
      <c r="ED44" s="271"/>
      <c r="EE44" s="271"/>
      <c r="EF44" s="271"/>
      <c r="EG44" s="271"/>
      <c r="EH44" s="271"/>
      <c r="EI44" s="271"/>
      <c r="EJ44" s="271"/>
      <c r="EK44" s="271"/>
      <c r="EL44" s="271"/>
      <c r="EM44" s="271"/>
      <c r="EN44" s="271"/>
      <c r="EO44" s="271"/>
      <c r="EP44" s="271"/>
      <c r="EQ44" s="271"/>
      <c r="ER44" s="271"/>
      <c r="ES44" s="271"/>
      <c r="ET44" s="271"/>
      <c r="EU44" s="271"/>
      <c r="EV44" s="271"/>
      <c r="EW44" s="271"/>
      <c r="EX44" s="271"/>
      <c r="EY44" s="271"/>
      <c r="EZ44" s="271"/>
      <c r="FA44" s="271"/>
      <c r="FB44" s="271"/>
      <c r="FC44" s="271"/>
      <c r="FD44" s="271"/>
      <c r="FE44" s="271"/>
      <c r="FF44" s="271"/>
      <c r="FG44" s="271"/>
      <c r="FH44" s="271"/>
      <c r="FI44" s="271"/>
      <c r="FJ44" s="271"/>
      <c r="FK44" s="271"/>
      <c r="FL44" s="271"/>
      <c r="FM44" s="271"/>
    </row>
    <row r="45" spans="1:169" s="257" customFormat="1" hidden="1">
      <c r="A45" s="635"/>
      <c r="B45" s="636"/>
      <c r="C45" s="636"/>
      <c r="D45" s="638"/>
      <c r="E45" s="640"/>
      <c r="F45" s="632"/>
      <c r="G45" s="443"/>
      <c r="H45" s="633"/>
      <c r="I45" s="633"/>
      <c r="J45" s="633"/>
      <c r="K45" s="633"/>
      <c r="L45" s="633"/>
      <c r="M45" s="634"/>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c r="CW45" s="271"/>
      <c r="CX45" s="271"/>
      <c r="CY45" s="271"/>
      <c r="CZ45" s="271"/>
      <c r="DA45" s="271"/>
      <c r="DB45" s="271"/>
      <c r="DC45" s="271"/>
      <c r="DD45" s="271"/>
      <c r="DE45" s="271"/>
      <c r="DF45" s="271"/>
      <c r="DG45" s="271"/>
      <c r="DH45" s="271"/>
      <c r="DI45" s="271"/>
      <c r="DJ45" s="271"/>
      <c r="DK45" s="271"/>
      <c r="DL45" s="271"/>
      <c r="DM45" s="271"/>
      <c r="DN45" s="271"/>
      <c r="DO45" s="271"/>
      <c r="DP45" s="271"/>
      <c r="DQ45" s="271"/>
      <c r="DR45" s="271"/>
      <c r="DS45" s="271"/>
      <c r="DT45" s="271"/>
      <c r="DU45" s="271"/>
      <c r="DV45" s="271"/>
      <c r="DW45" s="271"/>
      <c r="DX45" s="271"/>
      <c r="DY45" s="271"/>
      <c r="DZ45" s="271"/>
      <c r="EA45" s="271"/>
      <c r="EB45" s="271"/>
      <c r="EC45" s="271"/>
      <c r="ED45" s="271"/>
      <c r="EE45" s="271"/>
      <c r="EF45" s="271"/>
      <c r="EG45" s="271"/>
      <c r="EH45" s="271"/>
      <c r="EI45" s="271"/>
      <c r="EJ45" s="271"/>
      <c r="EK45" s="271"/>
      <c r="EL45" s="271"/>
      <c r="EM45" s="271"/>
      <c r="EN45" s="271"/>
      <c r="EO45" s="271"/>
      <c r="EP45" s="271"/>
      <c r="EQ45" s="271"/>
      <c r="ER45" s="271"/>
      <c r="ES45" s="271"/>
      <c r="ET45" s="271"/>
      <c r="EU45" s="271"/>
      <c r="EV45" s="271"/>
      <c r="EW45" s="271"/>
      <c r="EX45" s="271"/>
      <c r="EY45" s="271"/>
      <c r="EZ45" s="271"/>
      <c r="FA45" s="271"/>
      <c r="FB45" s="271"/>
      <c r="FC45" s="271"/>
      <c r="FD45" s="271"/>
      <c r="FE45" s="271"/>
      <c r="FF45" s="271"/>
      <c r="FG45" s="271"/>
      <c r="FH45" s="271"/>
      <c r="FI45" s="271"/>
      <c r="FJ45" s="271"/>
      <c r="FK45" s="271"/>
      <c r="FL45" s="271"/>
      <c r="FM45" s="271"/>
    </row>
    <row r="46" spans="1:169" s="257" customFormat="1" hidden="1">
      <c r="A46" s="635"/>
      <c r="B46" s="636"/>
      <c r="C46" s="636"/>
      <c r="D46" s="638"/>
      <c r="E46" s="640"/>
      <c r="F46" s="632"/>
      <c r="G46" s="443"/>
      <c r="H46" s="633"/>
      <c r="I46" s="633"/>
      <c r="J46" s="633"/>
      <c r="K46" s="633"/>
      <c r="L46" s="633"/>
      <c r="M46" s="634"/>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c r="DI46" s="271"/>
      <c r="DJ46" s="271"/>
      <c r="DK46" s="271"/>
      <c r="DL46" s="271"/>
      <c r="DM46" s="271"/>
      <c r="DN46" s="271"/>
      <c r="DO46" s="271"/>
      <c r="DP46" s="271"/>
      <c r="DQ46" s="271"/>
      <c r="DR46" s="271"/>
      <c r="DS46" s="271"/>
      <c r="DT46" s="271"/>
      <c r="DU46" s="271"/>
      <c r="DV46" s="271"/>
      <c r="DW46" s="271"/>
      <c r="DX46" s="271"/>
      <c r="DY46" s="271"/>
      <c r="DZ46" s="271"/>
      <c r="EA46" s="271"/>
      <c r="EB46" s="271"/>
      <c r="EC46" s="271"/>
      <c r="ED46" s="271"/>
      <c r="EE46" s="271"/>
      <c r="EF46" s="271"/>
      <c r="EG46" s="271"/>
      <c r="EH46" s="271"/>
      <c r="EI46" s="271"/>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row>
    <row r="47" spans="1:169" s="257" customFormat="1" hidden="1">
      <c r="A47" s="635"/>
      <c r="B47" s="636"/>
      <c r="C47" s="636"/>
      <c r="D47" s="638"/>
      <c r="E47" s="640"/>
      <c r="F47" s="632"/>
      <c r="G47" s="443"/>
      <c r="H47" s="633"/>
      <c r="I47" s="633"/>
      <c r="J47" s="633"/>
      <c r="K47" s="633"/>
      <c r="L47" s="633"/>
      <c r="M47" s="634"/>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row>
    <row r="48" spans="1:169" s="257" customFormat="1" hidden="1">
      <c r="A48" s="635"/>
      <c r="B48" s="636"/>
      <c r="C48" s="636"/>
      <c r="D48" s="638"/>
      <c r="E48" s="640"/>
      <c r="F48" s="632"/>
      <c r="G48" s="443"/>
      <c r="H48" s="633"/>
      <c r="I48" s="633"/>
      <c r="J48" s="633"/>
      <c r="K48" s="633"/>
      <c r="L48" s="633"/>
      <c r="M48" s="634"/>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row>
    <row r="49" spans="1:169" s="257" customFormat="1" hidden="1">
      <c r="A49" s="635"/>
      <c r="B49" s="636"/>
      <c r="C49" s="636"/>
      <c r="D49" s="638"/>
      <c r="E49" s="640"/>
      <c r="F49" s="632"/>
      <c r="G49" s="443"/>
      <c r="H49" s="633"/>
      <c r="I49" s="633"/>
      <c r="J49" s="633"/>
      <c r="K49" s="633"/>
      <c r="L49" s="633"/>
      <c r="M49" s="634"/>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1"/>
      <c r="BR49" s="271"/>
      <c r="BS49" s="271"/>
      <c r="BT49" s="271"/>
      <c r="BU49" s="271"/>
      <c r="BV49" s="271"/>
      <c r="BW49" s="271"/>
      <c r="BX49" s="271"/>
      <c r="BY49" s="271"/>
      <c r="BZ49" s="271"/>
      <c r="CA49" s="271"/>
      <c r="CB49" s="271"/>
      <c r="CC49" s="271"/>
      <c r="CD49" s="271"/>
      <c r="CE49" s="271"/>
      <c r="CF49" s="271"/>
      <c r="CG49" s="271"/>
      <c r="CH49" s="271"/>
      <c r="CI49" s="271"/>
      <c r="CJ49" s="271"/>
      <c r="CK49" s="271"/>
      <c r="CL49" s="271"/>
      <c r="CM49" s="271"/>
      <c r="CN49" s="271"/>
      <c r="CO49" s="271"/>
      <c r="CP49" s="271"/>
      <c r="CQ49" s="271"/>
      <c r="CR49" s="271"/>
      <c r="CS49" s="271"/>
      <c r="CT49" s="271"/>
      <c r="CU49" s="271"/>
      <c r="CV49" s="271"/>
      <c r="CW49" s="271"/>
      <c r="CX49" s="271"/>
      <c r="CY49" s="271"/>
      <c r="CZ49" s="271"/>
      <c r="DA49" s="271"/>
      <c r="DB49" s="271"/>
      <c r="DC49" s="271"/>
      <c r="DD49" s="271"/>
      <c r="DE49" s="271"/>
      <c r="DF49" s="271"/>
      <c r="DG49" s="271"/>
      <c r="DH49" s="271"/>
      <c r="DI49" s="271"/>
      <c r="DJ49" s="271"/>
      <c r="DK49" s="271"/>
      <c r="DL49" s="271"/>
      <c r="DM49" s="271"/>
      <c r="DN49" s="271"/>
      <c r="DO49" s="271"/>
      <c r="DP49" s="271"/>
      <c r="DQ49" s="271"/>
      <c r="DR49" s="271"/>
      <c r="DS49" s="271"/>
      <c r="DT49" s="271"/>
      <c r="DU49" s="271"/>
      <c r="DV49" s="271"/>
      <c r="DW49" s="271"/>
      <c r="DX49" s="271"/>
      <c r="DY49" s="271"/>
      <c r="DZ49" s="271"/>
      <c r="EA49" s="271"/>
      <c r="EB49" s="271"/>
      <c r="EC49" s="271"/>
      <c r="ED49" s="271"/>
      <c r="EE49" s="271"/>
      <c r="EF49" s="271"/>
      <c r="EG49" s="271"/>
      <c r="EH49" s="271"/>
      <c r="EI49" s="271"/>
      <c r="EJ49" s="271"/>
      <c r="EK49" s="271"/>
      <c r="EL49" s="271"/>
      <c r="EM49" s="271"/>
      <c r="EN49" s="271"/>
      <c r="EO49" s="271"/>
      <c r="EP49" s="271"/>
      <c r="EQ49" s="271"/>
      <c r="ER49" s="271"/>
      <c r="ES49" s="271"/>
      <c r="ET49" s="271"/>
      <c r="EU49" s="271"/>
      <c r="EV49" s="271"/>
      <c r="EW49" s="271"/>
      <c r="EX49" s="271"/>
      <c r="EY49" s="271"/>
      <c r="EZ49" s="271"/>
      <c r="FA49" s="271"/>
      <c r="FB49" s="271"/>
      <c r="FC49" s="271"/>
      <c r="FD49" s="271"/>
      <c r="FE49" s="271"/>
      <c r="FF49" s="271"/>
      <c r="FG49" s="271"/>
      <c r="FH49" s="271"/>
      <c r="FI49" s="271"/>
      <c r="FJ49" s="271"/>
      <c r="FK49" s="271"/>
      <c r="FL49" s="271"/>
      <c r="FM49" s="271"/>
    </row>
    <row r="50" spans="1:169" s="257" customFormat="1" hidden="1">
      <c r="A50" s="635">
        <f>'7- Mapa Final'!A50</f>
        <v>5</v>
      </c>
      <c r="B50" s="636" t="str">
        <f>'7- Mapa Final'!B50</f>
        <v xml:space="preserve">Recibir dádivas o beneficios a nombre propio o de terceros para  afectar la seguridad o confidencialidad de la información   </v>
      </c>
      <c r="C50" s="636" t="str">
        <f>'7- Mapa Final'!C50</f>
        <v xml:space="preserve">Recibir dádivas o beneficios a nombre propio o de terceros por   revelar información confidencial,  alterar, retener o no publicar información.  </v>
      </c>
      <c r="D50" s="637" t="e">
        <f>'7- Mapa Final'!J50</f>
        <v>#DIV/0!</v>
      </c>
      <c r="E50" s="639" t="e">
        <f>'7- Mapa Final'!K50</f>
        <v>#VALUE!</v>
      </c>
      <c r="F50" s="632" t="e">
        <f>'7- Mapa Final'!M50</f>
        <v>#DIV/0!</v>
      </c>
      <c r="G50" s="443"/>
      <c r="H50" s="633"/>
      <c r="I50" s="633"/>
      <c r="J50" s="633"/>
      <c r="K50" s="633"/>
      <c r="L50" s="633"/>
      <c r="M50" s="634"/>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271"/>
      <c r="CR50" s="271"/>
      <c r="CS50" s="271"/>
      <c r="CT50" s="271"/>
      <c r="CU50" s="271"/>
      <c r="CV50" s="271"/>
      <c r="CW50" s="271"/>
      <c r="CX50" s="271"/>
      <c r="CY50" s="271"/>
      <c r="CZ50" s="271"/>
      <c r="DA50" s="271"/>
      <c r="DB50" s="271"/>
      <c r="DC50" s="271"/>
      <c r="DD50" s="271"/>
      <c r="DE50" s="271"/>
      <c r="DF50" s="271"/>
      <c r="DG50" s="271"/>
      <c r="DH50" s="271"/>
      <c r="DI50" s="271"/>
      <c r="DJ50" s="271"/>
      <c r="DK50" s="271"/>
      <c r="DL50" s="271"/>
      <c r="DM50" s="271"/>
      <c r="DN50" s="271"/>
      <c r="DO50" s="271"/>
      <c r="DP50" s="271"/>
      <c r="DQ50" s="271"/>
      <c r="DR50" s="271"/>
      <c r="DS50" s="271"/>
      <c r="DT50" s="271"/>
      <c r="DU50" s="271"/>
      <c r="DV50" s="271"/>
      <c r="DW50" s="271"/>
      <c r="DX50" s="271"/>
      <c r="DY50" s="271"/>
      <c r="DZ50" s="271"/>
      <c r="EA50" s="271"/>
      <c r="EB50" s="271"/>
      <c r="EC50" s="271"/>
      <c r="ED50" s="271"/>
      <c r="EE50" s="271"/>
      <c r="EF50" s="271"/>
      <c r="EG50" s="271"/>
      <c r="EH50" s="271"/>
      <c r="EI50" s="271"/>
      <c r="EJ50" s="271"/>
      <c r="EK50" s="271"/>
      <c r="EL50" s="271"/>
      <c r="EM50" s="271"/>
      <c r="EN50" s="271"/>
      <c r="EO50" s="271"/>
      <c r="EP50" s="271"/>
      <c r="EQ50" s="271"/>
      <c r="ER50" s="271"/>
      <c r="ES50" s="271"/>
      <c r="ET50" s="271"/>
      <c r="EU50" s="271"/>
      <c r="EV50" s="271"/>
      <c r="EW50" s="271"/>
      <c r="EX50" s="271"/>
      <c r="EY50" s="271"/>
      <c r="EZ50" s="271"/>
      <c r="FA50" s="271"/>
      <c r="FB50" s="271"/>
      <c r="FC50" s="271"/>
      <c r="FD50" s="271"/>
      <c r="FE50" s="271"/>
      <c r="FF50" s="271"/>
      <c r="FG50" s="271"/>
      <c r="FH50" s="271"/>
      <c r="FI50" s="271"/>
      <c r="FJ50" s="271"/>
      <c r="FK50" s="271"/>
      <c r="FL50" s="271"/>
      <c r="FM50" s="271"/>
    </row>
    <row r="51" spans="1:169" s="257" customFormat="1" ht="12.75" hidden="1" customHeight="1">
      <c r="A51" s="635"/>
      <c r="B51" s="636"/>
      <c r="C51" s="636"/>
      <c r="D51" s="638"/>
      <c r="E51" s="640"/>
      <c r="F51" s="632"/>
      <c r="G51" s="443"/>
      <c r="H51" s="633"/>
      <c r="I51" s="633"/>
      <c r="J51" s="633"/>
      <c r="K51" s="633"/>
      <c r="L51" s="633"/>
      <c r="M51" s="634"/>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c r="CX51" s="271"/>
      <c r="CY51" s="271"/>
      <c r="CZ51" s="271"/>
      <c r="DA51" s="271"/>
      <c r="DB51" s="271"/>
      <c r="DC51" s="271"/>
      <c r="DD51" s="271"/>
      <c r="DE51" s="271"/>
      <c r="DF51" s="271"/>
      <c r="DG51" s="271"/>
      <c r="DH51" s="271"/>
      <c r="DI51" s="271"/>
      <c r="DJ51" s="271"/>
      <c r="DK51" s="271"/>
      <c r="DL51" s="271"/>
      <c r="DM51" s="271"/>
      <c r="DN51" s="271"/>
      <c r="DO51" s="271"/>
      <c r="DP51" s="271"/>
      <c r="DQ51" s="271"/>
      <c r="DR51" s="271"/>
      <c r="DS51" s="271"/>
      <c r="DT51" s="271"/>
      <c r="DU51" s="271"/>
      <c r="DV51" s="271"/>
      <c r="DW51" s="271"/>
      <c r="DX51" s="271"/>
      <c r="DY51" s="271"/>
      <c r="DZ51" s="271"/>
      <c r="EA51" s="271"/>
      <c r="EB51" s="271"/>
      <c r="EC51" s="271"/>
      <c r="ED51" s="271"/>
      <c r="EE51" s="271"/>
      <c r="EF51" s="271"/>
      <c r="EG51" s="271"/>
      <c r="EH51" s="271"/>
      <c r="EI51" s="271"/>
      <c r="EJ51" s="271"/>
      <c r="EK51" s="271"/>
      <c r="EL51" s="271"/>
      <c r="EM51" s="271"/>
      <c r="EN51" s="271"/>
      <c r="EO51" s="271"/>
      <c r="EP51" s="271"/>
      <c r="EQ51" s="271"/>
      <c r="ER51" s="271"/>
      <c r="ES51" s="271"/>
      <c r="ET51" s="271"/>
      <c r="EU51" s="271"/>
      <c r="EV51" s="271"/>
      <c r="EW51" s="271"/>
      <c r="EX51" s="271"/>
      <c r="EY51" s="271"/>
      <c r="EZ51" s="271"/>
      <c r="FA51" s="271"/>
      <c r="FB51" s="271"/>
      <c r="FC51" s="271"/>
      <c r="FD51" s="271"/>
      <c r="FE51" s="271"/>
      <c r="FF51" s="271"/>
      <c r="FG51" s="271"/>
      <c r="FH51" s="271"/>
      <c r="FI51" s="271"/>
      <c r="FJ51" s="271"/>
      <c r="FK51" s="271"/>
      <c r="FL51" s="271"/>
      <c r="FM51" s="271"/>
    </row>
    <row r="52" spans="1:169" s="257" customFormat="1" ht="12.75" hidden="1" customHeight="1">
      <c r="A52" s="635"/>
      <c r="B52" s="636"/>
      <c r="C52" s="636"/>
      <c r="D52" s="638"/>
      <c r="E52" s="640"/>
      <c r="F52" s="632"/>
      <c r="G52" s="443"/>
      <c r="H52" s="633"/>
      <c r="I52" s="633"/>
      <c r="J52" s="633"/>
      <c r="K52" s="633"/>
      <c r="L52" s="633"/>
      <c r="M52" s="634"/>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71"/>
      <c r="CR52" s="271"/>
      <c r="CS52" s="271"/>
      <c r="CT52" s="271"/>
      <c r="CU52" s="271"/>
      <c r="CV52" s="271"/>
      <c r="CW52" s="271"/>
      <c r="CX52" s="271"/>
      <c r="CY52" s="271"/>
      <c r="CZ52" s="271"/>
      <c r="DA52" s="271"/>
      <c r="DB52" s="271"/>
      <c r="DC52" s="271"/>
      <c r="DD52" s="271"/>
      <c r="DE52" s="271"/>
      <c r="DF52" s="271"/>
      <c r="DG52" s="271"/>
      <c r="DH52" s="271"/>
      <c r="DI52" s="271"/>
      <c r="DJ52" s="271"/>
      <c r="DK52" s="271"/>
      <c r="DL52" s="271"/>
      <c r="DM52" s="271"/>
      <c r="DN52" s="271"/>
      <c r="DO52" s="271"/>
      <c r="DP52" s="271"/>
      <c r="DQ52" s="271"/>
      <c r="DR52" s="271"/>
      <c r="DS52" s="271"/>
      <c r="DT52" s="271"/>
      <c r="DU52" s="271"/>
      <c r="DV52" s="271"/>
      <c r="DW52" s="271"/>
      <c r="DX52" s="271"/>
      <c r="DY52" s="271"/>
      <c r="DZ52" s="271"/>
      <c r="EA52" s="271"/>
      <c r="EB52" s="271"/>
      <c r="EC52" s="271"/>
      <c r="ED52" s="271"/>
      <c r="EE52" s="271"/>
      <c r="EF52" s="271"/>
      <c r="EG52" s="271"/>
      <c r="EH52" s="271"/>
      <c r="EI52" s="271"/>
      <c r="EJ52" s="271"/>
      <c r="EK52" s="271"/>
      <c r="EL52" s="271"/>
      <c r="EM52" s="271"/>
      <c r="EN52" s="271"/>
      <c r="EO52" s="271"/>
      <c r="EP52" s="271"/>
      <c r="EQ52" s="271"/>
      <c r="ER52" s="271"/>
      <c r="ES52" s="271"/>
      <c r="ET52" s="271"/>
      <c r="EU52" s="271"/>
      <c r="EV52" s="271"/>
      <c r="EW52" s="271"/>
      <c r="EX52" s="271"/>
      <c r="EY52" s="271"/>
      <c r="EZ52" s="271"/>
      <c r="FA52" s="271"/>
      <c r="FB52" s="271"/>
      <c r="FC52" s="271"/>
      <c r="FD52" s="271"/>
      <c r="FE52" s="271"/>
      <c r="FF52" s="271"/>
      <c r="FG52" s="271"/>
      <c r="FH52" s="271"/>
      <c r="FI52" s="271"/>
      <c r="FJ52" s="271"/>
      <c r="FK52" s="271"/>
      <c r="FL52" s="271"/>
      <c r="FM52" s="271"/>
    </row>
    <row r="53" spans="1:169" s="257" customFormat="1" ht="12.75" hidden="1" customHeight="1">
      <c r="A53" s="635"/>
      <c r="B53" s="636"/>
      <c r="C53" s="636"/>
      <c r="D53" s="638"/>
      <c r="E53" s="640"/>
      <c r="F53" s="632"/>
      <c r="G53" s="443"/>
      <c r="H53" s="633"/>
      <c r="I53" s="633"/>
      <c r="J53" s="633"/>
      <c r="K53" s="633"/>
      <c r="L53" s="633"/>
      <c r="M53" s="634"/>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c r="DB53" s="271"/>
      <c r="DC53" s="271"/>
      <c r="DD53" s="271"/>
      <c r="DE53" s="271"/>
      <c r="DF53" s="271"/>
      <c r="DG53" s="271"/>
      <c r="DH53" s="271"/>
      <c r="DI53" s="271"/>
      <c r="DJ53" s="271"/>
      <c r="DK53" s="271"/>
      <c r="DL53" s="271"/>
      <c r="DM53" s="271"/>
      <c r="DN53" s="271"/>
      <c r="DO53" s="271"/>
      <c r="DP53" s="271"/>
      <c r="DQ53" s="271"/>
      <c r="DR53" s="271"/>
      <c r="DS53" s="271"/>
      <c r="DT53" s="271"/>
      <c r="DU53" s="271"/>
      <c r="DV53" s="271"/>
      <c r="DW53" s="271"/>
      <c r="DX53" s="271"/>
      <c r="DY53" s="271"/>
      <c r="DZ53" s="271"/>
      <c r="EA53" s="271"/>
      <c r="EB53" s="271"/>
      <c r="EC53" s="271"/>
      <c r="ED53" s="271"/>
      <c r="EE53" s="271"/>
      <c r="EF53" s="271"/>
      <c r="EG53" s="271"/>
      <c r="EH53" s="271"/>
      <c r="EI53" s="271"/>
      <c r="EJ53" s="271"/>
      <c r="EK53" s="271"/>
      <c r="EL53" s="271"/>
      <c r="EM53" s="271"/>
      <c r="EN53" s="271"/>
      <c r="EO53" s="271"/>
      <c r="EP53" s="271"/>
      <c r="EQ53" s="271"/>
      <c r="ER53" s="271"/>
      <c r="ES53" s="271"/>
      <c r="ET53" s="271"/>
      <c r="EU53" s="271"/>
      <c r="EV53" s="271"/>
      <c r="EW53" s="271"/>
      <c r="EX53" s="271"/>
      <c r="EY53" s="271"/>
      <c r="EZ53" s="271"/>
      <c r="FA53" s="271"/>
      <c r="FB53" s="271"/>
      <c r="FC53" s="271"/>
      <c r="FD53" s="271"/>
      <c r="FE53" s="271"/>
      <c r="FF53" s="271"/>
      <c r="FG53" s="271"/>
      <c r="FH53" s="271"/>
      <c r="FI53" s="271"/>
      <c r="FJ53" s="271"/>
      <c r="FK53" s="271"/>
      <c r="FL53" s="271"/>
      <c r="FM53" s="271"/>
    </row>
    <row r="54" spans="1:169" s="257" customFormat="1" ht="13.5" hidden="1" customHeight="1">
      <c r="A54" s="635"/>
      <c r="B54" s="636"/>
      <c r="C54" s="636"/>
      <c r="D54" s="638"/>
      <c r="E54" s="640"/>
      <c r="F54" s="632"/>
      <c r="G54" s="443"/>
      <c r="H54" s="633"/>
      <c r="I54" s="633"/>
      <c r="J54" s="633"/>
      <c r="K54" s="633"/>
      <c r="L54" s="633"/>
      <c r="M54" s="634"/>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c r="CW54" s="271"/>
      <c r="CX54" s="271"/>
      <c r="CY54" s="271"/>
      <c r="CZ54" s="271"/>
      <c r="DA54" s="271"/>
      <c r="DB54" s="271"/>
      <c r="DC54" s="271"/>
      <c r="DD54" s="271"/>
      <c r="DE54" s="271"/>
      <c r="DF54" s="271"/>
      <c r="DG54" s="271"/>
      <c r="DH54" s="271"/>
      <c r="DI54" s="271"/>
      <c r="DJ54" s="271"/>
      <c r="DK54" s="271"/>
      <c r="DL54" s="271"/>
      <c r="DM54" s="271"/>
      <c r="DN54" s="271"/>
      <c r="DO54" s="271"/>
      <c r="DP54" s="271"/>
      <c r="DQ54" s="271"/>
      <c r="DR54" s="271"/>
      <c r="DS54" s="271"/>
      <c r="DT54" s="271"/>
      <c r="DU54" s="271"/>
      <c r="DV54" s="271"/>
      <c r="DW54" s="271"/>
      <c r="DX54" s="271"/>
      <c r="DY54" s="271"/>
      <c r="DZ54" s="271"/>
      <c r="EA54" s="271"/>
      <c r="EB54" s="271"/>
      <c r="EC54" s="271"/>
      <c r="ED54" s="271"/>
      <c r="EE54" s="271"/>
      <c r="EF54" s="271"/>
      <c r="EG54" s="271"/>
      <c r="EH54" s="271"/>
      <c r="EI54" s="271"/>
      <c r="EJ54" s="271"/>
      <c r="EK54" s="271"/>
      <c r="EL54" s="271"/>
      <c r="EM54" s="271"/>
      <c r="EN54" s="271"/>
      <c r="EO54" s="271"/>
      <c r="EP54" s="271"/>
      <c r="EQ54" s="271"/>
      <c r="ER54" s="271"/>
      <c r="ES54" s="271"/>
      <c r="ET54" s="271"/>
      <c r="EU54" s="271"/>
      <c r="EV54" s="271"/>
      <c r="EW54" s="271"/>
      <c r="EX54" s="271"/>
      <c r="EY54" s="271"/>
      <c r="EZ54" s="271"/>
      <c r="FA54" s="271"/>
      <c r="FB54" s="271"/>
      <c r="FC54" s="271"/>
      <c r="FD54" s="271"/>
      <c r="FE54" s="271"/>
      <c r="FF54" s="271"/>
      <c r="FG54" s="271"/>
      <c r="FH54" s="271"/>
      <c r="FI54" s="271"/>
      <c r="FJ54" s="271"/>
      <c r="FK54" s="271"/>
      <c r="FL54" s="271"/>
      <c r="FM54" s="271"/>
    </row>
    <row r="55" spans="1:169" s="257" customFormat="1" hidden="1">
      <c r="A55" s="635"/>
      <c r="B55" s="636"/>
      <c r="C55" s="636"/>
      <c r="D55" s="638"/>
      <c r="E55" s="640"/>
      <c r="F55" s="632"/>
      <c r="G55" s="443"/>
      <c r="H55" s="633"/>
      <c r="I55" s="633"/>
      <c r="J55" s="633"/>
      <c r="K55" s="633"/>
      <c r="L55" s="633"/>
      <c r="M55" s="634"/>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c r="CB55" s="271"/>
      <c r="CC55" s="271"/>
      <c r="CD55" s="271"/>
      <c r="CE55" s="271"/>
      <c r="CF55" s="271"/>
      <c r="CG55" s="271"/>
      <c r="CH55" s="271"/>
      <c r="CI55" s="271"/>
      <c r="CJ55" s="271"/>
      <c r="CK55" s="271"/>
      <c r="CL55" s="271"/>
      <c r="CM55" s="271"/>
      <c r="CN55" s="271"/>
      <c r="CO55" s="271"/>
      <c r="CP55" s="271"/>
      <c r="CQ55" s="271"/>
      <c r="CR55" s="271"/>
      <c r="CS55" s="271"/>
      <c r="CT55" s="271"/>
      <c r="CU55" s="271"/>
      <c r="CV55" s="271"/>
      <c r="CW55" s="271"/>
      <c r="CX55" s="271"/>
      <c r="CY55" s="271"/>
      <c r="CZ55" s="271"/>
      <c r="DA55" s="271"/>
      <c r="DB55" s="271"/>
      <c r="DC55" s="271"/>
      <c r="DD55" s="271"/>
      <c r="DE55" s="271"/>
      <c r="DF55" s="271"/>
      <c r="DG55" s="271"/>
      <c r="DH55" s="271"/>
      <c r="DI55" s="271"/>
      <c r="DJ55" s="271"/>
      <c r="DK55" s="271"/>
      <c r="DL55" s="271"/>
      <c r="DM55" s="271"/>
      <c r="DN55" s="271"/>
      <c r="DO55" s="271"/>
      <c r="DP55" s="271"/>
      <c r="DQ55" s="271"/>
      <c r="DR55" s="271"/>
      <c r="DS55" s="271"/>
      <c r="DT55" s="271"/>
      <c r="DU55" s="271"/>
      <c r="DV55" s="271"/>
      <c r="DW55" s="271"/>
      <c r="DX55" s="271"/>
      <c r="DY55" s="271"/>
      <c r="DZ55" s="271"/>
      <c r="EA55" s="271"/>
      <c r="EB55" s="271"/>
      <c r="EC55" s="271"/>
      <c r="ED55" s="271"/>
      <c r="EE55" s="271"/>
      <c r="EF55" s="271"/>
      <c r="EG55" s="271"/>
      <c r="EH55" s="271"/>
      <c r="EI55" s="271"/>
      <c r="EJ55" s="271"/>
      <c r="EK55" s="271"/>
      <c r="EL55" s="271"/>
      <c r="EM55" s="271"/>
      <c r="EN55" s="271"/>
      <c r="EO55" s="271"/>
      <c r="EP55" s="271"/>
      <c r="EQ55" s="271"/>
      <c r="ER55" s="271"/>
      <c r="ES55" s="271"/>
      <c r="ET55" s="271"/>
      <c r="EU55" s="271"/>
      <c r="EV55" s="271"/>
      <c r="EW55" s="271"/>
      <c r="EX55" s="271"/>
      <c r="EY55" s="271"/>
      <c r="EZ55" s="271"/>
      <c r="FA55" s="271"/>
      <c r="FB55" s="271"/>
      <c r="FC55" s="271"/>
      <c r="FD55" s="271"/>
      <c r="FE55" s="271"/>
      <c r="FF55" s="271"/>
      <c r="FG55" s="271"/>
      <c r="FH55" s="271"/>
      <c r="FI55" s="271"/>
      <c r="FJ55" s="271"/>
      <c r="FK55" s="271"/>
      <c r="FL55" s="271"/>
      <c r="FM55" s="271"/>
    </row>
    <row r="56" spans="1:169" s="257" customFormat="1" hidden="1">
      <c r="A56" s="635"/>
      <c r="B56" s="636"/>
      <c r="C56" s="636"/>
      <c r="D56" s="638"/>
      <c r="E56" s="640"/>
      <c r="F56" s="632"/>
      <c r="G56" s="443"/>
      <c r="H56" s="633"/>
      <c r="I56" s="633"/>
      <c r="J56" s="633"/>
      <c r="K56" s="633"/>
      <c r="L56" s="633"/>
      <c r="M56" s="634"/>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c r="FF56" s="271"/>
      <c r="FG56" s="271"/>
      <c r="FH56" s="271"/>
      <c r="FI56" s="271"/>
      <c r="FJ56" s="271"/>
      <c r="FK56" s="271"/>
      <c r="FL56" s="271"/>
      <c r="FM56" s="271"/>
    </row>
    <row r="57" spans="1:169" s="257" customFormat="1" hidden="1">
      <c r="A57" s="635"/>
      <c r="B57" s="636"/>
      <c r="C57" s="636"/>
      <c r="D57" s="638"/>
      <c r="E57" s="640"/>
      <c r="F57" s="632"/>
      <c r="G57" s="443"/>
      <c r="H57" s="633"/>
      <c r="I57" s="633"/>
      <c r="J57" s="633"/>
      <c r="K57" s="633"/>
      <c r="L57" s="633"/>
      <c r="M57" s="634"/>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1"/>
      <c r="BZ57" s="271"/>
      <c r="CA57" s="271"/>
      <c r="CB57" s="271"/>
      <c r="CC57" s="271"/>
      <c r="CD57" s="271"/>
      <c r="CE57" s="271"/>
      <c r="CF57" s="271"/>
      <c r="CG57" s="271"/>
      <c r="CH57" s="271"/>
      <c r="CI57" s="271"/>
      <c r="CJ57" s="271"/>
      <c r="CK57" s="271"/>
      <c r="CL57" s="271"/>
      <c r="CM57" s="271"/>
      <c r="CN57" s="271"/>
      <c r="CO57" s="271"/>
      <c r="CP57" s="271"/>
      <c r="CQ57" s="271"/>
      <c r="CR57" s="271"/>
      <c r="CS57" s="271"/>
      <c r="CT57" s="271"/>
      <c r="CU57" s="271"/>
      <c r="CV57" s="271"/>
      <c r="CW57" s="271"/>
      <c r="CX57" s="271"/>
      <c r="CY57" s="271"/>
      <c r="CZ57" s="271"/>
      <c r="DA57" s="271"/>
      <c r="DB57" s="271"/>
      <c r="DC57" s="271"/>
      <c r="DD57" s="271"/>
      <c r="DE57" s="271"/>
      <c r="DF57" s="271"/>
      <c r="DG57" s="271"/>
      <c r="DH57" s="271"/>
      <c r="DI57" s="271"/>
      <c r="DJ57" s="271"/>
      <c r="DK57" s="271"/>
      <c r="DL57" s="271"/>
      <c r="DM57" s="271"/>
      <c r="DN57" s="271"/>
      <c r="DO57" s="271"/>
      <c r="DP57" s="271"/>
      <c r="DQ57" s="271"/>
      <c r="DR57" s="271"/>
      <c r="DS57" s="271"/>
      <c r="DT57" s="271"/>
      <c r="DU57" s="271"/>
      <c r="DV57" s="271"/>
      <c r="DW57" s="271"/>
      <c r="DX57" s="271"/>
      <c r="DY57" s="271"/>
      <c r="DZ57" s="271"/>
      <c r="EA57" s="271"/>
      <c r="EB57" s="271"/>
      <c r="EC57" s="271"/>
      <c r="ED57" s="271"/>
      <c r="EE57" s="271"/>
      <c r="EF57" s="271"/>
      <c r="EG57" s="271"/>
      <c r="EH57" s="271"/>
      <c r="EI57" s="271"/>
      <c r="EJ57" s="271"/>
      <c r="EK57" s="271"/>
      <c r="EL57" s="271"/>
      <c r="EM57" s="271"/>
      <c r="EN57" s="271"/>
      <c r="EO57" s="271"/>
      <c r="EP57" s="271"/>
      <c r="EQ57" s="271"/>
      <c r="ER57" s="271"/>
      <c r="ES57" s="271"/>
      <c r="ET57" s="271"/>
      <c r="EU57" s="271"/>
      <c r="EV57" s="271"/>
      <c r="EW57" s="271"/>
      <c r="EX57" s="271"/>
      <c r="EY57" s="271"/>
      <c r="EZ57" s="271"/>
      <c r="FA57" s="271"/>
      <c r="FB57" s="271"/>
      <c r="FC57" s="271"/>
      <c r="FD57" s="271"/>
      <c r="FE57" s="271"/>
      <c r="FF57" s="271"/>
      <c r="FG57" s="271"/>
      <c r="FH57" s="271"/>
      <c r="FI57" s="271"/>
      <c r="FJ57" s="271"/>
      <c r="FK57" s="271"/>
      <c r="FL57" s="271"/>
      <c r="FM57" s="271"/>
    </row>
    <row r="58" spans="1:169" s="257" customFormat="1" hidden="1">
      <c r="A58" s="635"/>
      <c r="B58" s="636"/>
      <c r="C58" s="636"/>
      <c r="D58" s="638"/>
      <c r="E58" s="640"/>
      <c r="F58" s="632"/>
      <c r="G58" s="443"/>
      <c r="H58" s="633"/>
      <c r="I58" s="633"/>
      <c r="J58" s="633"/>
      <c r="K58" s="633"/>
      <c r="L58" s="633"/>
      <c r="M58" s="634"/>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1"/>
      <c r="CV58" s="271"/>
      <c r="CW58" s="271"/>
      <c r="CX58" s="271"/>
      <c r="CY58" s="271"/>
      <c r="CZ58" s="271"/>
      <c r="DA58" s="271"/>
      <c r="DB58" s="271"/>
      <c r="DC58" s="271"/>
      <c r="DD58" s="271"/>
      <c r="DE58" s="271"/>
      <c r="DF58" s="271"/>
      <c r="DG58" s="271"/>
      <c r="DH58" s="271"/>
      <c r="DI58" s="271"/>
      <c r="DJ58" s="271"/>
      <c r="DK58" s="271"/>
      <c r="DL58" s="271"/>
      <c r="DM58" s="271"/>
      <c r="DN58" s="271"/>
      <c r="DO58" s="271"/>
      <c r="DP58" s="271"/>
      <c r="DQ58" s="271"/>
      <c r="DR58" s="271"/>
      <c r="DS58" s="271"/>
      <c r="DT58" s="271"/>
      <c r="DU58" s="271"/>
      <c r="DV58" s="271"/>
      <c r="DW58" s="271"/>
      <c r="DX58" s="271"/>
      <c r="DY58" s="271"/>
      <c r="DZ58" s="271"/>
      <c r="EA58" s="271"/>
      <c r="EB58" s="271"/>
      <c r="EC58" s="271"/>
      <c r="ED58" s="271"/>
      <c r="EE58" s="271"/>
      <c r="EF58" s="271"/>
      <c r="EG58" s="271"/>
      <c r="EH58" s="271"/>
      <c r="EI58" s="271"/>
      <c r="EJ58" s="271"/>
      <c r="EK58" s="271"/>
      <c r="EL58" s="271"/>
      <c r="EM58" s="271"/>
      <c r="EN58" s="271"/>
      <c r="EO58" s="271"/>
      <c r="EP58" s="271"/>
      <c r="EQ58" s="271"/>
      <c r="ER58" s="271"/>
      <c r="ES58" s="271"/>
      <c r="ET58" s="271"/>
      <c r="EU58" s="271"/>
      <c r="EV58" s="271"/>
      <c r="EW58" s="271"/>
      <c r="EX58" s="271"/>
      <c r="EY58" s="271"/>
      <c r="EZ58" s="271"/>
      <c r="FA58" s="271"/>
      <c r="FB58" s="271"/>
      <c r="FC58" s="271"/>
      <c r="FD58" s="271"/>
      <c r="FE58" s="271"/>
      <c r="FF58" s="271"/>
      <c r="FG58" s="271"/>
      <c r="FH58" s="271"/>
      <c r="FI58" s="271"/>
      <c r="FJ58" s="271"/>
      <c r="FK58" s="271"/>
      <c r="FL58" s="271"/>
      <c r="FM58" s="271"/>
    </row>
    <row r="59" spans="1:169" s="257" customFormat="1" hidden="1">
      <c r="A59" s="635"/>
      <c r="B59" s="636"/>
      <c r="C59" s="636"/>
      <c r="D59" s="638"/>
      <c r="E59" s="640"/>
      <c r="F59" s="632"/>
      <c r="G59" s="443"/>
      <c r="H59" s="633"/>
      <c r="I59" s="633"/>
      <c r="J59" s="633"/>
      <c r="K59" s="633"/>
      <c r="L59" s="633"/>
      <c r="M59" s="634"/>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c r="CR59" s="271"/>
      <c r="CS59" s="271"/>
      <c r="CT59" s="271"/>
      <c r="CU59" s="271"/>
      <c r="CV59" s="271"/>
      <c r="CW59" s="271"/>
      <c r="CX59" s="271"/>
      <c r="CY59" s="271"/>
      <c r="CZ59" s="271"/>
      <c r="DA59" s="271"/>
      <c r="DB59" s="271"/>
      <c r="DC59" s="271"/>
      <c r="DD59" s="271"/>
      <c r="DE59" s="271"/>
      <c r="DF59" s="271"/>
      <c r="DG59" s="271"/>
      <c r="DH59" s="271"/>
      <c r="DI59" s="271"/>
      <c r="DJ59" s="271"/>
      <c r="DK59" s="271"/>
      <c r="DL59" s="271"/>
      <c r="DM59" s="271"/>
      <c r="DN59" s="271"/>
      <c r="DO59" s="271"/>
      <c r="DP59" s="271"/>
      <c r="DQ59" s="271"/>
      <c r="DR59" s="271"/>
      <c r="DS59" s="271"/>
      <c r="DT59" s="271"/>
      <c r="DU59" s="271"/>
      <c r="DV59" s="271"/>
      <c r="DW59" s="271"/>
      <c r="DX59" s="271"/>
      <c r="DY59" s="271"/>
      <c r="DZ59" s="271"/>
      <c r="EA59" s="271"/>
      <c r="EB59" s="271"/>
      <c r="EC59" s="271"/>
      <c r="ED59" s="271"/>
      <c r="EE59" s="271"/>
      <c r="EF59" s="271"/>
      <c r="EG59" s="271"/>
      <c r="EH59" s="271"/>
      <c r="EI59" s="271"/>
      <c r="EJ59" s="271"/>
      <c r="EK59" s="271"/>
      <c r="EL59" s="271"/>
      <c r="EM59" s="271"/>
      <c r="EN59" s="271"/>
      <c r="EO59" s="271"/>
      <c r="EP59" s="271"/>
      <c r="EQ59" s="271"/>
      <c r="ER59" s="271"/>
      <c r="ES59" s="271"/>
      <c r="ET59" s="271"/>
      <c r="EU59" s="271"/>
      <c r="EV59" s="271"/>
      <c r="EW59" s="271"/>
      <c r="EX59" s="271"/>
      <c r="EY59" s="271"/>
      <c r="EZ59" s="271"/>
      <c r="FA59" s="271"/>
      <c r="FB59" s="271"/>
      <c r="FC59" s="271"/>
      <c r="FD59" s="271"/>
      <c r="FE59" s="271"/>
      <c r="FF59" s="271"/>
      <c r="FG59" s="271"/>
      <c r="FH59" s="271"/>
      <c r="FI59" s="271"/>
      <c r="FJ59" s="271"/>
      <c r="FK59" s="271"/>
      <c r="FL59" s="271"/>
      <c r="FM59" s="271"/>
    </row>
    <row r="60" spans="1:169" s="257" customFormat="1" hidden="1">
      <c r="A60" s="635">
        <f>'7- Mapa Final'!A60</f>
        <v>6</v>
      </c>
      <c r="B60" s="636" t="str">
        <f>'7- Mapa Final'!B60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60" s="636" t="str">
        <f>'7- Mapa Final'!C60</f>
        <v>Cuando por indebido interés se actúe afectando la prestación del servicio de Audiencias Virtuales, Videoconferencias y  streaming (Servicios por Demanda), afectando el desarrollo de procesos judiciales y la transmisión de eventos.</v>
      </c>
      <c r="D60" s="637" t="e">
        <f>'7- Mapa Final'!J60</f>
        <v>#DIV/0!</v>
      </c>
      <c r="E60" s="639" t="e">
        <f>'7- Mapa Final'!K60</f>
        <v>#VALUE!</v>
      </c>
      <c r="F60" s="632" t="e">
        <f>'7- Mapa Final'!M60</f>
        <v>#DIV/0!</v>
      </c>
      <c r="G60" s="443"/>
      <c r="H60" s="633"/>
      <c r="I60" s="633"/>
      <c r="J60" s="633"/>
      <c r="K60" s="633"/>
      <c r="L60" s="633"/>
      <c r="M60" s="634"/>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c r="CW60" s="271"/>
      <c r="CX60" s="271"/>
      <c r="CY60" s="271"/>
      <c r="CZ60" s="271"/>
      <c r="DA60" s="271"/>
      <c r="DB60" s="271"/>
      <c r="DC60" s="271"/>
      <c r="DD60" s="271"/>
      <c r="DE60" s="271"/>
      <c r="DF60" s="271"/>
      <c r="DG60" s="271"/>
      <c r="DH60" s="271"/>
      <c r="DI60" s="271"/>
      <c r="DJ60" s="271"/>
      <c r="DK60" s="271"/>
      <c r="DL60" s="271"/>
      <c r="DM60" s="271"/>
      <c r="DN60" s="271"/>
      <c r="DO60" s="271"/>
      <c r="DP60" s="271"/>
      <c r="DQ60" s="271"/>
      <c r="DR60" s="271"/>
      <c r="DS60" s="271"/>
      <c r="DT60" s="271"/>
      <c r="DU60" s="271"/>
      <c r="DV60" s="271"/>
      <c r="DW60" s="271"/>
      <c r="DX60" s="271"/>
      <c r="DY60" s="271"/>
      <c r="DZ60" s="271"/>
      <c r="EA60" s="271"/>
      <c r="EB60" s="271"/>
      <c r="EC60" s="271"/>
      <c r="ED60" s="271"/>
      <c r="EE60" s="271"/>
      <c r="EF60" s="271"/>
      <c r="EG60" s="271"/>
      <c r="EH60" s="271"/>
      <c r="EI60" s="271"/>
      <c r="EJ60" s="271"/>
      <c r="EK60" s="271"/>
      <c r="EL60" s="271"/>
      <c r="EM60" s="271"/>
      <c r="EN60" s="271"/>
      <c r="EO60" s="271"/>
      <c r="EP60" s="271"/>
      <c r="EQ60" s="271"/>
      <c r="ER60" s="271"/>
      <c r="ES60" s="271"/>
      <c r="ET60" s="271"/>
      <c r="EU60" s="271"/>
      <c r="EV60" s="271"/>
      <c r="EW60" s="271"/>
      <c r="EX60" s="271"/>
      <c r="EY60" s="271"/>
      <c r="EZ60" s="271"/>
      <c r="FA60" s="271"/>
      <c r="FB60" s="271"/>
      <c r="FC60" s="271"/>
      <c r="FD60" s="271"/>
      <c r="FE60" s="271"/>
      <c r="FF60" s="271"/>
      <c r="FG60" s="271"/>
      <c r="FH60" s="271"/>
      <c r="FI60" s="271"/>
      <c r="FJ60" s="271"/>
      <c r="FK60" s="271"/>
      <c r="FL60" s="271"/>
      <c r="FM60" s="271"/>
    </row>
    <row r="61" spans="1:169" s="257" customFormat="1" hidden="1">
      <c r="A61" s="635"/>
      <c r="B61" s="636"/>
      <c r="C61" s="636"/>
      <c r="D61" s="638"/>
      <c r="E61" s="640"/>
      <c r="F61" s="632"/>
      <c r="G61" s="443"/>
      <c r="H61" s="633"/>
      <c r="I61" s="633"/>
      <c r="J61" s="633"/>
      <c r="K61" s="633"/>
      <c r="L61" s="633"/>
      <c r="M61" s="634"/>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c r="CW61" s="271"/>
      <c r="CX61" s="271"/>
      <c r="CY61" s="271"/>
      <c r="CZ61" s="271"/>
      <c r="DA61" s="271"/>
      <c r="DB61" s="271"/>
      <c r="DC61" s="271"/>
      <c r="DD61" s="271"/>
      <c r="DE61" s="271"/>
      <c r="DF61" s="271"/>
      <c r="DG61" s="271"/>
      <c r="DH61" s="271"/>
      <c r="DI61" s="271"/>
      <c r="DJ61" s="271"/>
      <c r="DK61" s="271"/>
      <c r="DL61" s="271"/>
      <c r="DM61" s="271"/>
      <c r="DN61" s="271"/>
      <c r="DO61" s="271"/>
      <c r="DP61" s="271"/>
      <c r="DQ61" s="271"/>
      <c r="DR61" s="271"/>
      <c r="DS61" s="271"/>
      <c r="DT61" s="271"/>
      <c r="DU61" s="271"/>
      <c r="DV61" s="271"/>
      <c r="DW61" s="271"/>
      <c r="DX61" s="271"/>
      <c r="DY61" s="271"/>
      <c r="DZ61" s="271"/>
      <c r="EA61" s="271"/>
      <c r="EB61" s="271"/>
      <c r="EC61" s="271"/>
      <c r="ED61" s="271"/>
      <c r="EE61" s="271"/>
      <c r="EF61" s="271"/>
      <c r="EG61" s="271"/>
      <c r="EH61" s="271"/>
      <c r="EI61" s="271"/>
      <c r="EJ61" s="271"/>
      <c r="EK61" s="271"/>
      <c r="EL61" s="271"/>
      <c r="EM61" s="271"/>
      <c r="EN61" s="271"/>
      <c r="EO61" s="271"/>
      <c r="EP61" s="271"/>
      <c r="EQ61" s="271"/>
      <c r="ER61" s="271"/>
      <c r="ES61" s="271"/>
      <c r="ET61" s="271"/>
      <c r="EU61" s="271"/>
      <c r="EV61" s="271"/>
      <c r="EW61" s="271"/>
      <c r="EX61" s="271"/>
      <c r="EY61" s="271"/>
      <c r="EZ61" s="271"/>
      <c r="FA61" s="271"/>
      <c r="FB61" s="271"/>
      <c r="FC61" s="271"/>
      <c r="FD61" s="271"/>
      <c r="FE61" s="271"/>
      <c r="FF61" s="271"/>
      <c r="FG61" s="271"/>
      <c r="FH61" s="271"/>
      <c r="FI61" s="271"/>
      <c r="FJ61" s="271"/>
      <c r="FK61" s="271"/>
      <c r="FL61" s="271"/>
      <c r="FM61" s="271"/>
    </row>
    <row r="62" spans="1:169" s="257" customFormat="1" hidden="1">
      <c r="A62" s="635"/>
      <c r="B62" s="636"/>
      <c r="C62" s="636"/>
      <c r="D62" s="638"/>
      <c r="E62" s="640"/>
      <c r="F62" s="632"/>
      <c r="G62" s="443"/>
      <c r="H62" s="633"/>
      <c r="I62" s="633"/>
      <c r="J62" s="633"/>
      <c r="K62" s="633"/>
      <c r="L62" s="633"/>
      <c r="M62" s="634"/>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Q62" s="271"/>
      <c r="CR62" s="271"/>
      <c r="CS62" s="271"/>
      <c r="CT62" s="271"/>
      <c r="CU62" s="271"/>
      <c r="CV62" s="271"/>
      <c r="CW62" s="271"/>
      <c r="CX62" s="271"/>
      <c r="CY62" s="271"/>
      <c r="CZ62" s="271"/>
      <c r="DA62" s="271"/>
      <c r="DB62" s="271"/>
      <c r="DC62" s="271"/>
      <c r="DD62" s="271"/>
      <c r="DE62" s="271"/>
      <c r="DF62" s="271"/>
      <c r="DG62" s="271"/>
      <c r="DH62" s="271"/>
      <c r="DI62" s="271"/>
      <c r="DJ62" s="271"/>
      <c r="DK62" s="271"/>
      <c r="DL62" s="271"/>
      <c r="DM62" s="271"/>
      <c r="DN62" s="271"/>
      <c r="DO62" s="271"/>
      <c r="DP62" s="271"/>
      <c r="DQ62" s="271"/>
      <c r="DR62" s="271"/>
      <c r="DS62" s="271"/>
      <c r="DT62" s="271"/>
      <c r="DU62" s="271"/>
      <c r="DV62" s="271"/>
      <c r="DW62" s="271"/>
      <c r="DX62" s="271"/>
      <c r="DY62" s="271"/>
      <c r="DZ62" s="271"/>
      <c r="EA62" s="271"/>
      <c r="EB62" s="271"/>
      <c r="EC62" s="271"/>
      <c r="ED62" s="271"/>
      <c r="EE62" s="271"/>
      <c r="EF62" s="271"/>
      <c r="EG62" s="271"/>
      <c r="EH62" s="271"/>
      <c r="EI62" s="271"/>
      <c r="EJ62" s="271"/>
      <c r="EK62" s="271"/>
      <c r="EL62" s="271"/>
      <c r="EM62" s="271"/>
      <c r="EN62" s="271"/>
      <c r="EO62" s="271"/>
      <c r="EP62" s="271"/>
      <c r="EQ62" s="271"/>
      <c r="ER62" s="271"/>
      <c r="ES62" s="271"/>
      <c r="ET62" s="271"/>
      <c r="EU62" s="271"/>
      <c r="EV62" s="271"/>
      <c r="EW62" s="271"/>
      <c r="EX62" s="271"/>
      <c r="EY62" s="271"/>
      <c r="EZ62" s="271"/>
      <c r="FA62" s="271"/>
      <c r="FB62" s="271"/>
      <c r="FC62" s="271"/>
      <c r="FD62" s="271"/>
      <c r="FE62" s="271"/>
      <c r="FF62" s="271"/>
      <c r="FG62" s="271"/>
      <c r="FH62" s="271"/>
      <c r="FI62" s="271"/>
      <c r="FJ62" s="271"/>
      <c r="FK62" s="271"/>
      <c r="FL62" s="271"/>
      <c r="FM62" s="271"/>
    </row>
    <row r="63" spans="1:169" s="257" customFormat="1" hidden="1">
      <c r="A63" s="635"/>
      <c r="B63" s="636"/>
      <c r="C63" s="636"/>
      <c r="D63" s="638"/>
      <c r="E63" s="640"/>
      <c r="F63" s="632"/>
      <c r="G63" s="443"/>
      <c r="H63" s="633"/>
      <c r="I63" s="633"/>
      <c r="J63" s="633"/>
      <c r="K63" s="633"/>
      <c r="L63" s="633"/>
      <c r="M63" s="634"/>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71"/>
      <c r="CM63" s="271"/>
      <c r="CN63" s="271"/>
      <c r="CO63" s="271"/>
      <c r="CP63" s="271"/>
      <c r="CQ63" s="271"/>
      <c r="CR63" s="271"/>
      <c r="CS63" s="271"/>
      <c r="CT63" s="271"/>
      <c r="CU63" s="271"/>
      <c r="CV63" s="271"/>
      <c r="CW63" s="271"/>
      <c r="CX63" s="271"/>
      <c r="CY63" s="271"/>
      <c r="CZ63" s="271"/>
      <c r="DA63" s="271"/>
      <c r="DB63" s="271"/>
      <c r="DC63" s="271"/>
      <c r="DD63" s="271"/>
      <c r="DE63" s="271"/>
      <c r="DF63" s="271"/>
      <c r="DG63" s="271"/>
      <c r="DH63" s="271"/>
      <c r="DI63" s="271"/>
      <c r="DJ63" s="271"/>
      <c r="DK63" s="271"/>
      <c r="DL63" s="271"/>
      <c r="DM63" s="271"/>
      <c r="DN63" s="271"/>
      <c r="DO63" s="271"/>
      <c r="DP63" s="271"/>
      <c r="DQ63" s="271"/>
      <c r="DR63" s="271"/>
      <c r="DS63" s="271"/>
      <c r="DT63" s="271"/>
      <c r="DU63" s="271"/>
      <c r="DV63" s="271"/>
      <c r="DW63" s="271"/>
      <c r="DX63" s="271"/>
      <c r="DY63" s="271"/>
      <c r="DZ63" s="271"/>
      <c r="EA63" s="271"/>
      <c r="EB63" s="271"/>
      <c r="EC63" s="271"/>
      <c r="ED63" s="271"/>
      <c r="EE63" s="271"/>
      <c r="EF63" s="271"/>
      <c r="EG63" s="271"/>
      <c r="EH63" s="271"/>
      <c r="EI63" s="271"/>
      <c r="EJ63" s="271"/>
      <c r="EK63" s="271"/>
      <c r="EL63" s="271"/>
      <c r="EM63" s="271"/>
      <c r="EN63" s="271"/>
      <c r="EO63" s="271"/>
      <c r="EP63" s="271"/>
      <c r="EQ63" s="271"/>
      <c r="ER63" s="271"/>
      <c r="ES63" s="271"/>
      <c r="ET63" s="271"/>
      <c r="EU63" s="271"/>
      <c r="EV63" s="271"/>
      <c r="EW63" s="271"/>
      <c r="EX63" s="271"/>
      <c r="EY63" s="271"/>
      <c r="EZ63" s="271"/>
      <c r="FA63" s="271"/>
      <c r="FB63" s="271"/>
      <c r="FC63" s="271"/>
      <c r="FD63" s="271"/>
      <c r="FE63" s="271"/>
      <c r="FF63" s="271"/>
      <c r="FG63" s="271"/>
      <c r="FH63" s="271"/>
      <c r="FI63" s="271"/>
      <c r="FJ63" s="271"/>
      <c r="FK63" s="271"/>
      <c r="FL63" s="271"/>
      <c r="FM63" s="271"/>
    </row>
    <row r="64" spans="1:169" s="257" customFormat="1" hidden="1">
      <c r="A64" s="635"/>
      <c r="B64" s="636"/>
      <c r="C64" s="636"/>
      <c r="D64" s="638"/>
      <c r="E64" s="640"/>
      <c r="F64" s="632"/>
      <c r="G64" s="443"/>
      <c r="H64" s="633"/>
      <c r="I64" s="633"/>
      <c r="J64" s="633"/>
      <c r="K64" s="633"/>
      <c r="L64" s="633"/>
      <c r="M64" s="634"/>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71"/>
      <c r="CM64" s="271"/>
      <c r="CN64" s="271"/>
      <c r="CO64" s="271"/>
      <c r="CP64" s="271"/>
      <c r="CQ64" s="271"/>
      <c r="CR64" s="271"/>
      <c r="CS64" s="271"/>
      <c r="CT64" s="271"/>
      <c r="CU64" s="271"/>
      <c r="CV64" s="271"/>
      <c r="CW64" s="271"/>
      <c r="CX64" s="271"/>
      <c r="CY64" s="271"/>
      <c r="CZ64" s="271"/>
      <c r="DA64" s="271"/>
      <c r="DB64" s="271"/>
      <c r="DC64" s="271"/>
      <c r="DD64" s="271"/>
      <c r="DE64" s="271"/>
      <c r="DF64" s="271"/>
      <c r="DG64" s="271"/>
      <c r="DH64" s="271"/>
      <c r="DI64" s="271"/>
      <c r="DJ64" s="271"/>
      <c r="DK64" s="271"/>
      <c r="DL64" s="271"/>
      <c r="DM64" s="271"/>
      <c r="DN64" s="271"/>
      <c r="DO64" s="271"/>
      <c r="DP64" s="271"/>
      <c r="DQ64" s="271"/>
      <c r="DR64" s="271"/>
      <c r="DS64" s="271"/>
      <c r="DT64" s="271"/>
      <c r="DU64" s="271"/>
      <c r="DV64" s="271"/>
      <c r="DW64" s="271"/>
      <c r="DX64" s="271"/>
      <c r="DY64" s="271"/>
      <c r="DZ64" s="271"/>
      <c r="EA64" s="271"/>
      <c r="EB64" s="271"/>
      <c r="EC64" s="271"/>
      <c r="ED64" s="271"/>
      <c r="EE64" s="271"/>
      <c r="EF64" s="271"/>
      <c r="EG64" s="271"/>
      <c r="EH64" s="271"/>
      <c r="EI64" s="271"/>
      <c r="EJ64" s="271"/>
      <c r="EK64" s="271"/>
      <c r="EL64" s="271"/>
      <c r="EM64" s="271"/>
      <c r="EN64" s="271"/>
      <c r="EO64" s="271"/>
      <c r="EP64" s="271"/>
      <c r="EQ64" s="271"/>
      <c r="ER64" s="271"/>
      <c r="ES64" s="271"/>
      <c r="ET64" s="271"/>
      <c r="EU64" s="271"/>
      <c r="EV64" s="271"/>
      <c r="EW64" s="271"/>
      <c r="EX64" s="271"/>
      <c r="EY64" s="271"/>
      <c r="EZ64" s="271"/>
      <c r="FA64" s="271"/>
      <c r="FB64" s="271"/>
      <c r="FC64" s="271"/>
      <c r="FD64" s="271"/>
      <c r="FE64" s="271"/>
      <c r="FF64" s="271"/>
      <c r="FG64" s="271"/>
      <c r="FH64" s="271"/>
      <c r="FI64" s="271"/>
      <c r="FJ64" s="271"/>
      <c r="FK64" s="271"/>
      <c r="FL64" s="271"/>
      <c r="FM64" s="271"/>
    </row>
    <row r="65" spans="1:169" s="257" customFormat="1" hidden="1">
      <c r="A65" s="635"/>
      <c r="B65" s="636"/>
      <c r="C65" s="636"/>
      <c r="D65" s="638"/>
      <c r="E65" s="640"/>
      <c r="F65" s="632"/>
      <c r="G65" s="443"/>
      <c r="H65" s="633"/>
      <c r="I65" s="633"/>
      <c r="J65" s="633"/>
      <c r="K65" s="633"/>
      <c r="L65" s="633"/>
      <c r="M65" s="634"/>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71"/>
      <c r="CO65" s="271"/>
      <c r="CP65" s="271"/>
      <c r="CQ65" s="271"/>
      <c r="CR65" s="271"/>
      <c r="CS65" s="271"/>
      <c r="CT65" s="271"/>
      <c r="CU65" s="271"/>
      <c r="CV65" s="271"/>
      <c r="CW65" s="271"/>
      <c r="CX65" s="271"/>
      <c r="CY65" s="271"/>
      <c r="CZ65" s="271"/>
      <c r="DA65" s="271"/>
      <c r="DB65" s="271"/>
      <c r="DC65" s="271"/>
      <c r="DD65" s="271"/>
      <c r="DE65" s="271"/>
      <c r="DF65" s="271"/>
      <c r="DG65" s="271"/>
      <c r="DH65" s="271"/>
      <c r="DI65" s="271"/>
      <c r="DJ65" s="271"/>
      <c r="DK65" s="271"/>
      <c r="DL65" s="271"/>
      <c r="DM65" s="271"/>
      <c r="DN65" s="271"/>
      <c r="DO65" s="271"/>
      <c r="DP65" s="271"/>
      <c r="DQ65" s="271"/>
      <c r="DR65" s="271"/>
      <c r="DS65" s="271"/>
      <c r="DT65" s="271"/>
      <c r="DU65" s="271"/>
      <c r="DV65" s="271"/>
      <c r="DW65" s="271"/>
      <c r="DX65" s="271"/>
      <c r="DY65" s="271"/>
      <c r="DZ65" s="271"/>
      <c r="EA65" s="271"/>
      <c r="EB65" s="271"/>
      <c r="EC65" s="271"/>
      <c r="ED65" s="271"/>
      <c r="EE65" s="271"/>
      <c r="EF65" s="271"/>
      <c r="EG65" s="271"/>
      <c r="EH65" s="271"/>
      <c r="EI65" s="271"/>
      <c r="EJ65" s="271"/>
      <c r="EK65" s="271"/>
      <c r="EL65" s="271"/>
      <c r="EM65" s="271"/>
      <c r="EN65" s="271"/>
      <c r="EO65" s="271"/>
      <c r="EP65" s="271"/>
      <c r="EQ65" s="271"/>
      <c r="ER65" s="271"/>
      <c r="ES65" s="271"/>
      <c r="ET65" s="271"/>
      <c r="EU65" s="271"/>
      <c r="EV65" s="271"/>
      <c r="EW65" s="271"/>
      <c r="EX65" s="271"/>
      <c r="EY65" s="271"/>
      <c r="EZ65" s="271"/>
      <c r="FA65" s="271"/>
      <c r="FB65" s="271"/>
      <c r="FC65" s="271"/>
      <c r="FD65" s="271"/>
      <c r="FE65" s="271"/>
      <c r="FF65" s="271"/>
      <c r="FG65" s="271"/>
      <c r="FH65" s="271"/>
      <c r="FI65" s="271"/>
      <c r="FJ65" s="271"/>
      <c r="FK65" s="271"/>
      <c r="FL65" s="271"/>
      <c r="FM65" s="271"/>
    </row>
    <row r="66" spans="1:169" s="257" customFormat="1" hidden="1">
      <c r="A66" s="635"/>
      <c r="B66" s="636"/>
      <c r="C66" s="636"/>
      <c r="D66" s="638"/>
      <c r="E66" s="640"/>
      <c r="F66" s="632"/>
      <c r="G66" s="443"/>
      <c r="H66" s="633"/>
      <c r="I66" s="633"/>
      <c r="J66" s="633"/>
      <c r="K66" s="633"/>
      <c r="L66" s="633"/>
      <c r="M66" s="634"/>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c r="BQ66" s="271"/>
      <c r="BR66" s="271"/>
      <c r="BS66" s="271"/>
      <c r="BT66" s="271"/>
      <c r="BU66" s="271"/>
      <c r="BV66" s="271"/>
      <c r="BW66" s="271"/>
      <c r="BX66" s="271"/>
      <c r="BY66" s="271"/>
      <c r="BZ66" s="271"/>
      <c r="CA66" s="271"/>
      <c r="CB66" s="271"/>
      <c r="CC66" s="271"/>
      <c r="CD66" s="271"/>
      <c r="CE66" s="271"/>
      <c r="CF66" s="271"/>
      <c r="CG66" s="271"/>
      <c r="CH66" s="271"/>
      <c r="CI66" s="271"/>
      <c r="CJ66" s="271"/>
      <c r="CK66" s="271"/>
      <c r="CL66" s="271"/>
      <c r="CM66" s="271"/>
      <c r="CN66" s="271"/>
      <c r="CO66" s="271"/>
      <c r="CP66" s="271"/>
      <c r="CQ66" s="271"/>
      <c r="CR66" s="271"/>
      <c r="CS66" s="271"/>
      <c r="CT66" s="271"/>
      <c r="CU66" s="271"/>
      <c r="CV66" s="271"/>
      <c r="CW66" s="271"/>
      <c r="CX66" s="271"/>
      <c r="CY66" s="271"/>
      <c r="CZ66" s="271"/>
      <c r="DA66" s="271"/>
      <c r="DB66" s="271"/>
      <c r="DC66" s="271"/>
      <c r="DD66" s="271"/>
      <c r="DE66" s="271"/>
      <c r="DF66" s="271"/>
      <c r="DG66" s="271"/>
      <c r="DH66" s="271"/>
      <c r="DI66" s="271"/>
      <c r="DJ66" s="271"/>
      <c r="DK66" s="271"/>
      <c r="DL66" s="271"/>
      <c r="DM66" s="271"/>
      <c r="DN66" s="271"/>
      <c r="DO66" s="271"/>
      <c r="DP66" s="271"/>
      <c r="DQ66" s="271"/>
      <c r="DR66" s="271"/>
      <c r="DS66" s="271"/>
      <c r="DT66" s="271"/>
      <c r="DU66" s="271"/>
      <c r="DV66" s="271"/>
      <c r="DW66" s="271"/>
      <c r="DX66" s="271"/>
      <c r="DY66" s="271"/>
      <c r="DZ66" s="271"/>
      <c r="EA66" s="271"/>
      <c r="EB66" s="271"/>
      <c r="EC66" s="271"/>
      <c r="ED66" s="271"/>
      <c r="EE66" s="271"/>
      <c r="EF66" s="271"/>
      <c r="EG66" s="271"/>
      <c r="EH66" s="271"/>
      <c r="EI66" s="271"/>
      <c r="EJ66" s="271"/>
      <c r="EK66" s="271"/>
      <c r="EL66" s="271"/>
      <c r="EM66" s="271"/>
      <c r="EN66" s="271"/>
      <c r="EO66" s="271"/>
      <c r="EP66" s="271"/>
      <c r="EQ66" s="271"/>
      <c r="ER66" s="271"/>
      <c r="ES66" s="271"/>
      <c r="ET66" s="271"/>
      <c r="EU66" s="271"/>
      <c r="EV66" s="271"/>
      <c r="EW66" s="271"/>
      <c r="EX66" s="271"/>
      <c r="EY66" s="271"/>
      <c r="EZ66" s="271"/>
      <c r="FA66" s="271"/>
      <c r="FB66" s="271"/>
      <c r="FC66" s="271"/>
      <c r="FD66" s="271"/>
      <c r="FE66" s="271"/>
      <c r="FF66" s="271"/>
      <c r="FG66" s="271"/>
      <c r="FH66" s="271"/>
      <c r="FI66" s="271"/>
      <c r="FJ66" s="271"/>
      <c r="FK66" s="271"/>
      <c r="FL66" s="271"/>
      <c r="FM66" s="271"/>
    </row>
    <row r="67" spans="1:169" s="257" customFormat="1" hidden="1">
      <c r="A67" s="635"/>
      <c r="B67" s="636"/>
      <c r="C67" s="636"/>
      <c r="D67" s="638"/>
      <c r="E67" s="640"/>
      <c r="F67" s="632"/>
      <c r="G67" s="443"/>
      <c r="H67" s="633"/>
      <c r="I67" s="633"/>
      <c r="J67" s="633"/>
      <c r="K67" s="633"/>
      <c r="L67" s="633"/>
      <c r="M67" s="634"/>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271"/>
      <c r="BD67" s="271"/>
      <c r="BE67" s="271"/>
      <c r="BF67" s="271"/>
      <c r="BG67" s="271"/>
      <c r="BH67" s="271"/>
      <c r="BI67" s="271"/>
      <c r="BJ67" s="271"/>
      <c r="BK67" s="271"/>
      <c r="BL67" s="271"/>
      <c r="BM67" s="271"/>
      <c r="BN67" s="271"/>
      <c r="BO67" s="271"/>
      <c r="BP67" s="271"/>
      <c r="BQ67" s="271"/>
      <c r="BR67" s="271"/>
      <c r="BS67" s="271"/>
      <c r="BT67" s="271"/>
      <c r="BU67" s="271"/>
      <c r="BV67" s="271"/>
      <c r="BW67" s="271"/>
      <c r="BX67" s="271"/>
      <c r="BY67" s="271"/>
      <c r="BZ67" s="271"/>
      <c r="CA67" s="271"/>
      <c r="CB67" s="271"/>
      <c r="CC67" s="271"/>
      <c r="CD67" s="271"/>
      <c r="CE67" s="271"/>
      <c r="CF67" s="271"/>
      <c r="CG67" s="271"/>
      <c r="CH67" s="271"/>
      <c r="CI67" s="271"/>
      <c r="CJ67" s="271"/>
      <c r="CK67" s="271"/>
      <c r="CL67" s="271"/>
      <c r="CM67" s="271"/>
      <c r="CN67" s="271"/>
      <c r="CO67" s="271"/>
      <c r="CP67" s="271"/>
      <c r="CQ67" s="271"/>
      <c r="CR67" s="271"/>
      <c r="CS67" s="271"/>
      <c r="CT67" s="271"/>
      <c r="CU67" s="271"/>
      <c r="CV67" s="271"/>
      <c r="CW67" s="271"/>
      <c r="CX67" s="271"/>
      <c r="CY67" s="271"/>
      <c r="CZ67" s="271"/>
      <c r="DA67" s="271"/>
      <c r="DB67" s="271"/>
      <c r="DC67" s="271"/>
      <c r="DD67" s="271"/>
      <c r="DE67" s="271"/>
      <c r="DF67" s="271"/>
      <c r="DG67" s="271"/>
      <c r="DH67" s="271"/>
      <c r="DI67" s="271"/>
      <c r="DJ67" s="271"/>
      <c r="DK67" s="271"/>
      <c r="DL67" s="271"/>
      <c r="DM67" s="271"/>
      <c r="DN67" s="271"/>
      <c r="DO67" s="271"/>
      <c r="DP67" s="271"/>
      <c r="DQ67" s="271"/>
      <c r="DR67" s="271"/>
      <c r="DS67" s="271"/>
      <c r="DT67" s="271"/>
      <c r="DU67" s="271"/>
      <c r="DV67" s="271"/>
      <c r="DW67" s="271"/>
      <c r="DX67" s="271"/>
      <c r="DY67" s="271"/>
      <c r="DZ67" s="271"/>
      <c r="EA67" s="271"/>
      <c r="EB67" s="271"/>
      <c r="EC67" s="271"/>
      <c r="ED67" s="271"/>
      <c r="EE67" s="271"/>
      <c r="EF67" s="271"/>
      <c r="EG67" s="271"/>
      <c r="EH67" s="271"/>
      <c r="EI67" s="271"/>
      <c r="EJ67" s="271"/>
      <c r="EK67" s="271"/>
      <c r="EL67" s="271"/>
      <c r="EM67" s="271"/>
      <c r="EN67" s="271"/>
      <c r="EO67" s="271"/>
      <c r="EP67" s="271"/>
      <c r="EQ67" s="271"/>
      <c r="ER67" s="271"/>
      <c r="ES67" s="271"/>
      <c r="ET67" s="271"/>
      <c r="EU67" s="271"/>
      <c r="EV67" s="271"/>
      <c r="EW67" s="271"/>
      <c r="EX67" s="271"/>
      <c r="EY67" s="271"/>
      <c r="EZ67" s="271"/>
      <c r="FA67" s="271"/>
      <c r="FB67" s="271"/>
      <c r="FC67" s="271"/>
      <c r="FD67" s="271"/>
      <c r="FE67" s="271"/>
      <c r="FF67" s="271"/>
      <c r="FG67" s="271"/>
      <c r="FH67" s="271"/>
      <c r="FI67" s="271"/>
      <c r="FJ67" s="271"/>
      <c r="FK67" s="271"/>
      <c r="FL67" s="271"/>
      <c r="FM67" s="271"/>
    </row>
    <row r="68" spans="1:169" s="257" customFormat="1" hidden="1">
      <c r="A68" s="635"/>
      <c r="B68" s="636"/>
      <c r="C68" s="636"/>
      <c r="D68" s="638"/>
      <c r="E68" s="640"/>
      <c r="F68" s="632"/>
      <c r="G68" s="443"/>
      <c r="H68" s="633"/>
      <c r="I68" s="633"/>
      <c r="J68" s="633"/>
      <c r="K68" s="633"/>
      <c r="L68" s="633"/>
      <c r="M68" s="634"/>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271"/>
      <c r="BD68" s="271"/>
      <c r="BE68" s="271"/>
      <c r="BF68" s="271"/>
      <c r="BG68" s="271"/>
      <c r="BH68" s="271"/>
      <c r="BI68" s="271"/>
      <c r="BJ68" s="271"/>
      <c r="BK68" s="271"/>
      <c r="BL68" s="271"/>
      <c r="BM68" s="271"/>
      <c r="BN68" s="271"/>
      <c r="BO68" s="271"/>
      <c r="BP68" s="271"/>
      <c r="BQ68" s="271"/>
      <c r="BR68" s="271"/>
      <c r="BS68" s="271"/>
      <c r="BT68" s="271"/>
      <c r="BU68" s="271"/>
      <c r="BV68" s="271"/>
      <c r="BW68" s="271"/>
      <c r="BX68" s="271"/>
      <c r="BY68" s="271"/>
      <c r="BZ68" s="271"/>
      <c r="CA68" s="271"/>
      <c r="CB68" s="271"/>
      <c r="CC68" s="271"/>
      <c r="CD68" s="271"/>
      <c r="CE68" s="271"/>
      <c r="CF68" s="271"/>
      <c r="CG68" s="271"/>
      <c r="CH68" s="271"/>
      <c r="CI68" s="271"/>
      <c r="CJ68" s="271"/>
      <c r="CK68" s="271"/>
      <c r="CL68" s="271"/>
      <c r="CM68" s="271"/>
      <c r="CN68" s="271"/>
      <c r="CO68" s="271"/>
      <c r="CP68" s="271"/>
      <c r="CQ68" s="271"/>
      <c r="CR68" s="271"/>
      <c r="CS68" s="271"/>
      <c r="CT68" s="271"/>
      <c r="CU68" s="271"/>
      <c r="CV68" s="271"/>
      <c r="CW68" s="271"/>
      <c r="CX68" s="271"/>
      <c r="CY68" s="271"/>
      <c r="CZ68" s="271"/>
      <c r="DA68" s="271"/>
      <c r="DB68" s="271"/>
      <c r="DC68" s="271"/>
      <c r="DD68" s="271"/>
      <c r="DE68" s="271"/>
      <c r="DF68" s="271"/>
      <c r="DG68" s="271"/>
      <c r="DH68" s="271"/>
      <c r="DI68" s="271"/>
      <c r="DJ68" s="271"/>
      <c r="DK68" s="271"/>
      <c r="DL68" s="271"/>
      <c r="DM68" s="271"/>
      <c r="DN68" s="271"/>
      <c r="DO68" s="271"/>
      <c r="DP68" s="271"/>
      <c r="DQ68" s="271"/>
      <c r="DR68" s="271"/>
      <c r="DS68" s="271"/>
      <c r="DT68" s="271"/>
      <c r="DU68" s="271"/>
      <c r="DV68" s="271"/>
      <c r="DW68" s="271"/>
      <c r="DX68" s="271"/>
      <c r="DY68" s="271"/>
      <c r="DZ68" s="271"/>
      <c r="EA68" s="271"/>
      <c r="EB68" s="271"/>
      <c r="EC68" s="271"/>
      <c r="ED68" s="271"/>
      <c r="EE68" s="271"/>
      <c r="EF68" s="271"/>
      <c r="EG68" s="271"/>
      <c r="EH68" s="271"/>
      <c r="EI68" s="271"/>
      <c r="EJ68" s="271"/>
      <c r="EK68" s="271"/>
      <c r="EL68" s="271"/>
      <c r="EM68" s="271"/>
      <c r="EN68" s="271"/>
      <c r="EO68" s="271"/>
      <c r="EP68" s="271"/>
      <c r="EQ68" s="271"/>
      <c r="ER68" s="271"/>
      <c r="ES68" s="271"/>
      <c r="ET68" s="271"/>
      <c r="EU68" s="271"/>
      <c r="EV68" s="271"/>
      <c r="EW68" s="271"/>
      <c r="EX68" s="271"/>
      <c r="EY68" s="271"/>
      <c r="EZ68" s="271"/>
      <c r="FA68" s="271"/>
      <c r="FB68" s="271"/>
      <c r="FC68" s="271"/>
      <c r="FD68" s="271"/>
      <c r="FE68" s="271"/>
      <c r="FF68" s="271"/>
      <c r="FG68" s="271"/>
      <c r="FH68" s="271"/>
      <c r="FI68" s="271"/>
      <c r="FJ68" s="271"/>
      <c r="FK68" s="271"/>
      <c r="FL68" s="271"/>
      <c r="FM68" s="271"/>
    </row>
    <row r="69" spans="1:169" s="257" customFormat="1" ht="39" hidden="1" customHeight="1">
      <c r="A69" s="635"/>
      <c r="B69" s="636"/>
      <c r="C69" s="636"/>
      <c r="D69" s="638"/>
      <c r="E69" s="640"/>
      <c r="F69" s="632"/>
      <c r="G69" s="443"/>
      <c r="H69" s="633"/>
      <c r="I69" s="633"/>
      <c r="J69" s="633"/>
      <c r="K69" s="633"/>
      <c r="L69" s="633"/>
      <c r="M69" s="634"/>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c r="CK69" s="271"/>
      <c r="CL69" s="271"/>
      <c r="CM69" s="271"/>
      <c r="CN69" s="271"/>
      <c r="CO69" s="271"/>
      <c r="CP69" s="271"/>
      <c r="CQ69" s="271"/>
      <c r="CR69" s="271"/>
      <c r="CS69" s="271"/>
      <c r="CT69" s="271"/>
      <c r="CU69" s="271"/>
      <c r="CV69" s="271"/>
      <c r="CW69" s="271"/>
      <c r="CX69" s="271"/>
      <c r="CY69" s="271"/>
      <c r="CZ69" s="271"/>
      <c r="DA69" s="271"/>
      <c r="DB69" s="271"/>
      <c r="DC69" s="271"/>
      <c r="DD69" s="271"/>
      <c r="DE69" s="271"/>
      <c r="DF69" s="271"/>
      <c r="DG69" s="271"/>
      <c r="DH69" s="271"/>
      <c r="DI69" s="271"/>
      <c r="DJ69" s="271"/>
      <c r="DK69" s="271"/>
      <c r="DL69" s="271"/>
      <c r="DM69" s="271"/>
      <c r="DN69" s="271"/>
      <c r="DO69" s="271"/>
      <c r="DP69" s="271"/>
      <c r="DQ69" s="271"/>
      <c r="DR69" s="271"/>
      <c r="DS69" s="271"/>
      <c r="DT69" s="271"/>
      <c r="DU69" s="271"/>
      <c r="DV69" s="271"/>
      <c r="DW69" s="271"/>
      <c r="DX69" s="271"/>
      <c r="DY69" s="271"/>
      <c r="DZ69" s="271"/>
      <c r="EA69" s="271"/>
      <c r="EB69" s="271"/>
      <c r="EC69" s="271"/>
      <c r="ED69" s="271"/>
      <c r="EE69" s="271"/>
      <c r="EF69" s="271"/>
      <c r="EG69" s="271"/>
      <c r="EH69" s="271"/>
      <c r="EI69" s="271"/>
      <c r="EJ69" s="271"/>
      <c r="EK69" s="271"/>
      <c r="EL69" s="271"/>
      <c r="EM69" s="271"/>
      <c r="EN69" s="271"/>
      <c r="EO69" s="271"/>
      <c r="EP69" s="271"/>
      <c r="EQ69" s="271"/>
      <c r="ER69" s="271"/>
      <c r="ES69" s="271"/>
      <c r="ET69" s="271"/>
      <c r="EU69" s="271"/>
      <c r="EV69" s="271"/>
      <c r="EW69" s="271"/>
      <c r="EX69" s="271"/>
      <c r="EY69" s="271"/>
      <c r="EZ69" s="271"/>
      <c r="FA69" s="271"/>
      <c r="FB69" s="271"/>
      <c r="FC69" s="271"/>
      <c r="FD69" s="271"/>
      <c r="FE69" s="271"/>
      <c r="FF69" s="271"/>
      <c r="FG69" s="271"/>
      <c r="FH69" s="271"/>
      <c r="FI69" s="271"/>
      <c r="FJ69" s="271"/>
      <c r="FK69" s="271"/>
      <c r="FL69" s="271"/>
      <c r="FM69" s="271"/>
    </row>
    <row r="70" spans="1:169" s="257" customFormat="1" hidden="1">
      <c r="A70" s="676">
        <f>'7- Mapa Final'!A70</f>
        <v>7</v>
      </c>
      <c r="B70" s="678" t="str">
        <f>'7- Mapa Final'!B70</f>
        <v>Ofrecer, prometer, entregar, aceptar o solicitar una ventaja indebida para ocultar, modificar o eliminar información publicada en el Portal Web de la Rama Judicial para  favorecer intereses en beneficio propio o de terceros.</v>
      </c>
      <c r="C70" s="678" t="str">
        <f>'7- Mapa Final'!C70</f>
        <v xml:space="preserve"> Cuando la información que se publica en el Portal de la Rama Judicial se oculta, modifica o elimina de manera indebida, afectando la imagen reputacional de la Rama Judicial.</v>
      </c>
      <c r="D70" s="680" t="e">
        <f>'7- Mapa Final'!J70</f>
        <v>#DIV/0!</v>
      </c>
      <c r="E70" s="683" t="e">
        <f>'7- Mapa Final'!K70</f>
        <v>#VALUE!</v>
      </c>
      <c r="F70" s="686" t="e">
        <f>'7- Mapa Final'!M70</f>
        <v>#DIV/0!</v>
      </c>
      <c r="G70" s="566"/>
      <c r="H70" s="688"/>
      <c r="I70" s="688"/>
      <c r="J70" s="688"/>
      <c r="K70" s="688"/>
      <c r="L70" s="688"/>
      <c r="M70" s="690"/>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1"/>
      <c r="BS70" s="271"/>
      <c r="BT70" s="271"/>
      <c r="BU70" s="271"/>
      <c r="BV70" s="271"/>
      <c r="BW70" s="271"/>
      <c r="BX70" s="271"/>
      <c r="BY70" s="271"/>
      <c r="BZ70" s="271"/>
      <c r="CA70" s="271"/>
      <c r="CB70" s="271"/>
      <c r="CC70" s="271"/>
      <c r="CD70" s="271"/>
      <c r="CE70" s="271"/>
      <c r="CF70" s="271"/>
      <c r="CG70" s="271"/>
      <c r="CH70" s="271"/>
      <c r="CI70" s="271"/>
      <c r="CJ70" s="271"/>
      <c r="CK70" s="271"/>
      <c r="CL70" s="271"/>
      <c r="CM70" s="271"/>
      <c r="CN70" s="271"/>
      <c r="CO70" s="271"/>
      <c r="CP70" s="271"/>
      <c r="CQ70" s="271"/>
      <c r="CR70" s="271"/>
      <c r="CS70" s="271"/>
      <c r="CT70" s="271"/>
      <c r="CU70" s="271"/>
      <c r="CV70" s="271"/>
      <c r="CW70" s="271"/>
      <c r="CX70" s="271"/>
      <c r="CY70" s="271"/>
      <c r="CZ70" s="271"/>
      <c r="DA70" s="271"/>
      <c r="DB70" s="271"/>
      <c r="DC70" s="271"/>
      <c r="DD70" s="271"/>
      <c r="DE70" s="271"/>
      <c r="DF70" s="271"/>
      <c r="DG70" s="271"/>
      <c r="DH70" s="271"/>
      <c r="DI70" s="271"/>
      <c r="DJ70" s="271"/>
      <c r="DK70" s="271"/>
      <c r="DL70" s="271"/>
      <c r="DM70" s="271"/>
      <c r="DN70" s="271"/>
      <c r="DO70" s="271"/>
      <c r="DP70" s="271"/>
      <c r="DQ70" s="271"/>
      <c r="DR70" s="271"/>
      <c r="DS70" s="271"/>
      <c r="DT70" s="271"/>
      <c r="DU70" s="271"/>
      <c r="DV70" s="271"/>
      <c r="DW70" s="271"/>
      <c r="DX70" s="271"/>
      <c r="DY70" s="271"/>
      <c r="DZ70" s="271"/>
      <c r="EA70" s="271"/>
      <c r="EB70" s="271"/>
      <c r="EC70" s="271"/>
      <c r="ED70" s="271"/>
      <c r="EE70" s="271"/>
      <c r="EF70" s="271"/>
      <c r="EG70" s="271"/>
      <c r="EH70" s="271"/>
      <c r="EI70" s="271"/>
      <c r="EJ70" s="271"/>
      <c r="EK70" s="271"/>
      <c r="EL70" s="271"/>
      <c r="EM70" s="271"/>
      <c r="EN70" s="271"/>
      <c r="EO70" s="271"/>
      <c r="EP70" s="271"/>
      <c r="EQ70" s="271"/>
      <c r="ER70" s="271"/>
      <c r="ES70" s="271"/>
      <c r="ET70" s="271"/>
      <c r="EU70" s="271"/>
      <c r="EV70" s="271"/>
      <c r="EW70" s="271"/>
      <c r="EX70" s="271"/>
      <c r="EY70" s="271"/>
      <c r="EZ70" s="271"/>
      <c r="FA70" s="271"/>
      <c r="FB70" s="271"/>
      <c r="FC70" s="271"/>
      <c r="FD70" s="271"/>
      <c r="FE70" s="271"/>
      <c r="FF70" s="271"/>
      <c r="FG70" s="271"/>
      <c r="FH70" s="271"/>
      <c r="FI70" s="271"/>
      <c r="FJ70" s="271"/>
      <c r="FK70" s="271"/>
      <c r="FL70" s="271"/>
      <c r="FM70" s="271"/>
    </row>
    <row r="71" spans="1:169" s="257" customFormat="1" hidden="1">
      <c r="A71" s="676"/>
      <c r="B71" s="678"/>
      <c r="C71" s="678"/>
      <c r="D71" s="681"/>
      <c r="E71" s="684"/>
      <c r="F71" s="686"/>
      <c r="G71" s="566"/>
      <c r="H71" s="688"/>
      <c r="I71" s="688"/>
      <c r="J71" s="688"/>
      <c r="K71" s="688"/>
      <c r="L71" s="688"/>
      <c r="M71" s="690"/>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c r="CA71" s="271"/>
      <c r="CB71" s="271"/>
      <c r="CC71" s="271"/>
      <c r="CD71" s="271"/>
      <c r="CE71" s="271"/>
      <c r="CF71" s="271"/>
      <c r="CG71" s="271"/>
      <c r="CH71" s="271"/>
      <c r="CI71" s="271"/>
      <c r="CJ71" s="271"/>
      <c r="CK71" s="271"/>
      <c r="CL71" s="271"/>
      <c r="CM71" s="271"/>
      <c r="CN71" s="271"/>
      <c r="CO71" s="271"/>
      <c r="CP71" s="271"/>
      <c r="CQ71" s="271"/>
      <c r="CR71" s="271"/>
      <c r="CS71" s="271"/>
      <c r="CT71" s="271"/>
      <c r="CU71" s="271"/>
      <c r="CV71" s="271"/>
      <c r="CW71" s="271"/>
      <c r="CX71" s="271"/>
      <c r="CY71" s="271"/>
      <c r="CZ71" s="271"/>
      <c r="DA71" s="271"/>
      <c r="DB71" s="271"/>
      <c r="DC71" s="271"/>
      <c r="DD71" s="271"/>
      <c r="DE71" s="271"/>
      <c r="DF71" s="271"/>
      <c r="DG71" s="271"/>
      <c r="DH71" s="271"/>
      <c r="DI71" s="271"/>
      <c r="DJ71" s="271"/>
      <c r="DK71" s="271"/>
      <c r="DL71" s="271"/>
      <c r="DM71" s="271"/>
      <c r="DN71" s="271"/>
      <c r="DO71" s="271"/>
      <c r="DP71" s="271"/>
      <c r="DQ71" s="271"/>
      <c r="DR71" s="271"/>
      <c r="DS71" s="271"/>
      <c r="DT71" s="271"/>
      <c r="DU71" s="271"/>
      <c r="DV71" s="271"/>
      <c r="DW71" s="271"/>
      <c r="DX71" s="271"/>
      <c r="DY71" s="271"/>
      <c r="DZ71" s="271"/>
      <c r="EA71" s="271"/>
      <c r="EB71" s="271"/>
      <c r="EC71" s="271"/>
      <c r="ED71" s="271"/>
      <c r="EE71" s="271"/>
      <c r="EF71" s="271"/>
      <c r="EG71" s="271"/>
      <c r="EH71" s="271"/>
      <c r="EI71" s="271"/>
      <c r="EJ71" s="271"/>
      <c r="EK71" s="271"/>
      <c r="EL71" s="271"/>
      <c r="EM71" s="271"/>
      <c r="EN71" s="271"/>
      <c r="EO71" s="271"/>
      <c r="EP71" s="271"/>
      <c r="EQ71" s="271"/>
      <c r="ER71" s="271"/>
      <c r="ES71" s="271"/>
      <c r="ET71" s="271"/>
      <c r="EU71" s="271"/>
      <c r="EV71" s="271"/>
      <c r="EW71" s="271"/>
      <c r="EX71" s="271"/>
      <c r="EY71" s="271"/>
      <c r="EZ71" s="271"/>
      <c r="FA71" s="271"/>
      <c r="FB71" s="271"/>
      <c r="FC71" s="271"/>
      <c r="FD71" s="271"/>
      <c r="FE71" s="271"/>
      <c r="FF71" s="271"/>
      <c r="FG71" s="271"/>
      <c r="FH71" s="271"/>
      <c r="FI71" s="271"/>
      <c r="FJ71" s="271"/>
      <c r="FK71" s="271"/>
      <c r="FL71" s="271"/>
      <c r="FM71" s="271"/>
    </row>
    <row r="72" spans="1:169" s="257" customFormat="1" hidden="1">
      <c r="A72" s="676"/>
      <c r="B72" s="678"/>
      <c r="C72" s="678"/>
      <c r="D72" s="681"/>
      <c r="E72" s="684"/>
      <c r="F72" s="686"/>
      <c r="G72" s="566"/>
      <c r="H72" s="688"/>
      <c r="I72" s="688"/>
      <c r="J72" s="688"/>
      <c r="K72" s="688"/>
      <c r="L72" s="688"/>
      <c r="M72" s="690"/>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c r="BB72" s="271"/>
      <c r="BC72" s="271"/>
      <c r="BD72" s="271"/>
      <c r="BE72" s="271"/>
      <c r="BF72" s="271"/>
      <c r="BG72" s="271"/>
      <c r="BH72" s="271"/>
      <c r="BI72" s="271"/>
      <c r="BJ72" s="271"/>
      <c r="BK72" s="271"/>
      <c r="BL72" s="271"/>
      <c r="BM72" s="271"/>
      <c r="BN72" s="271"/>
      <c r="BO72" s="271"/>
      <c r="BP72" s="271"/>
      <c r="BQ72" s="271"/>
      <c r="BR72" s="271"/>
      <c r="BS72" s="271"/>
      <c r="BT72" s="271"/>
      <c r="BU72" s="271"/>
      <c r="BV72" s="271"/>
      <c r="BW72" s="271"/>
      <c r="BX72" s="271"/>
      <c r="BY72" s="271"/>
      <c r="BZ72" s="271"/>
      <c r="CA72" s="271"/>
      <c r="CB72" s="271"/>
      <c r="CC72" s="271"/>
      <c r="CD72" s="271"/>
      <c r="CE72" s="271"/>
      <c r="CF72" s="271"/>
      <c r="CG72" s="271"/>
      <c r="CH72" s="271"/>
      <c r="CI72" s="271"/>
      <c r="CJ72" s="271"/>
      <c r="CK72" s="271"/>
      <c r="CL72" s="271"/>
      <c r="CM72" s="271"/>
      <c r="CN72" s="271"/>
      <c r="CO72" s="271"/>
      <c r="CP72" s="271"/>
      <c r="CQ72" s="271"/>
      <c r="CR72" s="271"/>
      <c r="CS72" s="271"/>
      <c r="CT72" s="271"/>
      <c r="CU72" s="271"/>
      <c r="CV72" s="271"/>
      <c r="CW72" s="271"/>
      <c r="CX72" s="271"/>
      <c r="CY72" s="271"/>
      <c r="CZ72" s="271"/>
      <c r="DA72" s="271"/>
      <c r="DB72" s="271"/>
      <c r="DC72" s="271"/>
      <c r="DD72" s="271"/>
      <c r="DE72" s="271"/>
      <c r="DF72" s="271"/>
      <c r="DG72" s="271"/>
      <c r="DH72" s="271"/>
      <c r="DI72" s="271"/>
      <c r="DJ72" s="271"/>
      <c r="DK72" s="271"/>
      <c r="DL72" s="271"/>
      <c r="DM72" s="271"/>
      <c r="DN72" s="271"/>
      <c r="DO72" s="271"/>
      <c r="DP72" s="271"/>
      <c r="DQ72" s="271"/>
      <c r="DR72" s="271"/>
      <c r="DS72" s="271"/>
      <c r="DT72" s="271"/>
      <c r="DU72" s="271"/>
      <c r="DV72" s="271"/>
      <c r="DW72" s="271"/>
      <c r="DX72" s="271"/>
      <c r="DY72" s="271"/>
      <c r="DZ72" s="271"/>
      <c r="EA72" s="271"/>
      <c r="EB72" s="271"/>
      <c r="EC72" s="271"/>
      <c r="ED72" s="271"/>
      <c r="EE72" s="271"/>
      <c r="EF72" s="271"/>
      <c r="EG72" s="271"/>
      <c r="EH72" s="271"/>
      <c r="EI72" s="271"/>
      <c r="EJ72" s="271"/>
      <c r="EK72" s="271"/>
      <c r="EL72" s="271"/>
      <c r="EM72" s="271"/>
      <c r="EN72" s="271"/>
      <c r="EO72" s="271"/>
      <c r="EP72" s="271"/>
      <c r="EQ72" s="271"/>
      <c r="ER72" s="271"/>
      <c r="ES72" s="271"/>
      <c r="ET72" s="271"/>
      <c r="EU72" s="271"/>
      <c r="EV72" s="271"/>
      <c r="EW72" s="271"/>
      <c r="EX72" s="271"/>
      <c r="EY72" s="271"/>
      <c r="EZ72" s="271"/>
      <c r="FA72" s="271"/>
      <c r="FB72" s="271"/>
      <c r="FC72" s="271"/>
      <c r="FD72" s="271"/>
      <c r="FE72" s="271"/>
      <c r="FF72" s="271"/>
      <c r="FG72" s="271"/>
      <c r="FH72" s="271"/>
      <c r="FI72" s="271"/>
      <c r="FJ72" s="271"/>
      <c r="FK72" s="271"/>
      <c r="FL72" s="271"/>
      <c r="FM72" s="271"/>
    </row>
    <row r="73" spans="1:169" s="257" customFormat="1" hidden="1">
      <c r="A73" s="676"/>
      <c r="B73" s="678"/>
      <c r="C73" s="678"/>
      <c r="D73" s="681"/>
      <c r="E73" s="684"/>
      <c r="F73" s="686"/>
      <c r="G73" s="566"/>
      <c r="H73" s="688"/>
      <c r="I73" s="688"/>
      <c r="J73" s="688"/>
      <c r="K73" s="688"/>
      <c r="L73" s="688"/>
      <c r="M73" s="690"/>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1"/>
      <c r="BS73" s="271"/>
      <c r="BT73" s="271"/>
      <c r="BU73" s="271"/>
      <c r="BV73" s="271"/>
      <c r="BW73" s="271"/>
      <c r="BX73" s="271"/>
      <c r="BY73" s="271"/>
      <c r="BZ73" s="271"/>
      <c r="CA73" s="271"/>
      <c r="CB73" s="271"/>
      <c r="CC73" s="271"/>
      <c r="CD73" s="271"/>
      <c r="CE73" s="271"/>
      <c r="CF73" s="271"/>
      <c r="CG73" s="271"/>
      <c r="CH73" s="271"/>
      <c r="CI73" s="271"/>
      <c r="CJ73" s="271"/>
      <c r="CK73" s="271"/>
      <c r="CL73" s="271"/>
      <c r="CM73" s="271"/>
      <c r="CN73" s="271"/>
      <c r="CO73" s="271"/>
      <c r="CP73" s="271"/>
      <c r="CQ73" s="271"/>
      <c r="CR73" s="271"/>
      <c r="CS73" s="271"/>
      <c r="CT73" s="271"/>
      <c r="CU73" s="271"/>
      <c r="CV73" s="271"/>
      <c r="CW73" s="271"/>
      <c r="CX73" s="271"/>
      <c r="CY73" s="271"/>
      <c r="CZ73" s="271"/>
      <c r="DA73" s="271"/>
      <c r="DB73" s="271"/>
      <c r="DC73" s="271"/>
      <c r="DD73" s="271"/>
      <c r="DE73" s="271"/>
      <c r="DF73" s="271"/>
      <c r="DG73" s="271"/>
      <c r="DH73" s="271"/>
      <c r="DI73" s="271"/>
      <c r="DJ73" s="271"/>
      <c r="DK73" s="271"/>
      <c r="DL73" s="271"/>
      <c r="DM73" s="271"/>
      <c r="DN73" s="271"/>
      <c r="DO73" s="271"/>
      <c r="DP73" s="271"/>
      <c r="DQ73" s="271"/>
      <c r="DR73" s="271"/>
      <c r="DS73" s="271"/>
      <c r="DT73" s="271"/>
      <c r="DU73" s="271"/>
      <c r="DV73" s="271"/>
      <c r="DW73" s="271"/>
      <c r="DX73" s="271"/>
      <c r="DY73" s="271"/>
      <c r="DZ73" s="271"/>
      <c r="EA73" s="271"/>
      <c r="EB73" s="271"/>
      <c r="EC73" s="271"/>
      <c r="ED73" s="271"/>
      <c r="EE73" s="271"/>
      <c r="EF73" s="271"/>
      <c r="EG73" s="271"/>
      <c r="EH73" s="271"/>
      <c r="EI73" s="271"/>
      <c r="EJ73" s="271"/>
      <c r="EK73" s="271"/>
      <c r="EL73" s="271"/>
      <c r="EM73" s="271"/>
      <c r="EN73" s="271"/>
      <c r="EO73" s="271"/>
      <c r="EP73" s="271"/>
      <c r="EQ73" s="271"/>
      <c r="ER73" s="271"/>
      <c r="ES73" s="271"/>
      <c r="ET73" s="271"/>
      <c r="EU73" s="271"/>
      <c r="EV73" s="271"/>
      <c r="EW73" s="271"/>
      <c r="EX73" s="271"/>
      <c r="EY73" s="271"/>
      <c r="EZ73" s="271"/>
      <c r="FA73" s="271"/>
      <c r="FB73" s="271"/>
      <c r="FC73" s="271"/>
      <c r="FD73" s="271"/>
      <c r="FE73" s="271"/>
      <c r="FF73" s="271"/>
      <c r="FG73" s="271"/>
      <c r="FH73" s="271"/>
      <c r="FI73" s="271"/>
      <c r="FJ73" s="271"/>
      <c r="FK73" s="271"/>
      <c r="FL73" s="271"/>
      <c r="FM73" s="271"/>
    </row>
    <row r="74" spans="1:169" s="257" customFormat="1" hidden="1">
      <c r="A74" s="676"/>
      <c r="B74" s="678"/>
      <c r="C74" s="678"/>
      <c r="D74" s="681"/>
      <c r="E74" s="684"/>
      <c r="F74" s="686"/>
      <c r="G74" s="566"/>
      <c r="H74" s="688"/>
      <c r="I74" s="688"/>
      <c r="J74" s="688"/>
      <c r="K74" s="688"/>
      <c r="L74" s="688"/>
      <c r="M74" s="690"/>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1"/>
      <c r="BQ74" s="271"/>
      <c r="BR74" s="271"/>
      <c r="BS74" s="271"/>
      <c r="BT74" s="271"/>
      <c r="BU74" s="271"/>
      <c r="BV74" s="271"/>
      <c r="BW74" s="271"/>
      <c r="BX74" s="271"/>
      <c r="BY74" s="271"/>
      <c r="BZ74" s="271"/>
      <c r="CA74" s="271"/>
      <c r="CB74" s="271"/>
      <c r="CC74" s="271"/>
      <c r="CD74" s="271"/>
      <c r="CE74" s="271"/>
      <c r="CF74" s="271"/>
      <c r="CG74" s="271"/>
      <c r="CH74" s="271"/>
      <c r="CI74" s="271"/>
      <c r="CJ74" s="271"/>
      <c r="CK74" s="271"/>
      <c r="CL74" s="271"/>
      <c r="CM74" s="271"/>
      <c r="CN74" s="271"/>
      <c r="CO74" s="271"/>
      <c r="CP74" s="271"/>
      <c r="CQ74" s="271"/>
      <c r="CR74" s="271"/>
      <c r="CS74" s="271"/>
      <c r="CT74" s="271"/>
      <c r="CU74" s="271"/>
      <c r="CV74" s="271"/>
      <c r="CW74" s="271"/>
      <c r="CX74" s="271"/>
      <c r="CY74" s="271"/>
      <c r="CZ74" s="271"/>
      <c r="DA74" s="271"/>
      <c r="DB74" s="271"/>
      <c r="DC74" s="271"/>
      <c r="DD74" s="271"/>
      <c r="DE74" s="271"/>
      <c r="DF74" s="271"/>
      <c r="DG74" s="271"/>
      <c r="DH74" s="271"/>
      <c r="DI74" s="271"/>
      <c r="DJ74" s="271"/>
      <c r="DK74" s="271"/>
      <c r="DL74" s="271"/>
      <c r="DM74" s="271"/>
      <c r="DN74" s="271"/>
      <c r="DO74" s="271"/>
      <c r="DP74" s="271"/>
      <c r="DQ74" s="271"/>
      <c r="DR74" s="271"/>
      <c r="DS74" s="271"/>
      <c r="DT74" s="271"/>
      <c r="DU74" s="271"/>
      <c r="DV74" s="271"/>
      <c r="DW74" s="271"/>
      <c r="DX74" s="271"/>
      <c r="DY74" s="271"/>
      <c r="DZ74" s="271"/>
      <c r="EA74" s="271"/>
      <c r="EB74" s="271"/>
      <c r="EC74" s="271"/>
      <c r="ED74" s="271"/>
      <c r="EE74" s="271"/>
      <c r="EF74" s="271"/>
      <c r="EG74" s="271"/>
      <c r="EH74" s="271"/>
      <c r="EI74" s="271"/>
      <c r="EJ74" s="271"/>
      <c r="EK74" s="271"/>
      <c r="EL74" s="271"/>
      <c r="EM74" s="271"/>
      <c r="EN74" s="271"/>
      <c r="EO74" s="271"/>
      <c r="EP74" s="271"/>
      <c r="EQ74" s="271"/>
      <c r="ER74" s="271"/>
      <c r="ES74" s="271"/>
      <c r="ET74" s="271"/>
      <c r="EU74" s="271"/>
      <c r="EV74" s="271"/>
      <c r="EW74" s="271"/>
      <c r="EX74" s="271"/>
      <c r="EY74" s="271"/>
      <c r="EZ74" s="271"/>
      <c r="FA74" s="271"/>
      <c r="FB74" s="271"/>
      <c r="FC74" s="271"/>
      <c r="FD74" s="271"/>
      <c r="FE74" s="271"/>
      <c r="FF74" s="271"/>
      <c r="FG74" s="271"/>
      <c r="FH74" s="271"/>
      <c r="FI74" s="271"/>
      <c r="FJ74" s="271"/>
      <c r="FK74" s="271"/>
      <c r="FL74" s="271"/>
      <c r="FM74" s="271"/>
    </row>
    <row r="75" spans="1:169" s="257" customFormat="1" hidden="1">
      <c r="A75" s="676"/>
      <c r="B75" s="678"/>
      <c r="C75" s="678"/>
      <c r="D75" s="681"/>
      <c r="E75" s="684"/>
      <c r="F75" s="686"/>
      <c r="G75" s="566"/>
      <c r="H75" s="688"/>
      <c r="I75" s="688"/>
      <c r="J75" s="688"/>
      <c r="K75" s="688"/>
      <c r="L75" s="688"/>
      <c r="M75" s="690"/>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271"/>
      <c r="CK75" s="271"/>
      <c r="CL75" s="271"/>
      <c r="CM75" s="271"/>
      <c r="CN75" s="271"/>
      <c r="CO75" s="271"/>
      <c r="CP75" s="271"/>
      <c r="CQ75" s="271"/>
      <c r="CR75" s="271"/>
      <c r="CS75" s="271"/>
      <c r="CT75" s="271"/>
      <c r="CU75" s="271"/>
      <c r="CV75" s="271"/>
      <c r="CW75" s="271"/>
      <c r="CX75" s="271"/>
      <c r="CY75" s="271"/>
      <c r="CZ75" s="271"/>
      <c r="DA75" s="271"/>
      <c r="DB75" s="271"/>
      <c r="DC75" s="271"/>
      <c r="DD75" s="271"/>
      <c r="DE75" s="271"/>
      <c r="DF75" s="271"/>
      <c r="DG75" s="271"/>
      <c r="DH75" s="271"/>
      <c r="DI75" s="271"/>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271"/>
      <c r="EK75" s="271"/>
      <c r="EL75" s="271"/>
      <c r="EM75" s="271"/>
      <c r="EN75" s="271"/>
      <c r="EO75" s="271"/>
      <c r="EP75" s="271"/>
      <c r="EQ75" s="271"/>
      <c r="ER75" s="271"/>
      <c r="ES75" s="271"/>
      <c r="ET75" s="271"/>
      <c r="EU75" s="271"/>
      <c r="EV75" s="271"/>
      <c r="EW75" s="271"/>
      <c r="EX75" s="271"/>
      <c r="EY75" s="271"/>
      <c r="EZ75" s="271"/>
      <c r="FA75" s="271"/>
      <c r="FB75" s="271"/>
      <c r="FC75" s="271"/>
      <c r="FD75" s="271"/>
      <c r="FE75" s="271"/>
      <c r="FF75" s="271"/>
      <c r="FG75" s="271"/>
      <c r="FH75" s="271"/>
      <c r="FI75" s="271"/>
      <c r="FJ75" s="271"/>
      <c r="FK75" s="271"/>
      <c r="FL75" s="271"/>
      <c r="FM75" s="271"/>
    </row>
    <row r="76" spans="1:169" s="257" customFormat="1" hidden="1">
      <c r="A76" s="676"/>
      <c r="B76" s="678"/>
      <c r="C76" s="678"/>
      <c r="D76" s="681"/>
      <c r="E76" s="684"/>
      <c r="F76" s="686"/>
      <c r="G76" s="566"/>
      <c r="H76" s="688"/>
      <c r="I76" s="688"/>
      <c r="J76" s="688"/>
      <c r="K76" s="688"/>
      <c r="L76" s="688"/>
      <c r="M76" s="690"/>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1"/>
      <c r="BQ76" s="271"/>
      <c r="BR76" s="271"/>
      <c r="BS76" s="271"/>
      <c r="BT76" s="271"/>
      <c r="BU76" s="271"/>
      <c r="BV76" s="271"/>
      <c r="BW76" s="271"/>
      <c r="BX76" s="271"/>
      <c r="BY76" s="271"/>
      <c r="BZ76" s="271"/>
      <c r="CA76" s="271"/>
      <c r="CB76" s="271"/>
      <c r="CC76" s="271"/>
      <c r="CD76" s="271"/>
      <c r="CE76" s="271"/>
      <c r="CF76" s="271"/>
      <c r="CG76" s="271"/>
      <c r="CH76" s="271"/>
      <c r="CI76" s="271"/>
      <c r="CJ76" s="271"/>
      <c r="CK76" s="271"/>
      <c r="CL76" s="271"/>
      <c r="CM76" s="271"/>
      <c r="CN76" s="271"/>
      <c r="CO76" s="271"/>
      <c r="CP76" s="271"/>
      <c r="CQ76" s="271"/>
      <c r="CR76" s="271"/>
      <c r="CS76" s="271"/>
      <c r="CT76" s="271"/>
      <c r="CU76" s="271"/>
      <c r="CV76" s="271"/>
      <c r="CW76" s="271"/>
      <c r="CX76" s="271"/>
      <c r="CY76" s="271"/>
      <c r="CZ76" s="271"/>
      <c r="DA76" s="271"/>
      <c r="DB76" s="271"/>
      <c r="DC76" s="271"/>
      <c r="DD76" s="271"/>
      <c r="DE76" s="271"/>
      <c r="DF76" s="271"/>
      <c r="DG76" s="271"/>
      <c r="DH76" s="271"/>
      <c r="DI76" s="271"/>
      <c r="DJ76" s="271"/>
      <c r="DK76" s="271"/>
      <c r="DL76" s="271"/>
      <c r="DM76" s="271"/>
      <c r="DN76" s="271"/>
      <c r="DO76" s="271"/>
      <c r="DP76" s="271"/>
      <c r="DQ76" s="271"/>
      <c r="DR76" s="271"/>
      <c r="DS76" s="271"/>
      <c r="DT76" s="271"/>
      <c r="DU76" s="271"/>
      <c r="DV76" s="271"/>
      <c r="DW76" s="271"/>
      <c r="DX76" s="271"/>
      <c r="DY76" s="271"/>
      <c r="DZ76" s="271"/>
      <c r="EA76" s="271"/>
      <c r="EB76" s="271"/>
      <c r="EC76" s="271"/>
      <c r="ED76" s="271"/>
      <c r="EE76" s="271"/>
      <c r="EF76" s="271"/>
      <c r="EG76" s="271"/>
      <c r="EH76" s="271"/>
      <c r="EI76" s="271"/>
      <c r="EJ76" s="271"/>
      <c r="EK76" s="271"/>
      <c r="EL76" s="271"/>
      <c r="EM76" s="271"/>
      <c r="EN76" s="271"/>
      <c r="EO76" s="271"/>
      <c r="EP76" s="271"/>
      <c r="EQ76" s="271"/>
      <c r="ER76" s="271"/>
      <c r="ES76" s="271"/>
      <c r="ET76" s="271"/>
      <c r="EU76" s="271"/>
      <c r="EV76" s="271"/>
      <c r="EW76" s="271"/>
      <c r="EX76" s="271"/>
      <c r="EY76" s="271"/>
      <c r="EZ76" s="271"/>
      <c r="FA76" s="271"/>
      <c r="FB76" s="271"/>
      <c r="FC76" s="271"/>
      <c r="FD76" s="271"/>
      <c r="FE76" s="271"/>
      <c r="FF76" s="271"/>
      <c r="FG76" s="271"/>
      <c r="FH76" s="271"/>
      <c r="FI76" s="271"/>
      <c r="FJ76" s="271"/>
      <c r="FK76" s="271"/>
      <c r="FL76" s="271"/>
      <c r="FM76" s="271"/>
    </row>
    <row r="77" spans="1:169" s="257" customFormat="1" hidden="1">
      <c r="A77" s="676"/>
      <c r="B77" s="678"/>
      <c r="C77" s="678"/>
      <c r="D77" s="681"/>
      <c r="E77" s="684"/>
      <c r="F77" s="686"/>
      <c r="G77" s="566"/>
      <c r="H77" s="688"/>
      <c r="I77" s="688"/>
      <c r="J77" s="688"/>
      <c r="K77" s="688"/>
      <c r="L77" s="688"/>
      <c r="M77" s="690"/>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1"/>
      <c r="BJ77" s="271"/>
      <c r="BK77" s="271"/>
      <c r="BL77" s="271"/>
      <c r="BM77" s="271"/>
      <c r="BN77" s="271"/>
      <c r="BO77" s="271"/>
      <c r="BP77" s="271"/>
      <c r="BQ77" s="271"/>
      <c r="BR77" s="271"/>
      <c r="BS77" s="271"/>
      <c r="BT77" s="271"/>
      <c r="BU77" s="271"/>
      <c r="BV77" s="271"/>
      <c r="BW77" s="271"/>
      <c r="BX77" s="271"/>
      <c r="BY77" s="271"/>
      <c r="BZ77" s="271"/>
      <c r="CA77" s="271"/>
      <c r="CB77" s="271"/>
      <c r="CC77" s="271"/>
      <c r="CD77" s="271"/>
      <c r="CE77" s="271"/>
      <c r="CF77" s="271"/>
      <c r="CG77" s="271"/>
      <c r="CH77" s="271"/>
      <c r="CI77" s="271"/>
      <c r="CJ77" s="271"/>
      <c r="CK77" s="271"/>
      <c r="CL77" s="271"/>
      <c r="CM77" s="271"/>
      <c r="CN77" s="271"/>
      <c r="CO77" s="271"/>
      <c r="CP77" s="271"/>
      <c r="CQ77" s="271"/>
      <c r="CR77" s="271"/>
      <c r="CS77" s="271"/>
      <c r="CT77" s="271"/>
      <c r="CU77" s="271"/>
      <c r="CV77" s="271"/>
      <c r="CW77" s="271"/>
      <c r="CX77" s="271"/>
      <c r="CY77" s="271"/>
      <c r="CZ77" s="271"/>
      <c r="DA77" s="271"/>
      <c r="DB77" s="271"/>
      <c r="DC77" s="271"/>
      <c r="DD77" s="271"/>
      <c r="DE77" s="271"/>
      <c r="DF77" s="271"/>
      <c r="DG77" s="271"/>
      <c r="DH77" s="271"/>
      <c r="DI77" s="271"/>
      <c r="DJ77" s="271"/>
      <c r="DK77" s="271"/>
      <c r="DL77" s="271"/>
      <c r="DM77" s="271"/>
      <c r="DN77" s="271"/>
      <c r="DO77" s="271"/>
      <c r="DP77" s="271"/>
      <c r="DQ77" s="271"/>
      <c r="DR77" s="271"/>
      <c r="DS77" s="271"/>
      <c r="DT77" s="271"/>
      <c r="DU77" s="271"/>
      <c r="DV77" s="271"/>
      <c r="DW77" s="271"/>
      <c r="DX77" s="271"/>
      <c r="DY77" s="271"/>
      <c r="DZ77" s="271"/>
      <c r="EA77" s="271"/>
      <c r="EB77" s="271"/>
      <c r="EC77" s="271"/>
      <c r="ED77" s="271"/>
      <c r="EE77" s="271"/>
      <c r="EF77" s="271"/>
      <c r="EG77" s="271"/>
      <c r="EH77" s="271"/>
      <c r="EI77" s="271"/>
      <c r="EJ77" s="271"/>
      <c r="EK77" s="271"/>
      <c r="EL77" s="271"/>
      <c r="EM77" s="271"/>
      <c r="EN77" s="271"/>
      <c r="EO77" s="271"/>
      <c r="EP77" s="271"/>
      <c r="EQ77" s="271"/>
      <c r="ER77" s="271"/>
      <c r="ES77" s="271"/>
      <c r="ET77" s="271"/>
      <c r="EU77" s="271"/>
      <c r="EV77" s="271"/>
      <c r="EW77" s="271"/>
      <c r="EX77" s="271"/>
      <c r="EY77" s="271"/>
      <c r="EZ77" s="271"/>
      <c r="FA77" s="271"/>
      <c r="FB77" s="271"/>
      <c r="FC77" s="271"/>
      <c r="FD77" s="271"/>
      <c r="FE77" s="271"/>
      <c r="FF77" s="271"/>
      <c r="FG77" s="271"/>
      <c r="FH77" s="271"/>
      <c r="FI77" s="271"/>
      <c r="FJ77" s="271"/>
      <c r="FK77" s="271"/>
      <c r="FL77" s="271"/>
      <c r="FM77" s="271"/>
    </row>
    <row r="78" spans="1:169" s="257" customFormat="1" hidden="1">
      <c r="A78" s="676"/>
      <c r="B78" s="678"/>
      <c r="C78" s="678"/>
      <c r="D78" s="681"/>
      <c r="E78" s="684"/>
      <c r="F78" s="686"/>
      <c r="G78" s="566"/>
      <c r="H78" s="688"/>
      <c r="I78" s="688"/>
      <c r="J78" s="688"/>
      <c r="K78" s="688"/>
      <c r="L78" s="688"/>
      <c r="M78" s="690"/>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1"/>
      <c r="BZ78" s="271"/>
      <c r="CA78" s="271"/>
      <c r="CB78" s="271"/>
      <c r="CC78" s="271"/>
      <c r="CD78" s="271"/>
      <c r="CE78" s="271"/>
      <c r="CF78" s="271"/>
      <c r="CG78" s="271"/>
      <c r="CH78" s="271"/>
      <c r="CI78" s="271"/>
      <c r="CJ78" s="271"/>
      <c r="CK78" s="271"/>
      <c r="CL78" s="271"/>
      <c r="CM78" s="271"/>
      <c r="CN78" s="271"/>
      <c r="CO78" s="271"/>
      <c r="CP78" s="271"/>
      <c r="CQ78" s="271"/>
      <c r="CR78" s="271"/>
      <c r="CS78" s="271"/>
      <c r="CT78" s="271"/>
      <c r="CU78" s="271"/>
      <c r="CV78" s="271"/>
      <c r="CW78" s="271"/>
      <c r="CX78" s="271"/>
      <c r="CY78" s="271"/>
      <c r="CZ78" s="271"/>
      <c r="DA78" s="271"/>
      <c r="DB78" s="271"/>
      <c r="DC78" s="271"/>
      <c r="DD78" s="271"/>
      <c r="DE78" s="271"/>
      <c r="DF78" s="271"/>
      <c r="DG78" s="271"/>
      <c r="DH78" s="271"/>
      <c r="DI78" s="271"/>
      <c r="DJ78" s="271"/>
      <c r="DK78" s="271"/>
      <c r="DL78" s="271"/>
      <c r="DM78" s="271"/>
      <c r="DN78" s="271"/>
      <c r="DO78" s="271"/>
      <c r="DP78" s="271"/>
      <c r="DQ78" s="271"/>
      <c r="DR78" s="271"/>
      <c r="DS78" s="271"/>
      <c r="DT78" s="271"/>
      <c r="DU78" s="271"/>
      <c r="DV78" s="271"/>
      <c r="DW78" s="271"/>
      <c r="DX78" s="271"/>
      <c r="DY78" s="271"/>
      <c r="DZ78" s="271"/>
      <c r="EA78" s="271"/>
      <c r="EB78" s="271"/>
      <c r="EC78" s="271"/>
      <c r="ED78" s="271"/>
      <c r="EE78" s="271"/>
      <c r="EF78" s="271"/>
      <c r="EG78" s="271"/>
      <c r="EH78" s="271"/>
      <c r="EI78" s="271"/>
      <c r="EJ78" s="271"/>
      <c r="EK78" s="271"/>
      <c r="EL78" s="271"/>
      <c r="EM78" s="271"/>
      <c r="EN78" s="271"/>
      <c r="EO78" s="271"/>
      <c r="EP78" s="271"/>
      <c r="EQ78" s="271"/>
      <c r="ER78" s="271"/>
      <c r="ES78" s="271"/>
      <c r="ET78" s="271"/>
      <c r="EU78" s="271"/>
      <c r="EV78" s="271"/>
      <c r="EW78" s="271"/>
      <c r="EX78" s="271"/>
      <c r="EY78" s="271"/>
      <c r="EZ78" s="271"/>
      <c r="FA78" s="271"/>
      <c r="FB78" s="271"/>
      <c r="FC78" s="271"/>
      <c r="FD78" s="271"/>
      <c r="FE78" s="271"/>
      <c r="FF78" s="271"/>
      <c r="FG78" s="271"/>
      <c r="FH78" s="271"/>
      <c r="FI78" s="271"/>
      <c r="FJ78" s="271"/>
      <c r="FK78" s="271"/>
      <c r="FL78" s="271"/>
      <c r="FM78" s="271"/>
    </row>
    <row r="79" spans="1:169" ht="15.75" hidden="1" thickBot="1">
      <c r="A79" s="677"/>
      <c r="B79" s="679"/>
      <c r="C79" s="679"/>
      <c r="D79" s="682"/>
      <c r="E79" s="685"/>
      <c r="F79" s="687"/>
      <c r="G79" s="567"/>
      <c r="H79" s="689"/>
      <c r="I79" s="689"/>
      <c r="J79" s="689"/>
      <c r="K79" s="689"/>
      <c r="L79" s="689"/>
      <c r="M79" s="691"/>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F30:F39"/>
    <mergeCell ref="G20:G29"/>
    <mergeCell ref="H20:H29"/>
    <mergeCell ref="I20:I29"/>
    <mergeCell ref="G30:G39"/>
    <mergeCell ref="H30:H39"/>
    <mergeCell ref="I30:I39"/>
    <mergeCell ref="E40:E49"/>
    <mergeCell ref="F40:F49"/>
    <mergeCell ref="G40:G49"/>
    <mergeCell ref="J30:J39"/>
    <mergeCell ref="K30:K39"/>
    <mergeCell ref="L30:L39"/>
    <mergeCell ref="M30:M39"/>
    <mergeCell ref="J20:J29"/>
    <mergeCell ref="A30:A39"/>
    <mergeCell ref="A20:A29"/>
    <mergeCell ref="C20:C29"/>
    <mergeCell ref="D10:D19"/>
    <mergeCell ref="E10:E19"/>
    <mergeCell ref="B30:B39"/>
    <mergeCell ref="C30:C39"/>
    <mergeCell ref="D20:D29"/>
    <mergeCell ref="E20:E29"/>
    <mergeCell ref="D30:D39"/>
    <mergeCell ref="E30:E39"/>
    <mergeCell ref="G10:G19"/>
    <mergeCell ref="H10:H19"/>
    <mergeCell ref="I10:I19"/>
    <mergeCell ref="J10:J19"/>
    <mergeCell ref="K10:K19"/>
    <mergeCell ref="K20:K29"/>
    <mergeCell ref="L20:L29"/>
    <mergeCell ref="M20:M29"/>
    <mergeCell ref="B10:B19"/>
    <mergeCell ref="B20:B29"/>
    <mergeCell ref="F20:F29"/>
    <mergeCell ref="H40:H49"/>
    <mergeCell ref="I40:I4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9:G9"/>
    <mergeCell ref="A10:A19"/>
    <mergeCell ref="C10:C19"/>
    <mergeCell ref="L10:L19"/>
    <mergeCell ref="M10:M19"/>
    <mergeCell ref="F10:F19"/>
    <mergeCell ref="J40:J49"/>
    <mergeCell ref="K40:K49"/>
    <mergeCell ref="L40:L49"/>
    <mergeCell ref="M40:M49"/>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s>
  <conditionalFormatting sqref="A7:B7">
    <cfRule type="containsText" dxfId="199" priority="781" operator="containsText" text="3- Moderado">
      <formula>NOT(ISERROR(SEARCH("3- Moderado",A7)))</formula>
    </cfRule>
    <cfRule type="containsText" dxfId="198" priority="782" operator="containsText" text="6- Moderado">
      <formula>NOT(ISERROR(SEARCH("6- Moderado",A7)))</formula>
    </cfRule>
    <cfRule type="containsText" dxfId="197" priority="783" operator="containsText" text="4- Moderado">
      <formula>NOT(ISERROR(SEARCH("4- Moderado",A7)))</formula>
    </cfRule>
    <cfRule type="containsText" dxfId="196" priority="784" operator="containsText" text="3- Bajo">
      <formula>NOT(ISERROR(SEARCH("3- Bajo",A7)))</formula>
    </cfRule>
    <cfRule type="containsText" dxfId="195" priority="785" operator="containsText" text="4- Bajo">
      <formula>NOT(ISERROR(SEARCH("4- Bajo",A7)))</formula>
    </cfRule>
    <cfRule type="containsText" dxfId="194" priority="786" operator="containsText" text="1- Bajo">
      <formula>NOT(ISERROR(SEARCH("1- Bajo",A7)))</formula>
    </cfRule>
  </conditionalFormatting>
  <conditionalFormatting sqref="A10:E10 A20:E20">
    <cfRule type="containsText" dxfId="193" priority="757" operator="containsText" text="3- Moderado">
      <formula>NOT(ISERROR(SEARCH("3- Moderado",A10)))</formula>
    </cfRule>
    <cfRule type="containsText" dxfId="192" priority="758" operator="containsText" text="6- Moderado">
      <formula>NOT(ISERROR(SEARCH("6- Moderado",A10)))</formula>
    </cfRule>
    <cfRule type="containsText" dxfId="191" priority="759" operator="containsText" text="4- Moderado">
      <formula>NOT(ISERROR(SEARCH("4- Moderado",A10)))</formula>
    </cfRule>
    <cfRule type="containsText" dxfId="190" priority="760" operator="containsText" text="3- Bajo">
      <formula>NOT(ISERROR(SEARCH("3- Bajo",A10)))</formula>
    </cfRule>
    <cfRule type="containsText" dxfId="189" priority="761" operator="containsText" text="4- Bajo">
      <formula>NOT(ISERROR(SEARCH("4- Bajo",A10)))</formula>
    </cfRule>
    <cfRule type="containsText" dxfId="188" priority="762" operator="containsText" text="1- Bajo">
      <formula>NOT(ISERROR(SEARCH("1- Bajo",A10)))</formula>
    </cfRule>
  </conditionalFormatting>
  <conditionalFormatting sqref="A30:E30">
    <cfRule type="containsText" dxfId="187" priority="95" operator="containsText" text="3- Moderado">
      <formula>NOT(ISERROR(SEARCH("3- Moderado",A30)))</formula>
    </cfRule>
    <cfRule type="containsText" dxfId="186" priority="96" operator="containsText" text="6- Moderado">
      <formula>NOT(ISERROR(SEARCH("6- Moderado",A30)))</formula>
    </cfRule>
    <cfRule type="containsText" dxfId="185" priority="97" operator="containsText" text="4- Moderado">
      <formula>NOT(ISERROR(SEARCH("4- Moderado",A30)))</formula>
    </cfRule>
    <cfRule type="containsText" dxfId="184" priority="98" operator="containsText" text="3- Bajo">
      <formula>NOT(ISERROR(SEARCH("3- Bajo",A30)))</formula>
    </cfRule>
    <cfRule type="containsText" dxfId="183" priority="99" operator="containsText" text="4- Bajo">
      <formula>NOT(ISERROR(SEARCH("4- Bajo",A30)))</formula>
    </cfRule>
    <cfRule type="containsText" dxfId="182" priority="100" operator="containsText" text="1- Bajo">
      <formula>NOT(ISERROR(SEARCH("1- Bajo",A30)))</formula>
    </cfRule>
  </conditionalFormatting>
  <conditionalFormatting sqref="A40:E40">
    <cfRule type="containsText" dxfId="181" priority="39" operator="containsText" text="3- Moderado">
      <formula>NOT(ISERROR(SEARCH("3- Moderado",A40)))</formula>
    </cfRule>
    <cfRule type="containsText" dxfId="180" priority="40" operator="containsText" text="6- Moderado">
      <formula>NOT(ISERROR(SEARCH("6- Moderado",A40)))</formula>
    </cfRule>
    <cfRule type="containsText" dxfId="179" priority="41" operator="containsText" text="4- Moderado">
      <formula>NOT(ISERROR(SEARCH("4- Moderado",A40)))</formula>
    </cfRule>
    <cfRule type="containsText" dxfId="178" priority="42" operator="containsText" text="3- Bajo">
      <formula>NOT(ISERROR(SEARCH("3- Bajo",A40)))</formula>
    </cfRule>
    <cfRule type="containsText" dxfId="177" priority="43" operator="containsText" text="4- Bajo">
      <formula>NOT(ISERROR(SEARCH("4- Bajo",A40)))</formula>
    </cfRule>
    <cfRule type="containsText" dxfId="176" priority="44" operator="containsText" text="1- Bajo">
      <formula>NOT(ISERROR(SEARCH("1- Bajo",A40)))</formula>
    </cfRule>
  </conditionalFormatting>
  <conditionalFormatting sqref="A50:E50 A60:E60 A70:E70">
    <cfRule type="containsText" dxfId="175" priority="11" operator="containsText" text="3- Moderado">
      <formula>NOT(ISERROR(SEARCH("3- Moderado",A50)))</formula>
    </cfRule>
    <cfRule type="containsText" dxfId="174" priority="12" operator="containsText" text="6- Moderado">
      <formula>NOT(ISERROR(SEARCH("6- Moderado",A50)))</formula>
    </cfRule>
    <cfRule type="containsText" dxfId="173" priority="13" operator="containsText" text="4- Moderado">
      <formula>NOT(ISERROR(SEARCH("4- Moderado",A50)))</formula>
    </cfRule>
    <cfRule type="containsText" dxfId="172" priority="14" operator="containsText" text="3- Bajo">
      <formula>NOT(ISERROR(SEARCH("3- Bajo",A50)))</formula>
    </cfRule>
    <cfRule type="containsText" dxfId="171" priority="15" operator="containsText" text="4- Bajo">
      <formula>NOT(ISERROR(SEARCH("4- Bajo",A50)))</formula>
    </cfRule>
    <cfRule type="containsText" dxfId="170" priority="16" operator="containsText" text="1- Bajo">
      <formula>NOT(ISERROR(SEARCH("1- Bajo",A50)))</formula>
    </cfRule>
  </conditionalFormatting>
  <conditionalFormatting sqref="C8:F8">
    <cfRule type="containsText" dxfId="169" priority="113" operator="containsText" text="3- Moderado">
      <formula>NOT(ISERROR(SEARCH("3- Moderado",C8)))</formula>
    </cfRule>
    <cfRule type="containsText" dxfId="168" priority="114" operator="containsText" text="6- Moderado">
      <formula>NOT(ISERROR(SEARCH("6- Moderado",C8)))</formula>
    </cfRule>
    <cfRule type="containsText" dxfId="167" priority="115" operator="containsText" text="4- Moderado">
      <formula>NOT(ISERROR(SEARCH("4- Moderado",C8)))</formula>
    </cfRule>
    <cfRule type="containsText" dxfId="166" priority="116" operator="containsText" text="3- Bajo">
      <formula>NOT(ISERROR(SEARCH("3- Bajo",C8)))</formula>
    </cfRule>
    <cfRule type="containsText" dxfId="165" priority="117" operator="containsText" text="4- Bajo">
      <formula>NOT(ISERROR(SEARCH("4- Bajo",C8)))</formula>
    </cfRule>
    <cfRule type="containsText" dxfId="164" priority="118" operator="containsText" text="1- Bajo">
      <formula>NOT(ISERROR(SEARCH("1- Bajo",C8)))</formula>
    </cfRule>
  </conditionalFormatting>
  <conditionalFormatting sqref="D10:D79">
    <cfRule type="containsText" dxfId="163" priority="5" operator="containsText" text="Muy Alta">
      <formula>NOT(ISERROR(SEARCH("Muy Alta",D10)))</formula>
    </cfRule>
    <cfRule type="containsText" dxfId="162" priority="6" operator="containsText" text="Alta">
      <formula>NOT(ISERROR(SEARCH("Alta",D10)))</formula>
    </cfRule>
    <cfRule type="containsText" dxfId="161" priority="7" operator="containsText" text="Baja">
      <formula>NOT(ISERROR(SEARCH("Baja",D10)))</formula>
    </cfRule>
    <cfRule type="containsText" dxfId="160" priority="8" operator="containsText" text="Muy Baja">
      <formula>NOT(ISERROR(SEARCH("Muy Baja",D10)))</formula>
    </cfRule>
    <cfRule type="containsText" dxfId="159" priority="10" operator="containsText" text="Media">
      <formula>NOT(ISERROR(SEARCH("Media",D10)))</formula>
    </cfRule>
  </conditionalFormatting>
  <conditionalFormatting sqref="E10:E79">
    <cfRule type="containsText" dxfId="158" priority="1" operator="containsText" text="Catastrófico">
      <formula>NOT(ISERROR(SEARCH("Catastrófico",E10)))</formula>
    </cfRule>
    <cfRule type="containsText" dxfId="157" priority="2" operator="containsText" text="Mayor">
      <formula>NOT(ISERROR(SEARCH("Mayor",E10)))</formula>
    </cfRule>
    <cfRule type="containsText" dxfId="156" priority="3" operator="containsText" text="Menor">
      <formula>NOT(ISERROR(SEARCH("Menor",E10)))</formula>
    </cfRule>
    <cfRule type="containsText" dxfId="155" priority="4" operator="containsText" text="Leve">
      <formula>NOT(ISERROR(SEARCH("Leve",E10)))</formula>
    </cfRule>
  </conditionalFormatting>
  <conditionalFormatting sqref="E10:F79">
    <cfRule type="containsText" dxfId="154" priority="9" operator="containsText" text="Moderado">
      <formula>NOT(ISERROR(SEARCH("Moderado",E10)))</formula>
    </cfRule>
  </conditionalFormatting>
  <conditionalFormatting sqref="F10:F29">
    <cfRule type="colorScale" priority="1301">
      <colorScale>
        <cfvo type="min"/>
        <cfvo type="max"/>
        <color rgb="FFFF7128"/>
        <color rgb="FFFFEF9C"/>
      </colorScale>
    </cfRule>
  </conditionalFormatting>
  <conditionalFormatting sqref="F10:F79">
    <cfRule type="containsText" dxfId="153" priority="24" operator="containsText" text="Bajo">
      <formula>NOT(ISERROR(SEARCH("Bajo",F10)))</formula>
    </cfRule>
    <cfRule type="containsText" dxfId="152" priority="25" operator="containsText" text="Moderado">
      <formula>NOT(ISERROR(SEARCH("Moderado",F10)))</formula>
    </cfRule>
    <cfRule type="containsText" dxfId="151" priority="26" operator="containsText" text="Alto">
      <formula>NOT(ISERROR(SEARCH("Alto",F10)))</formula>
    </cfRule>
    <cfRule type="containsText" dxfId="150"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79"/>
  <sheetViews>
    <sheetView showGridLines="0" zoomScale="80" zoomScaleNormal="80" workbookViewId="0">
      <pane xSplit="7" ySplit="9" topLeftCell="H10" activePane="bottomRight" state="frozen"/>
      <selection pane="topRight" activeCell="H1" sqref="H1"/>
      <selection pane="bottomLeft" activeCell="A10" sqref="A10"/>
      <selection pane="bottomRight" activeCell="M20" sqref="M20:M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3" customWidth="1"/>
    <col min="5" max="5" width="18.5703125" style="21" customWidth="1"/>
    <col min="6" max="6" width="18.28515625" style="2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3" customFormat="1" ht="16.5" customHeight="1">
      <c r="A1" s="643"/>
      <c r="B1" s="644"/>
      <c r="C1" s="647" t="s">
        <v>512</v>
      </c>
      <c r="D1" s="647"/>
      <c r="E1" s="647"/>
      <c r="F1" s="647"/>
      <c r="G1" s="647"/>
      <c r="H1" s="647"/>
      <c r="I1" s="647"/>
      <c r="J1" s="648"/>
      <c r="K1" s="642"/>
      <c r="L1" s="642"/>
      <c r="M1" s="64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s="13" customFormat="1" ht="69" customHeight="1">
      <c r="A2" s="645"/>
      <c r="B2" s="646"/>
      <c r="C2" s="649"/>
      <c r="D2" s="649"/>
      <c r="E2" s="649"/>
      <c r="F2" s="649"/>
      <c r="G2" s="649"/>
      <c r="H2" s="649"/>
      <c r="I2" s="649"/>
      <c r="J2" s="650"/>
      <c r="K2" s="642"/>
      <c r="L2" s="642"/>
      <c r="M2" s="64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s="13" customFormat="1" ht="3" customHeight="1">
      <c r="A3" s="1"/>
      <c r="B3" s="1"/>
      <c r="C3" s="649"/>
      <c r="D3" s="649"/>
      <c r="E3" s="649"/>
      <c r="F3" s="649"/>
      <c r="G3" s="649"/>
      <c r="H3" s="649"/>
      <c r="I3" s="649"/>
      <c r="J3" s="650"/>
      <c r="K3" s="642"/>
      <c r="L3" s="642"/>
      <c r="M3" s="64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s="13" customFormat="1" ht="26.25" customHeight="1">
      <c r="A4" s="477" t="s">
        <v>260</v>
      </c>
      <c r="B4" s="477"/>
      <c r="C4" s="651" t="s">
        <v>4</v>
      </c>
      <c r="D4" s="651"/>
      <c r="E4" s="651"/>
      <c r="F4" s="651"/>
      <c r="G4" s="651"/>
      <c r="H4" s="651"/>
      <c r="I4" s="651"/>
      <c r="J4" s="651"/>
      <c r="K4" s="651"/>
      <c r="L4" s="651"/>
      <c r="M4" s="651"/>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s="13" customFormat="1" ht="35.25" customHeight="1">
      <c r="A5" s="477" t="s">
        <v>261</v>
      </c>
      <c r="B5" s="477"/>
      <c r="C5" s="698" t="s">
        <v>31</v>
      </c>
      <c r="D5" s="698"/>
      <c r="E5" s="698"/>
      <c r="F5" s="698"/>
      <c r="G5" s="698"/>
      <c r="H5" s="698"/>
      <c r="I5" s="698"/>
      <c r="J5" s="698"/>
      <c r="K5" s="698"/>
      <c r="L5" s="698"/>
      <c r="M5" s="698"/>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s="13" customFormat="1" ht="22.5" customHeight="1" thickBot="1">
      <c r="A6" s="477" t="s">
        <v>262</v>
      </c>
      <c r="B6" s="477"/>
      <c r="C6" s="699" t="s">
        <v>263</v>
      </c>
      <c r="D6" s="700"/>
      <c r="E6" s="700"/>
      <c r="F6" s="700"/>
      <c r="G6" s="700"/>
      <c r="H6" s="700"/>
      <c r="I6" s="700"/>
      <c r="J6" s="700"/>
      <c r="K6" s="700"/>
      <c r="L6" s="700"/>
      <c r="M6" s="701"/>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7" customFormat="1" ht="40.5" customHeight="1" thickTop="1" thickBot="1">
      <c r="A7" s="658" t="s">
        <v>473</v>
      </c>
      <c r="B7" s="659"/>
      <c r="C7" s="660"/>
      <c r="D7" s="661" t="s">
        <v>474</v>
      </c>
      <c r="E7" s="661"/>
      <c r="F7" s="661"/>
      <c r="G7" s="662" t="s">
        <v>475</v>
      </c>
      <c r="H7" s="652" t="s">
        <v>476</v>
      </c>
      <c r="I7" s="654" t="s">
        <v>477</v>
      </c>
      <c r="J7" s="655"/>
      <c r="K7" s="654" t="s">
        <v>478</v>
      </c>
      <c r="L7" s="655"/>
      <c r="M7" s="656" t="s">
        <v>511</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row>
    <row r="8" spans="1:271" s="18" customFormat="1" ht="75" customHeight="1" thickTop="1" thickBot="1">
      <c r="A8" s="29" t="s">
        <v>37</v>
      </c>
      <c r="B8" s="29" t="s">
        <v>202</v>
      </c>
      <c r="C8" s="29" t="s">
        <v>204</v>
      </c>
      <c r="D8" s="22" t="s">
        <v>214</v>
      </c>
      <c r="E8" s="22" t="s">
        <v>480</v>
      </c>
      <c r="F8" s="22" t="s">
        <v>481</v>
      </c>
      <c r="G8" s="662"/>
      <c r="H8" s="702"/>
      <c r="I8" s="23" t="s">
        <v>482</v>
      </c>
      <c r="J8" s="23" t="s">
        <v>483</v>
      </c>
      <c r="K8" s="23" t="s">
        <v>484</v>
      </c>
      <c r="L8" s="23" t="s">
        <v>485</v>
      </c>
      <c r="M8" s="65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row>
    <row r="9" spans="1:271" s="19" customFormat="1" ht="21.75" customHeight="1" thickTop="1" thickBot="1">
      <c r="A9" s="703"/>
      <c r="B9" s="704"/>
      <c r="C9" s="704"/>
      <c r="D9" s="704"/>
      <c r="E9" s="704"/>
      <c r="F9" s="704"/>
      <c r="G9" s="704"/>
      <c r="H9" s="143"/>
      <c r="I9" s="143"/>
      <c r="J9" s="143"/>
      <c r="K9" s="143"/>
      <c r="L9" s="143"/>
      <c r="M9" s="24"/>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row>
    <row r="10" spans="1:271" s="20" customFormat="1" ht="15" customHeight="1">
      <c r="A10" s="705">
        <f>'7- Mapa Final'!A10</f>
        <v>1</v>
      </c>
      <c r="B10" s="706" t="str">
        <f>'7- Mapa Final'!B10</f>
        <v>Incumplimiento de términos en la publicación de información.</v>
      </c>
      <c r="C10" s="706" t="str">
        <f>'7- Mapa Final'!C10</f>
        <v>La información  Administrativa y Judicial de  uso y consulta para los usuarios y partes interesadas, no se ublique para consulta  dentro de los  términos  establecidos por Ley o por la Entidad.</v>
      </c>
      <c r="D10" s="707" t="str">
        <f>'7- Mapa Final'!J10</f>
        <v>Baja - 2</v>
      </c>
      <c r="E10" s="694" t="str">
        <f>'7- Mapa Final'!K10</f>
        <v>Moderado - 3</v>
      </c>
      <c r="F10" s="695" t="str">
        <f>'7- Mapa Final'!M10</f>
        <v>Moderado - 6</v>
      </c>
      <c r="G10" s="566" t="s">
        <v>378</v>
      </c>
      <c r="H10" s="450" t="s">
        <v>513</v>
      </c>
      <c r="I10" s="696"/>
      <c r="J10" s="697" t="s">
        <v>488</v>
      </c>
      <c r="K10" s="671">
        <v>45383</v>
      </c>
      <c r="L10" s="671">
        <v>45473</v>
      </c>
      <c r="M10" s="630" t="s">
        <v>522</v>
      </c>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row>
    <row r="11" spans="1:271" s="20" customFormat="1" ht="22.5" customHeight="1">
      <c r="A11" s="676"/>
      <c r="B11" s="678"/>
      <c r="C11" s="678"/>
      <c r="D11" s="681"/>
      <c r="E11" s="684"/>
      <c r="F11" s="686"/>
      <c r="G11" s="566"/>
      <c r="H11" s="443"/>
      <c r="I11" s="633"/>
      <c r="J11" s="670"/>
      <c r="K11" s="628"/>
      <c r="L11" s="628"/>
      <c r="M11" s="630"/>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row>
    <row r="12" spans="1:271" s="20" customFormat="1" ht="22.5" customHeight="1">
      <c r="A12" s="676"/>
      <c r="B12" s="678"/>
      <c r="C12" s="678"/>
      <c r="D12" s="681"/>
      <c r="E12" s="684"/>
      <c r="F12" s="686"/>
      <c r="G12" s="566"/>
      <c r="H12" s="443"/>
      <c r="I12" s="633"/>
      <c r="J12" s="670"/>
      <c r="K12" s="628"/>
      <c r="L12" s="628"/>
      <c r="M12" s="630"/>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row>
    <row r="13" spans="1:271" s="20" customFormat="1" ht="22.5" customHeight="1">
      <c r="A13" s="676"/>
      <c r="B13" s="678"/>
      <c r="C13" s="678"/>
      <c r="D13" s="681"/>
      <c r="E13" s="684"/>
      <c r="F13" s="686"/>
      <c r="G13" s="566"/>
      <c r="H13" s="443"/>
      <c r="I13" s="633"/>
      <c r="J13" s="670"/>
      <c r="K13" s="628"/>
      <c r="L13" s="628"/>
      <c r="M13" s="630"/>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row>
    <row r="14" spans="1:271" s="20" customFormat="1" ht="22.5" customHeight="1">
      <c r="A14" s="676"/>
      <c r="B14" s="678"/>
      <c r="C14" s="678"/>
      <c r="D14" s="681"/>
      <c r="E14" s="684"/>
      <c r="F14" s="686"/>
      <c r="G14" s="566"/>
      <c r="H14" s="443"/>
      <c r="I14" s="633"/>
      <c r="J14" s="670"/>
      <c r="K14" s="628"/>
      <c r="L14" s="628"/>
      <c r="M14" s="630"/>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row>
    <row r="15" spans="1:271" s="20" customFormat="1" ht="22.5" customHeight="1">
      <c r="A15" s="676"/>
      <c r="B15" s="678"/>
      <c r="C15" s="678"/>
      <c r="D15" s="681"/>
      <c r="E15" s="684"/>
      <c r="F15" s="686"/>
      <c r="G15" s="566"/>
      <c r="H15" s="443"/>
      <c r="I15" s="633"/>
      <c r="J15" s="670"/>
      <c r="K15" s="628"/>
      <c r="L15" s="628"/>
      <c r="M15" s="630"/>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row>
    <row r="16" spans="1:271" s="20" customFormat="1" ht="22.5" customHeight="1">
      <c r="A16" s="676"/>
      <c r="B16" s="678"/>
      <c r="C16" s="678"/>
      <c r="D16" s="681"/>
      <c r="E16" s="684"/>
      <c r="F16" s="686"/>
      <c r="G16" s="566"/>
      <c r="H16" s="443"/>
      <c r="I16" s="633"/>
      <c r="J16" s="670"/>
      <c r="K16" s="628"/>
      <c r="L16" s="628"/>
      <c r="M16" s="630"/>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row>
    <row r="17" spans="1:169" s="20" customFormat="1" ht="22.5" customHeight="1">
      <c r="A17" s="676"/>
      <c r="B17" s="678"/>
      <c r="C17" s="678"/>
      <c r="D17" s="681"/>
      <c r="E17" s="684"/>
      <c r="F17" s="686"/>
      <c r="G17" s="566"/>
      <c r="H17" s="443"/>
      <c r="I17" s="633"/>
      <c r="J17" s="670"/>
      <c r="K17" s="628"/>
      <c r="L17" s="628"/>
      <c r="M17" s="630"/>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row>
    <row r="18" spans="1:169" s="20" customFormat="1" ht="22.5" customHeight="1">
      <c r="A18" s="676"/>
      <c r="B18" s="678"/>
      <c r="C18" s="678"/>
      <c r="D18" s="681"/>
      <c r="E18" s="684"/>
      <c r="F18" s="686"/>
      <c r="G18" s="566"/>
      <c r="H18" s="443"/>
      <c r="I18" s="633"/>
      <c r="J18" s="670"/>
      <c r="K18" s="628"/>
      <c r="L18" s="628"/>
      <c r="M18" s="630"/>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row>
    <row r="19" spans="1:169" s="20" customFormat="1" ht="22.5" customHeight="1" thickBot="1">
      <c r="A19" s="676"/>
      <c r="B19" s="678"/>
      <c r="C19" s="678"/>
      <c r="D19" s="681"/>
      <c r="E19" s="684"/>
      <c r="F19" s="686"/>
      <c r="G19" s="566"/>
      <c r="H19" s="443"/>
      <c r="I19" s="633"/>
      <c r="J19" s="670"/>
      <c r="K19" s="628"/>
      <c r="L19" s="628"/>
      <c r="M19" s="630"/>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row>
    <row r="20" spans="1:169" s="20" customFormat="1" ht="12.75" customHeight="1">
      <c r="A20" s="676">
        <f>'7- Mapa Final'!A20</f>
        <v>2</v>
      </c>
      <c r="B20" s="678" t="str">
        <f>'7- Mapa Final'!B20</f>
        <v>Publicación de información inexacta</v>
      </c>
      <c r="C20" s="678" t="str">
        <f>'7- Mapa Final'!C20</f>
        <v>La información Administrativa y Judicial de  uso y consulta para los usuarios y partes interesadas se publique  con erores de fondo o de forma.</v>
      </c>
      <c r="D20" s="680" t="str">
        <f>'7- Mapa Final'!J20</f>
        <v>Muy Baja - 1</v>
      </c>
      <c r="E20" s="683" t="str">
        <f>'7- Mapa Final'!K20</f>
        <v>Moderado - 3</v>
      </c>
      <c r="F20" s="686" t="str">
        <f>'7- Mapa Final'!M20</f>
        <v>Moderado - 3</v>
      </c>
      <c r="G20" s="566" t="s">
        <v>378</v>
      </c>
      <c r="H20" s="450" t="s">
        <v>513</v>
      </c>
      <c r="I20" s="633"/>
      <c r="J20" s="670" t="s">
        <v>488</v>
      </c>
      <c r="K20" s="671">
        <v>45383</v>
      </c>
      <c r="L20" s="671">
        <v>45473</v>
      </c>
      <c r="M20" s="675" t="s">
        <v>527</v>
      </c>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row>
    <row r="21" spans="1:169" s="20" customFormat="1" ht="12.75" customHeight="1">
      <c r="A21" s="676"/>
      <c r="B21" s="678"/>
      <c r="C21" s="678"/>
      <c r="D21" s="681"/>
      <c r="E21" s="684"/>
      <c r="F21" s="686"/>
      <c r="G21" s="566"/>
      <c r="H21" s="443"/>
      <c r="I21" s="633"/>
      <c r="J21" s="670"/>
      <c r="K21" s="628"/>
      <c r="L21" s="628"/>
      <c r="M21" s="675"/>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row>
    <row r="22" spans="1:169" s="20" customFormat="1" ht="12.75" customHeight="1">
      <c r="A22" s="676"/>
      <c r="B22" s="678"/>
      <c r="C22" s="678"/>
      <c r="D22" s="681"/>
      <c r="E22" s="684"/>
      <c r="F22" s="686"/>
      <c r="G22" s="566"/>
      <c r="H22" s="443"/>
      <c r="I22" s="633"/>
      <c r="J22" s="670"/>
      <c r="K22" s="628"/>
      <c r="L22" s="628"/>
      <c r="M22" s="675"/>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row>
    <row r="23" spans="1:169" s="20" customFormat="1" ht="12.75" customHeight="1">
      <c r="A23" s="676"/>
      <c r="B23" s="678"/>
      <c r="C23" s="678"/>
      <c r="D23" s="681"/>
      <c r="E23" s="684"/>
      <c r="F23" s="686"/>
      <c r="G23" s="566"/>
      <c r="H23" s="443"/>
      <c r="I23" s="633"/>
      <c r="J23" s="670"/>
      <c r="K23" s="628"/>
      <c r="L23" s="628"/>
      <c r="M23" s="675"/>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row>
    <row r="24" spans="1:169" s="20" customFormat="1" ht="13.5" customHeight="1">
      <c r="A24" s="676"/>
      <c r="B24" s="678"/>
      <c r="C24" s="678"/>
      <c r="D24" s="681"/>
      <c r="E24" s="684"/>
      <c r="F24" s="686"/>
      <c r="G24" s="566"/>
      <c r="H24" s="443"/>
      <c r="I24" s="633"/>
      <c r="J24" s="670"/>
      <c r="K24" s="628"/>
      <c r="L24" s="628"/>
      <c r="M24" s="675"/>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c r="A25" s="676"/>
      <c r="B25" s="678"/>
      <c r="C25" s="678"/>
      <c r="D25" s="681"/>
      <c r="E25" s="684"/>
      <c r="F25" s="686"/>
      <c r="G25" s="566"/>
      <c r="H25" s="443"/>
      <c r="I25" s="633"/>
      <c r="J25" s="670"/>
      <c r="K25" s="628"/>
      <c r="L25" s="628"/>
      <c r="M25" s="675"/>
      <c r="N25" s="28"/>
      <c r="O25" s="28"/>
    </row>
    <row r="26" spans="1:169">
      <c r="A26" s="676"/>
      <c r="B26" s="678"/>
      <c r="C26" s="678"/>
      <c r="D26" s="681"/>
      <c r="E26" s="684"/>
      <c r="F26" s="686"/>
      <c r="G26" s="566"/>
      <c r="H26" s="443"/>
      <c r="I26" s="633"/>
      <c r="J26" s="670"/>
      <c r="K26" s="628"/>
      <c r="L26" s="628"/>
      <c r="M26" s="675"/>
      <c r="N26" s="28"/>
      <c r="O26" s="28"/>
    </row>
    <row r="27" spans="1:169">
      <c r="A27" s="676"/>
      <c r="B27" s="678"/>
      <c r="C27" s="678"/>
      <c r="D27" s="681"/>
      <c r="E27" s="684"/>
      <c r="F27" s="686"/>
      <c r="G27" s="566"/>
      <c r="H27" s="443"/>
      <c r="I27" s="633"/>
      <c r="J27" s="670"/>
      <c r="K27" s="628"/>
      <c r="L27" s="628"/>
      <c r="M27" s="675"/>
      <c r="N27" s="28"/>
      <c r="O27" s="28"/>
    </row>
    <row r="28" spans="1:169">
      <c r="A28" s="676"/>
      <c r="B28" s="678"/>
      <c r="C28" s="678"/>
      <c r="D28" s="681"/>
      <c r="E28" s="684"/>
      <c r="F28" s="686"/>
      <c r="G28" s="566"/>
      <c r="H28" s="443"/>
      <c r="I28" s="633"/>
      <c r="J28" s="670"/>
      <c r="K28" s="628"/>
      <c r="L28" s="628"/>
      <c r="M28" s="675"/>
      <c r="N28" s="28"/>
      <c r="O28" s="28"/>
    </row>
    <row r="29" spans="1:169">
      <c r="A29" s="676"/>
      <c r="B29" s="678"/>
      <c r="C29" s="678"/>
      <c r="D29" s="681"/>
      <c r="E29" s="684"/>
      <c r="F29" s="686"/>
      <c r="G29" s="566"/>
      <c r="H29" s="443"/>
      <c r="I29" s="633"/>
      <c r="J29" s="670"/>
      <c r="K29" s="628"/>
      <c r="L29" s="628"/>
      <c r="M29" s="675"/>
      <c r="N29" s="28"/>
      <c r="O29" s="28"/>
    </row>
    <row r="30" spans="1:169" s="20" customFormat="1" ht="12.75" customHeight="1">
      <c r="A30" s="676">
        <f>'7- Mapa Final'!A30</f>
        <v>3</v>
      </c>
      <c r="B30" s="678" t="str">
        <f>'7- Mapa Final'!B30</f>
        <v xml:space="preserve">Pérdida de información </v>
      </c>
      <c r="C30" s="678" t="str">
        <f>'7- Mapa Final'!C30</f>
        <v>Perdida parcial y/o total de la informacion dispuesta en el portal de la Rama Judicial.</v>
      </c>
      <c r="D30" s="680" t="str">
        <f>'7- Mapa Final'!J30</f>
        <v>Baja - 2</v>
      </c>
      <c r="E30" s="683" t="str">
        <f>'7- Mapa Final'!K30</f>
        <v>Moderado - 3</v>
      </c>
      <c r="F30" s="686" t="str">
        <f>'7- Mapa Final'!M30</f>
        <v>Moderado - 6</v>
      </c>
      <c r="G30" s="566" t="s">
        <v>378</v>
      </c>
      <c r="H30" s="443" t="s">
        <v>489</v>
      </c>
      <c r="I30" s="633"/>
      <c r="J30" s="669" t="s">
        <v>488</v>
      </c>
      <c r="K30" s="671">
        <v>45383</v>
      </c>
      <c r="L30" s="671">
        <v>45473</v>
      </c>
      <c r="M30" s="692" t="s">
        <v>510</v>
      </c>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row>
    <row r="31" spans="1:169" s="20" customFormat="1" ht="12.75" customHeight="1">
      <c r="A31" s="676"/>
      <c r="B31" s="678"/>
      <c r="C31" s="678"/>
      <c r="D31" s="681"/>
      <c r="E31" s="684"/>
      <c r="F31" s="686"/>
      <c r="G31" s="566"/>
      <c r="H31" s="443"/>
      <c r="I31" s="633"/>
      <c r="J31" s="670"/>
      <c r="K31" s="628"/>
      <c r="L31" s="628"/>
      <c r="M31" s="693"/>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row>
    <row r="32" spans="1:169" s="20" customFormat="1" ht="12.75" customHeight="1">
      <c r="A32" s="676"/>
      <c r="B32" s="678"/>
      <c r="C32" s="678"/>
      <c r="D32" s="681"/>
      <c r="E32" s="684"/>
      <c r="F32" s="686"/>
      <c r="G32" s="566"/>
      <c r="H32" s="443"/>
      <c r="I32" s="633"/>
      <c r="J32" s="670"/>
      <c r="K32" s="628"/>
      <c r="L32" s="628"/>
      <c r="M32" s="693"/>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row>
    <row r="33" spans="1:169" s="20" customFormat="1" ht="12.75" customHeight="1">
      <c r="A33" s="676"/>
      <c r="B33" s="678"/>
      <c r="C33" s="678"/>
      <c r="D33" s="681"/>
      <c r="E33" s="684"/>
      <c r="F33" s="686"/>
      <c r="G33" s="566"/>
      <c r="H33" s="443"/>
      <c r="I33" s="633"/>
      <c r="J33" s="670"/>
      <c r="K33" s="628"/>
      <c r="L33" s="628"/>
      <c r="M33" s="693"/>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row>
    <row r="34" spans="1:169" s="20" customFormat="1" ht="13.5" customHeight="1">
      <c r="A34" s="676"/>
      <c r="B34" s="678"/>
      <c r="C34" s="678"/>
      <c r="D34" s="681"/>
      <c r="E34" s="684"/>
      <c r="F34" s="686"/>
      <c r="G34" s="566"/>
      <c r="H34" s="443"/>
      <c r="I34" s="633"/>
      <c r="J34" s="670"/>
      <c r="K34" s="628"/>
      <c r="L34" s="628"/>
      <c r="M34" s="693"/>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row>
    <row r="35" spans="1:169">
      <c r="A35" s="676"/>
      <c r="B35" s="678"/>
      <c r="C35" s="678"/>
      <c r="D35" s="681"/>
      <c r="E35" s="684"/>
      <c r="F35" s="686"/>
      <c r="G35" s="566"/>
      <c r="H35" s="443"/>
      <c r="I35" s="633"/>
      <c r="J35" s="670"/>
      <c r="K35" s="628"/>
      <c r="L35" s="628"/>
      <c r="M35" s="693"/>
      <c r="N35" s="28"/>
      <c r="O35" s="28"/>
    </row>
    <row r="36" spans="1:169">
      <c r="A36" s="676"/>
      <c r="B36" s="678"/>
      <c r="C36" s="678"/>
      <c r="D36" s="681"/>
      <c r="E36" s="684"/>
      <c r="F36" s="686"/>
      <c r="G36" s="566"/>
      <c r="H36" s="443"/>
      <c r="I36" s="633"/>
      <c r="J36" s="670"/>
      <c r="K36" s="628"/>
      <c r="L36" s="628"/>
      <c r="M36" s="693"/>
      <c r="N36" s="28"/>
      <c r="O36" s="28"/>
    </row>
    <row r="37" spans="1:169">
      <c r="A37" s="676"/>
      <c r="B37" s="678"/>
      <c r="C37" s="678"/>
      <c r="D37" s="681"/>
      <c r="E37" s="684"/>
      <c r="F37" s="686"/>
      <c r="G37" s="566"/>
      <c r="H37" s="443"/>
      <c r="I37" s="633"/>
      <c r="J37" s="670"/>
      <c r="K37" s="628"/>
      <c r="L37" s="628"/>
      <c r="M37" s="693"/>
      <c r="N37" s="28"/>
      <c r="O37" s="28"/>
    </row>
    <row r="38" spans="1:169">
      <c r="A38" s="676"/>
      <c r="B38" s="678"/>
      <c r="C38" s="678"/>
      <c r="D38" s="681"/>
      <c r="E38" s="684"/>
      <c r="F38" s="686"/>
      <c r="G38" s="566"/>
      <c r="H38" s="443"/>
      <c r="I38" s="633"/>
      <c r="J38" s="670"/>
      <c r="K38" s="628"/>
      <c r="L38" s="628"/>
      <c r="M38" s="693"/>
      <c r="N38" s="28"/>
      <c r="O38" s="28"/>
    </row>
    <row r="39" spans="1:169">
      <c r="A39" s="676"/>
      <c r="B39" s="678"/>
      <c r="C39" s="678"/>
      <c r="D39" s="681"/>
      <c r="E39" s="684"/>
      <c r="F39" s="686"/>
      <c r="G39" s="566"/>
      <c r="H39" s="443"/>
      <c r="I39" s="633"/>
      <c r="J39" s="670"/>
      <c r="K39" s="628"/>
      <c r="L39" s="628"/>
      <c r="M39" s="693"/>
      <c r="N39" s="28"/>
      <c r="O39" s="28"/>
    </row>
    <row r="40" spans="1:169" s="20" customFormat="1" ht="12.75">
      <c r="A40" s="676">
        <f>'7- Mapa Final'!A40</f>
        <v>4</v>
      </c>
      <c r="B40" s="678" t="str">
        <f>'7- Mapa Final'!B40</f>
        <v>Sustracción o publicación de infomacion reservada</v>
      </c>
      <c r="C40" s="678" t="str">
        <f>'7- Mapa Final'!C40</f>
        <v>Publicación o difusión  de información sin el cumplimiento de los criterios de seguridad, calidad o imágen establecidos.</v>
      </c>
      <c r="D40" s="680" t="e">
        <f>'7- Mapa Final'!J40</f>
        <v>#DIV/0!</v>
      </c>
      <c r="E40" s="683" t="e">
        <f>'7- Mapa Final'!K40</f>
        <v>#VALUE!</v>
      </c>
      <c r="F40" s="686" t="e">
        <f>'7- Mapa Final'!M40</f>
        <v>#DIV/0!</v>
      </c>
      <c r="G40" s="566" t="s">
        <v>431</v>
      </c>
      <c r="H40" s="688"/>
      <c r="I40" s="688"/>
      <c r="J40" s="688"/>
      <c r="K40" s="688"/>
      <c r="L40" s="688"/>
      <c r="M40" s="690"/>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row>
    <row r="41" spans="1:169" s="20" customFormat="1" ht="12.75" customHeight="1">
      <c r="A41" s="676"/>
      <c r="B41" s="678"/>
      <c r="C41" s="678"/>
      <c r="D41" s="681"/>
      <c r="E41" s="684"/>
      <c r="F41" s="686"/>
      <c r="G41" s="566"/>
      <c r="H41" s="688"/>
      <c r="I41" s="688"/>
      <c r="J41" s="688"/>
      <c r="K41" s="688"/>
      <c r="L41" s="688"/>
      <c r="M41" s="690"/>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row>
    <row r="42" spans="1:169" s="20" customFormat="1" ht="12.75" customHeight="1">
      <c r="A42" s="676"/>
      <c r="B42" s="678"/>
      <c r="C42" s="678"/>
      <c r="D42" s="681"/>
      <c r="E42" s="684"/>
      <c r="F42" s="686"/>
      <c r="G42" s="566"/>
      <c r="H42" s="688"/>
      <c r="I42" s="688"/>
      <c r="J42" s="688"/>
      <c r="K42" s="688"/>
      <c r="L42" s="688"/>
      <c r="M42" s="690"/>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row>
    <row r="43" spans="1:169" s="20" customFormat="1" ht="12.75" customHeight="1">
      <c r="A43" s="676"/>
      <c r="B43" s="678"/>
      <c r="C43" s="678"/>
      <c r="D43" s="681"/>
      <c r="E43" s="684"/>
      <c r="F43" s="686"/>
      <c r="G43" s="566"/>
      <c r="H43" s="688"/>
      <c r="I43" s="688"/>
      <c r="J43" s="688"/>
      <c r="K43" s="688"/>
      <c r="L43" s="688"/>
      <c r="M43" s="690"/>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row>
    <row r="44" spans="1:169" s="20" customFormat="1" ht="13.5" customHeight="1">
      <c r="A44" s="676"/>
      <c r="B44" s="678"/>
      <c r="C44" s="678"/>
      <c r="D44" s="681"/>
      <c r="E44" s="684"/>
      <c r="F44" s="686"/>
      <c r="G44" s="566"/>
      <c r="H44" s="688"/>
      <c r="I44" s="688"/>
      <c r="J44" s="688"/>
      <c r="K44" s="688"/>
      <c r="L44" s="688"/>
      <c r="M44" s="690"/>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row>
    <row r="45" spans="1:169">
      <c r="A45" s="676"/>
      <c r="B45" s="678"/>
      <c r="C45" s="678"/>
      <c r="D45" s="681"/>
      <c r="E45" s="684"/>
      <c r="F45" s="686"/>
      <c r="G45" s="566"/>
      <c r="H45" s="688"/>
      <c r="I45" s="688"/>
      <c r="J45" s="688"/>
      <c r="K45" s="688"/>
      <c r="L45" s="688"/>
      <c r="M45" s="690"/>
      <c r="N45" s="28"/>
      <c r="O45" s="28"/>
    </row>
    <row r="46" spans="1:169">
      <c r="A46" s="676"/>
      <c r="B46" s="678"/>
      <c r="C46" s="678"/>
      <c r="D46" s="681"/>
      <c r="E46" s="684"/>
      <c r="F46" s="686"/>
      <c r="G46" s="566"/>
      <c r="H46" s="688"/>
      <c r="I46" s="688"/>
      <c r="J46" s="688"/>
      <c r="K46" s="688"/>
      <c r="L46" s="688"/>
      <c r="M46" s="690"/>
      <c r="N46" s="28"/>
      <c r="O46" s="28"/>
    </row>
    <row r="47" spans="1:169">
      <c r="A47" s="676"/>
      <c r="B47" s="678"/>
      <c r="C47" s="678"/>
      <c r="D47" s="681"/>
      <c r="E47" s="684"/>
      <c r="F47" s="686"/>
      <c r="G47" s="566"/>
      <c r="H47" s="688"/>
      <c r="I47" s="688"/>
      <c r="J47" s="688"/>
      <c r="K47" s="688"/>
      <c r="L47" s="688"/>
      <c r="M47" s="690"/>
      <c r="N47" s="28"/>
      <c r="O47" s="28"/>
    </row>
    <row r="48" spans="1:169">
      <c r="A48" s="676"/>
      <c r="B48" s="678"/>
      <c r="C48" s="678"/>
      <c r="D48" s="681"/>
      <c r="E48" s="684"/>
      <c r="F48" s="686"/>
      <c r="G48" s="566"/>
      <c r="H48" s="688"/>
      <c r="I48" s="688"/>
      <c r="J48" s="688"/>
      <c r="K48" s="688"/>
      <c r="L48" s="688"/>
      <c r="M48" s="690"/>
      <c r="N48" s="28"/>
      <c r="O48" s="28"/>
    </row>
    <row r="49" spans="1:169">
      <c r="A49" s="676"/>
      <c r="B49" s="678"/>
      <c r="C49" s="678"/>
      <c r="D49" s="681"/>
      <c r="E49" s="684"/>
      <c r="F49" s="686"/>
      <c r="G49" s="566"/>
      <c r="H49" s="688"/>
      <c r="I49" s="688"/>
      <c r="J49" s="688"/>
      <c r="K49" s="688"/>
      <c r="L49" s="688"/>
      <c r="M49" s="690"/>
      <c r="N49" s="28"/>
      <c r="O49" s="28"/>
    </row>
    <row r="50" spans="1:169" s="20" customFormat="1" ht="12.75">
      <c r="A50" s="676">
        <f>'7- Mapa Final'!A50</f>
        <v>5</v>
      </c>
      <c r="B50" s="678" t="str">
        <f>'7- Mapa Final'!B50</f>
        <v xml:space="preserve">Recibir dádivas o beneficios a nombre propio o de terceros para  afectar la seguridad o confidencialidad de la información   </v>
      </c>
      <c r="C50" s="678" t="str">
        <f>'7- Mapa Final'!C50</f>
        <v xml:space="preserve">Recibir dádivas o beneficios a nombre propio o de terceros por   revelar información confidencial,  alterar, retener o no publicar información.  </v>
      </c>
      <c r="D50" s="680" t="e">
        <f>'7- Mapa Final'!J50</f>
        <v>#DIV/0!</v>
      </c>
      <c r="E50" s="683" t="e">
        <f>'7- Mapa Final'!K50</f>
        <v>#VALUE!</v>
      </c>
      <c r="F50" s="686" t="e">
        <f>'7- Mapa Final'!M50</f>
        <v>#DIV/0!</v>
      </c>
      <c r="G50" s="566" t="s">
        <v>431</v>
      </c>
      <c r="H50" s="688"/>
      <c r="I50" s="688"/>
      <c r="J50" s="688"/>
      <c r="K50" s="688"/>
      <c r="L50" s="688"/>
      <c r="M50" s="690"/>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row>
    <row r="51" spans="1:169" s="20" customFormat="1" ht="12.75" customHeight="1">
      <c r="A51" s="676"/>
      <c r="B51" s="678"/>
      <c r="C51" s="678"/>
      <c r="D51" s="681"/>
      <c r="E51" s="684"/>
      <c r="F51" s="686"/>
      <c r="G51" s="566"/>
      <c r="H51" s="688"/>
      <c r="I51" s="688"/>
      <c r="J51" s="688"/>
      <c r="K51" s="688"/>
      <c r="L51" s="688"/>
      <c r="M51" s="690"/>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row>
    <row r="52" spans="1:169" s="20" customFormat="1" ht="12.75" customHeight="1">
      <c r="A52" s="676"/>
      <c r="B52" s="678"/>
      <c r="C52" s="678"/>
      <c r="D52" s="681"/>
      <c r="E52" s="684"/>
      <c r="F52" s="686"/>
      <c r="G52" s="566"/>
      <c r="H52" s="688"/>
      <c r="I52" s="688"/>
      <c r="J52" s="688"/>
      <c r="K52" s="688"/>
      <c r="L52" s="688"/>
      <c r="M52" s="690"/>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row>
    <row r="53" spans="1:169" s="20" customFormat="1" ht="12.75" customHeight="1">
      <c r="A53" s="676"/>
      <c r="B53" s="678"/>
      <c r="C53" s="678"/>
      <c r="D53" s="681"/>
      <c r="E53" s="684"/>
      <c r="F53" s="686"/>
      <c r="G53" s="566"/>
      <c r="H53" s="688"/>
      <c r="I53" s="688"/>
      <c r="J53" s="688"/>
      <c r="K53" s="688"/>
      <c r="L53" s="688"/>
      <c r="M53" s="690"/>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row>
    <row r="54" spans="1:169" s="20" customFormat="1" ht="13.5" customHeight="1">
      <c r="A54" s="676"/>
      <c r="B54" s="678"/>
      <c r="C54" s="678"/>
      <c r="D54" s="681"/>
      <c r="E54" s="684"/>
      <c r="F54" s="686"/>
      <c r="G54" s="566"/>
      <c r="H54" s="688"/>
      <c r="I54" s="688"/>
      <c r="J54" s="688"/>
      <c r="K54" s="688"/>
      <c r="L54" s="688"/>
      <c r="M54" s="690"/>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row>
    <row r="55" spans="1:169">
      <c r="A55" s="676"/>
      <c r="B55" s="678"/>
      <c r="C55" s="678"/>
      <c r="D55" s="681"/>
      <c r="E55" s="684"/>
      <c r="F55" s="686"/>
      <c r="G55" s="566"/>
      <c r="H55" s="688"/>
      <c r="I55" s="688"/>
      <c r="J55" s="688"/>
      <c r="K55" s="688"/>
      <c r="L55" s="688"/>
      <c r="M55" s="690"/>
      <c r="N55" s="28"/>
      <c r="O55" s="28"/>
    </row>
    <row r="56" spans="1:169">
      <c r="A56" s="676"/>
      <c r="B56" s="678"/>
      <c r="C56" s="678"/>
      <c r="D56" s="681"/>
      <c r="E56" s="684"/>
      <c r="F56" s="686"/>
      <c r="G56" s="566"/>
      <c r="H56" s="688"/>
      <c r="I56" s="688"/>
      <c r="J56" s="688"/>
      <c r="K56" s="688"/>
      <c r="L56" s="688"/>
      <c r="M56" s="690"/>
      <c r="N56" s="28"/>
      <c r="O56" s="28"/>
    </row>
    <row r="57" spans="1:169">
      <c r="A57" s="676"/>
      <c r="B57" s="678"/>
      <c r="C57" s="678"/>
      <c r="D57" s="681"/>
      <c r="E57" s="684"/>
      <c r="F57" s="686"/>
      <c r="G57" s="566"/>
      <c r="H57" s="688"/>
      <c r="I57" s="688"/>
      <c r="J57" s="688"/>
      <c r="K57" s="688"/>
      <c r="L57" s="688"/>
      <c r="M57" s="690"/>
      <c r="N57" s="28"/>
      <c r="O57" s="28"/>
    </row>
    <row r="58" spans="1:169">
      <c r="A58" s="676"/>
      <c r="B58" s="678"/>
      <c r="C58" s="678"/>
      <c r="D58" s="681"/>
      <c r="E58" s="684"/>
      <c r="F58" s="686"/>
      <c r="G58" s="566"/>
      <c r="H58" s="688"/>
      <c r="I58" s="688"/>
      <c r="J58" s="688"/>
      <c r="K58" s="688"/>
      <c r="L58" s="688"/>
      <c r="M58" s="690"/>
      <c r="N58" s="28"/>
      <c r="O58" s="28"/>
    </row>
    <row r="59" spans="1:169">
      <c r="A59" s="676"/>
      <c r="B59" s="678"/>
      <c r="C59" s="678"/>
      <c r="D59" s="681"/>
      <c r="E59" s="684"/>
      <c r="F59" s="686"/>
      <c r="G59" s="566"/>
      <c r="H59" s="688"/>
      <c r="I59" s="688"/>
      <c r="J59" s="688"/>
      <c r="K59" s="688"/>
      <c r="L59" s="688"/>
      <c r="M59" s="690"/>
      <c r="N59" s="28"/>
      <c r="O59" s="28"/>
    </row>
    <row r="60" spans="1:169">
      <c r="A60" s="676">
        <f>'7- Mapa Final'!A60</f>
        <v>6</v>
      </c>
      <c r="B60" s="678" t="str">
        <f>'7- Mapa Final'!B60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60" s="678" t="str">
        <f>'7- Mapa Final'!C60</f>
        <v>Cuando por indebido interés se actúe afectando la prestación del servicio de Audiencias Virtuales, Videoconferencias y  streaming (Servicios por Demanda), afectando el desarrollo de procesos judiciales y la transmisión de eventos.</v>
      </c>
      <c r="D60" s="680" t="e">
        <f>'7- Mapa Final'!J60</f>
        <v>#DIV/0!</v>
      </c>
      <c r="E60" s="683" t="e">
        <f>'7- Mapa Final'!K60</f>
        <v>#VALUE!</v>
      </c>
      <c r="F60" s="686" t="e">
        <f>'7- Mapa Final'!M60</f>
        <v>#DIV/0!</v>
      </c>
      <c r="G60" s="566" t="s">
        <v>431</v>
      </c>
      <c r="H60" s="688"/>
      <c r="I60" s="688"/>
      <c r="J60" s="688"/>
      <c r="K60" s="688"/>
      <c r="L60" s="688"/>
      <c r="M60" s="690"/>
    </row>
    <row r="61" spans="1:169">
      <c r="A61" s="676"/>
      <c r="B61" s="678"/>
      <c r="C61" s="678"/>
      <c r="D61" s="681"/>
      <c r="E61" s="684"/>
      <c r="F61" s="686"/>
      <c r="G61" s="566"/>
      <c r="H61" s="688"/>
      <c r="I61" s="688"/>
      <c r="J61" s="688"/>
      <c r="K61" s="688"/>
      <c r="L61" s="688"/>
      <c r="M61" s="690"/>
    </row>
    <row r="62" spans="1:169">
      <c r="A62" s="676"/>
      <c r="B62" s="678"/>
      <c r="C62" s="678"/>
      <c r="D62" s="681"/>
      <c r="E62" s="684"/>
      <c r="F62" s="686"/>
      <c r="G62" s="566"/>
      <c r="H62" s="688"/>
      <c r="I62" s="688"/>
      <c r="J62" s="688"/>
      <c r="K62" s="688"/>
      <c r="L62" s="688"/>
      <c r="M62" s="690"/>
    </row>
    <row r="63" spans="1:169">
      <c r="A63" s="676"/>
      <c r="B63" s="678"/>
      <c r="C63" s="678"/>
      <c r="D63" s="681"/>
      <c r="E63" s="684"/>
      <c r="F63" s="686"/>
      <c r="G63" s="566"/>
      <c r="H63" s="688"/>
      <c r="I63" s="688"/>
      <c r="J63" s="688"/>
      <c r="K63" s="688"/>
      <c r="L63" s="688"/>
      <c r="M63" s="690"/>
    </row>
    <row r="64" spans="1:169">
      <c r="A64" s="676"/>
      <c r="B64" s="678"/>
      <c r="C64" s="678"/>
      <c r="D64" s="681"/>
      <c r="E64" s="684"/>
      <c r="F64" s="686"/>
      <c r="G64" s="566"/>
      <c r="H64" s="688"/>
      <c r="I64" s="688"/>
      <c r="J64" s="688"/>
      <c r="K64" s="688"/>
      <c r="L64" s="688"/>
      <c r="M64" s="690"/>
    </row>
    <row r="65" spans="1:13">
      <c r="A65" s="676"/>
      <c r="B65" s="678"/>
      <c r="C65" s="678"/>
      <c r="D65" s="681"/>
      <c r="E65" s="684"/>
      <c r="F65" s="686"/>
      <c r="G65" s="566"/>
      <c r="H65" s="688"/>
      <c r="I65" s="688"/>
      <c r="J65" s="688"/>
      <c r="K65" s="688"/>
      <c r="L65" s="688"/>
      <c r="M65" s="690"/>
    </row>
    <row r="66" spans="1:13">
      <c r="A66" s="676"/>
      <c r="B66" s="678"/>
      <c r="C66" s="678"/>
      <c r="D66" s="681"/>
      <c r="E66" s="684"/>
      <c r="F66" s="686"/>
      <c r="G66" s="566"/>
      <c r="H66" s="688"/>
      <c r="I66" s="688"/>
      <c r="J66" s="688"/>
      <c r="K66" s="688"/>
      <c r="L66" s="688"/>
      <c r="M66" s="690"/>
    </row>
    <row r="67" spans="1:13">
      <c r="A67" s="676"/>
      <c r="B67" s="678"/>
      <c r="C67" s="678"/>
      <c r="D67" s="681"/>
      <c r="E67" s="684"/>
      <c r="F67" s="686"/>
      <c r="G67" s="566"/>
      <c r="H67" s="688"/>
      <c r="I67" s="688"/>
      <c r="J67" s="688"/>
      <c r="K67" s="688"/>
      <c r="L67" s="688"/>
      <c r="M67" s="690"/>
    </row>
    <row r="68" spans="1:13" ht="41.25" customHeight="1">
      <c r="A68" s="676"/>
      <c r="B68" s="678"/>
      <c r="C68" s="678"/>
      <c r="D68" s="681"/>
      <c r="E68" s="684"/>
      <c r="F68" s="686"/>
      <c r="G68" s="566"/>
      <c r="H68" s="688"/>
      <c r="I68" s="688"/>
      <c r="J68" s="688"/>
      <c r="K68" s="688"/>
      <c r="L68" s="688"/>
      <c r="M68" s="690"/>
    </row>
    <row r="69" spans="1:13">
      <c r="A69" s="676"/>
      <c r="B69" s="678"/>
      <c r="C69" s="678"/>
      <c r="D69" s="681"/>
      <c r="E69" s="684"/>
      <c r="F69" s="686"/>
      <c r="G69" s="566"/>
      <c r="H69" s="688"/>
      <c r="I69" s="688"/>
      <c r="J69" s="688"/>
      <c r="K69" s="688"/>
      <c r="L69" s="688"/>
      <c r="M69" s="690"/>
    </row>
    <row r="70" spans="1:13">
      <c r="A70" s="676">
        <f>'7- Mapa Final'!A70</f>
        <v>7</v>
      </c>
      <c r="B70" s="678" t="str">
        <f>'7- Mapa Final'!B70</f>
        <v>Ofrecer, prometer, entregar, aceptar o solicitar una ventaja indebida para ocultar, modificar o eliminar información publicada en el Portal Web de la Rama Judicial para  favorecer intereses en beneficio propio o de terceros.</v>
      </c>
      <c r="C70" s="678" t="str">
        <f>'7- Mapa Final'!C70</f>
        <v xml:space="preserve"> Cuando la información que se publica en el Portal de la Rama Judicial se oculta, modifica o elimina de manera indebida, afectando la imagen reputacional de la Rama Judicial.</v>
      </c>
      <c r="D70" s="680" t="e">
        <f>'7- Mapa Final'!J70</f>
        <v>#DIV/0!</v>
      </c>
      <c r="E70" s="683" t="e">
        <f>'7- Mapa Final'!K70</f>
        <v>#VALUE!</v>
      </c>
      <c r="F70" s="686" t="e">
        <f>'7- Mapa Final'!M70</f>
        <v>#DIV/0!</v>
      </c>
      <c r="G70" s="566" t="s">
        <v>431</v>
      </c>
      <c r="H70" s="688"/>
      <c r="I70" s="688"/>
      <c r="J70" s="688"/>
      <c r="K70" s="688"/>
      <c r="L70" s="688"/>
      <c r="M70" s="690"/>
    </row>
    <row r="71" spans="1:13">
      <c r="A71" s="676"/>
      <c r="B71" s="678"/>
      <c r="C71" s="678"/>
      <c r="D71" s="681"/>
      <c r="E71" s="684"/>
      <c r="F71" s="686"/>
      <c r="G71" s="566"/>
      <c r="H71" s="688"/>
      <c r="I71" s="688"/>
      <c r="J71" s="688"/>
      <c r="K71" s="688"/>
      <c r="L71" s="688"/>
      <c r="M71" s="690"/>
    </row>
    <row r="72" spans="1:13">
      <c r="A72" s="676"/>
      <c r="B72" s="678"/>
      <c r="C72" s="678"/>
      <c r="D72" s="681"/>
      <c r="E72" s="684"/>
      <c r="F72" s="686"/>
      <c r="G72" s="566"/>
      <c r="H72" s="688"/>
      <c r="I72" s="688"/>
      <c r="J72" s="688"/>
      <c r="K72" s="688"/>
      <c r="L72" s="688"/>
      <c r="M72" s="690"/>
    </row>
    <row r="73" spans="1:13">
      <c r="A73" s="676"/>
      <c r="B73" s="678"/>
      <c r="C73" s="678"/>
      <c r="D73" s="681"/>
      <c r="E73" s="684"/>
      <c r="F73" s="686"/>
      <c r="G73" s="566"/>
      <c r="H73" s="688"/>
      <c r="I73" s="688"/>
      <c r="J73" s="688"/>
      <c r="K73" s="688"/>
      <c r="L73" s="688"/>
      <c r="M73" s="690"/>
    </row>
    <row r="74" spans="1:13">
      <c r="A74" s="676"/>
      <c r="B74" s="678"/>
      <c r="C74" s="678"/>
      <c r="D74" s="681"/>
      <c r="E74" s="684"/>
      <c r="F74" s="686"/>
      <c r="G74" s="566"/>
      <c r="H74" s="688"/>
      <c r="I74" s="688"/>
      <c r="J74" s="688"/>
      <c r="K74" s="688"/>
      <c r="L74" s="688"/>
      <c r="M74" s="690"/>
    </row>
    <row r="75" spans="1:13">
      <c r="A75" s="676"/>
      <c r="B75" s="678"/>
      <c r="C75" s="678"/>
      <c r="D75" s="681"/>
      <c r="E75" s="684"/>
      <c r="F75" s="686"/>
      <c r="G75" s="566"/>
      <c r="H75" s="688"/>
      <c r="I75" s="688"/>
      <c r="J75" s="688"/>
      <c r="K75" s="688"/>
      <c r="L75" s="688"/>
      <c r="M75" s="690"/>
    </row>
    <row r="76" spans="1:13">
      <c r="A76" s="676"/>
      <c r="B76" s="678"/>
      <c r="C76" s="678"/>
      <c r="D76" s="681"/>
      <c r="E76" s="684"/>
      <c r="F76" s="686"/>
      <c r="G76" s="566"/>
      <c r="H76" s="688"/>
      <c r="I76" s="688"/>
      <c r="J76" s="688"/>
      <c r="K76" s="688"/>
      <c r="L76" s="688"/>
      <c r="M76" s="690"/>
    </row>
    <row r="77" spans="1:13">
      <c r="A77" s="676"/>
      <c r="B77" s="678"/>
      <c r="C77" s="678"/>
      <c r="D77" s="681"/>
      <c r="E77" s="684"/>
      <c r="F77" s="686"/>
      <c r="G77" s="566"/>
      <c r="H77" s="688"/>
      <c r="I77" s="688"/>
      <c r="J77" s="688"/>
      <c r="K77" s="688"/>
      <c r="L77" s="688"/>
      <c r="M77" s="690"/>
    </row>
    <row r="78" spans="1:13">
      <c r="A78" s="676"/>
      <c r="B78" s="678"/>
      <c r="C78" s="678"/>
      <c r="D78" s="681"/>
      <c r="E78" s="684"/>
      <c r="F78" s="686"/>
      <c r="G78" s="566"/>
      <c r="H78" s="688"/>
      <c r="I78" s="688"/>
      <c r="J78" s="688"/>
      <c r="K78" s="688"/>
      <c r="L78" s="688"/>
      <c r="M78" s="690"/>
    </row>
    <row r="79" spans="1:13" ht="15.75" thickBot="1">
      <c r="A79" s="677"/>
      <c r="B79" s="679"/>
      <c r="C79" s="679"/>
      <c r="D79" s="682"/>
      <c r="E79" s="685"/>
      <c r="F79" s="687"/>
      <c r="G79" s="567"/>
      <c r="H79" s="689"/>
      <c r="I79" s="689"/>
      <c r="J79" s="689"/>
      <c r="K79" s="689"/>
      <c r="L79" s="689"/>
      <c r="M79" s="691"/>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A20:A29"/>
    <mergeCell ref="B20:B29"/>
    <mergeCell ref="C20:C29"/>
    <mergeCell ref="D20:D29"/>
    <mergeCell ref="E20:E29"/>
    <mergeCell ref="F20:F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L30:L39"/>
    <mergeCell ref="F50:F59"/>
    <mergeCell ref="M50:M59"/>
    <mergeCell ref="G50:G59"/>
    <mergeCell ref="H50:H59"/>
    <mergeCell ref="I50:I59"/>
    <mergeCell ref="J50:J59"/>
    <mergeCell ref="K50:K59"/>
    <mergeCell ref="L50:L59"/>
    <mergeCell ref="A50:A59"/>
    <mergeCell ref="B50:B59"/>
    <mergeCell ref="C50:C59"/>
    <mergeCell ref="D50:D59"/>
    <mergeCell ref="E50:E59"/>
    <mergeCell ref="J40:J49"/>
    <mergeCell ref="K40:K49"/>
    <mergeCell ref="L40:L49"/>
    <mergeCell ref="M30:M39"/>
    <mergeCell ref="A40:A49"/>
    <mergeCell ref="B40:B49"/>
    <mergeCell ref="C40:C49"/>
    <mergeCell ref="D40:D49"/>
    <mergeCell ref="E40:E49"/>
    <mergeCell ref="F40:F49"/>
    <mergeCell ref="G40:G49"/>
    <mergeCell ref="H40:H49"/>
    <mergeCell ref="I40:I49"/>
    <mergeCell ref="M40:M49"/>
  </mergeCells>
  <conditionalFormatting sqref="A7:B7">
    <cfRule type="containsText" dxfId="149" priority="147" operator="containsText" text="3- Moderado">
      <formula>NOT(ISERROR(SEARCH("3- Moderado",A7)))</formula>
    </cfRule>
    <cfRule type="containsText" dxfId="148" priority="148" operator="containsText" text="6- Moderado">
      <formula>NOT(ISERROR(SEARCH("6- Moderado",A7)))</formula>
    </cfRule>
    <cfRule type="containsText" dxfId="147" priority="149" operator="containsText" text="4- Moderado">
      <formula>NOT(ISERROR(SEARCH("4- Moderado",A7)))</formula>
    </cfRule>
    <cfRule type="containsText" dxfId="146" priority="150" operator="containsText" text="3- Bajo">
      <formula>NOT(ISERROR(SEARCH("3- Bajo",A7)))</formula>
    </cfRule>
    <cfRule type="containsText" dxfId="145" priority="151" operator="containsText" text="4- Bajo">
      <formula>NOT(ISERROR(SEARCH("4- Bajo",A7)))</formula>
    </cfRule>
    <cfRule type="containsText" dxfId="144" priority="152" operator="containsText" text="1- Bajo">
      <formula>NOT(ISERROR(SEARCH("1- Bajo",A7)))</formula>
    </cfRule>
  </conditionalFormatting>
  <conditionalFormatting sqref="A10:E10 A20:E20">
    <cfRule type="containsText" dxfId="143" priority="141" operator="containsText" text="3- Moderado">
      <formula>NOT(ISERROR(SEARCH("3- Moderado",A10)))</formula>
    </cfRule>
    <cfRule type="containsText" dxfId="142" priority="142" operator="containsText" text="6- Moderado">
      <formula>NOT(ISERROR(SEARCH("6- Moderado",A10)))</formula>
    </cfRule>
    <cfRule type="containsText" dxfId="141" priority="143" operator="containsText" text="4- Moderado">
      <formula>NOT(ISERROR(SEARCH("4- Moderado",A10)))</formula>
    </cfRule>
    <cfRule type="containsText" dxfId="140" priority="144" operator="containsText" text="3- Bajo">
      <formula>NOT(ISERROR(SEARCH("3- Bajo",A10)))</formula>
    </cfRule>
    <cfRule type="containsText" dxfId="139" priority="145" operator="containsText" text="4- Bajo">
      <formula>NOT(ISERROR(SEARCH("4- Bajo",A10)))</formula>
    </cfRule>
    <cfRule type="containsText" dxfId="138" priority="146" operator="containsText" text="1- Bajo">
      <formula>NOT(ISERROR(SEARCH("1- Bajo",A10)))</formula>
    </cfRule>
  </conditionalFormatting>
  <conditionalFormatting sqref="A30:E30">
    <cfRule type="containsText" dxfId="137" priority="95" operator="containsText" text="3- Moderado">
      <formula>NOT(ISERROR(SEARCH("3- Moderado",A30)))</formula>
    </cfRule>
    <cfRule type="containsText" dxfId="136" priority="96" operator="containsText" text="6- Moderado">
      <formula>NOT(ISERROR(SEARCH("6- Moderado",A30)))</formula>
    </cfRule>
    <cfRule type="containsText" dxfId="135" priority="97" operator="containsText" text="4- Moderado">
      <formula>NOT(ISERROR(SEARCH("4- Moderado",A30)))</formula>
    </cfRule>
    <cfRule type="containsText" dxfId="134" priority="98" operator="containsText" text="3- Bajo">
      <formula>NOT(ISERROR(SEARCH("3- Bajo",A30)))</formula>
    </cfRule>
    <cfRule type="containsText" dxfId="133" priority="99" operator="containsText" text="4- Bajo">
      <formula>NOT(ISERROR(SEARCH("4- Bajo",A30)))</formula>
    </cfRule>
    <cfRule type="containsText" dxfId="132" priority="100" operator="containsText" text="1- Bajo">
      <formula>NOT(ISERROR(SEARCH("1- Bajo",A30)))</formula>
    </cfRule>
  </conditionalFormatting>
  <conditionalFormatting sqref="A40:E40">
    <cfRule type="containsText" dxfId="131" priority="39" operator="containsText" text="3- Moderado">
      <formula>NOT(ISERROR(SEARCH("3- Moderado",A40)))</formula>
    </cfRule>
    <cfRule type="containsText" dxfId="130" priority="40" operator="containsText" text="6- Moderado">
      <formula>NOT(ISERROR(SEARCH("6- Moderado",A40)))</formula>
    </cfRule>
    <cfRule type="containsText" dxfId="129" priority="41" operator="containsText" text="4- Moderado">
      <formula>NOT(ISERROR(SEARCH("4- Moderado",A40)))</formula>
    </cfRule>
    <cfRule type="containsText" dxfId="128" priority="42" operator="containsText" text="3- Bajo">
      <formula>NOT(ISERROR(SEARCH("3- Bajo",A40)))</formula>
    </cfRule>
    <cfRule type="containsText" dxfId="127" priority="43" operator="containsText" text="4- Bajo">
      <formula>NOT(ISERROR(SEARCH("4- Bajo",A40)))</formula>
    </cfRule>
    <cfRule type="containsText" dxfId="126" priority="44" operator="containsText" text="1- Bajo">
      <formula>NOT(ISERROR(SEARCH("1- Bajo",A40)))</formula>
    </cfRule>
  </conditionalFormatting>
  <conditionalFormatting sqref="A50:E50 A60:E60 A70:E70">
    <cfRule type="containsText" dxfId="125" priority="11" operator="containsText" text="3- Moderado">
      <formula>NOT(ISERROR(SEARCH("3- Moderado",A50)))</formula>
    </cfRule>
    <cfRule type="containsText" dxfId="124" priority="12" operator="containsText" text="6- Moderado">
      <formula>NOT(ISERROR(SEARCH("6- Moderado",A50)))</formula>
    </cfRule>
    <cfRule type="containsText" dxfId="123" priority="13" operator="containsText" text="4- Moderado">
      <formula>NOT(ISERROR(SEARCH("4- Moderado",A50)))</formula>
    </cfRule>
    <cfRule type="containsText" dxfId="122" priority="14" operator="containsText" text="3- Bajo">
      <formula>NOT(ISERROR(SEARCH("3- Bajo",A50)))</formula>
    </cfRule>
    <cfRule type="containsText" dxfId="121" priority="15" operator="containsText" text="4- Bajo">
      <formula>NOT(ISERROR(SEARCH("4- Bajo",A50)))</formula>
    </cfRule>
    <cfRule type="containsText" dxfId="120" priority="16" operator="containsText" text="1- Bajo">
      <formula>NOT(ISERROR(SEARCH("1- Bajo",A50)))</formula>
    </cfRule>
  </conditionalFormatting>
  <conditionalFormatting sqref="C8:F8">
    <cfRule type="containsText" dxfId="119" priority="113" operator="containsText" text="3- Moderado">
      <formula>NOT(ISERROR(SEARCH("3- Moderado",C8)))</formula>
    </cfRule>
    <cfRule type="containsText" dxfId="118" priority="114" operator="containsText" text="6- Moderado">
      <formula>NOT(ISERROR(SEARCH("6- Moderado",C8)))</formula>
    </cfRule>
    <cfRule type="containsText" dxfId="117" priority="115" operator="containsText" text="4- Moderado">
      <formula>NOT(ISERROR(SEARCH("4- Moderado",C8)))</formula>
    </cfRule>
    <cfRule type="containsText" dxfId="116" priority="116" operator="containsText" text="3- Bajo">
      <formula>NOT(ISERROR(SEARCH("3- Bajo",C8)))</formula>
    </cfRule>
    <cfRule type="containsText" dxfId="115" priority="117" operator="containsText" text="4- Bajo">
      <formula>NOT(ISERROR(SEARCH("4- Bajo",C8)))</formula>
    </cfRule>
    <cfRule type="containsText" dxfId="114" priority="118" operator="containsText" text="1- Bajo">
      <formula>NOT(ISERROR(SEARCH("1- Bajo",C8)))</formula>
    </cfRule>
  </conditionalFormatting>
  <conditionalFormatting sqref="D10:D79">
    <cfRule type="containsText" dxfId="113" priority="5" operator="containsText" text="Muy Alta">
      <formula>NOT(ISERROR(SEARCH("Muy Alta",D10)))</formula>
    </cfRule>
    <cfRule type="containsText" dxfId="112" priority="6" operator="containsText" text="Alta">
      <formula>NOT(ISERROR(SEARCH("Alta",D10)))</formula>
    </cfRule>
    <cfRule type="containsText" dxfId="111" priority="7" operator="containsText" text="Baja">
      <formula>NOT(ISERROR(SEARCH("Baja",D10)))</formula>
    </cfRule>
    <cfRule type="containsText" dxfId="110" priority="8" operator="containsText" text="Muy Baja">
      <formula>NOT(ISERROR(SEARCH("Muy Baja",D10)))</formula>
    </cfRule>
    <cfRule type="containsText" dxfId="109" priority="10" operator="containsText" text="Media">
      <formula>NOT(ISERROR(SEARCH("Media",D10)))</formula>
    </cfRule>
  </conditionalFormatting>
  <conditionalFormatting sqref="E10:E79">
    <cfRule type="containsText" dxfId="108" priority="1" operator="containsText" text="Catastrófico">
      <formula>NOT(ISERROR(SEARCH("Catastrófico",E10)))</formula>
    </cfRule>
    <cfRule type="containsText" dxfId="107" priority="2" operator="containsText" text="Mayor">
      <formula>NOT(ISERROR(SEARCH("Mayor",E10)))</formula>
    </cfRule>
    <cfRule type="containsText" dxfId="106" priority="3" operator="containsText" text="Menor">
      <formula>NOT(ISERROR(SEARCH("Menor",E10)))</formula>
    </cfRule>
    <cfRule type="containsText" dxfId="105" priority="4" operator="containsText" text="Leve">
      <formula>NOT(ISERROR(SEARCH("Leve",E10)))</formula>
    </cfRule>
  </conditionalFormatting>
  <conditionalFormatting sqref="E10:F79">
    <cfRule type="containsText" dxfId="104"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79">
    <cfRule type="containsText" dxfId="103" priority="24" operator="containsText" text="Bajo">
      <formula>NOT(ISERROR(SEARCH("Bajo",F10)))</formula>
    </cfRule>
    <cfRule type="containsText" dxfId="102" priority="25" operator="containsText" text="Moderado">
      <formula>NOT(ISERROR(SEARCH("Moderado",F10)))</formula>
    </cfRule>
    <cfRule type="containsText" dxfId="101" priority="26" operator="containsText" text="Alto">
      <formula>NOT(ISERROR(SEARCH("Alto",F10)))</formula>
    </cfRule>
    <cfRule type="containsText" dxfId="100"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2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79"/>
  <sheetViews>
    <sheetView showGridLines="0" zoomScale="70" zoomScaleNormal="70" workbookViewId="0">
      <pane xSplit="7" ySplit="9" topLeftCell="H10" activePane="bottomRight" state="frozen"/>
      <selection pane="topRight" activeCell="H1" sqref="H1"/>
      <selection pane="bottomLeft" activeCell="A10" sqref="A10"/>
      <selection pane="bottomRight" activeCell="M20" sqref="M20:M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3" customWidth="1"/>
    <col min="5" max="5" width="18.5703125" style="21" customWidth="1"/>
    <col min="6" max="6" width="18.28515625" style="2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3" customFormat="1" ht="16.5" customHeight="1">
      <c r="A1" s="643"/>
      <c r="B1" s="644"/>
      <c r="C1" s="647" t="s">
        <v>512</v>
      </c>
      <c r="D1" s="647"/>
      <c r="E1" s="647"/>
      <c r="F1" s="647"/>
      <c r="G1" s="647"/>
      <c r="H1" s="647"/>
      <c r="I1" s="647"/>
      <c r="J1" s="648"/>
      <c r="K1" s="642"/>
      <c r="L1" s="642"/>
      <c r="M1" s="64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s="13" customFormat="1" ht="73.5" customHeight="1">
      <c r="A2" s="645"/>
      <c r="B2" s="646"/>
      <c r="C2" s="649"/>
      <c r="D2" s="649"/>
      <c r="E2" s="649"/>
      <c r="F2" s="649"/>
      <c r="G2" s="649"/>
      <c r="H2" s="649"/>
      <c r="I2" s="649"/>
      <c r="J2" s="650"/>
      <c r="K2" s="642"/>
      <c r="L2" s="642"/>
      <c r="M2" s="64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s="13" customFormat="1" ht="3" customHeight="1">
      <c r="A3" s="1"/>
      <c r="B3" s="1"/>
      <c r="C3" s="649"/>
      <c r="D3" s="649"/>
      <c r="E3" s="649"/>
      <c r="F3" s="649"/>
      <c r="G3" s="649"/>
      <c r="H3" s="649"/>
      <c r="I3" s="649"/>
      <c r="J3" s="650"/>
      <c r="K3" s="642"/>
      <c r="L3" s="642"/>
      <c r="M3" s="64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s="13" customFormat="1" ht="40.9" customHeight="1">
      <c r="A4" s="477" t="s">
        <v>260</v>
      </c>
      <c r="B4" s="477"/>
      <c r="C4" s="559" t="s">
        <v>4</v>
      </c>
      <c r="D4" s="559"/>
      <c r="E4" s="559"/>
      <c r="F4" s="559"/>
      <c r="G4" s="559"/>
      <c r="H4" s="559"/>
      <c r="I4" s="559"/>
      <c r="J4" s="559"/>
      <c r="K4" s="559"/>
      <c r="L4" s="559"/>
      <c r="M4" s="559"/>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s="13" customFormat="1" ht="42.75" customHeight="1">
      <c r="A5" s="477" t="s">
        <v>261</v>
      </c>
      <c r="B5" s="477"/>
      <c r="C5" s="557" t="s">
        <v>31</v>
      </c>
      <c r="D5" s="557"/>
      <c r="E5" s="557"/>
      <c r="F5" s="557"/>
      <c r="G5" s="557"/>
      <c r="H5" s="557"/>
      <c r="I5" s="557"/>
      <c r="J5" s="557"/>
      <c r="K5" s="557"/>
      <c r="L5" s="557"/>
      <c r="M5" s="557"/>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s="13" customFormat="1" ht="40.9" customHeight="1" thickBot="1">
      <c r="A6" s="477" t="s">
        <v>262</v>
      </c>
      <c r="B6" s="477"/>
      <c r="C6" s="664" t="s">
        <v>263</v>
      </c>
      <c r="D6" s="665"/>
      <c r="E6" s="665"/>
      <c r="F6" s="665"/>
      <c r="G6" s="665"/>
      <c r="H6" s="665"/>
      <c r="I6" s="665"/>
      <c r="J6" s="665"/>
      <c r="K6" s="665"/>
      <c r="L6" s="665"/>
      <c r="M6" s="666"/>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7" customFormat="1" ht="40.5" customHeight="1" thickTop="1" thickBot="1">
      <c r="A7" s="658" t="s">
        <v>473</v>
      </c>
      <c r="B7" s="659"/>
      <c r="C7" s="660"/>
      <c r="D7" s="661" t="s">
        <v>474</v>
      </c>
      <c r="E7" s="661"/>
      <c r="F7" s="661"/>
      <c r="G7" s="662" t="s">
        <v>475</v>
      </c>
      <c r="H7" s="652" t="s">
        <v>476</v>
      </c>
      <c r="I7" s="654" t="s">
        <v>477</v>
      </c>
      <c r="J7" s="655"/>
      <c r="K7" s="654" t="s">
        <v>478</v>
      </c>
      <c r="L7" s="655"/>
      <c r="M7" s="656" t="s">
        <v>514</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row>
    <row r="8" spans="1:271" s="18" customFormat="1" ht="108" customHeight="1" thickTop="1" thickBot="1">
      <c r="A8" s="29" t="s">
        <v>37</v>
      </c>
      <c r="B8" s="29" t="s">
        <v>202</v>
      </c>
      <c r="C8" s="29" t="s">
        <v>204</v>
      </c>
      <c r="D8" s="22" t="s">
        <v>214</v>
      </c>
      <c r="E8" s="22" t="s">
        <v>480</v>
      </c>
      <c r="F8" s="22" t="s">
        <v>481</v>
      </c>
      <c r="G8" s="662"/>
      <c r="H8" s="702"/>
      <c r="I8" s="23" t="s">
        <v>482</v>
      </c>
      <c r="J8" s="23" t="s">
        <v>483</v>
      </c>
      <c r="K8" s="23" t="s">
        <v>484</v>
      </c>
      <c r="L8" s="23" t="s">
        <v>485</v>
      </c>
      <c r="M8" s="65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row>
    <row r="9" spans="1:271" s="19" customFormat="1" ht="21.75" customHeight="1" thickTop="1" thickBot="1">
      <c r="A9" s="325"/>
      <c r="B9" s="326"/>
      <c r="C9" s="326"/>
      <c r="D9" s="326"/>
      <c r="E9" s="326"/>
      <c r="F9" s="326"/>
      <c r="G9" s="326"/>
      <c r="H9" s="143"/>
      <c r="I9" s="143"/>
      <c r="J9" s="143"/>
      <c r="K9" s="143"/>
      <c r="L9" s="143"/>
      <c r="M9" s="24"/>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row>
    <row r="10" spans="1:271" s="20" customFormat="1" ht="23.25" customHeight="1">
      <c r="A10" s="705">
        <f>'7- Mapa Final'!A10</f>
        <v>1</v>
      </c>
      <c r="B10" s="706" t="str">
        <f>'7- Mapa Final'!B10</f>
        <v>Incumplimiento de términos en la publicación de información.</v>
      </c>
      <c r="C10" s="706" t="str">
        <f>'7- Mapa Final'!C10</f>
        <v>La información  Administrativa y Judicial de  uso y consulta para los usuarios y partes interesadas, no se ublique para consulta  dentro de los  términos  establecidos por Ley o por la Entidad.</v>
      </c>
      <c r="D10" s="707" t="str">
        <f>'7- Mapa Final'!J10</f>
        <v>Baja - 2</v>
      </c>
      <c r="E10" s="694" t="str">
        <f>'7- Mapa Final'!K10</f>
        <v>Moderado - 3</v>
      </c>
      <c r="F10" s="695" t="str">
        <f>'7- Mapa Final'!M10</f>
        <v>Moderado - 6</v>
      </c>
      <c r="G10" s="566" t="s">
        <v>378</v>
      </c>
      <c r="H10" s="450" t="s">
        <v>518</v>
      </c>
      <c r="I10" s="696"/>
      <c r="J10" s="697" t="s">
        <v>488</v>
      </c>
      <c r="K10" s="671">
        <v>45474</v>
      </c>
      <c r="L10" s="671">
        <v>45565</v>
      </c>
      <c r="M10" s="675" t="s">
        <v>526</v>
      </c>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row>
    <row r="11" spans="1:271" s="20" customFormat="1" ht="23.25" customHeight="1">
      <c r="A11" s="676"/>
      <c r="B11" s="678"/>
      <c r="C11" s="678"/>
      <c r="D11" s="681"/>
      <c r="E11" s="684"/>
      <c r="F11" s="686"/>
      <c r="G11" s="566"/>
      <c r="H11" s="443"/>
      <c r="I11" s="633"/>
      <c r="J11" s="670"/>
      <c r="K11" s="628"/>
      <c r="L11" s="628"/>
      <c r="M11" s="675"/>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row>
    <row r="12" spans="1:271" s="20" customFormat="1" ht="23.25" customHeight="1">
      <c r="A12" s="676"/>
      <c r="B12" s="678"/>
      <c r="C12" s="678"/>
      <c r="D12" s="681"/>
      <c r="E12" s="684"/>
      <c r="F12" s="686"/>
      <c r="G12" s="566"/>
      <c r="H12" s="443"/>
      <c r="I12" s="633"/>
      <c r="J12" s="670"/>
      <c r="K12" s="628"/>
      <c r="L12" s="628"/>
      <c r="M12" s="675"/>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row>
    <row r="13" spans="1:271" s="20" customFormat="1" ht="23.25" customHeight="1">
      <c r="A13" s="676"/>
      <c r="B13" s="678"/>
      <c r="C13" s="678"/>
      <c r="D13" s="681"/>
      <c r="E13" s="684"/>
      <c r="F13" s="686"/>
      <c r="G13" s="566"/>
      <c r="H13" s="443"/>
      <c r="I13" s="633"/>
      <c r="J13" s="670"/>
      <c r="K13" s="628"/>
      <c r="L13" s="628"/>
      <c r="M13" s="675"/>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row>
    <row r="14" spans="1:271" s="20" customFormat="1" ht="23.25" customHeight="1">
      <c r="A14" s="676"/>
      <c r="B14" s="678"/>
      <c r="C14" s="678"/>
      <c r="D14" s="681"/>
      <c r="E14" s="684"/>
      <c r="F14" s="686"/>
      <c r="G14" s="566"/>
      <c r="H14" s="443"/>
      <c r="I14" s="633"/>
      <c r="J14" s="670"/>
      <c r="K14" s="628"/>
      <c r="L14" s="628"/>
      <c r="M14" s="675"/>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row>
    <row r="15" spans="1:271" s="20" customFormat="1" ht="23.25" customHeight="1">
      <c r="A15" s="676"/>
      <c r="B15" s="678"/>
      <c r="C15" s="678"/>
      <c r="D15" s="681"/>
      <c r="E15" s="684"/>
      <c r="F15" s="686"/>
      <c r="G15" s="566"/>
      <c r="H15" s="443"/>
      <c r="I15" s="633"/>
      <c r="J15" s="670"/>
      <c r="K15" s="628"/>
      <c r="L15" s="628"/>
      <c r="M15" s="675"/>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row>
    <row r="16" spans="1:271" s="20" customFormat="1" ht="23.25" customHeight="1">
      <c r="A16" s="676"/>
      <c r="B16" s="678"/>
      <c r="C16" s="678"/>
      <c r="D16" s="681"/>
      <c r="E16" s="684"/>
      <c r="F16" s="686"/>
      <c r="G16" s="566"/>
      <c r="H16" s="443"/>
      <c r="I16" s="633"/>
      <c r="J16" s="670"/>
      <c r="K16" s="628"/>
      <c r="L16" s="628"/>
      <c r="M16" s="675"/>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row>
    <row r="17" spans="1:169" s="20" customFormat="1" ht="23.25" customHeight="1">
      <c r="A17" s="676"/>
      <c r="B17" s="678"/>
      <c r="C17" s="678"/>
      <c r="D17" s="681"/>
      <c r="E17" s="684"/>
      <c r="F17" s="686"/>
      <c r="G17" s="566"/>
      <c r="H17" s="443"/>
      <c r="I17" s="633"/>
      <c r="J17" s="670"/>
      <c r="K17" s="628"/>
      <c r="L17" s="628"/>
      <c r="M17" s="675"/>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row>
    <row r="18" spans="1:169" s="20" customFormat="1" ht="23.25" customHeight="1">
      <c r="A18" s="676"/>
      <c r="B18" s="678"/>
      <c r="C18" s="678"/>
      <c r="D18" s="681"/>
      <c r="E18" s="684"/>
      <c r="F18" s="686"/>
      <c r="G18" s="566"/>
      <c r="H18" s="443"/>
      <c r="I18" s="633"/>
      <c r="J18" s="670"/>
      <c r="K18" s="628"/>
      <c r="L18" s="628"/>
      <c r="M18" s="675"/>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row>
    <row r="19" spans="1:169" s="20" customFormat="1" ht="23.25" customHeight="1">
      <c r="A19" s="676"/>
      <c r="B19" s="678"/>
      <c r="C19" s="678"/>
      <c r="D19" s="681"/>
      <c r="E19" s="684"/>
      <c r="F19" s="686"/>
      <c r="G19" s="566"/>
      <c r="H19" s="443"/>
      <c r="I19" s="633"/>
      <c r="J19" s="670"/>
      <c r="K19" s="628"/>
      <c r="L19" s="628"/>
      <c r="M19" s="675"/>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row>
    <row r="20" spans="1:169" s="20" customFormat="1" ht="12.75" customHeight="1">
      <c r="A20" s="676">
        <f>'7- Mapa Final'!A20</f>
        <v>2</v>
      </c>
      <c r="B20" s="678" t="str">
        <f>'7- Mapa Final'!B20</f>
        <v>Publicación de información inexacta</v>
      </c>
      <c r="C20" s="678" t="str">
        <f>'7- Mapa Final'!C20</f>
        <v>La información Administrativa y Judicial de  uso y consulta para los usuarios y partes interesadas se publique  con erores de fondo o de forma.</v>
      </c>
      <c r="D20" s="680" t="str">
        <f>'7- Mapa Final'!J20</f>
        <v>Muy Baja - 1</v>
      </c>
      <c r="E20" s="683" t="str">
        <f>'7- Mapa Final'!K20</f>
        <v>Moderado - 3</v>
      </c>
      <c r="F20" s="686" t="str">
        <f>'7- Mapa Final'!M20</f>
        <v>Moderado - 3</v>
      </c>
      <c r="G20" s="566" t="s">
        <v>378</v>
      </c>
      <c r="H20" s="485" t="s">
        <v>518</v>
      </c>
      <c r="I20" s="633"/>
      <c r="J20" s="670" t="s">
        <v>488</v>
      </c>
      <c r="K20" s="671">
        <v>45474</v>
      </c>
      <c r="L20" s="671">
        <v>45565</v>
      </c>
      <c r="M20" s="675" t="s">
        <v>525</v>
      </c>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row>
    <row r="21" spans="1:169" s="20" customFormat="1" ht="12.75" customHeight="1">
      <c r="A21" s="676"/>
      <c r="B21" s="678"/>
      <c r="C21" s="678"/>
      <c r="D21" s="681"/>
      <c r="E21" s="684"/>
      <c r="F21" s="686"/>
      <c r="G21" s="566"/>
      <c r="H21" s="443"/>
      <c r="I21" s="633"/>
      <c r="J21" s="670"/>
      <c r="K21" s="628"/>
      <c r="L21" s="628"/>
      <c r="M21" s="675"/>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row>
    <row r="22" spans="1:169" s="20" customFormat="1" ht="12.75" customHeight="1">
      <c r="A22" s="676"/>
      <c r="B22" s="678"/>
      <c r="C22" s="678"/>
      <c r="D22" s="681"/>
      <c r="E22" s="684"/>
      <c r="F22" s="686"/>
      <c r="G22" s="566"/>
      <c r="H22" s="443"/>
      <c r="I22" s="633"/>
      <c r="J22" s="670"/>
      <c r="K22" s="628"/>
      <c r="L22" s="628"/>
      <c r="M22" s="675"/>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row>
    <row r="23" spans="1:169" s="20" customFormat="1" ht="12.75" customHeight="1">
      <c r="A23" s="676"/>
      <c r="B23" s="678"/>
      <c r="C23" s="678"/>
      <c r="D23" s="681"/>
      <c r="E23" s="684"/>
      <c r="F23" s="686"/>
      <c r="G23" s="566"/>
      <c r="H23" s="443"/>
      <c r="I23" s="633"/>
      <c r="J23" s="670"/>
      <c r="K23" s="628"/>
      <c r="L23" s="628"/>
      <c r="M23" s="675"/>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row>
    <row r="24" spans="1:169" s="20" customFormat="1" ht="13.5" customHeight="1">
      <c r="A24" s="676"/>
      <c r="B24" s="678"/>
      <c r="C24" s="678"/>
      <c r="D24" s="681"/>
      <c r="E24" s="684"/>
      <c r="F24" s="686"/>
      <c r="G24" s="566"/>
      <c r="H24" s="443"/>
      <c r="I24" s="633"/>
      <c r="J24" s="670"/>
      <c r="K24" s="628"/>
      <c r="L24" s="628"/>
      <c r="M24" s="675"/>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c r="A25" s="676"/>
      <c r="B25" s="678"/>
      <c r="C25" s="678"/>
      <c r="D25" s="681"/>
      <c r="E25" s="684"/>
      <c r="F25" s="686"/>
      <c r="G25" s="566"/>
      <c r="H25" s="443"/>
      <c r="I25" s="633"/>
      <c r="J25" s="670"/>
      <c r="K25" s="628"/>
      <c r="L25" s="628"/>
      <c r="M25" s="675"/>
      <c r="N25" s="28"/>
      <c r="O25" s="28"/>
    </row>
    <row r="26" spans="1:169">
      <c r="A26" s="676"/>
      <c r="B26" s="678"/>
      <c r="C26" s="678"/>
      <c r="D26" s="681"/>
      <c r="E26" s="684"/>
      <c r="F26" s="686"/>
      <c r="G26" s="566"/>
      <c r="H26" s="443"/>
      <c r="I26" s="633"/>
      <c r="J26" s="670"/>
      <c r="K26" s="628"/>
      <c r="L26" s="628"/>
      <c r="M26" s="675"/>
      <c r="N26" s="28"/>
      <c r="O26" s="28"/>
    </row>
    <row r="27" spans="1:169">
      <c r="A27" s="676"/>
      <c r="B27" s="678"/>
      <c r="C27" s="678"/>
      <c r="D27" s="681"/>
      <c r="E27" s="684"/>
      <c r="F27" s="686"/>
      <c r="G27" s="566"/>
      <c r="H27" s="443"/>
      <c r="I27" s="633"/>
      <c r="J27" s="670"/>
      <c r="K27" s="628"/>
      <c r="L27" s="628"/>
      <c r="M27" s="675"/>
      <c r="N27" s="28"/>
      <c r="O27" s="28"/>
    </row>
    <row r="28" spans="1:169">
      <c r="A28" s="676"/>
      <c r="B28" s="678"/>
      <c r="C28" s="678"/>
      <c r="D28" s="681"/>
      <c r="E28" s="684"/>
      <c r="F28" s="686"/>
      <c r="G28" s="566"/>
      <c r="H28" s="443"/>
      <c r="I28" s="633"/>
      <c r="J28" s="670"/>
      <c r="K28" s="628"/>
      <c r="L28" s="628"/>
      <c r="M28" s="675"/>
      <c r="N28" s="28"/>
      <c r="O28" s="28"/>
    </row>
    <row r="29" spans="1:169">
      <c r="A29" s="676"/>
      <c r="B29" s="678"/>
      <c r="C29" s="678"/>
      <c r="D29" s="681"/>
      <c r="E29" s="684"/>
      <c r="F29" s="686"/>
      <c r="G29" s="566"/>
      <c r="H29" s="443"/>
      <c r="I29" s="633"/>
      <c r="J29" s="670"/>
      <c r="K29" s="628"/>
      <c r="L29" s="628"/>
      <c r="M29" s="675"/>
      <c r="N29" s="28"/>
      <c r="O29" s="28"/>
    </row>
    <row r="30" spans="1:169" s="20" customFormat="1" ht="12.75" customHeight="1">
      <c r="A30" s="676">
        <f>'7- Mapa Final'!A30</f>
        <v>3</v>
      </c>
      <c r="B30" s="678" t="str">
        <f>'7- Mapa Final'!B30</f>
        <v xml:space="preserve">Pérdida de información </v>
      </c>
      <c r="C30" s="678" t="str">
        <f>'7- Mapa Final'!C30</f>
        <v>Perdida parcial y/o total de la informacion dispuesta en el portal de la Rama Judicial.</v>
      </c>
      <c r="D30" s="680" t="str">
        <f>'7- Mapa Final'!J30</f>
        <v>Baja - 2</v>
      </c>
      <c r="E30" s="683" t="str">
        <f>'7- Mapa Final'!K30</f>
        <v>Moderado - 3</v>
      </c>
      <c r="F30" s="686" t="str">
        <f>'7- Mapa Final'!M30</f>
        <v>Moderado - 6</v>
      </c>
      <c r="G30" s="566" t="s">
        <v>378</v>
      </c>
      <c r="H30" s="443" t="s">
        <v>519</v>
      </c>
      <c r="I30" s="633"/>
      <c r="J30" s="669" t="s">
        <v>488</v>
      </c>
      <c r="K30" s="671">
        <v>45474</v>
      </c>
      <c r="L30" s="671">
        <v>45565</v>
      </c>
      <c r="M30" s="675" t="s">
        <v>520</v>
      </c>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row>
    <row r="31" spans="1:169" s="20" customFormat="1" ht="12.75" customHeight="1">
      <c r="A31" s="676"/>
      <c r="B31" s="678"/>
      <c r="C31" s="678"/>
      <c r="D31" s="681"/>
      <c r="E31" s="684"/>
      <c r="F31" s="686"/>
      <c r="G31" s="566"/>
      <c r="H31" s="443"/>
      <c r="I31" s="633"/>
      <c r="J31" s="670"/>
      <c r="K31" s="628"/>
      <c r="L31" s="628"/>
      <c r="M31" s="675"/>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row>
    <row r="32" spans="1:169" s="20" customFormat="1" ht="12.75" customHeight="1">
      <c r="A32" s="676"/>
      <c r="B32" s="678"/>
      <c r="C32" s="678"/>
      <c r="D32" s="681"/>
      <c r="E32" s="684"/>
      <c r="F32" s="686"/>
      <c r="G32" s="566"/>
      <c r="H32" s="443"/>
      <c r="I32" s="633"/>
      <c r="J32" s="670"/>
      <c r="K32" s="628"/>
      <c r="L32" s="628"/>
      <c r="M32" s="675"/>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row>
    <row r="33" spans="1:169" s="20" customFormat="1" ht="12.75" customHeight="1">
      <c r="A33" s="676"/>
      <c r="B33" s="678"/>
      <c r="C33" s="678"/>
      <c r="D33" s="681"/>
      <c r="E33" s="684"/>
      <c r="F33" s="686"/>
      <c r="G33" s="566"/>
      <c r="H33" s="443"/>
      <c r="I33" s="633"/>
      <c r="J33" s="670"/>
      <c r="K33" s="628"/>
      <c r="L33" s="628"/>
      <c r="M33" s="675"/>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row>
    <row r="34" spans="1:169" s="20" customFormat="1" ht="13.5" customHeight="1">
      <c r="A34" s="676"/>
      <c r="B34" s="678"/>
      <c r="C34" s="678"/>
      <c r="D34" s="681"/>
      <c r="E34" s="684"/>
      <c r="F34" s="686"/>
      <c r="G34" s="566"/>
      <c r="H34" s="443"/>
      <c r="I34" s="633"/>
      <c r="J34" s="670"/>
      <c r="K34" s="628"/>
      <c r="L34" s="628"/>
      <c r="M34" s="675"/>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row>
    <row r="35" spans="1:169">
      <c r="A35" s="676"/>
      <c r="B35" s="678"/>
      <c r="C35" s="678"/>
      <c r="D35" s="681"/>
      <c r="E35" s="684"/>
      <c r="F35" s="686"/>
      <c r="G35" s="566"/>
      <c r="H35" s="443"/>
      <c r="I35" s="633"/>
      <c r="J35" s="670"/>
      <c r="K35" s="628"/>
      <c r="L35" s="628"/>
      <c r="M35" s="675"/>
      <c r="N35" s="28"/>
      <c r="O35" s="28"/>
    </row>
    <row r="36" spans="1:169">
      <c r="A36" s="676"/>
      <c r="B36" s="678"/>
      <c r="C36" s="678"/>
      <c r="D36" s="681"/>
      <c r="E36" s="684"/>
      <c r="F36" s="686"/>
      <c r="G36" s="566"/>
      <c r="H36" s="443"/>
      <c r="I36" s="633"/>
      <c r="J36" s="670"/>
      <c r="K36" s="628"/>
      <c r="L36" s="628"/>
      <c r="M36" s="675"/>
      <c r="N36" s="28"/>
      <c r="O36" s="28"/>
    </row>
    <row r="37" spans="1:169">
      <c r="A37" s="676"/>
      <c r="B37" s="678"/>
      <c r="C37" s="678"/>
      <c r="D37" s="681"/>
      <c r="E37" s="684"/>
      <c r="F37" s="686"/>
      <c r="G37" s="566"/>
      <c r="H37" s="443"/>
      <c r="I37" s="633"/>
      <c r="J37" s="670"/>
      <c r="K37" s="628"/>
      <c r="L37" s="628"/>
      <c r="M37" s="675"/>
      <c r="N37" s="28"/>
      <c r="O37" s="28"/>
    </row>
    <row r="38" spans="1:169">
      <c r="A38" s="676"/>
      <c r="B38" s="678"/>
      <c r="C38" s="678"/>
      <c r="D38" s="681"/>
      <c r="E38" s="684"/>
      <c r="F38" s="686"/>
      <c r="G38" s="566"/>
      <c r="H38" s="443"/>
      <c r="I38" s="633"/>
      <c r="J38" s="670"/>
      <c r="K38" s="628"/>
      <c r="L38" s="628"/>
      <c r="M38" s="675"/>
      <c r="N38" s="28"/>
      <c r="O38" s="28"/>
    </row>
    <row r="39" spans="1:169">
      <c r="A39" s="676"/>
      <c r="B39" s="678"/>
      <c r="C39" s="678"/>
      <c r="D39" s="681"/>
      <c r="E39" s="684"/>
      <c r="F39" s="686"/>
      <c r="G39" s="566"/>
      <c r="H39" s="443"/>
      <c r="I39" s="633"/>
      <c r="J39" s="670"/>
      <c r="K39" s="628"/>
      <c r="L39" s="628"/>
      <c r="M39" s="675"/>
      <c r="N39" s="28"/>
      <c r="O39" s="28"/>
    </row>
    <row r="40" spans="1:169" s="20" customFormat="1" ht="12.75">
      <c r="A40" s="676">
        <f>'7- Mapa Final'!A40</f>
        <v>4</v>
      </c>
      <c r="B40" s="678" t="str">
        <f>'7- Mapa Final'!B40</f>
        <v>Sustracción o publicación de infomacion reservada</v>
      </c>
      <c r="C40" s="678" t="str">
        <f>'7- Mapa Final'!C40</f>
        <v>Publicación o difusión  de información sin el cumplimiento de los criterios de seguridad, calidad o imágen establecidos.</v>
      </c>
      <c r="D40" s="680" t="e">
        <f>'7- Mapa Final'!J40</f>
        <v>#DIV/0!</v>
      </c>
      <c r="E40" s="683" t="e">
        <f>'7- Mapa Final'!K40</f>
        <v>#VALUE!</v>
      </c>
      <c r="F40" s="686" t="e">
        <f>'7- Mapa Final'!M40</f>
        <v>#DIV/0!</v>
      </c>
      <c r="G40" s="566" t="s">
        <v>431</v>
      </c>
      <c r="H40" s="688"/>
      <c r="I40" s="688"/>
      <c r="J40" s="688"/>
      <c r="K40" s="688"/>
      <c r="L40" s="688"/>
      <c r="M40" s="68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row>
    <row r="41" spans="1:169" s="20" customFormat="1" ht="12.75" customHeight="1">
      <c r="A41" s="676"/>
      <c r="B41" s="678"/>
      <c r="C41" s="678"/>
      <c r="D41" s="681"/>
      <c r="E41" s="684"/>
      <c r="F41" s="686"/>
      <c r="G41" s="566"/>
      <c r="H41" s="688"/>
      <c r="I41" s="688"/>
      <c r="J41" s="688"/>
      <c r="K41" s="688"/>
      <c r="L41" s="688"/>
      <c r="M41" s="68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row>
    <row r="42" spans="1:169" s="20" customFormat="1" ht="12.75" customHeight="1">
      <c r="A42" s="676"/>
      <c r="B42" s="678"/>
      <c r="C42" s="678"/>
      <c r="D42" s="681"/>
      <c r="E42" s="684"/>
      <c r="F42" s="686"/>
      <c r="G42" s="566"/>
      <c r="H42" s="688"/>
      <c r="I42" s="688"/>
      <c r="J42" s="688"/>
      <c r="K42" s="688"/>
      <c r="L42" s="688"/>
      <c r="M42" s="68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row>
    <row r="43" spans="1:169" s="20" customFormat="1" ht="12.75" customHeight="1">
      <c r="A43" s="676"/>
      <c r="B43" s="678"/>
      <c r="C43" s="678"/>
      <c r="D43" s="681"/>
      <c r="E43" s="684"/>
      <c r="F43" s="686"/>
      <c r="G43" s="566"/>
      <c r="H43" s="688"/>
      <c r="I43" s="688"/>
      <c r="J43" s="688"/>
      <c r="K43" s="688"/>
      <c r="L43" s="688"/>
      <c r="M43" s="68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row>
    <row r="44" spans="1:169" s="20" customFormat="1" ht="13.5" customHeight="1">
      <c r="A44" s="676"/>
      <c r="B44" s="678"/>
      <c r="C44" s="678"/>
      <c r="D44" s="681"/>
      <c r="E44" s="684"/>
      <c r="F44" s="686"/>
      <c r="G44" s="566"/>
      <c r="H44" s="688"/>
      <c r="I44" s="688"/>
      <c r="J44" s="688"/>
      <c r="K44" s="688"/>
      <c r="L44" s="688"/>
      <c r="M44" s="68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row>
    <row r="45" spans="1:169">
      <c r="A45" s="676"/>
      <c r="B45" s="678"/>
      <c r="C45" s="678"/>
      <c r="D45" s="681"/>
      <c r="E45" s="684"/>
      <c r="F45" s="686"/>
      <c r="G45" s="566"/>
      <c r="H45" s="688"/>
      <c r="I45" s="688"/>
      <c r="J45" s="688"/>
      <c r="K45" s="688"/>
      <c r="L45" s="688"/>
      <c r="M45" s="688"/>
      <c r="N45" s="28"/>
      <c r="O45" s="28"/>
    </row>
    <row r="46" spans="1:169">
      <c r="A46" s="676"/>
      <c r="B46" s="678"/>
      <c r="C46" s="678"/>
      <c r="D46" s="681"/>
      <c r="E46" s="684"/>
      <c r="F46" s="686"/>
      <c r="G46" s="566"/>
      <c r="H46" s="688"/>
      <c r="I46" s="688"/>
      <c r="J46" s="688"/>
      <c r="K46" s="688"/>
      <c r="L46" s="688"/>
      <c r="M46" s="688"/>
      <c r="N46" s="28"/>
      <c r="O46" s="28"/>
    </row>
    <row r="47" spans="1:169">
      <c r="A47" s="676"/>
      <c r="B47" s="678"/>
      <c r="C47" s="678"/>
      <c r="D47" s="681"/>
      <c r="E47" s="684"/>
      <c r="F47" s="686"/>
      <c r="G47" s="566"/>
      <c r="H47" s="688"/>
      <c r="I47" s="688"/>
      <c r="J47" s="688"/>
      <c r="K47" s="688"/>
      <c r="L47" s="688"/>
      <c r="M47" s="688"/>
      <c r="N47" s="28"/>
      <c r="O47" s="28"/>
    </row>
    <row r="48" spans="1:169">
      <c r="A48" s="676"/>
      <c r="B48" s="678"/>
      <c r="C48" s="678"/>
      <c r="D48" s="681"/>
      <c r="E48" s="684"/>
      <c r="F48" s="686"/>
      <c r="G48" s="566"/>
      <c r="H48" s="688"/>
      <c r="I48" s="688"/>
      <c r="J48" s="688"/>
      <c r="K48" s="688"/>
      <c r="L48" s="688"/>
      <c r="M48" s="688"/>
      <c r="N48" s="28"/>
      <c r="O48" s="28"/>
    </row>
    <row r="49" spans="1:169">
      <c r="A49" s="676"/>
      <c r="B49" s="678"/>
      <c r="C49" s="678"/>
      <c r="D49" s="681"/>
      <c r="E49" s="684"/>
      <c r="F49" s="686"/>
      <c r="G49" s="566"/>
      <c r="H49" s="688"/>
      <c r="I49" s="688"/>
      <c r="J49" s="688"/>
      <c r="K49" s="688"/>
      <c r="L49" s="688"/>
      <c r="M49" s="688"/>
      <c r="N49" s="28"/>
      <c r="O49" s="28"/>
    </row>
    <row r="50" spans="1:169" s="20" customFormat="1" ht="12.75">
      <c r="A50" s="676">
        <f>'7- Mapa Final'!A50</f>
        <v>5</v>
      </c>
      <c r="B50" s="678" t="str">
        <f>'7- Mapa Final'!B50</f>
        <v xml:space="preserve">Recibir dádivas o beneficios a nombre propio o de terceros para  afectar la seguridad o confidencialidad de la información   </v>
      </c>
      <c r="C50" s="678" t="str">
        <f>'7- Mapa Final'!C50</f>
        <v xml:space="preserve">Recibir dádivas o beneficios a nombre propio o de terceros por   revelar información confidencial,  alterar, retener o no publicar información.  </v>
      </c>
      <c r="D50" s="680" t="e">
        <f>'7- Mapa Final'!J50</f>
        <v>#DIV/0!</v>
      </c>
      <c r="E50" s="683" t="e">
        <f>'7- Mapa Final'!K50</f>
        <v>#VALUE!</v>
      </c>
      <c r="F50" s="686" t="e">
        <f>'7- Mapa Final'!M50</f>
        <v>#DIV/0!</v>
      </c>
      <c r="G50" s="566" t="s">
        <v>431</v>
      </c>
      <c r="H50" s="688"/>
      <c r="I50" s="688"/>
      <c r="J50" s="688"/>
      <c r="K50" s="688"/>
      <c r="L50" s="688"/>
      <c r="M50" s="690"/>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row>
    <row r="51" spans="1:169" s="20" customFormat="1" ht="12.75" customHeight="1">
      <c r="A51" s="676"/>
      <c r="B51" s="678"/>
      <c r="C51" s="678"/>
      <c r="D51" s="681"/>
      <c r="E51" s="684"/>
      <c r="F51" s="686"/>
      <c r="G51" s="566"/>
      <c r="H51" s="688"/>
      <c r="I51" s="688"/>
      <c r="J51" s="688"/>
      <c r="K51" s="688"/>
      <c r="L51" s="688"/>
      <c r="M51" s="690"/>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row>
    <row r="52" spans="1:169" s="20" customFormat="1" ht="12.75" customHeight="1">
      <c r="A52" s="676"/>
      <c r="B52" s="678"/>
      <c r="C52" s="678"/>
      <c r="D52" s="681"/>
      <c r="E52" s="684"/>
      <c r="F52" s="686"/>
      <c r="G52" s="566"/>
      <c r="H52" s="688"/>
      <c r="I52" s="688"/>
      <c r="J52" s="688"/>
      <c r="K52" s="688"/>
      <c r="L52" s="688"/>
      <c r="M52" s="690"/>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row>
    <row r="53" spans="1:169" s="20" customFormat="1" ht="12.75" customHeight="1">
      <c r="A53" s="676"/>
      <c r="B53" s="678"/>
      <c r="C53" s="678"/>
      <c r="D53" s="681"/>
      <c r="E53" s="684"/>
      <c r="F53" s="686"/>
      <c r="G53" s="566"/>
      <c r="H53" s="688"/>
      <c r="I53" s="688"/>
      <c r="J53" s="688"/>
      <c r="K53" s="688"/>
      <c r="L53" s="688"/>
      <c r="M53" s="690"/>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row>
    <row r="54" spans="1:169" s="20" customFormat="1" ht="13.5" customHeight="1">
      <c r="A54" s="676"/>
      <c r="B54" s="678"/>
      <c r="C54" s="678"/>
      <c r="D54" s="681"/>
      <c r="E54" s="684"/>
      <c r="F54" s="686"/>
      <c r="G54" s="566"/>
      <c r="H54" s="688"/>
      <c r="I54" s="688"/>
      <c r="J54" s="688"/>
      <c r="K54" s="688"/>
      <c r="L54" s="688"/>
      <c r="M54" s="690"/>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row>
    <row r="55" spans="1:169">
      <c r="A55" s="676"/>
      <c r="B55" s="678"/>
      <c r="C55" s="678"/>
      <c r="D55" s="681"/>
      <c r="E55" s="684"/>
      <c r="F55" s="686"/>
      <c r="G55" s="566"/>
      <c r="H55" s="688"/>
      <c r="I55" s="688"/>
      <c r="J55" s="688"/>
      <c r="K55" s="688"/>
      <c r="L55" s="688"/>
      <c r="M55" s="690"/>
      <c r="N55" s="28"/>
      <c r="O55" s="28"/>
    </row>
    <row r="56" spans="1:169">
      <c r="A56" s="676"/>
      <c r="B56" s="678"/>
      <c r="C56" s="678"/>
      <c r="D56" s="681"/>
      <c r="E56" s="684"/>
      <c r="F56" s="686"/>
      <c r="G56" s="566"/>
      <c r="H56" s="688"/>
      <c r="I56" s="688"/>
      <c r="J56" s="688"/>
      <c r="K56" s="688"/>
      <c r="L56" s="688"/>
      <c r="M56" s="690"/>
      <c r="N56" s="28"/>
      <c r="O56" s="28"/>
    </row>
    <row r="57" spans="1:169">
      <c r="A57" s="676"/>
      <c r="B57" s="678"/>
      <c r="C57" s="678"/>
      <c r="D57" s="681"/>
      <c r="E57" s="684"/>
      <c r="F57" s="686"/>
      <c r="G57" s="566"/>
      <c r="H57" s="688"/>
      <c r="I57" s="688"/>
      <c r="J57" s="688"/>
      <c r="K57" s="688"/>
      <c r="L57" s="688"/>
      <c r="M57" s="690"/>
      <c r="N57" s="28"/>
      <c r="O57" s="28"/>
    </row>
    <row r="58" spans="1:169">
      <c r="A58" s="676"/>
      <c r="B58" s="678"/>
      <c r="C58" s="678"/>
      <c r="D58" s="681"/>
      <c r="E58" s="684"/>
      <c r="F58" s="686"/>
      <c r="G58" s="566"/>
      <c r="H58" s="688"/>
      <c r="I58" s="688"/>
      <c r="J58" s="688"/>
      <c r="K58" s="688"/>
      <c r="L58" s="688"/>
      <c r="M58" s="690"/>
      <c r="N58" s="28"/>
      <c r="O58" s="28"/>
    </row>
    <row r="59" spans="1:169">
      <c r="A59" s="676"/>
      <c r="B59" s="678"/>
      <c r="C59" s="678"/>
      <c r="D59" s="681"/>
      <c r="E59" s="684"/>
      <c r="F59" s="686"/>
      <c r="G59" s="566"/>
      <c r="H59" s="688"/>
      <c r="I59" s="688"/>
      <c r="J59" s="688"/>
      <c r="K59" s="688"/>
      <c r="L59" s="688"/>
      <c r="M59" s="690"/>
      <c r="N59" s="28"/>
      <c r="O59" s="28"/>
    </row>
    <row r="60" spans="1:169">
      <c r="A60" s="676">
        <f>'7- Mapa Final'!A60</f>
        <v>6</v>
      </c>
      <c r="B60" s="678" t="str">
        <f>'7- Mapa Final'!B60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60" s="678" t="str">
        <f>'7- Mapa Final'!C60</f>
        <v>Cuando por indebido interés se actúe afectando la prestación del servicio de Audiencias Virtuales, Videoconferencias y  streaming (Servicios por Demanda), afectando el desarrollo de procesos judiciales y la transmisión de eventos.</v>
      </c>
      <c r="D60" s="680" t="e">
        <f>'7- Mapa Final'!J60</f>
        <v>#DIV/0!</v>
      </c>
      <c r="E60" s="683" t="e">
        <f>'7- Mapa Final'!K60</f>
        <v>#VALUE!</v>
      </c>
      <c r="F60" s="686" t="e">
        <f>'7- Mapa Final'!M60</f>
        <v>#DIV/0!</v>
      </c>
      <c r="G60" s="566" t="s">
        <v>431</v>
      </c>
      <c r="H60" s="688"/>
      <c r="I60" s="688"/>
      <c r="J60" s="688"/>
      <c r="K60" s="688"/>
      <c r="L60" s="688"/>
      <c r="M60" s="690"/>
    </row>
    <row r="61" spans="1:169">
      <c r="A61" s="676"/>
      <c r="B61" s="678"/>
      <c r="C61" s="678"/>
      <c r="D61" s="681"/>
      <c r="E61" s="684"/>
      <c r="F61" s="686"/>
      <c r="G61" s="566"/>
      <c r="H61" s="688"/>
      <c r="I61" s="688"/>
      <c r="J61" s="688"/>
      <c r="K61" s="688"/>
      <c r="L61" s="688"/>
      <c r="M61" s="690"/>
    </row>
    <row r="62" spans="1:169">
      <c r="A62" s="676"/>
      <c r="B62" s="678"/>
      <c r="C62" s="678"/>
      <c r="D62" s="681"/>
      <c r="E62" s="684"/>
      <c r="F62" s="686"/>
      <c r="G62" s="566"/>
      <c r="H62" s="688"/>
      <c r="I62" s="688"/>
      <c r="J62" s="688"/>
      <c r="K62" s="688"/>
      <c r="L62" s="688"/>
      <c r="M62" s="690"/>
    </row>
    <row r="63" spans="1:169">
      <c r="A63" s="676"/>
      <c r="B63" s="678"/>
      <c r="C63" s="678"/>
      <c r="D63" s="681"/>
      <c r="E63" s="684"/>
      <c r="F63" s="686"/>
      <c r="G63" s="566"/>
      <c r="H63" s="688"/>
      <c r="I63" s="688"/>
      <c r="J63" s="688"/>
      <c r="K63" s="688"/>
      <c r="L63" s="688"/>
      <c r="M63" s="690"/>
    </row>
    <row r="64" spans="1:169">
      <c r="A64" s="676"/>
      <c r="B64" s="678"/>
      <c r="C64" s="678"/>
      <c r="D64" s="681"/>
      <c r="E64" s="684"/>
      <c r="F64" s="686"/>
      <c r="G64" s="566"/>
      <c r="H64" s="688"/>
      <c r="I64" s="688"/>
      <c r="J64" s="688"/>
      <c r="K64" s="688"/>
      <c r="L64" s="688"/>
      <c r="M64" s="690"/>
    </row>
    <row r="65" spans="1:13">
      <c r="A65" s="676"/>
      <c r="B65" s="678"/>
      <c r="C65" s="678"/>
      <c r="D65" s="681"/>
      <c r="E65" s="684"/>
      <c r="F65" s="686"/>
      <c r="G65" s="566"/>
      <c r="H65" s="688"/>
      <c r="I65" s="688"/>
      <c r="J65" s="688"/>
      <c r="K65" s="688"/>
      <c r="L65" s="688"/>
      <c r="M65" s="690"/>
    </row>
    <row r="66" spans="1:13">
      <c r="A66" s="676"/>
      <c r="B66" s="678"/>
      <c r="C66" s="678"/>
      <c r="D66" s="681"/>
      <c r="E66" s="684"/>
      <c r="F66" s="686"/>
      <c r="G66" s="566"/>
      <c r="H66" s="688"/>
      <c r="I66" s="688"/>
      <c r="J66" s="688"/>
      <c r="K66" s="688"/>
      <c r="L66" s="688"/>
      <c r="M66" s="690"/>
    </row>
    <row r="67" spans="1:13">
      <c r="A67" s="676"/>
      <c r="B67" s="678"/>
      <c r="C67" s="678"/>
      <c r="D67" s="681"/>
      <c r="E67" s="684"/>
      <c r="F67" s="686"/>
      <c r="G67" s="566"/>
      <c r="H67" s="688"/>
      <c r="I67" s="688"/>
      <c r="J67" s="688"/>
      <c r="K67" s="688"/>
      <c r="L67" s="688"/>
      <c r="M67" s="690"/>
    </row>
    <row r="68" spans="1:13" ht="33" customHeight="1">
      <c r="A68" s="676"/>
      <c r="B68" s="678"/>
      <c r="C68" s="678"/>
      <c r="D68" s="681"/>
      <c r="E68" s="684"/>
      <c r="F68" s="686"/>
      <c r="G68" s="566"/>
      <c r="H68" s="688"/>
      <c r="I68" s="688"/>
      <c r="J68" s="688"/>
      <c r="K68" s="688"/>
      <c r="L68" s="688"/>
      <c r="M68" s="690"/>
    </row>
    <row r="69" spans="1:13">
      <c r="A69" s="676"/>
      <c r="B69" s="678"/>
      <c r="C69" s="678"/>
      <c r="D69" s="681"/>
      <c r="E69" s="684"/>
      <c r="F69" s="686"/>
      <c r="G69" s="566"/>
      <c r="H69" s="688"/>
      <c r="I69" s="688"/>
      <c r="J69" s="688"/>
      <c r="K69" s="688"/>
      <c r="L69" s="688"/>
      <c r="M69" s="690"/>
    </row>
    <row r="70" spans="1:13">
      <c r="A70" s="676">
        <f>'7- Mapa Final'!A70</f>
        <v>7</v>
      </c>
      <c r="B70" s="678" t="str">
        <f>'7- Mapa Final'!B70</f>
        <v>Ofrecer, prometer, entregar, aceptar o solicitar una ventaja indebida para ocultar, modificar o eliminar información publicada en el Portal Web de la Rama Judicial para  favorecer intereses en beneficio propio o de terceros.</v>
      </c>
      <c r="C70" s="678" t="str">
        <f>'7- Mapa Final'!C70</f>
        <v xml:space="preserve"> Cuando la información que se publica en el Portal de la Rama Judicial se oculta, modifica o elimina de manera indebida, afectando la imagen reputacional de la Rama Judicial.</v>
      </c>
      <c r="D70" s="680" t="e">
        <f>'7- Mapa Final'!J70</f>
        <v>#DIV/0!</v>
      </c>
      <c r="E70" s="683" t="e">
        <f>'7- Mapa Final'!K70</f>
        <v>#VALUE!</v>
      </c>
      <c r="F70" s="686" t="e">
        <f>'7- Mapa Final'!M70</f>
        <v>#DIV/0!</v>
      </c>
      <c r="G70" s="566" t="s">
        <v>431</v>
      </c>
      <c r="H70" s="688"/>
      <c r="I70" s="688"/>
      <c r="J70" s="688"/>
      <c r="K70" s="688"/>
      <c r="L70" s="688"/>
      <c r="M70" s="690"/>
    </row>
    <row r="71" spans="1:13">
      <c r="A71" s="676"/>
      <c r="B71" s="678"/>
      <c r="C71" s="678"/>
      <c r="D71" s="681"/>
      <c r="E71" s="684"/>
      <c r="F71" s="686"/>
      <c r="G71" s="566"/>
      <c r="H71" s="688"/>
      <c r="I71" s="688"/>
      <c r="J71" s="688"/>
      <c r="K71" s="688"/>
      <c r="L71" s="688"/>
      <c r="M71" s="690"/>
    </row>
    <row r="72" spans="1:13">
      <c r="A72" s="676"/>
      <c r="B72" s="678"/>
      <c r="C72" s="678"/>
      <c r="D72" s="681"/>
      <c r="E72" s="684"/>
      <c r="F72" s="686"/>
      <c r="G72" s="566"/>
      <c r="H72" s="688"/>
      <c r="I72" s="688"/>
      <c r="J72" s="688"/>
      <c r="K72" s="688"/>
      <c r="L72" s="688"/>
      <c r="M72" s="690"/>
    </row>
    <row r="73" spans="1:13">
      <c r="A73" s="676"/>
      <c r="B73" s="678"/>
      <c r="C73" s="678"/>
      <c r="D73" s="681"/>
      <c r="E73" s="684"/>
      <c r="F73" s="686"/>
      <c r="G73" s="566"/>
      <c r="H73" s="688"/>
      <c r="I73" s="688"/>
      <c r="J73" s="688"/>
      <c r="K73" s="688"/>
      <c r="L73" s="688"/>
      <c r="M73" s="690"/>
    </row>
    <row r="74" spans="1:13">
      <c r="A74" s="676"/>
      <c r="B74" s="678"/>
      <c r="C74" s="678"/>
      <c r="D74" s="681"/>
      <c r="E74" s="684"/>
      <c r="F74" s="686"/>
      <c r="G74" s="566"/>
      <c r="H74" s="688"/>
      <c r="I74" s="688"/>
      <c r="J74" s="688"/>
      <c r="K74" s="688"/>
      <c r="L74" s="688"/>
      <c r="M74" s="690"/>
    </row>
    <row r="75" spans="1:13">
      <c r="A75" s="676"/>
      <c r="B75" s="678"/>
      <c r="C75" s="678"/>
      <c r="D75" s="681"/>
      <c r="E75" s="684"/>
      <c r="F75" s="686"/>
      <c r="G75" s="566"/>
      <c r="H75" s="688"/>
      <c r="I75" s="688"/>
      <c r="J75" s="688"/>
      <c r="K75" s="688"/>
      <c r="L75" s="688"/>
      <c r="M75" s="690"/>
    </row>
    <row r="76" spans="1:13">
      <c r="A76" s="676"/>
      <c r="B76" s="678"/>
      <c r="C76" s="678"/>
      <c r="D76" s="681"/>
      <c r="E76" s="684"/>
      <c r="F76" s="686"/>
      <c r="G76" s="566"/>
      <c r="H76" s="688"/>
      <c r="I76" s="688"/>
      <c r="J76" s="688"/>
      <c r="K76" s="688"/>
      <c r="L76" s="688"/>
      <c r="M76" s="690"/>
    </row>
    <row r="77" spans="1:13">
      <c r="A77" s="676"/>
      <c r="B77" s="678"/>
      <c r="C77" s="678"/>
      <c r="D77" s="681"/>
      <c r="E77" s="684"/>
      <c r="F77" s="686"/>
      <c r="G77" s="566"/>
      <c r="H77" s="688"/>
      <c r="I77" s="688"/>
      <c r="J77" s="688"/>
      <c r="K77" s="688"/>
      <c r="L77" s="688"/>
      <c r="M77" s="690"/>
    </row>
    <row r="78" spans="1:13">
      <c r="A78" s="676"/>
      <c r="B78" s="678"/>
      <c r="C78" s="678"/>
      <c r="D78" s="681"/>
      <c r="E78" s="684"/>
      <c r="F78" s="686"/>
      <c r="G78" s="566"/>
      <c r="H78" s="688"/>
      <c r="I78" s="688"/>
      <c r="J78" s="688"/>
      <c r="K78" s="688"/>
      <c r="L78" s="688"/>
      <c r="M78" s="690"/>
    </row>
    <row r="79" spans="1:13" ht="15.75" thickBot="1">
      <c r="A79" s="677"/>
      <c r="B79" s="679"/>
      <c r="C79" s="679"/>
      <c r="D79" s="682"/>
      <c r="E79" s="685"/>
      <c r="F79" s="687"/>
      <c r="G79" s="567"/>
      <c r="H79" s="689"/>
      <c r="I79" s="689"/>
      <c r="J79" s="689"/>
      <c r="K79" s="689"/>
      <c r="L79" s="689"/>
      <c r="M79" s="691"/>
    </row>
  </sheetData>
  <mergeCells count="107">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10:A19"/>
    <mergeCell ref="B10:B19"/>
    <mergeCell ref="C10:C19"/>
    <mergeCell ref="D10:D19"/>
    <mergeCell ref="E10:E19"/>
    <mergeCell ref="F10:F19"/>
    <mergeCell ref="G10:G19"/>
    <mergeCell ref="H10:H19"/>
    <mergeCell ref="I10:I19"/>
    <mergeCell ref="J10:J19"/>
    <mergeCell ref="K10:K19"/>
    <mergeCell ref="L10:L19"/>
    <mergeCell ref="L20:L29"/>
    <mergeCell ref="A20:A29"/>
    <mergeCell ref="B20:B29"/>
    <mergeCell ref="C20:C29"/>
    <mergeCell ref="D20:D29"/>
    <mergeCell ref="E20:E29"/>
    <mergeCell ref="F20:F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L30:L39"/>
    <mergeCell ref="F50:F59"/>
    <mergeCell ref="M50:M59"/>
    <mergeCell ref="G50:G59"/>
    <mergeCell ref="H50:H59"/>
    <mergeCell ref="I50:I59"/>
    <mergeCell ref="J50:J59"/>
    <mergeCell ref="K50:K59"/>
    <mergeCell ref="L50:L59"/>
    <mergeCell ref="A50:A59"/>
    <mergeCell ref="B50:B59"/>
    <mergeCell ref="C50:C59"/>
    <mergeCell ref="D50:D59"/>
    <mergeCell ref="E50:E59"/>
    <mergeCell ref="J40:J49"/>
    <mergeCell ref="K40:K49"/>
    <mergeCell ref="L40:L49"/>
    <mergeCell ref="M30:M39"/>
    <mergeCell ref="A40:A49"/>
    <mergeCell ref="B40:B49"/>
    <mergeCell ref="C40:C49"/>
    <mergeCell ref="D40:D49"/>
    <mergeCell ref="E40:E49"/>
    <mergeCell ref="F40:F49"/>
    <mergeCell ref="G40:G49"/>
    <mergeCell ref="H40:H49"/>
    <mergeCell ref="I40:I49"/>
    <mergeCell ref="M40:M49"/>
  </mergeCells>
  <conditionalFormatting sqref="A7:B7">
    <cfRule type="containsText" dxfId="99" priority="147" operator="containsText" text="3- Moderado">
      <formula>NOT(ISERROR(SEARCH("3- Moderado",A7)))</formula>
    </cfRule>
    <cfRule type="containsText" dxfId="98" priority="148" operator="containsText" text="6- Moderado">
      <formula>NOT(ISERROR(SEARCH("6- Moderado",A7)))</formula>
    </cfRule>
    <cfRule type="containsText" dxfId="97" priority="149" operator="containsText" text="4- Moderado">
      <formula>NOT(ISERROR(SEARCH("4- Moderado",A7)))</formula>
    </cfRule>
    <cfRule type="containsText" dxfId="96" priority="150" operator="containsText" text="3- Bajo">
      <formula>NOT(ISERROR(SEARCH("3- Bajo",A7)))</formula>
    </cfRule>
    <cfRule type="containsText" dxfId="95" priority="151" operator="containsText" text="4- Bajo">
      <formula>NOT(ISERROR(SEARCH("4- Bajo",A7)))</formula>
    </cfRule>
    <cfRule type="containsText" dxfId="94" priority="152" operator="containsText" text="1- Bajo">
      <formula>NOT(ISERROR(SEARCH("1- Bajo",A7)))</formula>
    </cfRule>
  </conditionalFormatting>
  <conditionalFormatting sqref="A10:E10 A20:E20">
    <cfRule type="containsText" dxfId="93" priority="141" operator="containsText" text="3- Moderado">
      <formula>NOT(ISERROR(SEARCH("3- Moderado",A10)))</formula>
    </cfRule>
    <cfRule type="containsText" dxfId="92" priority="142" operator="containsText" text="6- Moderado">
      <formula>NOT(ISERROR(SEARCH("6- Moderado",A10)))</formula>
    </cfRule>
    <cfRule type="containsText" dxfId="91" priority="143" operator="containsText" text="4- Moderado">
      <formula>NOT(ISERROR(SEARCH("4- Moderado",A10)))</formula>
    </cfRule>
    <cfRule type="containsText" dxfId="90" priority="144" operator="containsText" text="3- Bajo">
      <formula>NOT(ISERROR(SEARCH("3- Bajo",A10)))</formula>
    </cfRule>
    <cfRule type="containsText" dxfId="89" priority="145" operator="containsText" text="4- Bajo">
      <formula>NOT(ISERROR(SEARCH("4- Bajo",A10)))</formula>
    </cfRule>
    <cfRule type="containsText" dxfId="88" priority="146" operator="containsText" text="1- Bajo">
      <formula>NOT(ISERROR(SEARCH("1- Bajo",A10)))</formula>
    </cfRule>
  </conditionalFormatting>
  <conditionalFormatting sqref="A30:E30">
    <cfRule type="containsText" dxfId="87" priority="95" operator="containsText" text="3- Moderado">
      <formula>NOT(ISERROR(SEARCH("3- Moderado",A30)))</formula>
    </cfRule>
    <cfRule type="containsText" dxfId="86" priority="96" operator="containsText" text="6- Moderado">
      <formula>NOT(ISERROR(SEARCH("6- Moderado",A30)))</formula>
    </cfRule>
    <cfRule type="containsText" dxfId="85" priority="97" operator="containsText" text="4- Moderado">
      <formula>NOT(ISERROR(SEARCH("4- Moderado",A30)))</formula>
    </cfRule>
    <cfRule type="containsText" dxfId="84" priority="98" operator="containsText" text="3- Bajo">
      <formula>NOT(ISERROR(SEARCH("3- Bajo",A30)))</formula>
    </cfRule>
    <cfRule type="containsText" dxfId="83" priority="99" operator="containsText" text="4- Bajo">
      <formula>NOT(ISERROR(SEARCH("4- Bajo",A30)))</formula>
    </cfRule>
    <cfRule type="containsText" dxfId="82" priority="100" operator="containsText" text="1- Bajo">
      <formula>NOT(ISERROR(SEARCH("1- Bajo",A30)))</formula>
    </cfRule>
  </conditionalFormatting>
  <conditionalFormatting sqref="A40:E40">
    <cfRule type="containsText" dxfId="81" priority="39" operator="containsText" text="3- Moderado">
      <formula>NOT(ISERROR(SEARCH("3- Moderado",A40)))</formula>
    </cfRule>
    <cfRule type="containsText" dxfId="80" priority="40" operator="containsText" text="6- Moderado">
      <formula>NOT(ISERROR(SEARCH("6- Moderado",A40)))</formula>
    </cfRule>
    <cfRule type="containsText" dxfId="79" priority="41" operator="containsText" text="4- Moderado">
      <formula>NOT(ISERROR(SEARCH("4- Moderado",A40)))</formula>
    </cfRule>
    <cfRule type="containsText" dxfId="78" priority="42" operator="containsText" text="3- Bajo">
      <formula>NOT(ISERROR(SEARCH("3- Bajo",A40)))</formula>
    </cfRule>
    <cfRule type="containsText" dxfId="77" priority="43" operator="containsText" text="4- Bajo">
      <formula>NOT(ISERROR(SEARCH("4- Bajo",A40)))</formula>
    </cfRule>
    <cfRule type="containsText" dxfId="76" priority="44" operator="containsText" text="1- Bajo">
      <formula>NOT(ISERROR(SEARCH("1- Bajo",A40)))</formula>
    </cfRule>
  </conditionalFormatting>
  <conditionalFormatting sqref="A50:E50 A60:E60 A70:E70">
    <cfRule type="containsText" dxfId="75" priority="11" operator="containsText" text="3- Moderado">
      <formula>NOT(ISERROR(SEARCH("3- Moderado",A50)))</formula>
    </cfRule>
    <cfRule type="containsText" dxfId="74" priority="12" operator="containsText" text="6- Moderado">
      <formula>NOT(ISERROR(SEARCH("6- Moderado",A50)))</formula>
    </cfRule>
    <cfRule type="containsText" dxfId="73" priority="13" operator="containsText" text="4- Moderado">
      <formula>NOT(ISERROR(SEARCH("4- Moderado",A50)))</formula>
    </cfRule>
    <cfRule type="containsText" dxfId="72" priority="14" operator="containsText" text="3- Bajo">
      <formula>NOT(ISERROR(SEARCH("3- Bajo",A50)))</formula>
    </cfRule>
    <cfRule type="containsText" dxfId="71" priority="15" operator="containsText" text="4- Bajo">
      <formula>NOT(ISERROR(SEARCH("4- Bajo",A50)))</formula>
    </cfRule>
    <cfRule type="containsText" dxfId="70" priority="16" operator="containsText" text="1- Bajo">
      <formula>NOT(ISERROR(SEARCH("1- Bajo",A50)))</formula>
    </cfRule>
  </conditionalFormatting>
  <conditionalFormatting sqref="C8:F8">
    <cfRule type="containsText" dxfId="69" priority="113" operator="containsText" text="3- Moderado">
      <formula>NOT(ISERROR(SEARCH("3- Moderado",C8)))</formula>
    </cfRule>
    <cfRule type="containsText" dxfId="68" priority="114" operator="containsText" text="6- Moderado">
      <formula>NOT(ISERROR(SEARCH("6- Moderado",C8)))</formula>
    </cfRule>
    <cfRule type="containsText" dxfId="67" priority="115" operator="containsText" text="4- Moderado">
      <formula>NOT(ISERROR(SEARCH("4- Moderado",C8)))</formula>
    </cfRule>
    <cfRule type="containsText" dxfId="66" priority="116" operator="containsText" text="3- Bajo">
      <formula>NOT(ISERROR(SEARCH("3- Bajo",C8)))</formula>
    </cfRule>
    <cfRule type="containsText" dxfId="65" priority="117" operator="containsText" text="4- Bajo">
      <formula>NOT(ISERROR(SEARCH("4- Bajo",C8)))</formula>
    </cfRule>
    <cfRule type="containsText" dxfId="64" priority="118" operator="containsText" text="1- Bajo">
      <formula>NOT(ISERROR(SEARCH("1- Bajo",C8)))</formula>
    </cfRule>
  </conditionalFormatting>
  <conditionalFormatting sqref="D10:D79">
    <cfRule type="containsText" dxfId="63" priority="5" operator="containsText" text="Muy Alta">
      <formula>NOT(ISERROR(SEARCH("Muy Alta",D10)))</formula>
    </cfRule>
    <cfRule type="containsText" dxfId="62" priority="6" operator="containsText" text="Alta">
      <formula>NOT(ISERROR(SEARCH("Alta",D10)))</formula>
    </cfRule>
    <cfRule type="containsText" dxfId="61" priority="7" operator="containsText" text="Baja">
      <formula>NOT(ISERROR(SEARCH("Baja",D10)))</formula>
    </cfRule>
    <cfRule type="containsText" dxfId="60" priority="8" operator="containsText" text="Muy Baja">
      <formula>NOT(ISERROR(SEARCH("Muy Baja",D10)))</formula>
    </cfRule>
    <cfRule type="containsText" dxfId="59" priority="10" operator="containsText" text="Media">
      <formula>NOT(ISERROR(SEARCH("Media",D10)))</formula>
    </cfRule>
  </conditionalFormatting>
  <conditionalFormatting sqref="E10:E79">
    <cfRule type="containsText" dxfId="58" priority="1" operator="containsText" text="Catastrófico">
      <formula>NOT(ISERROR(SEARCH("Catastrófico",E10)))</formula>
    </cfRule>
    <cfRule type="containsText" dxfId="57" priority="2" operator="containsText" text="Mayor">
      <formula>NOT(ISERROR(SEARCH("Mayor",E10)))</formula>
    </cfRule>
    <cfRule type="containsText" dxfId="56" priority="3" operator="containsText" text="Menor">
      <formula>NOT(ISERROR(SEARCH("Menor",E10)))</formula>
    </cfRule>
    <cfRule type="containsText" dxfId="55" priority="4" operator="containsText" text="Leve">
      <formula>NOT(ISERROR(SEARCH("Leve",E10)))</formula>
    </cfRule>
  </conditionalFormatting>
  <conditionalFormatting sqref="E10:F79">
    <cfRule type="containsText" dxfId="54"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79">
    <cfRule type="containsText" dxfId="53" priority="24" operator="containsText" text="Bajo">
      <formula>NOT(ISERROR(SEARCH("Bajo",F10)))</formula>
    </cfRule>
    <cfRule type="containsText" dxfId="52" priority="25" operator="containsText" text="Moderado">
      <formula>NOT(ISERROR(SEARCH("Moderado",F10)))</formula>
    </cfRule>
    <cfRule type="containsText" dxfId="51" priority="26" operator="containsText" text="Alto">
      <formula>NOT(ISERROR(SEARCH("Alto",F10)))</formula>
    </cfRule>
    <cfRule type="containsText" dxfId="50"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79"/>
  <sheetViews>
    <sheetView showGridLines="0" tabSelected="1" topLeftCell="B1" zoomScale="86" zoomScaleNormal="86" workbookViewId="0">
      <pane xSplit="6" ySplit="9" topLeftCell="H10" activePane="bottomRight" state="frozen"/>
      <selection activeCell="B1" sqref="B1"/>
      <selection pane="topRight" activeCell="H1" sqref="H1"/>
      <selection pane="bottomLeft" activeCell="B10" sqref="B10"/>
      <selection pane="bottomRight" activeCell="N32" sqref="N3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3" customWidth="1"/>
    <col min="5" max="5" width="18.5703125" style="21" customWidth="1"/>
    <col min="6" max="6" width="18.28515625" style="2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3" customFormat="1" ht="16.5" customHeight="1">
      <c r="A1" s="643"/>
      <c r="B1" s="644"/>
      <c r="C1" s="647" t="s">
        <v>512</v>
      </c>
      <c r="D1" s="647"/>
      <c r="E1" s="647"/>
      <c r="F1" s="647"/>
      <c r="G1" s="647"/>
      <c r="H1" s="647"/>
      <c r="I1" s="647"/>
      <c r="J1" s="648"/>
      <c r="K1" s="642"/>
      <c r="L1" s="642"/>
      <c r="M1" s="64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s="13" customFormat="1" ht="66.75" customHeight="1">
      <c r="A2" s="645"/>
      <c r="B2" s="646"/>
      <c r="C2" s="649"/>
      <c r="D2" s="649"/>
      <c r="E2" s="649"/>
      <c r="F2" s="649"/>
      <c r="G2" s="649"/>
      <c r="H2" s="649"/>
      <c r="I2" s="649"/>
      <c r="J2" s="650"/>
      <c r="K2" s="642"/>
      <c r="L2" s="642"/>
      <c r="M2" s="64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s="13" customFormat="1" ht="3" customHeight="1">
      <c r="A3" s="1"/>
      <c r="B3" s="1"/>
      <c r="C3" s="649"/>
      <c r="D3" s="649"/>
      <c r="E3" s="649"/>
      <c r="F3" s="649"/>
      <c r="G3" s="649"/>
      <c r="H3" s="649"/>
      <c r="I3" s="649"/>
      <c r="J3" s="650"/>
      <c r="K3" s="642"/>
      <c r="L3" s="642"/>
      <c r="M3" s="64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s="13" customFormat="1" ht="27.75" customHeight="1">
      <c r="A4" s="477" t="s">
        <v>260</v>
      </c>
      <c r="B4" s="477"/>
      <c r="C4" s="651" t="s">
        <v>4</v>
      </c>
      <c r="D4" s="651"/>
      <c r="E4" s="651"/>
      <c r="F4" s="651"/>
      <c r="G4" s="651"/>
      <c r="H4" s="651"/>
      <c r="I4" s="651"/>
      <c r="J4" s="651"/>
      <c r="K4" s="651"/>
      <c r="L4" s="651"/>
      <c r="M4" s="651"/>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s="13" customFormat="1" ht="35.25" customHeight="1">
      <c r="A5" s="477" t="s">
        <v>261</v>
      </c>
      <c r="B5" s="477"/>
      <c r="C5" s="558" t="s">
        <v>31</v>
      </c>
      <c r="D5" s="558"/>
      <c r="E5" s="558"/>
      <c r="F5" s="558"/>
      <c r="G5" s="558"/>
      <c r="H5" s="558"/>
      <c r="I5" s="558"/>
      <c r="J5" s="558"/>
      <c r="K5" s="558"/>
      <c r="L5" s="558"/>
      <c r="M5" s="558"/>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s="13" customFormat="1" ht="15" customHeight="1" thickBot="1">
      <c r="A6" s="477" t="s">
        <v>262</v>
      </c>
      <c r="B6" s="477"/>
      <c r="C6" s="664" t="s">
        <v>263</v>
      </c>
      <c r="D6" s="665"/>
      <c r="E6" s="665"/>
      <c r="F6" s="665"/>
      <c r="G6" s="665"/>
      <c r="H6" s="665"/>
      <c r="I6" s="665"/>
      <c r="J6" s="665"/>
      <c r="K6" s="665"/>
      <c r="L6" s="665"/>
      <c r="M6" s="666"/>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7" customFormat="1" ht="24.75" customHeight="1" thickTop="1" thickBot="1">
      <c r="A7" s="658" t="s">
        <v>473</v>
      </c>
      <c r="B7" s="659"/>
      <c r="C7" s="660"/>
      <c r="D7" s="661" t="s">
        <v>474</v>
      </c>
      <c r="E7" s="661"/>
      <c r="F7" s="661"/>
      <c r="G7" s="662" t="s">
        <v>475</v>
      </c>
      <c r="H7" s="652" t="s">
        <v>476</v>
      </c>
      <c r="I7" s="654" t="s">
        <v>477</v>
      </c>
      <c r="J7" s="655"/>
      <c r="K7" s="654" t="s">
        <v>478</v>
      </c>
      <c r="L7" s="655"/>
      <c r="M7" s="656" t="s">
        <v>515</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row>
    <row r="8" spans="1:271" s="18" customFormat="1" ht="66" customHeight="1" thickTop="1" thickBot="1">
      <c r="A8" s="29" t="s">
        <v>37</v>
      </c>
      <c r="B8" s="29" t="s">
        <v>202</v>
      </c>
      <c r="C8" s="29" t="s">
        <v>204</v>
      </c>
      <c r="D8" s="22" t="s">
        <v>214</v>
      </c>
      <c r="E8" s="22" t="s">
        <v>480</v>
      </c>
      <c r="F8" s="22" t="s">
        <v>481</v>
      </c>
      <c r="G8" s="662"/>
      <c r="H8" s="702"/>
      <c r="I8" s="23" t="s">
        <v>482</v>
      </c>
      <c r="J8" s="23" t="s">
        <v>483</v>
      </c>
      <c r="K8" s="23" t="s">
        <v>484</v>
      </c>
      <c r="L8" s="23" t="s">
        <v>485</v>
      </c>
      <c r="M8" s="65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row>
    <row r="9" spans="1:271" s="19" customFormat="1" ht="21.75" customHeight="1" thickTop="1" thickBot="1">
      <c r="A9" s="703"/>
      <c r="B9" s="704"/>
      <c r="C9" s="704"/>
      <c r="D9" s="704"/>
      <c r="E9" s="704"/>
      <c r="F9" s="704"/>
      <c r="G9" s="704"/>
      <c r="H9" s="143"/>
      <c r="I9" s="143"/>
      <c r="J9" s="143"/>
      <c r="K9" s="143"/>
      <c r="L9" s="143"/>
      <c r="M9" s="24"/>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row>
    <row r="10" spans="1:271" s="20" customFormat="1" ht="19.5" customHeight="1">
      <c r="A10" s="705">
        <f>'7- Mapa Final'!A10</f>
        <v>1</v>
      </c>
      <c r="B10" s="706" t="str">
        <f>'7- Mapa Final'!B10</f>
        <v>Incumplimiento de términos en la publicación de información.</v>
      </c>
      <c r="C10" s="706" t="str">
        <f>'7- Mapa Final'!C10</f>
        <v>La información  Administrativa y Judicial de  uso y consulta para los usuarios y partes interesadas, no se ublique para consulta  dentro de los  términos  establecidos por Ley o por la Entidad.</v>
      </c>
      <c r="D10" s="707" t="str">
        <f>'7- Mapa Final'!J10</f>
        <v>Baja - 2</v>
      </c>
      <c r="E10" s="694" t="str">
        <f>'7- Mapa Final'!K10</f>
        <v>Moderado - 3</v>
      </c>
      <c r="F10" s="695" t="str">
        <f>'7- Mapa Final'!M10</f>
        <v>Moderado - 6</v>
      </c>
      <c r="G10" s="566" t="s">
        <v>378</v>
      </c>
      <c r="H10" s="450" t="s">
        <v>518</v>
      </c>
      <c r="I10" s="696"/>
      <c r="J10" s="697" t="s">
        <v>488</v>
      </c>
      <c r="K10" s="671">
        <v>45566</v>
      </c>
      <c r="L10" s="671">
        <v>45657</v>
      </c>
      <c r="M10" s="675" t="s">
        <v>521</v>
      </c>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row>
    <row r="11" spans="1:271" s="20" customFormat="1" ht="19.5" customHeight="1">
      <c r="A11" s="676"/>
      <c r="B11" s="678"/>
      <c r="C11" s="678"/>
      <c r="D11" s="681"/>
      <c r="E11" s="684"/>
      <c r="F11" s="686"/>
      <c r="G11" s="566"/>
      <c r="H11" s="443"/>
      <c r="I11" s="633"/>
      <c r="J11" s="670"/>
      <c r="K11" s="628"/>
      <c r="L11" s="628"/>
      <c r="M11" s="675"/>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row>
    <row r="12" spans="1:271" s="20" customFormat="1" ht="19.5" customHeight="1">
      <c r="A12" s="676"/>
      <c r="B12" s="678"/>
      <c r="C12" s="678"/>
      <c r="D12" s="681"/>
      <c r="E12" s="684"/>
      <c r="F12" s="686"/>
      <c r="G12" s="566"/>
      <c r="H12" s="443"/>
      <c r="I12" s="633"/>
      <c r="J12" s="670"/>
      <c r="K12" s="628"/>
      <c r="L12" s="628"/>
      <c r="M12" s="675"/>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row>
    <row r="13" spans="1:271" s="20" customFormat="1" ht="19.5" customHeight="1">
      <c r="A13" s="676"/>
      <c r="B13" s="678"/>
      <c r="C13" s="678"/>
      <c r="D13" s="681"/>
      <c r="E13" s="684"/>
      <c r="F13" s="686"/>
      <c r="G13" s="566"/>
      <c r="H13" s="443"/>
      <c r="I13" s="633"/>
      <c r="J13" s="670"/>
      <c r="K13" s="628"/>
      <c r="L13" s="628"/>
      <c r="M13" s="675"/>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row>
    <row r="14" spans="1:271" s="20" customFormat="1" ht="19.5" customHeight="1">
      <c r="A14" s="676"/>
      <c r="B14" s="678"/>
      <c r="C14" s="678"/>
      <c r="D14" s="681"/>
      <c r="E14" s="684"/>
      <c r="F14" s="686"/>
      <c r="G14" s="566"/>
      <c r="H14" s="443"/>
      <c r="I14" s="633"/>
      <c r="J14" s="670"/>
      <c r="K14" s="628"/>
      <c r="L14" s="628"/>
      <c r="M14" s="675"/>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row>
    <row r="15" spans="1:271" s="20" customFormat="1" ht="19.5" customHeight="1">
      <c r="A15" s="676"/>
      <c r="B15" s="678"/>
      <c r="C15" s="678"/>
      <c r="D15" s="681"/>
      <c r="E15" s="684"/>
      <c r="F15" s="686"/>
      <c r="G15" s="566"/>
      <c r="H15" s="443"/>
      <c r="I15" s="633"/>
      <c r="J15" s="670"/>
      <c r="K15" s="628"/>
      <c r="L15" s="628"/>
      <c r="M15" s="675"/>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row>
    <row r="16" spans="1:271" s="20" customFormat="1" ht="19.5" customHeight="1">
      <c r="A16" s="676"/>
      <c r="B16" s="678"/>
      <c r="C16" s="678"/>
      <c r="D16" s="681"/>
      <c r="E16" s="684"/>
      <c r="F16" s="686"/>
      <c r="G16" s="566"/>
      <c r="H16" s="443"/>
      <c r="I16" s="633"/>
      <c r="J16" s="670"/>
      <c r="K16" s="628"/>
      <c r="L16" s="628"/>
      <c r="M16" s="675"/>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row>
    <row r="17" spans="1:169" s="20" customFormat="1" ht="19.5" customHeight="1">
      <c r="A17" s="676"/>
      <c r="B17" s="678"/>
      <c r="C17" s="678"/>
      <c r="D17" s="681"/>
      <c r="E17" s="684"/>
      <c r="F17" s="686"/>
      <c r="G17" s="566"/>
      <c r="H17" s="443"/>
      <c r="I17" s="633"/>
      <c r="J17" s="670"/>
      <c r="K17" s="628"/>
      <c r="L17" s="628"/>
      <c r="M17" s="675"/>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row>
    <row r="18" spans="1:169" s="20" customFormat="1" ht="19.5" customHeight="1">
      <c r="A18" s="676"/>
      <c r="B18" s="678"/>
      <c r="C18" s="678"/>
      <c r="D18" s="681"/>
      <c r="E18" s="684"/>
      <c r="F18" s="686"/>
      <c r="G18" s="566"/>
      <c r="H18" s="443"/>
      <c r="I18" s="633"/>
      <c r="J18" s="670"/>
      <c r="K18" s="628"/>
      <c r="L18" s="628"/>
      <c r="M18" s="675"/>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row>
    <row r="19" spans="1:169" s="20" customFormat="1" ht="19.5" customHeight="1">
      <c r="A19" s="676"/>
      <c r="B19" s="678"/>
      <c r="C19" s="678"/>
      <c r="D19" s="681"/>
      <c r="E19" s="684"/>
      <c r="F19" s="686"/>
      <c r="G19" s="566"/>
      <c r="H19" s="443"/>
      <c r="I19" s="633"/>
      <c r="J19" s="670"/>
      <c r="K19" s="628"/>
      <c r="L19" s="628"/>
      <c r="M19" s="675"/>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row>
    <row r="20" spans="1:169" s="20" customFormat="1" ht="12.75" customHeight="1">
      <c r="A20" s="676">
        <f>'7- Mapa Final'!A20</f>
        <v>2</v>
      </c>
      <c r="B20" s="678" t="str">
        <f>'7- Mapa Final'!B20</f>
        <v>Publicación de información inexacta</v>
      </c>
      <c r="C20" s="678" t="str">
        <f>'7- Mapa Final'!C20</f>
        <v>La información Administrativa y Judicial de  uso y consulta para los usuarios y partes interesadas se publique  con erores de fondo o de forma.</v>
      </c>
      <c r="D20" s="680" t="str">
        <f>'7- Mapa Final'!J20</f>
        <v>Muy Baja - 1</v>
      </c>
      <c r="E20" s="683" t="str">
        <f>'7- Mapa Final'!K20</f>
        <v>Moderado - 3</v>
      </c>
      <c r="F20" s="686" t="str">
        <f>'7- Mapa Final'!M20</f>
        <v>Moderado - 3</v>
      </c>
      <c r="G20" s="566" t="s">
        <v>378</v>
      </c>
      <c r="H20" s="485" t="s">
        <v>518</v>
      </c>
      <c r="I20" s="633"/>
      <c r="J20" s="670" t="s">
        <v>488</v>
      </c>
      <c r="K20" s="671">
        <v>45566</v>
      </c>
      <c r="L20" s="671">
        <v>45657</v>
      </c>
      <c r="M20" s="675" t="s">
        <v>524</v>
      </c>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row>
    <row r="21" spans="1:169" s="20" customFormat="1" ht="12.75" customHeight="1">
      <c r="A21" s="676"/>
      <c r="B21" s="678"/>
      <c r="C21" s="678"/>
      <c r="D21" s="681"/>
      <c r="E21" s="684"/>
      <c r="F21" s="686"/>
      <c r="G21" s="566"/>
      <c r="H21" s="443"/>
      <c r="I21" s="633"/>
      <c r="J21" s="670"/>
      <c r="K21" s="628"/>
      <c r="L21" s="628"/>
      <c r="M21" s="675"/>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row>
    <row r="22" spans="1:169" s="20" customFormat="1" ht="12.75" customHeight="1">
      <c r="A22" s="676"/>
      <c r="B22" s="678"/>
      <c r="C22" s="678"/>
      <c r="D22" s="681"/>
      <c r="E22" s="684"/>
      <c r="F22" s="686"/>
      <c r="G22" s="566"/>
      <c r="H22" s="443"/>
      <c r="I22" s="633"/>
      <c r="J22" s="670"/>
      <c r="K22" s="628"/>
      <c r="L22" s="628"/>
      <c r="M22" s="675"/>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row>
    <row r="23" spans="1:169" s="20" customFormat="1" ht="12.75" customHeight="1">
      <c r="A23" s="676"/>
      <c r="B23" s="678"/>
      <c r="C23" s="678"/>
      <c r="D23" s="681"/>
      <c r="E23" s="684"/>
      <c r="F23" s="686"/>
      <c r="G23" s="566"/>
      <c r="H23" s="443"/>
      <c r="I23" s="633"/>
      <c r="J23" s="670"/>
      <c r="K23" s="628"/>
      <c r="L23" s="628"/>
      <c r="M23" s="675"/>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row>
    <row r="24" spans="1:169" s="20" customFormat="1" ht="13.5" customHeight="1">
      <c r="A24" s="676"/>
      <c r="B24" s="678"/>
      <c r="C24" s="678"/>
      <c r="D24" s="681"/>
      <c r="E24" s="684"/>
      <c r="F24" s="686"/>
      <c r="G24" s="566"/>
      <c r="H24" s="443"/>
      <c r="I24" s="633"/>
      <c r="J24" s="670"/>
      <c r="K24" s="628"/>
      <c r="L24" s="628"/>
      <c r="M24" s="675"/>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c r="A25" s="676"/>
      <c r="B25" s="678"/>
      <c r="C25" s="678"/>
      <c r="D25" s="681"/>
      <c r="E25" s="684"/>
      <c r="F25" s="686"/>
      <c r="G25" s="566"/>
      <c r="H25" s="443"/>
      <c r="I25" s="633"/>
      <c r="J25" s="670"/>
      <c r="K25" s="628"/>
      <c r="L25" s="628"/>
      <c r="M25" s="675"/>
      <c r="N25" s="28"/>
      <c r="O25" s="28"/>
    </row>
    <row r="26" spans="1:169">
      <c r="A26" s="676"/>
      <c r="B26" s="678"/>
      <c r="C26" s="678"/>
      <c r="D26" s="681"/>
      <c r="E26" s="684"/>
      <c r="F26" s="686"/>
      <c r="G26" s="566"/>
      <c r="H26" s="443"/>
      <c r="I26" s="633"/>
      <c r="J26" s="670"/>
      <c r="K26" s="628"/>
      <c r="L26" s="628"/>
      <c r="M26" s="675"/>
      <c r="N26" s="28"/>
      <c r="O26" s="28"/>
    </row>
    <row r="27" spans="1:169">
      <c r="A27" s="676"/>
      <c r="B27" s="678"/>
      <c r="C27" s="678"/>
      <c r="D27" s="681"/>
      <c r="E27" s="684"/>
      <c r="F27" s="686"/>
      <c r="G27" s="566"/>
      <c r="H27" s="443"/>
      <c r="I27" s="633"/>
      <c r="J27" s="670"/>
      <c r="K27" s="628"/>
      <c r="L27" s="628"/>
      <c r="M27" s="675"/>
      <c r="N27" s="28"/>
      <c r="O27" s="28"/>
    </row>
    <row r="28" spans="1:169">
      <c r="A28" s="676"/>
      <c r="B28" s="678"/>
      <c r="C28" s="678"/>
      <c r="D28" s="681"/>
      <c r="E28" s="684"/>
      <c r="F28" s="686"/>
      <c r="G28" s="566"/>
      <c r="H28" s="443"/>
      <c r="I28" s="633"/>
      <c r="J28" s="670"/>
      <c r="K28" s="628"/>
      <c r="L28" s="628"/>
      <c r="M28" s="675"/>
      <c r="N28" s="28"/>
      <c r="O28" s="28"/>
    </row>
    <row r="29" spans="1:169">
      <c r="A29" s="676"/>
      <c r="B29" s="678"/>
      <c r="C29" s="678"/>
      <c r="D29" s="681"/>
      <c r="E29" s="684"/>
      <c r="F29" s="686"/>
      <c r="G29" s="566"/>
      <c r="H29" s="443"/>
      <c r="I29" s="633"/>
      <c r="J29" s="670"/>
      <c r="K29" s="628"/>
      <c r="L29" s="628"/>
      <c r="M29" s="675"/>
      <c r="N29" s="28"/>
      <c r="O29" s="28"/>
    </row>
    <row r="30" spans="1:169" s="20" customFormat="1" ht="12.75" customHeight="1">
      <c r="A30" s="676">
        <f>'7- Mapa Final'!A30</f>
        <v>3</v>
      </c>
      <c r="B30" s="678" t="str">
        <f>'7- Mapa Final'!B30</f>
        <v xml:space="preserve">Pérdida de información </v>
      </c>
      <c r="C30" s="678" t="str">
        <f>'7- Mapa Final'!C30</f>
        <v>Perdida parcial y/o total de la informacion dispuesta en el portal de la Rama Judicial.</v>
      </c>
      <c r="D30" s="680" t="str">
        <f>'7- Mapa Final'!J30</f>
        <v>Baja - 2</v>
      </c>
      <c r="E30" s="683" t="str">
        <f>'7- Mapa Final'!K30</f>
        <v>Moderado - 3</v>
      </c>
      <c r="F30" s="686" t="str">
        <f>'7- Mapa Final'!M30</f>
        <v>Moderado - 6</v>
      </c>
      <c r="G30" s="566" t="s">
        <v>378</v>
      </c>
      <c r="H30" s="443" t="s">
        <v>519</v>
      </c>
      <c r="I30" s="633"/>
      <c r="J30" s="669" t="s">
        <v>488</v>
      </c>
      <c r="K30" s="671">
        <v>45566</v>
      </c>
      <c r="L30" s="671">
        <v>45657</v>
      </c>
      <c r="M30" s="675" t="s">
        <v>529</v>
      </c>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row>
    <row r="31" spans="1:169" s="20" customFormat="1" ht="12.75" customHeight="1">
      <c r="A31" s="676"/>
      <c r="B31" s="678"/>
      <c r="C31" s="678"/>
      <c r="D31" s="681"/>
      <c r="E31" s="684"/>
      <c r="F31" s="686"/>
      <c r="G31" s="566"/>
      <c r="H31" s="443"/>
      <c r="I31" s="633"/>
      <c r="J31" s="670"/>
      <c r="K31" s="628"/>
      <c r="L31" s="628"/>
      <c r="M31" s="675"/>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row>
    <row r="32" spans="1:169" s="20" customFormat="1" ht="12.75" customHeight="1">
      <c r="A32" s="676"/>
      <c r="B32" s="678"/>
      <c r="C32" s="678"/>
      <c r="D32" s="681"/>
      <c r="E32" s="684"/>
      <c r="F32" s="686"/>
      <c r="G32" s="566"/>
      <c r="H32" s="443"/>
      <c r="I32" s="633"/>
      <c r="J32" s="670"/>
      <c r="K32" s="628"/>
      <c r="L32" s="628"/>
      <c r="M32" s="675"/>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row>
    <row r="33" spans="1:169" s="20" customFormat="1" ht="12.75" customHeight="1">
      <c r="A33" s="676"/>
      <c r="B33" s="678"/>
      <c r="C33" s="678"/>
      <c r="D33" s="681"/>
      <c r="E33" s="684"/>
      <c r="F33" s="686"/>
      <c r="G33" s="566"/>
      <c r="H33" s="443"/>
      <c r="I33" s="633"/>
      <c r="J33" s="670"/>
      <c r="K33" s="628"/>
      <c r="L33" s="628"/>
      <c r="M33" s="675"/>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row>
    <row r="34" spans="1:169" s="20" customFormat="1" ht="13.5" customHeight="1">
      <c r="A34" s="676"/>
      <c r="B34" s="678"/>
      <c r="C34" s="678"/>
      <c r="D34" s="681"/>
      <c r="E34" s="684"/>
      <c r="F34" s="686"/>
      <c r="G34" s="566"/>
      <c r="H34" s="443"/>
      <c r="I34" s="633"/>
      <c r="J34" s="670"/>
      <c r="K34" s="628"/>
      <c r="L34" s="628"/>
      <c r="M34" s="675"/>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row>
    <row r="35" spans="1:169">
      <c r="A35" s="676"/>
      <c r="B35" s="678"/>
      <c r="C35" s="678"/>
      <c r="D35" s="681"/>
      <c r="E35" s="684"/>
      <c r="F35" s="686"/>
      <c r="G35" s="566"/>
      <c r="H35" s="443"/>
      <c r="I35" s="633"/>
      <c r="J35" s="670"/>
      <c r="K35" s="628"/>
      <c r="L35" s="628"/>
      <c r="M35" s="675"/>
      <c r="N35" s="28"/>
      <c r="O35" s="28"/>
    </row>
    <row r="36" spans="1:169">
      <c r="A36" s="676"/>
      <c r="B36" s="678"/>
      <c r="C36" s="678"/>
      <c r="D36" s="681"/>
      <c r="E36" s="684"/>
      <c r="F36" s="686"/>
      <c r="G36" s="566"/>
      <c r="H36" s="443"/>
      <c r="I36" s="633"/>
      <c r="J36" s="670"/>
      <c r="K36" s="628"/>
      <c r="L36" s="628"/>
      <c r="M36" s="675"/>
      <c r="N36" s="28"/>
      <c r="O36" s="28"/>
    </row>
    <row r="37" spans="1:169">
      <c r="A37" s="676"/>
      <c r="B37" s="678"/>
      <c r="C37" s="678"/>
      <c r="D37" s="681"/>
      <c r="E37" s="684"/>
      <c r="F37" s="686"/>
      <c r="G37" s="566"/>
      <c r="H37" s="443"/>
      <c r="I37" s="633"/>
      <c r="J37" s="670"/>
      <c r="K37" s="628"/>
      <c r="L37" s="628"/>
      <c r="M37" s="675"/>
      <c r="N37" s="28"/>
      <c r="O37" s="28"/>
    </row>
    <row r="38" spans="1:169">
      <c r="A38" s="676"/>
      <c r="B38" s="678"/>
      <c r="C38" s="678"/>
      <c r="D38" s="681"/>
      <c r="E38" s="684"/>
      <c r="F38" s="686"/>
      <c r="G38" s="566"/>
      <c r="H38" s="443"/>
      <c r="I38" s="633"/>
      <c r="J38" s="670"/>
      <c r="K38" s="628"/>
      <c r="L38" s="628"/>
      <c r="M38" s="675"/>
      <c r="N38" s="28"/>
      <c r="O38" s="28"/>
    </row>
    <row r="39" spans="1:169">
      <c r="A39" s="676"/>
      <c r="B39" s="678"/>
      <c r="C39" s="678"/>
      <c r="D39" s="681"/>
      <c r="E39" s="684"/>
      <c r="F39" s="686"/>
      <c r="G39" s="566"/>
      <c r="H39" s="443"/>
      <c r="I39" s="633"/>
      <c r="J39" s="670"/>
      <c r="K39" s="628"/>
      <c r="L39" s="628"/>
      <c r="M39" s="675"/>
      <c r="N39" s="28"/>
      <c r="O39" s="28"/>
    </row>
    <row r="40" spans="1:169" s="20" customFormat="1" ht="12.75">
      <c r="A40" s="676">
        <f>'7- Mapa Final'!A40</f>
        <v>4</v>
      </c>
      <c r="B40" s="678" t="str">
        <f>'7- Mapa Final'!B40</f>
        <v>Sustracción o publicación de infomacion reservada</v>
      </c>
      <c r="C40" s="678" t="str">
        <f>'7- Mapa Final'!C40</f>
        <v>Publicación o difusión  de información sin el cumplimiento de los criterios de seguridad, calidad o imágen establecidos.</v>
      </c>
      <c r="D40" s="680" t="e">
        <f>'7- Mapa Final'!J40</f>
        <v>#DIV/0!</v>
      </c>
      <c r="E40" s="683" t="e">
        <f>'7- Mapa Final'!K40</f>
        <v>#VALUE!</v>
      </c>
      <c r="F40" s="686" t="e">
        <f>'7- Mapa Final'!M40</f>
        <v>#DIV/0!</v>
      </c>
      <c r="G40" s="566"/>
      <c r="H40" s="688"/>
      <c r="I40" s="688"/>
      <c r="J40" s="688"/>
      <c r="K40" s="688"/>
      <c r="L40" s="688"/>
      <c r="M40" s="690"/>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row>
    <row r="41" spans="1:169" s="20" customFormat="1" ht="12.75" customHeight="1">
      <c r="A41" s="676"/>
      <c r="B41" s="678"/>
      <c r="C41" s="678"/>
      <c r="D41" s="681"/>
      <c r="E41" s="684"/>
      <c r="F41" s="686"/>
      <c r="G41" s="566"/>
      <c r="H41" s="688"/>
      <c r="I41" s="688"/>
      <c r="J41" s="688"/>
      <c r="K41" s="688"/>
      <c r="L41" s="688"/>
      <c r="M41" s="690"/>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row>
    <row r="42" spans="1:169" s="20" customFormat="1" ht="12.75" customHeight="1">
      <c r="A42" s="676"/>
      <c r="B42" s="678"/>
      <c r="C42" s="678"/>
      <c r="D42" s="681"/>
      <c r="E42" s="684"/>
      <c r="F42" s="686"/>
      <c r="G42" s="566"/>
      <c r="H42" s="688"/>
      <c r="I42" s="688"/>
      <c r="J42" s="688"/>
      <c r="K42" s="688"/>
      <c r="L42" s="688"/>
      <c r="M42" s="690"/>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row>
    <row r="43" spans="1:169" s="20" customFormat="1" ht="12.75" customHeight="1">
      <c r="A43" s="676"/>
      <c r="B43" s="678"/>
      <c r="C43" s="678"/>
      <c r="D43" s="681"/>
      <c r="E43" s="684"/>
      <c r="F43" s="686"/>
      <c r="G43" s="566"/>
      <c r="H43" s="688"/>
      <c r="I43" s="688"/>
      <c r="J43" s="688"/>
      <c r="K43" s="688"/>
      <c r="L43" s="688"/>
      <c r="M43" s="690"/>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row>
    <row r="44" spans="1:169" s="20" customFormat="1" ht="13.5" customHeight="1">
      <c r="A44" s="676"/>
      <c r="B44" s="678"/>
      <c r="C44" s="678"/>
      <c r="D44" s="681"/>
      <c r="E44" s="684"/>
      <c r="F44" s="686"/>
      <c r="G44" s="566"/>
      <c r="H44" s="688"/>
      <c r="I44" s="688"/>
      <c r="J44" s="688"/>
      <c r="K44" s="688"/>
      <c r="L44" s="688"/>
      <c r="M44" s="690"/>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row>
    <row r="45" spans="1:169">
      <c r="A45" s="676"/>
      <c r="B45" s="678"/>
      <c r="C45" s="678"/>
      <c r="D45" s="681"/>
      <c r="E45" s="684"/>
      <c r="F45" s="686"/>
      <c r="G45" s="566"/>
      <c r="H45" s="688"/>
      <c r="I45" s="688"/>
      <c r="J45" s="688"/>
      <c r="K45" s="688"/>
      <c r="L45" s="688"/>
      <c r="M45" s="690"/>
      <c r="N45" s="28"/>
      <c r="O45" s="28"/>
    </row>
    <row r="46" spans="1:169">
      <c r="A46" s="676"/>
      <c r="B46" s="678"/>
      <c r="C46" s="678"/>
      <c r="D46" s="681"/>
      <c r="E46" s="684"/>
      <c r="F46" s="686"/>
      <c r="G46" s="566"/>
      <c r="H46" s="688"/>
      <c r="I46" s="688"/>
      <c r="J46" s="688"/>
      <c r="K46" s="688"/>
      <c r="L46" s="688"/>
      <c r="M46" s="690"/>
      <c r="N46" s="28"/>
      <c r="O46" s="28"/>
    </row>
    <row r="47" spans="1:169">
      <c r="A47" s="676"/>
      <c r="B47" s="678"/>
      <c r="C47" s="678"/>
      <c r="D47" s="681"/>
      <c r="E47" s="684"/>
      <c r="F47" s="686"/>
      <c r="G47" s="566"/>
      <c r="H47" s="688"/>
      <c r="I47" s="688"/>
      <c r="J47" s="688"/>
      <c r="K47" s="688"/>
      <c r="L47" s="688"/>
      <c r="M47" s="690"/>
      <c r="N47" s="28"/>
      <c r="O47" s="28"/>
    </row>
    <row r="48" spans="1:169">
      <c r="A48" s="676"/>
      <c r="B48" s="678"/>
      <c r="C48" s="678"/>
      <c r="D48" s="681"/>
      <c r="E48" s="684"/>
      <c r="F48" s="686"/>
      <c r="G48" s="566"/>
      <c r="H48" s="688"/>
      <c r="I48" s="688"/>
      <c r="J48" s="688"/>
      <c r="K48" s="688"/>
      <c r="L48" s="688"/>
      <c r="M48" s="690"/>
      <c r="N48" s="28"/>
      <c r="O48" s="28"/>
    </row>
    <row r="49" spans="1:169">
      <c r="A49" s="676"/>
      <c r="B49" s="678"/>
      <c r="C49" s="678"/>
      <c r="D49" s="681"/>
      <c r="E49" s="684"/>
      <c r="F49" s="686"/>
      <c r="G49" s="566"/>
      <c r="H49" s="688"/>
      <c r="I49" s="688"/>
      <c r="J49" s="688"/>
      <c r="K49" s="688"/>
      <c r="L49" s="688"/>
      <c r="M49" s="690"/>
      <c r="N49" s="28"/>
      <c r="O49" s="28"/>
    </row>
    <row r="50" spans="1:169" s="20" customFormat="1" ht="12.75">
      <c r="A50" s="676">
        <f>'7- Mapa Final'!A50</f>
        <v>5</v>
      </c>
      <c r="B50" s="678" t="str">
        <f>'7- Mapa Final'!B50</f>
        <v xml:space="preserve">Recibir dádivas o beneficios a nombre propio o de terceros para  afectar la seguridad o confidencialidad de la información   </v>
      </c>
      <c r="C50" s="678" t="str">
        <f>'7- Mapa Final'!C50</f>
        <v xml:space="preserve">Recibir dádivas o beneficios a nombre propio o de terceros por   revelar información confidencial,  alterar, retener o no publicar información.  </v>
      </c>
      <c r="D50" s="680" t="e">
        <f>'7- Mapa Final'!J50</f>
        <v>#DIV/0!</v>
      </c>
      <c r="E50" s="683" t="e">
        <f>'7- Mapa Final'!K50</f>
        <v>#VALUE!</v>
      </c>
      <c r="F50" s="686" t="e">
        <f>'7- Mapa Final'!M50</f>
        <v>#DIV/0!</v>
      </c>
      <c r="G50" s="566"/>
      <c r="H50" s="688"/>
      <c r="I50" s="688"/>
      <c r="J50" s="688"/>
      <c r="K50" s="688"/>
      <c r="L50" s="688"/>
      <c r="M50" s="690"/>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row>
    <row r="51" spans="1:169" s="20" customFormat="1" ht="12.75" customHeight="1">
      <c r="A51" s="676"/>
      <c r="B51" s="678"/>
      <c r="C51" s="678"/>
      <c r="D51" s="681"/>
      <c r="E51" s="684"/>
      <c r="F51" s="686"/>
      <c r="G51" s="566"/>
      <c r="H51" s="688"/>
      <c r="I51" s="688"/>
      <c r="J51" s="688"/>
      <c r="K51" s="688"/>
      <c r="L51" s="688"/>
      <c r="M51" s="690"/>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row>
    <row r="52" spans="1:169" s="20" customFormat="1" ht="12.75" customHeight="1">
      <c r="A52" s="676"/>
      <c r="B52" s="678"/>
      <c r="C52" s="678"/>
      <c r="D52" s="681"/>
      <c r="E52" s="684"/>
      <c r="F52" s="686"/>
      <c r="G52" s="566"/>
      <c r="H52" s="688"/>
      <c r="I52" s="688"/>
      <c r="J52" s="688"/>
      <c r="K52" s="688"/>
      <c r="L52" s="688"/>
      <c r="M52" s="690"/>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row>
    <row r="53" spans="1:169" s="20" customFormat="1" ht="12.75" customHeight="1">
      <c r="A53" s="676"/>
      <c r="B53" s="678"/>
      <c r="C53" s="678"/>
      <c r="D53" s="681"/>
      <c r="E53" s="684"/>
      <c r="F53" s="686"/>
      <c r="G53" s="566"/>
      <c r="H53" s="688"/>
      <c r="I53" s="688"/>
      <c r="J53" s="688"/>
      <c r="K53" s="688"/>
      <c r="L53" s="688"/>
      <c r="M53" s="690"/>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row>
    <row r="54" spans="1:169" s="20" customFormat="1" ht="13.5" customHeight="1">
      <c r="A54" s="676"/>
      <c r="B54" s="678"/>
      <c r="C54" s="678"/>
      <c r="D54" s="681"/>
      <c r="E54" s="684"/>
      <c r="F54" s="686"/>
      <c r="G54" s="566"/>
      <c r="H54" s="688"/>
      <c r="I54" s="688"/>
      <c r="J54" s="688"/>
      <c r="K54" s="688"/>
      <c r="L54" s="688"/>
      <c r="M54" s="690"/>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row>
    <row r="55" spans="1:169">
      <c r="A55" s="676"/>
      <c r="B55" s="678"/>
      <c r="C55" s="678"/>
      <c r="D55" s="681"/>
      <c r="E55" s="684"/>
      <c r="F55" s="686"/>
      <c r="G55" s="566"/>
      <c r="H55" s="688"/>
      <c r="I55" s="688"/>
      <c r="J55" s="688"/>
      <c r="K55" s="688"/>
      <c r="L55" s="688"/>
      <c r="M55" s="690"/>
      <c r="N55" s="28"/>
      <c r="O55" s="28"/>
    </row>
    <row r="56" spans="1:169">
      <c r="A56" s="676"/>
      <c r="B56" s="678"/>
      <c r="C56" s="678"/>
      <c r="D56" s="681"/>
      <c r="E56" s="684"/>
      <c r="F56" s="686"/>
      <c r="G56" s="566"/>
      <c r="H56" s="688"/>
      <c r="I56" s="688"/>
      <c r="J56" s="688"/>
      <c r="K56" s="688"/>
      <c r="L56" s="688"/>
      <c r="M56" s="690"/>
      <c r="N56" s="28"/>
      <c r="O56" s="28"/>
    </row>
    <row r="57" spans="1:169">
      <c r="A57" s="676"/>
      <c r="B57" s="678"/>
      <c r="C57" s="678"/>
      <c r="D57" s="681"/>
      <c r="E57" s="684"/>
      <c r="F57" s="686"/>
      <c r="G57" s="566"/>
      <c r="H57" s="688"/>
      <c r="I57" s="688"/>
      <c r="J57" s="688"/>
      <c r="K57" s="688"/>
      <c r="L57" s="688"/>
      <c r="M57" s="690"/>
      <c r="N57" s="28"/>
      <c r="O57" s="28"/>
    </row>
    <row r="58" spans="1:169">
      <c r="A58" s="676"/>
      <c r="B58" s="678"/>
      <c r="C58" s="678"/>
      <c r="D58" s="681"/>
      <c r="E58" s="684"/>
      <c r="F58" s="686"/>
      <c r="G58" s="566"/>
      <c r="H58" s="688"/>
      <c r="I58" s="688"/>
      <c r="J58" s="688"/>
      <c r="K58" s="688"/>
      <c r="L58" s="688"/>
      <c r="M58" s="690"/>
      <c r="N58" s="28"/>
      <c r="O58" s="28"/>
    </row>
    <row r="59" spans="1:169">
      <c r="A59" s="676"/>
      <c r="B59" s="678"/>
      <c r="C59" s="678"/>
      <c r="D59" s="681"/>
      <c r="E59" s="684"/>
      <c r="F59" s="686"/>
      <c r="G59" s="566"/>
      <c r="H59" s="688"/>
      <c r="I59" s="688"/>
      <c r="J59" s="688"/>
      <c r="K59" s="688"/>
      <c r="L59" s="688"/>
      <c r="M59" s="690"/>
      <c r="N59" s="28"/>
      <c r="O59" s="28"/>
    </row>
    <row r="60" spans="1:169">
      <c r="A60" s="676">
        <f>'7- Mapa Final'!A60</f>
        <v>6</v>
      </c>
      <c r="B60" s="678" t="str">
        <f>'7- Mapa Final'!B60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60" s="678" t="str">
        <f>'7- Mapa Final'!C60</f>
        <v>Cuando por indebido interés se actúe afectando la prestación del servicio de Audiencias Virtuales, Videoconferencias y  streaming (Servicios por Demanda), afectando el desarrollo de procesos judiciales y la transmisión de eventos.</v>
      </c>
      <c r="D60" s="680" t="e">
        <f>'7- Mapa Final'!J60</f>
        <v>#DIV/0!</v>
      </c>
      <c r="E60" s="683" t="e">
        <f>'7- Mapa Final'!K60</f>
        <v>#VALUE!</v>
      </c>
      <c r="F60" s="686" t="e">
        <f>'7- Mapa Final'!M60</f>
        <v>#DIV/0!</v>
      </c>
      <c r="G60" s="566"/>
      <c r="H60" s="688"/>
      <c r="I60" s="688"/>
      <c r="J60" s="688"/>
      <c r="K60" s="688"/>
      <c r="L60" s="688"/>
      <c r="M60" s="690"/>
    </row>
    <row r="61" spans="1:169">
      <c r="A61" s="676"/>
      <c r="B61" s="678"/>
      <c r="C61" s="678"/>
      <c r="D61" s="681"/>
      <c r="E61" s="684"/>
      <c r="F61" s="686"/>
      <c r="G61" s="566"/>
      <c r="H61" s="688"/>
      <c r="I61" s="688"/>
      <c r="J61" s="688"/>
      <c r="K61" s="688"/>
      <c r="L61" s="688"/>
      <c r="M61" s="690"/>
    </row>
    <row r="62" spans="1:169">
      <c r="A62" s="676"/>
      <c r="B62" s="678"/>
      <c r="C62" s="678"/>
      <c r="D62" s="681"/>
      <c r="E62" s="684"/>
      <c r="F62" s="686"/>
      <c r="G62" s="566"/>
      <c r="H62" s="688"/>
      <c r="I62" s="688"/>
      <c r="J62" s="688"/>
      <c r="K62" s="688"/>
      <c r="L62" s="688"/>
      <c r="M62" s="690"/>
    </row>
    <row r="63" spans="1:169">
      <c r="A63" s="676"/>
      <c r="B63" s="678"/>
      <c r="C63" s="678"/>
      <c r="D63" s="681"/>
      <c r="E63" s="684"/>
      <c r="F63" s="686"/>
      <c r="G63" s="566"/>
      <c r="H63" s="688"/>
      <c r="I63" s="688"/>
      <c r="J63" s="688"/>
      <c r="K63" s="688"/>
      <c r="L63" s="688"/>
      <c r="M63" s="690"/>
    </row>
    <row r="64" spans="1:169">
      <c r="A64" s="676"/>
      <c r="B64" s="678"/>
      <c r="C64" s="678"/>
      <c r="D64" s="681"/>
      <c r="E64" s="684"/>
      <c r="F64" s="686"/>
      <c r="G64" s="566"/>
      <c r="H64" s="688"/>
      <c r="I64" s="688"/>
      <c r="J64" s="688"/>
      <c r="K64" s="688"/>
      <c r="L64" s="688"/>
      <c r="M64" s="690"/>
    </row>
    <row r="65" spans="1:13">
      <c r="A65" s="676"/>
      <c r="B65" s="678"/>
      <c r="C65" s="678"/>
      <c r="D65" s="681"/>
      <c r="E65" s="684"/>
      <c r="F65" s="686"/>
      <c r="G65" s="566"/>
      <c r="H65" s="688"/>
      <c r="I65" s="688"/>
      <c r="J65" s="688"/>
      <c r="K65" s="688"/>
      <c r="L65" s="688"/>
      <c r="M65" s="690"/>
    </row>
    <row r="66" spans="1:13">
      <c r="A66" s="676"/>
      <c r="B66" s="678"/>
      <c r="C66" s="678"/>
      <c r="D66" s="681"/>
      <c r="E66" s="684"/>
      <c r="F66" s="686"/>
      <c r="G66" s="566"/>
      <c r="H66" s="688"/>
      <c r="I66" s="688"/>
      <c r="J66" s="688"/>
      <c r="K66" s="688"/>
      <c r="L66" s="688"/>
      <c r="M66" s="690"/>
    </row>
    <row r="67" spans="1:13" ht="27.75" customHeight="1">
      <c r="A67" s="676"/>
      <c r="B67" s="678"/>
      <c r="C67" s="678"/>
      <c r="D67" s="681"/>
      <c r="E67" s="684"/>
      <c r="F67" s="686"/>
      <c r="G67" s="566"/>
      <c r="H67" s="688"/>
      <c r="I67" s="688"/>
      <c r="J67" s="688"/>
      <c r="K67" s="688"/>
      <c r="L67" s="688"/>
      <c r="M67" s="690"/>
    </row>
    <row r="68" spans="1:13">
      <c r="A68" s="676"/>
      <c r="B68" s="678"/>
      <c r="C68" s="678"/>
      <c r="D68" s="681"/>
      <c r="E68" s="684"/>
      <c r="F68" s="686"/>
      <c r="G68" s="566"/>
      <c r="H68" s="688"/>
      <c r="I68" s="688"/>
      <c r="J68" s="688"/>
      <c r="K68" s="688"/>
      <c r="L68" s="688"/>
      <c r="M68" s="690"/>
    </row>
    <row r="69" spans="1:13">
      <c r="A69" s="676"/>
      <c r="B69" s="678"/>
      <c r="C69" s="678"/>
      <c r="D69" s="681"/>
      <c r="E69" s="684"/>
      <c r="F69" s="686"/>
      <c r="G69" s="566"/>
      <c r="H69" s="688"/>
      <c r="I69" s="688"/>
      <c r="J69" s="688"/>
      <c r="K69" s="688"/>
      <c r="L69" s="688"/>
      <c r="M69" s="690"/>
    </row>
    <row r="70" spans="1:13">
      <c r="A70" s="676">
        <f>'7- Mapa Final'!A70</f>
        <v>7</v>
      </c>
      <c r="B70" s="678" t="str">
        <f>'7- Mapa Final'!B70</f>
        <v>Ofrecer, prometer, entregar, aceptar o solicitar una ventaja indebida para ocultar, modificar o eliminar información publicada en el Portal Web de la Rama Judicial para  favorecer intereses en beneficio propio o de terceros.</v>
      </c>
      <c r="C70" s="678" t="str">
        <f>'7- Mapa Final'!C70</f>
        <v xml:space="preserve"> Cuando la información que se publica en el Portal de la Rama Judicial se oculta, modifica o elimina de manera indebida, afectando la imagen reputacional de la Rama Judicial.</v>
      </c>
      <c r="D70" s="680" t="e">
        <f>'7- Mapa Final'!J70</f>
        <v>#DIV/0!</v>
      </c>
      <c r="E70" s="683" t="e">
        <f>'7- Mapa Final'!K70</f>
        <v>#VALUE!</v>
      </c>
      <c r="F70" s="686" t="e">
        <f>'7- Mapa Final'!M70</f>
        <v>#DIV/0!</v>
      </c>
      <c r="G70" s="566"/>
      <c r="H70" s="688"/>
      <c r="I70" s="688"/>
      <c r="J70" s="688"/>
      <c r="K70" s="688"/>
      <c r="L70" s="688"/>
      <c r="M70" s="690"/>
    </row>
    <row r="71" spans="1:13">
      <c r="A71" s="676"/>
      <c r="B71" s="678"/>
      <c r="C71" s="678"/>
      <c r="D71" s="681"/>
      <c r="E71" s="684"/>
      <c r="F71" s="686"/>
      <c r="G71" s="566"/>
      <c r="H71" s="688"/>
      <c r="I71" s="688"/>
      <c r="J71" s="688"/>
      <c r="K71" s="688"/>
      <c r="L71" s="688"/>
      <c r="M71" s="690"/>
    </row>
    <row r="72" spans="1:13">
      <c r="A72" s="676"/>
      <c r="B72" s="678"/>
      <c r="C72" s="678"/>
      <c r="D72" s="681"/>
      <c r="E72" s="684"/>
      <c r="F72" s="686"/>
      <c r="G72" s="566"/>
      <c r="H72" s="688"/>
      <c r="I72" s="688"/>
      <c r="J72" s="688"/>
      <c r="K72" s="688"/>
      <c r="L72" s="688"/>
      <c r="M72" s="690"/>
    </row>
    <row r="73" spans="1:13">
      <c r="A73" s="676"/>
      <c r="B73" s="678"/>
      <c r="C73" s="678"/>
      <c r="D73" s="681"/>
      <c r="E73" s="684"/>
      <c r="F73" s="686"/>
      <c r="G73" s="566"/>
      <c r="H73" s="688"/>
      <c r="I73" s="688"/>
      <c r="J73" s="688"/>
      <c r="K73" s="688"/>
      <c r="L73" s="688"/>
      <c r="M73" s="690"/>
    </row>
    <row r="74" spans="1:13">
      <c r="A74" s="676"/>
      <c r="B74" s="678"/>
      <c r="C74" s="678"/>
      <c r="D74" s="681"/>
      <c r="E74" s="684"/>
      <c r="F74" s="686"/>
      <c r="G74" s="566"/>
      <c r="H74" s="688"/>
      <c r="I74" s="688"/>
      <c r="J74" s="688"/>
      <c r="K74" s="688"/>
      <c r="L74" s="688"/>
      <c r="M74" s="690"/>
    </row>
    <row r="75" spans="1:13">
      <c r="A75" s="676"/>
      <c r="B75" s="678"/>
      <c r="C75" s="678"/>
      <c r="D75" s="681"/>
      <c r="E75" s="684"/>
      <c r="F75" s="686"/>
      <c r="G75" s="566"/>
      <c r="H75" s="688"/>
      <c r="I75" s="688"/>
      <c r="J75" s="688"/>
      <c r="K75" s="688"/>
      <c r="L75" s="688"/>
      <c r="M75" s="690"/>
    </row>
    <row r="76" spans="1:13">
      <c r="A76" s="676"/>
      <c r="B76" s="678"/>
      <c r="C76" s="678"/>
      <c r="D76" s="681"/>
      <c r="E76" s="684"/>
      <c r="F76" s="686"/>
      <c r="G76" s="566"/>
      <c r="H76" s="688"/>
      <c r="I76" s="688"/>
      <c r="J76" s="688"/>
      <c r="K76" s="688"/>
      <c r="L76" s="688"/>
      <c r="M76" s="690"/>
    </row>
    <row r="77" spans="1:13">
      <c r="A77" s="676"/>
      <c r="B77" s="678"/>
      <c r="C77" s="678"/>
      <c r="D77" s="681"/>
      <c r="E77" s="684"/>
      <c r="F77" s="686"/>
      <c r="G77" s="566"/>
      <c r="H77" s="688"/>
      <c r="I77" s="688"/>
      <c r="J77" s="688"/>
      <c r="K77" s="688"/>
      <c r="L77" s="688"/>
      <c r="M77" s="690"/>
    </row>
    <row r="78" spans="1:13">
      <c r="A78" s="676"/>
      <c r="B78" s="678"/>
      <c r="C78" s="678"/>
      <c r="D78" s="681"/>
      <c r="E78" s="684"/>
      <c r="F78" s="686"/>
      <c r="G78" s="566"/>
      <c r="H78" s="688"/>
      <c r="I78" s="688"/>
      <c r="J78" s="688"/>
      <c r="K78" s="688"/>
      <c r="L78" s="688"/>
      <c r="M78" s="690"/>
    </row>
    <row r="79" spans="1:13" ht="15.75" thickBot="1">
      <c r="A79" s="677"/>
      <c r="B79" s="679"/>
      <c r="C79" s="679"/>
      <c r="D79" s="682"/>
      <c r="E79" s="685"/>
      <c r="F79" s="687"/>
      <c r="G79" s="567"/>
      <c r="H79" s="689"/>
      <c r="I79" s="689"/>
      <c r="J79" s="689"/>
      <c r="K79" s="689"/>
      <c r="L79" s="689"/>
      <c r="M79" s="691"/>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A20:A29"/>
    <mergeCell ref="B20:B29"/>
    <mergeCell ref="C20:C29"/>
    <mergeCell ref="D20:D29"/>
    <mergeCell ref="E20:E29"/>
    <mergeCell ref="F20:F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L30:L39"/>
    <mergeCell ref="F50:F59"/>
    <mergeCell ref="M50:M59"/>
    <mergeCell ref="G50:G59"/>
    <mergeCell ref="H50:H59"/>
    <mergeCell ref="I50:I59"/>
    <mergeCell ref="J50:J59"/>
    <mergeCell ref="K50:K59"/>
    <mergeCell ref="L50:L59"/>
    <mergeCell ref="A50:A59"/>
    <mergeCell ref="B50:B59"/>
    <mergeCell ref="C50:C59"/>
    <mergeCell ref="D50:D59"/>
    <mergeCell ref="E50:E59"/>
    <mergeCell ref="J40:J49"/>
    <mergeCell ref="K40:K49"/>
    <mergeCell ref="L40:L49"/>
    <mergeCell ref="M30:M39"/>
    <mergeCell ref="A40:A49"/>
    <mergeCell ref="B40:B49"/>
    <mergeCell ref="C40:C49"/>
    <mergeCell ref="D40:D49"/>
    <mergeCell ref="E40:E49"/>
    <mergeCell ref="F40:F49"/>
    <mergeCell ref="G40:G49"/>
    <mergeCell ref="H40:H49"/>
    <mergeCell ref="I40:I49"/>
    <mergeCell ref="M40:M49"/>
  </mergeCells>
  <conditionalFormatting sqref="A7:B7">
    <cfRule type="containsText" dxfId="49" priority="147" operator="containsText" text="3- Moderado">
      <formula>NOT(ISERROR(SEARCH("3- Moderado",A7)))</formula>
    </cfRule>
    <cfRule type="containsText" dxfId="48" priority="148" operator="containsText" text="6- Moderado">
      <formula>NOT(ISERROR(SEARCH("6- Moderado",A7)))</formula>
    </cfRule>
    <cfRule type="containsText" dxfId="47" priority="149" operator="containsText" text="4- Moderado">
      <formula>NOT(ISERROR(SEARCH("4- Moderado",A7)))</formula>
    </cfRule>
    <cfRule type="containsText" dxfId="46" priority="150" operator="containsText" text="3- Bajo">
      <formula>NOT(ISERROR(SEARCH("3- Bajo",A7)))</formula>
    </cfRule>
    <cfRule type="containsText" dxfId="45" priority="151" operator="containsText" text="4- Bajo">
      <formula>NOT(ISERROR(SEARCH("4- Bajo",A7)))</formula>
    </cfRule>
    <cfRule type="containsText" dxfId="44" priority="152" operator="containsText" text="1- Bajo">
      <formula>NOT(ISERROR(SEARCH("1- Bajo",A7)))</formula>
    </cfRule>
  </conditionalFormatting>
  <conditionalFormatting sqref="A10:E10 A20:E20">
    <cfRule type="containsText" dxfId="43" priority="141" operator="containsText" text="3- Moderado">
      <formula>NOT(ISERROR(SEARCH("3- Moderado",A10)))</formula>
    </cfRule>
    <cfRule type="containsText" dxfId="42" priority="142" operator="containsText" text="6- Moderado">
      <formula>NOT(ISERROR(SEARCH("6- Moderado",A10)))</formula>
    </cfRule>
    <cfRule type="containsText" dxfId="41" priority="143" operator="containsText" text="4- Moderado">
      <formula>NOT(ISERROR(SEARCH("4- Moderado",A10)))</formula>
    </cfRule>
    <cfRule type="containsText" dxfId="40" priority="144" operator="containsText" text="3- Bajo">
      <formula>NOT(ISERROR(SEARCH("3- Bajo",A10)))</formula>
    </cfRule>
    <cfRule type="containsText" dxfId="39" priority="145" operator="containsText" text="4- Bajo">
      <formula>NOT(ISERROR(SEARCH("4- Bajo",A10)))</formula>
    </cfRule>
    <cfRule type="containsText" dxfId="38" priority="146" operator="containsText" text="1- Bajo">
      <formula>NOT(ISERROR(SEARCH("1- Bajo",A10)))</formula>
    </cfRule>
  </conditionalFormatting>
  <conditionalFormatting sqref="A30:E30">
    <cfRule type="containsText" dxfId="37" priority="95" operator="containsText" text="3- Moderado">
      <formula>NOT(ISERROR(SEARCH("3- Moderado",A30)))</formula>
    </cfRule>
    <cfRule type="containsText" dxfId="36" priority="96" operator="containsText" text="6- Moderado">
      <formula>NOT(ISERROR(SEARCH("6- Moderado",A30)))</formula>
    </cfRule>
    <cfRule type="containsText" dxfId="35" priority="97" operator="containsText" text="4- Moderado">
      <formula>NOT(ISERROR(SEARCH("4- Moderado",A30)))</formula>
    </cfRule>
    <cfRule type="containsText" dxfId="34" priority="98" operator="containsText" text="3- Bajo">
      <formula>NOT(ISERROR(SEARCH("3- Bajo",A30)))</formula>
    </cfRule>
    <cfRule type="containsText" dxfId="33" priority="99" operator="containsText" text="4- Bajo">
      <formula>NOT(ISERROR(SEARCH("4- Bajo",A30)))</formula>
    </cfRule>
    <cfRule type="containsText" dxfId="32" priority="100" operator="containsText" text="1- Bajo">
      <formula>NOT(ISERROR(SEARCH("1- Bajo",A30)))</formula>
    </cfRule>
  </conditionalFormatting>
  <conditionalFormatting sqref="A40:E40">
    <cfRule type="containsText" dxfId="31" priority="39" operator="containsText" text="3- Moderado">
      <formula>NOT(ISERROR(SEARCH("3- Moderado",A40)))</formula>
    </cfRule>
    <cfRule type="containsText" dxfId="30" priority="40" operator="containsText" text="6- Moderado">
      <formula>NOT(ISERROR(SEARCH("6- Moderado",A40)))</formula>
    </cfRule>
    <cfRule type="containsText" dxfId="29" priority="41" operator="containsText" text="4- Moderado">
      <formula>NOT(ISERROR(SEARCH("4- Moderado",A40)))</formula>
    </cfRule>
    <cfRule type="containsText" dxfId="28" priority="42" operator="containsText" text="3- Bajo">
      <formula>NOT(ISERROR(SEARCH("3- Bajo",A40)))</formula>
    </cfRule>
    <cfRule type="containsText" dxfId="27" priority="43" operator="containsText" text="4- Bajo">
      <formula>NOT(ISERROR(SEARCH("4- Bajo",A40)))</formula>
    </cfRule>
    <cfRule type="containsText" dxfId="26" priority="44" operator="containsText" text="1- Bajo">
      <formula>NOT(ISERROR(SEARCH("1- Bajo",A40)))</formula>
    </cfRule>
  </conditionalFormatting>
  <conditionalFormatting sqref="A50:E50 A60:E60 A70:E70">
    <cfRule type="containsText" dxfId="25" priority="11" operator="containsText" text="3- Moderado">
      <formula>NOT(ISERROR(SEARCH("3- Moderado",A50)))</formula>
    </cfRule>
    <cfRule type="containsText" dxfId="24" priority="12" operator="containsText" text="6- Moderado">
      <formula>NOT(ISERROR(SEARCH("6- Moderado",A50)))</formula>
    </cfRule>
    <cfRule type="containsText" dxfId="23" priority="13" operator="containsText" text="4- Moderado">
      <formula>NOT(ISERROR(SEARCH("4- Moderado",A50)))</formula>
    </cfRule>
    <cfRule type="containsText" dxfId="22" priority="14" operator="containsText" text="3- Bajo">
      <formula>NOT(ISERROR(SEARCH("3- Bajo",A50)))</formula>
    </cfRule>
    <cfRule type="containsText" dxfId="21" priority="15" operator="containsText" text="4- Bajo">
      <formula>NOT(ISERROR(SEARCH("4- Bajo",A50)))</formula>
    </cfRule>
    <cfRule type="containsText" dxfId="20" priority="16" operator="containsText" text="1- Bajo">
      <formula>NOT(ISERROR(SEARCH("1- Bajo",A50)))</formula>
    </cfRule>
  </conditionalFormatting>
  <conditionalFormatting sqref="C8:F8">
    <cfRule type="containsText" dxfId="19" priority="113" operator="containsText" text="3- Moderado">
      <formula>NOT(ISERROR(SEARCH("3- Moderado",C8)))</formula>
    </cfRule>
    <cfRule type="containsText" dxfId="18" priority="114" operator="containsText" text="6- Moderado">
      <formula>NOT(ISERROR(SEARCH("6- Moderado",C8)))</formula>
    </cfRule>
    <cfRule type="containsText" dxfId="17" priority="115" operator="containsText" text="4- Moderado">
      <formula>NOT(ISERROR(SEARCH("4- Moderado",C8)))</formula>
    </cfRule>
    <cfRule type="containsText" dxfId="16" priority="116" operator="containsText" text="3- Bajo">
      <formula>NOT(ISERROR(SEARCH("3- Bajo",C8)))</formula>
    </cfRule>
    <cfRule type="containsText" dxfId="15" priority="117" operator="containsText" text="4- Bajo">
      <formula>NOT(ISERROR(SEARCH("4- Bajo",C8)))</formula>
    </cfRule>
    <cfRule type="containsText" dxfId="14" priority="118" operator="containsText" text="1- Bajo">
      <formula>NOT(ISERROR(SEARCH("1- Bajo",C8)))</formula>
    </cfRule>
  </conditionalFormatting>
  <conditionalFormatting sqref="D10:D7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7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79">
    <cfRule type="containsText" dxfId="4"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7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conditionalFormatting sqref="F30:F39">
    <cfRule type="colorScale" priority="112">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2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86A3CD-2666-48EE-9615-7BD724C6A2FC}">
  <ds:schemaRefs>
    <ds:schemaRef ds:uri="http://schemas.microsoft.com/sharepoint/v3/contenttype/forms"/>
  </ds:schemaRefs>
</ds:datastoreItem>
</file>

<file path=customXml/itemProps2.xml><?xml version="1.0" encoding="utf-8"?>
<ds:datastoreItem xmlns:ds="http://schemas.openxmlformats.org/officeDocument/2006/customXml" ds:itemID="{C2108AFD-06A3-42B1-A2E9-E0E5312D11EB}">
  <ds:schemaRefs>
    <ds:schemaRef ds:uri="http://schemas.microsoft.com/office/2006/metadata/properties"/>
    <ds:schemaRef ds:uri="1f8d7d97-b52e-4e8e-add1-cddb6c7f9c6e"/>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ebe62426-be44-4ac6-b4e7-c6e91301097f"/>
    <ds:schemaRef ds:uri="http://purl.org/dc/terms/"/>
  </ds:schemaRefs>
</ds:datastoreItem>
</file>

<file path=customXml/itemProps3.xml><?xml version="1.0" encoding="utf-8"?>
<ds:datastoreItem xmlns:ds="http://schemas.openxmlformats.org/officeDocument/2006/customXml" ds:itemID="{04C45539-5AAA-4B28-9B2C-6411D5EA9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vt:lpstr>
      <vt:lpstr>Conceptos  37001</vt:lpstr>
      <vt:lpstr>2- Análisis de Contexto</vt:lpstr>
      <vt:lpstr>3-Estrategias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'3-Estrategias'!Área_de_impresión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cp:lastPrinted>2024-08-30T14:49:33Z</cp:lastPrinted>
  <dcterms:created xsi:type="dcterms:W3CDTF">2021-04-16T16:11:31Z</dcterms:created>
  <dcterms:modified xsi:type="dcterms:W3CDTF">2025-01-30T21:59:10Z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