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CSJ HUILA\4 TO TRIMESTRE\"/>
    </mc:Choice>
  </mc:AlternateContent>
  <workbookProtection workbookAlgorithmName="SHA-512" workbookHashValue="IrZp2FiTnhz5kUHGGfc3KlRMc3newAaC0MHs3mKH1QICeBBSeabQwvihkuXVsS8DfBcdvtlE7cCxrZOHkN3lbw==" workbookSaltValue="OmBV3kK6Cx0hwzqhdka4Ug==" workbookSpinCount="100000" lockStructure="1"/>
  <bookViews>
    <workbookView xWindow="0" yWindow="0" windowWidth="28800" windowHeight="12180" tabRatio="898" firstSheet="5" activeTab="13"/>
  </bookViews>
  <sheets>
    <sheet name="1- Presentacion " sheetId="10" r:id="rId1"/>
    <sheet name="Conceptos 37001" sheetId="33" r:id="rId2"/>
    <sheet name="2- Análisis de Contexto" sheetId="36" r:id="rId3"/>
    <sheet name="Estrategias" sheetId="35"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0" r:id="rId12"/>
    <sheet name="Seguimiento 3 Trimestre" sheetId="32" r:id="rId13"/>
    <sheet name="Seguimiento 4 Trimestre" sheetId="31" r:id="rId14"/>
  </sheets>
  <externalReferences>
    <externalReference r:id="rId15"/>
    <externalReference r:id="rId16"/>
    <externalReference r:id="rId17"/>
    <externalReference r:id="rId18"/>
    <externalReference r:id="rId19"/>
    <externalReference r:id="rId20"/>
  </externalReferences>
  <definedNames>
    <definedName name="_xlnm.Print_Area" localSheetId="2">'2- Análisis de Contexto'!$A$1:$F$85</definedName>
    <definedName name="_xlnm.Print_Area" localSheetId="5">'5-. Identificación de Riesgos'!$A$1:$N$39</definedName>
    <definedName name="_xlnm.Print_Area" localSheetId="6">'6. Valoración Controles'!$A$1:$V$35</definedName>
    <definedName name="_xlnm.Print_Area" localSheetId="7">'7. Mapa Final'!$A$1:$N$19</definedName>
    <definedName name="_xlnm.Print_Area" localSheetId="10">'Seguimiento 1 Trimestre'!$A$1:$M$39</definedName>
    <definedName name="_xlnm.Print_Area" localSheetId="11">'Seguimiento 2 Trimestre'!$A$1:$M$39</definedName>
    <definedName name="Data" localSheetId="2">'[1]Tabla de Valoración'!$I$2:$L$5</definedName>
    <definedName name="Data" localSheetId="3">'[1]Tabla de Valoración'!$I$2:$L$5</definedName>
    <definedName name="Data">'[2]Tabla de Valoración'!$I$2:$L$5</definedName>
    <definedName name="Diseño" localSheetId="2">'[1]Tabla de Valoración'!$I$2:$I$5</definedName>
    <definedName name="Diseño" localSheetId="3">'[1]Tabla de Valoración'!$I$2:$I$5</definedName>
    <definedName name="Diseño">'[2]Tabla de Valoración'!$I$2:$I$5</definedName>
    <definedName name="Ejecución" localSheetId="2">'[1]Tabla de Valoración'!$I$2:$L$2</definedName>
    <definedName name="Ejecución" localSheetId="3">'[1]Tabla de Valoración'!$I$2:$L$2</definedName>
    <definedName name="Ejecución">'[2]Tabla de Valoración'!$I$2:$L$2</definedName>
    <definedName name="GEST" localSheetId="2">[3]GESTION!#REF!</definedName>
    <definedName name="GEST">[4]GESTION!#REF!</definedName>
    <definedName name="INV" localSheetId="2">[3]INVERSION!#REF!</definedName>
    <definedName name="INV">[4]INVERSION!#REF!</definedName>
    <definedName name="INV_GEST">#REF!</definedName>
    <definedName name="Posibilidad" localSheetId="2">[5]Hoja2!$H$3:$H$7</definedName>
    <definedName name="Posibilidad" localSheetId="3">[6]Hoja2!$H$3:$H$7</definedName>
    <definedName name="Posibilidad">[6]Hoja2!$H$3:$H$7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8" l="1"/>
  <c r="C35" i="28" l="1"/>
  <c r="L11" i="28" l="1"/>
  <c r="C70" i="31" l="1"/>
  <c r="C50" i="31"/>
  <c r="C60" i="31"/>
  <c r="C70" i="32"/>
  <c r="C50" i="32"/>
  <c r="C60" i="32"/>
  <c r="C70" i="30"/>
  <c r="C70" i="18"/>
  <c r="C50" i="30"/>
  <c r="C60" i="30"/>
  <c r="C50" i="18"/>
  <c r="C60" i="18"/>
  <c r="A30" i="29"/>
  <c r="B30" i="29"/>
  <c r="C30" i="29"/>
  <c r="E30" i="29"/>
  <c r="L30" i="29"/>
  <c r="E31" i="29"/>
  <c r="E32" i="29"/>
  <c r="E33" i="29"/>
  <c r="E34" i="29"/>
  <c r="E35" i="29"/>
  <c r="E36" i="29"/>
  <c r="E37" i="29"/>
  <c r="E38" i="29"/>
  <c r="E39" i="29"/>
  <c r="A30" i="28"/>
  <c r="B30" i="28"/>
  <c r="C30" i="28"/>
  <c r="J30" i="28"/>
  <c r="L30" i="28"/>
  <c r="R30" i="28"/>
  <c r="C31" i="28"/>
  <c r="J31" i="28"/>
  <c r="L31" i="28"/>
  <c r="R31" i="28"/>
  <c r="C32" i="28"/>
  <c r="J32" i="28"/>
  <c r="L32" i="28"/>
  <c r="R32" i="28"/>
  <c r="C33" i="28"/>
  <c r="J33" i="28"/>
  <c r="L33" i="28"/>
  <c r="R33" i="28"/>
  <c r="C34" i="28"/>
  <c r="J34" i="28"/>
  <c r="L34" i="28"/>
  <c r="R34" i="28"/>
  <c r="L35" i="28"/>
  <c r="R35" i="28"/>
  <c r="C36" i="28"/>
  <c r="L36" i="28"/>
  <c r="R36" i="28"/>
  <c r="C37" i="28"/>
  <c r="L37" i="28"/>
  <c r="R37" i="28"/>
  <c r="C38" i="28"/>
  <c r="L38" i="28"/>
  <c r="R38" i="28"/>
  <c r="C39" i="28"/>
  <c r="L39" i="28"/>
  <c r="R39" i="28"/>
  <c r="K39" i="27"/>
  <c r="K38" i="27"/>
  <c r="K37" i="27"/>
  <c r="K36" i="27"/>
  <c r="L35" i="27"/>
  <c r="K35" i="27" s="1"/>
  <c r="K34" i="27"/>
  <c r="L33" i="27"/>
  <c r="K33" i="27" s="1"/>
  <c r="K32" i="27"/>
  <c r="L31" i="27"/>
  <c r="K31" i="27" s="1"/>
  <c r="L30" i="27"/>
  <c r="G30" i="27"/>
  <c r="H30" i="27" s="1"/>
  <c r="F30" i="29" s="1"/>
  <c r="S30" i="28" l="1"/>
  <c r="K30" i="28"/>
  <c r="C30" i="31"/>
  <c r="C30" i="32"/>
  <c r="C30" i="30"/>
  <c r="C30" i="18"/>
  <c r="B30" i="31"/>
  <c r="B30" i="32"/>
  <c r="B30" i="30"/>
  <c r="B30" i="18"/>
  <c r="A30" i="31"/>
  <c r="A30" i="32"/>
  <c r="A30" i="30"/>
  <c r="A30" i="18"/>
  <c r="T30" i="28"/>
  <c r="J30" i="29" s="1"/>
  <c r="M30" i="27"/>
  <c r="G30" i="29" s="1"/>
  <c r="K30" i="27"/>
  <c r="D30" i="30" l="1"/>
  <c r="D30" i="31"/>
  <c r="D30" i="32"/>
  <c r="D30" i="18"/>
  <c r="N30" i="27"/>
  <c r="H30" i="29" s="1"/>
  <c r="U30" i="28"/>
  <c r="K30" i="29" l="1"/>
  <c r="V30" i="28"/>
  <c r="M30" i="29" s="1"/>
  <c r="F30" i="31" l="1"/>
  <c r="F30" i="32"/>
  <c r="F30" i="18"/>
  <c r="F30" i="30"/>
  <c r="E30" i="31"/>
  <c r="E30" i="32"/>
  <c r="E30" i="18"/>
  <c r="E30" i="30"/>
  <c r="R52" i="28" l="1"/>
  <c r="R62" i="28"/>
  <c r="D79" i="29"/>
  <c r="D78" i="29"/>
  <c r="D77" i="29"/>
  <c r="D76" i="29"/>
  <c r="D75" i="29"/>
  <c r="D74" i="29"/>
  <c r="D73" i="29"/>
  <c r="D72" i="29"/>
  <c r="D71" i="29"/>
  <c r="D70" i="29"/>
  <c r="B70" i="29"/>
  <c r="A70" i="29"/>
  <c r="B70" i="28"/>
  <c r="L79" i="28"/>
  <c r="C79" i="28"/>
  <c r="L78" i="28"/>
  <c r="C78" i="28"/>
  <c r="L77" i="28"/>
  <c r="C77" i="28"/>
  <c r="L76" i="28"/>
  <c r="C76" i="28"/>
  <c r="L75" i="28"/>
  <c r="C75" i="28"/>
  <c r="L74" i="28"/>
  <c r="J74" i="28"/>
  <c r="C74" i="28"/>
  <c r="L73" i="28"/>
  <c r="J73" i="28"/>
  <c r="C73" i="28"/>
  <c r="L72" i="28"/>
  <c r="J72" i="28"/>
  <c r="C72" i="28"/>
  <c r="R71" i="28"/>
  <c r="L71" i="28"/>
  <c r="J71" i="28"/>
  <c r="C71" i="28"/>
  <c r="R70" i="28"/>
  <c r="L70" i="28"/>
  <c r="J70" i="28"/>
  <c r="C70" i="28"/>
  <c r="A70" i="28"/>
  <c r="K79" i="27"/>
  <c r="K78" i="27"/>
  <c r="K77" i="27"/>
  <c r="K76" i="27"/>
  <c r="L75" i="27"/>
  <c r="K75" i="27" s="1"/>
  <c r="K74" i="27"/>
  <c r="L73" i="27"/>
  <c r="K73" i="27" s="1"/>
  <c r="K72" i="27"/>
  <c r="L71" i="27"/>
  <c r="K71" i="27" s="1"/>
  <c r="L70" i="27"/>
  <c r="G70" i="27"/>
  <c r="B60" i="28"/>
  <c r="K70" i="28" l="1"/>
  <c r="S70" i="28"/>
  <c r="A70" i="31"/>
  <c r="A70" i="32"/>
  <c r="A70" i="30"/>
  <c r="A70" i="18"/>
  <c r="B70" i="31"/>
  <c r="B70" i="32"/>
  <c r="B70" i="30"/>
  <c r="B70" i="18"/>
  <c r="H70" i="27"/>
  <c r="F70" i="29" s="1"/>
  <c r="E70" i="29"/>
  <c r="I70" i="29"/>
  <c r="M70" i="27"/>
  <c r="K70" i="27"/>
  <c r="N70" i="27" l="1"/>
  <c r="H70" i="29" s="1"/>
  <c r="G70" i="29"/>
  <c r="D69" i="29"/>
  <c r="D68" i="29"/>
  <c r="D67" i="29"/>
  <c r="D66" i="29"/>
  <c r="D65" i="29"/>
  <c r="D64" i="29"/>
  <c r="D63" i="29"/>
  <c r="D62" i="29"/>
  <c r="D61" i="29"/>
  <c r="D60" i="29"/>
  <c r="B60" i="29"/>
  <c r="A60" i="29"/>
  <c r="L69" i="28"/>
  <c r="C69" i="28"/>
  <c r="L68" i="28"/>
  <c r="C68" i="28"/>
  <c r="L67" i="28"/>
  <c r="C67" i="28"/>
  <c r="L66" i="28"/>
  <c r="C66" i="28"/>
  <c r="L65" i="28"/>
  <c r="C65" i="28"/>
  <c r="L64" i="28"/>
  <c r="J64" i="28"/>
  <c r="C64" i="28"/>
  <c r="L63" i="28"/>
  <c r="J63" i="28"/>
  <c r="C63" i="28"/>
  <c r="L62" i="28"/>
  <c r="J62" i="28"/>
  <c r="C62" i="28"/>
  <c r="R61" i="28"/>
  <c r="L61" i="28"/>
  <c r="J61" i="28"/>
  <c r="C61" i="28"/>
  <c r="R60" i="28"/>
  <c r="L60" i="28"/>
  <c r="J60" i="28"/>
  <c r="C60" i="28"/>
  <c r="A60" i="28"/>
  <c r="K69" i="27"/>
  <c r="K68" i="27"/>
  <c r="K67" i="27"/>
  <c r="K66" i="27"/>
  <c r="L65" i="27"/>
  <c r="K65" i="27" s="1"/>
  <c r="K64" i="27"/>
  <c r="L63" i="27"/>
  <c r="K63" i="27" s="1"/>
  <c r="K62" i="27"/>
  <c r="L61" i="27"/>
  <c r="K61" i="27" s="1"/>
  <c r="L60" i="27"/>
  <c r="K60" i="27" s="1"/>
  <c r="G60" i="27"/>
  <c r="L51" i="28"/>
  <c r="S60" i="28" l="1"/>
  <c r="A60" i="31"/>
  <c r="A60" i="32"/>
  <c r="A60" i="30"/>
  <c r="A60" i="18"/>
  <c r="B60" i="31"/>
  <c r="B60" i="32"/>
  <c r="B60" i="30"/>
  <c r="B60" i="18"/>
  <c r="K60" i="28"/>
  <c r="E60" i="29"/>
  <c r="H60" i="27"/>
  <c r="I60" i="29"/>
  <c r="M60" i="27"/>
  <c r="U70" i="28" s="1"/>
  <c r="L70" i="29" l="1"/>
  <c r="K70" i="29"/>
  <c r="T70" i="28"/>
  <c r="F60" i="29"/>
  <c r="N60" i="27"/>
  <c r="H60" i="29" s="1"/>
  <c r="G60" i="29"/>
  <c r="B20" i="29"/>
  <c r="B10" i="28"/>
  <c r="B20" i="31" l="1"/>
  <c r="B20" i="32"/>
  <c r="B20" i="30"/>
  <c r="B20" i="18"/>
  <c r="E70" i="31"/>
  <c r="E70" i="32"/>
  <c r="E70" i="30"/>
  <c r="E70" i="18"/>
  <c r="J70" i="29"/>
  <c r="V70" i="28"/>
  <c r="M70" i="29" s="1"/>
  <c r="A50" i="28"/>
  <c r="A40" i="28"/>
  <c r="A20" i="28"/>
  <c r="A50" i="29"/>
  <c r="A40" i="29"/>
  <c r="D59" i="29"/>
  <c r="D58" i="29"/>
  <c r="D57" i="29"/>
  <c r="D56" i="29"/>
  <c r="D55" i="29"/>
  <c r="D54" i="29"/>
  <c r="D53" i="29"/>
  <c r="D52" i="29"/>
  <c r="D51" i="29"/>
  <c r="D50" i="29"/>
  <c r="B50" i="29"/>
  <c r="E49" i="29"/>
  <c r="E48" i="29"/>
  <c r="E47" i="29"/>
  <c r="E46" i="29"/>
  <c r="E45" i="29"/>
  <c r="E44" i="29"/>
  <c r="E43" i="29"/>
  <c r="E42" i="29"/>
  <c r="E41" i="29"/>
  <c r="L40" i="29"/>
  <c r="E40" i="29"/>
  <c r="C40" i="29"/>
  <c r="B40" i="29"/>
  <c r="K59" i="27"/>
  <c r="K58" i="27"/>
  <c r="K57" i="27"/>
  <c r="K56" i="27"/>
  <c r="L55" i="27"/>
  <c r="K55" i="27" s="1"/>
  <c r="K54" i="27"/>
  <c r="L53" i="27"/>
  <c r="K53" i="27" s="1"/>
  <c r="K52" i="27"/>
  <c r="L51" i="27"/>
  <c r="K51" i="27" s="1"/>
  <c r="L50" i="27"/>
  <c r="G50" i="27"/>
  <c r="B50" i="28"/>
  <c r="L59" i="28"/>
  <c r="C59" i="28"/>
  <c r="L58" i="28"/>
  <c r="C58" i="28"/>
  <c r="L57" i="28"/>
  <c r="C57" i="28"/>
  <c r="L56" i="28"/>
  <c r="C56" i="28"/>
  <c r="L55" i="28"/>
  <c r="C55" i="28"/>
  <c r="L54" i="28"/>
  <c r="J54" i="28"/>
  <c r="C54" i="28"/>
  <c r="L53" i="28"/>
  <c r="J53" i="28"/>
  <c r="C53" i="28"/>
  <c r="L52" i="28"/>
  <c r="J52" i="28"/>
  <c r="C52" i="28"/>
  <c r="R51" i="28"/>
  <c r="J51" i="28"/>
  <c r="C51" i="28"/>
  <c r="R50" i="28"/>
  <c r="L50" i="28"/>
  <c r="J50" i="28"/>
  <c r="C50" i="28"/>
  <c r="S50" i="28" l="1"/>
  <c r="K50" i="28"/>
  <c r="B40" i="31"/>
  <c r="B40" i="32"/>
  <c r="B40" i="30"/>
  <c r="B40" i="18"/>
  <c r="C40" i="31"/>
  <c r="C40" i="32"/>
  <c r="C40" i="30"/>
  <c r="C40" i="18"/>
  <c r="B50" i="31"/>
  <c r="B50" i="32"/>
  <c r="B50" i="30"/>
  <c r="B50" i="18"/>
  <c r="A40" i="31"/>
  <c r="A40" i="32"/>
  <c r="A40" i="30"/>
  <c r="A40" i="18"/>
  <c r="A50" i="31"/>
  <c r="A50" i="32"/>
  <c r="A50" i="30"/>
  <c r="A50" i="18"/>
  <c r="F70" i="31"/>
  <c r="F70" i="32"/>
  <c r="F70" i="30"/>
  <c r="F70" i="18"/>
  <c r="D70" i="18"/>
  <c r="D70" i="31"/>
  <c r="D70" i="32"/>
  <c r="D70" i="30"/>
  <c r="I50" i="29"/>
  <c r="H50" i="27"/>
  <c r="T50" i="28" s="1"/>
  <c r="E50" i="29"/>
  <c r="M50" i="27"/>
  <c r="U50" i="28" s="1"/>
  <c r="K50" i="27"/>
  <c r="V50" i="28" l="1"/>
  <c r="U60" i="28"/>
  <c r="K60" i="29" s="1"/>
  <c r="F50" i="29"/>
  <c r="T60" i="28"/>
  <c r="N50" i="27"/>
  <c r="H50" i="29" s="1"/>
  <c r="G50" i="29"/>
  <c r="C49" i="28"/>
  <c r="C48" i="28"/>
  <c r="C47" i="28"/>
  <c r="C46" i="28"/>
  <c r="C45" i="28"/>
  <c r="C44" i="28"/>
  <c r="R13" i="28"/>
  <c r="R12" i="28"/>
  <c r="R11" i="28"/>
  <c r="E60" i="30" l="1"/>
  <c r="E60" i="31"/>
  <c r="E60" i="32"/>
  <c r="E60" i="18"/>
  <c r="V60" i="28"/>
  <c r="M60" i="29" s="1"/>
  <c r="L60" i="29"/>
  <c r="J60" i="29"/>
  <c r="J14" i="28"/>
  <c r="J13" i="28"/>
  <c r="D60" i="31" l="1"/>
  <c r="D60" i="32"/>
  <c r="D60" i="18"/>
  <c r="D60" i="30"/>
  <c r="F60" i="30"/>
  <c r="F60" i="31"/>
  <c r="F60" i="32"/>
  <c r="F60" i="18"/>
  <c r="L40" i="28"/>
  <c r="L41" i="28"/>
  <c r="L42" i="28"/>
  <c r="L43" i="28"/>
  <c r="L44" i="28"/>
  <c r="L45" i="28"/>
  <c r="L46" i="28"/>
  <c r="L47" i="28"/>
  <c r="L48" i="28"/>
  <c r="L49" i="28"/>
  <c r="J22" i="28"/>
  <c r="J23" i="28"/>
  <c r="J24" i="28"/>
  <c r="J12" i="28"/>
  <c r="B40" i="28"/>
  <c r="C40" i="28"/>
  <c r="C41" i="28"/>
  <c r="C42" i="28"/>
  <c r="C43" i="28"/>
  <c r="C24" i="28"/>
  <c r="C25" i="28"/>
  <c r="C26" i="28"/>
  <c r="C27" i="28"/>
  <c r="C28" i="28"/>
  <c r="C29" i="28"/>
  <c r="C21" i="28"/>
  <c r="C22" i="28"/>
  <c r="C23" i="28"/>
  <c r="C15" i="28"/>
  <c r="C16" i="28"/>
  <c r="C17" i="28"/>
  <c r="C18" i="28"/>
  <c r="C19" i="28"/>
  <c r="C14" i="28"/>
  <c r="G20" i="27" l="1"/>
  <c r="H20" i="27" s="1"/>
  <c r="K25" i="27"/>
  <c r="K23" i="27"/>
  <c r="L21" i="27"/>
  <c r="K21" i="27" s="1"/>
  <c r="R21" i="28"/>
  <c r="R22" i="28"/>
  <c r="R23" i="28"/>
  <c r="R24" i="28"/>
  <c r="R25" i="28"/>
  <c r="R26" i="28"/>
  <c r="R27" i="28"/>
  <c r="R28" i="28"/>
  <c r="R29" i="28"/>
  <c r="R20" i="28"/>
  <c r="S20" i="28" s="1"/>
  <c r="R40" i="28"/>
  <c r="S40" i="28" s="1"/>
  <c r="G40" i="27"/>
  <c r="H40" i="27" s="1"/>
  <c r="L40" i="27"/>
  <c r="K40" i="27" s="1"/>
  <c r="B20" i="28"/>
  <c r="L20" i="28"/>
  <c r="L21" i="28"/>
  <c r="L22" i="28"/>
  <c r="L23" i="28"/>
  <c r="L24" i="28"/>
  <c r="L25" i="28"/>
  <c r="L26" i="28"/>
  <c r="L27" i="28"/>
  <c r="L28" i="28"/>
  <c r="L29" i="28"/>
  <c r="L20" i="29"/>
  <c r="E29" i="29"/>
  <c r="E28" i="29"/>
  <c r="E27" i="29"/>
  <c r="E26" i="29"/>
  <c r="E25" i="29"/>
  <c r="E24" i="29"/>
  <c r="E23" i="29"/>
  <c r="E22" i="29"/>
  <c r="E21" i="29"/>
  <c r="E20" i="29"/>
  <c r="C20" i="29"/>
  <c r="A20" i="29"/>
  <c r="L20" i="27"/>
  <c r="K22" i="27"/>
  <c r="K24" i="27"/>
  <c r="K26" i="27"/>
  <c r="K27" i="27"/>
  <c r="K28" i="27"/>
  <c r="K29" i="27"/>
  <c r="K49" i="27"/>
  <c r="K48" i="27"/>
  <c r="K47" i="27"/>
  <c r="K46" i="27"/>
  <c r="L45" i="27"/>
  <c r="K45" i="27" s="1"/>
  <c r="K44" i="27"/>
  <c r="L43" i="27"/>
  <c r="K43" i="27" s="1"/>
  <c r="K42" i="27"/>
  <c r="L41" i="27"/>
  <c r="K41" i="27" s="1"/>
  <c r="L14" i="28"/>
  <c r="L15" i="28"/>
  <c r="L16" i="28"/>
  <c r="L17" i="28"/>
  <c r="L18" i="28"/>
  <c r="L19" i="28"/>
  <c r="L13" i="28"/>
  <c r="G10" i="27"/>
  <c r="H10" i="27" s="1"/>
  <c r="K15" i="27"/>
  <c r="K14" i="27"/>
  <c r="K13" i="27"/>
  <c r="K16" i="27"/>
  <c r="K17" i="27"/>
  <c r="K19" i="27"/>
  <c r="K11" i="27"/>
  <c r="J49" i="28"/>
  <c r="J48" i="28"/>
  <c r="J47" i="28"/>
  <c r="J46" i="28"/>
  <c r="J45" i="28"/>
  <c r="J44" i="28"/>
  <c r="J43" i="28"/>
  <c r="J42" i="28"/>
  <c r="J41" i="28"/>
  <c r="J40" i="28"/>
  <c r="J21" i="28"/>
  <c r="J20" i="28"/>
  <c r="C13" i="28"/>
  <c r="A10" i="28"/>
  <c r="I33" i="5" a="1"/>
  <c r="I33" i="5" s="1"/>
  <c r="C10" i="29"/>
  <c r="C10" i="31" s="1"/>
  <c r="L12" i="28"/>
  <c r="L10" i="28"/>
  <c r="C11" i="28"/>
  <c r="C12" i="28"/>
  <c r="C10" i="28"/>
  <c r="L12" i="27"/>
  <c r="K12" i="27" s="1"/>
  <c r="L18" i="27"/>
  <c r="K18" i="27" s="1"/>
  <c r="L10" i="27"/>
  <c r="K10" i="27" s="1"/>
  <c r="I21" i="5"/>
  <c r="I22" i="5"/>
  <c r="E11" i="29"/>
  <c r="E12" i="29"/>
  <c r="E13" i="29"/>
  <c r="E14" i="29"/>
  <c r="E15" i="29"/>
  <c r="E16" i="29"/>
  <c r="E17" i="29"/>
  <c r="E18" i="29"/>
  <c r="E19" i="29"/>
  <c r="R10" i="28"/>
  <c r="S10" i="28" s="1"/>
  <c r="J11" i="28"/>
  <c r="J10" i="28"/>
  <c r="E10" i="29"/>
  <c r="B10" i="29"/>
  <c r="B10" i="32" s="1"/>
  <c r="A10" i="29"/>
  <c r="A10" i="31" s="1"/>
  <c r="L10" i="29"/>
  <c r="I27" i="5" a="1"/>
  <c r="I27" i="5" l="1"/>
  <c r="A20" i="31"/>
  <c r="A20" i="32"/>
  <c r="A20" i="30"/>
  <c r="A20" i="18"/>
  <c r="C20" i="31"/>
  <c r="C20" i="32"/>
  <c r="C20" i="30"/>
  <c r="C20" i="18"/>
  <c r="K20" i="28"/>
  <c r="T20" i="28" s="1"/>
  <c r="K40" i="28"/>
  <c r="T40" i="28"/>
  <c r="J40" i="29" s="1"/>
  <c r="F40" i="29"/>
  <c r="M50" i="29"/>
  <c r="J50" i="29"/>
  <c r="K50" i="29"/>
  <c r="L50" i="29"/>
  <c r="M20" i="27"/>
  <c r="G20" i="29" s="1"/>
  <c r="K10" i="28"/>
  <c r="T10" i="28" s="1"/>
  <c r="A10" i="18"/>
  <c r="M40" i="27"/>
  <c r="N40" i="27" s="1"/>
  <c r="H40" i="29" s="1"/>
  <c r="A10" i="30"/>
  <c r="A10" i="32"/>
  <c r="B10" i="18"/>
  <c r="B10" i="31"/>
  <c r="B10" i="30"/>
  <c r="C10" i="32"/>
  <c r="M10" i="27"/>
  <c r="N10" i="27" s="1"/>
  <c r="H10" i="29" s="1"/>
  <c r="F20" i="29"/>
  <c r="F10" i="29"/>
  <c r="K20" i="27"/>
  <c r="C10" i="18"/>
  <c r="C10" i="30"/>
  <c r="E50" i="31" l="1"/>
  <c r="E50" i="32"/>
  <c r="E50" i="18"/>
  <c r="E50" i="30"/>
  <c r="D40" i="31"/>
  <c r="D40" i="32"/>
  <c r="D40" i="18"/>
  <c r="D40" i="30"/>
  <c r="D50" i="30"/>
  <c r="D50" i="31"/>
  <c r="D50" i="32"/>
  <c r="D50" i="18"/>
  <c r="F50" i="31"/>
  <c r="F50" i="32"/>
  <c r="F50" i="18"/>
  <c r="F50" i="30"/>
  <c r="O40" i="27"/>
  <c r="U40" i="28"/>
  <c r="K40" i="29" s="1"/>
  <c r="G40" i="29"/>
  <c r="O20" i="27"/>
  <c r="N20" i="27"/>
  <c r="H20" i="29" s="1"/>
  <c r="U20" i="28"/>
  <c r="K20" i="29" s="1"/>
  <c r="G10" i="29"/>
  <c r="U10" i="28"/>
  <c r="K10" i="29" s="1"/>
  <c r="E10" i="32" s="1"/>
  <c r="O10" i="27"/>
  <c r="J10" i="29"/>
  <c r="J20" i="29"/>
  <c r="D20" i="31" l="1"/>
  <c r="D20" i="32"/>
  <c r="D20" i="18"/>
  <c r="D20" i="30"/>
  <c r="E20" i="30"/>
  <c r="E20" i="31"/>
  <c r="E20" i="32"/>
  <c r="E20" i="18"/>
  <c r="E40" i="30"/>
  <c r="E40" i="31"/>
  <c r="E40" i="32"/>
  <c r="E40" i="18"/>
  <c r="V20" i="28"/>
  <c r="M20" i="29" s="1"/>
  <c r="E10" i="31"/>
  <c r="E10" i="30"/>
  <c r="E10" i="18"/>
  <c r="V10" i="28"/>
  <c r="M10" i="29" s="1"/>
  <c r="F10" i="18" s="1"/>
  <c r="V40" i="28"/>
  <c r="D10" i="18"/>
  <c r="D10" i="32"/>
  <c r="D10" i="31"/>
  <c r="D10" i="30"/>
  <c r="F20" i="30" l="1"/>
  <c r="F20" i="31"/>
  <c r="F20" i="32"/>
  <c r="F20" i="18"/>
  <c r="M40" i="29"/>
  <c r="F10" i="30"/>
  <c r="F10" i="31"/>
  <c r="F10" i="32"/>
  <c r="F40" i="30" l="1"/>
  <c r="F40" i="31"/>
  <c r="F40" i="32"/>
  <c r="F40" i="18"/>
  <c r="I37" i="5"/>
  <c r="I36" i="5"/>
  <c r="I35" i="5"/>
  <c r="I34" i="5"/>
  <c r="I31" i="5"/>
  <c r="I30" i="5"/>
  <c r="I29" i="5"/>
  <c r="I28" i="5"/>
</calcChain>
</file>

<file path=xl/comments1.xml><?xml version="1.0" encoding="utf-8"?>
<comments xmlns="http://schemas.openxmlformats.org/spreadsheetml/2006/main">
  <authors>
    <author>NatyT</author>
  </authors>
  <commentList>
    <comment ref="K9" authorId="0" shapeId="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<sst xmlns="http://schemas.openxmlformats.org/spreadsheetml/2006/main" count="862" uniqueCount="524">
  <si>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</si>
  <si>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</si>
  <si>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</si>
  <si>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</si>
  <si>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GESTIÓN DE LA INFORMACIÓN ESTADÍSTICA</t>
  </si>
  <si>
    <t>CONSEJO SUPERIOR DE LA JUDICATURA</t>
  </si>
  <si>
    <t>X</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</si>
  <si>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</si>
  <si>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</si>
  <si>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</si>
  <si>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</si>
  <si>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</si>
  <si>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</si>
  <si>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</si>
  <si>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</si>
  <si>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</si>
  <si>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</si>
  <si>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</si>
  <si>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</si>
  <si>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</si>
  <si>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</si>
  <si>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</si>
  <si>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</si>
  <si>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</si>
  <si>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</si>
  <si>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</si>
  <si>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</si>
  <si>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</si>
  <si>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</si>
  <si>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</si>
  <si>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</si>
  <si>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</si>
  <si>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Consolidar y analizar la información estadística de la gestión judicial, mediante la estandarización de registros, recolección, procesamiento y análisis, con el fin de contribuir a la toma de decisiones del Estado y específicamente del sector justicia, aportar al cumplimento de los objetivos ambientales establecidos en la Institución, articulado con las políticas macro para la preservación del medio ambiente, fortaleciendo la cultura y conciencia ambiental en el marco del Sistema de Gestión de calidad, Medio ambiente, seguridad y salud en el trabajo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</si>
  <si>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</si>
  <si>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</si>
  <si>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</si>
  <si>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</si>
  <si>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</si>
  <si>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</si>
  <si>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</si>
  <si>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</si>
  <si>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</si>
  <si>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</si>
  <si>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</si>
  <si>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</si>
  <si>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</si>
  <si>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</si>
  <si>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</si>
  <si>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</si>
  <si>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</si>
  <si>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</si>
  <si>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</si>
  <si>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</si>
  <si>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</si>
  <si>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</si>
  <si>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</si>
  <si>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</si>
  <si>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</si>
  <si>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</si>
  <si>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</si>
  <si>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</si>
  <si>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</si>
  <si>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</si>
  <si>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</si>
  <si>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</si>
  <si>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</si>
  <si>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</si>
  <si>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</si>
  <si>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</si>
  <si>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</si>
  <si>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</si>
  <si>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</si>
  <si>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</si>
  <si>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</si>
  <si>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</si>
  <si>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</si>
  <si>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</si>
  <si>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</si>
  <si>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</si>
  <si>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</si>
  <si>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</si>
  <si>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</si>
  <si>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</si>
  <si>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</si>
  <si>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</si>
  <si>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</si>
  <si>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</si>
  <si>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</si>
  <si>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</si>
  <si>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</si>
  <si>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</si>
  <si>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</si>
  <si>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</si>
  <si>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</si>
  <si>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</si>
  <si>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</si>
  <si>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</si>
  <si>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</si>
  <si>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</si>
  <si>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</si>
  <si>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</si>
  <si>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</si>
  <si>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</si>
  <si>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</si>
  <si>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</si>
  <si>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</si>
  <si>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</si>
  <si>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</si>
  <si>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</si>
  <si>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</si>
  <si>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</si>
  <si>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</si>
  <si>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</si>
  <si>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</si>
  <si>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</si>
  <si>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</si>
  <si>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</si>
  <si>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</si>
  <si>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</si>
  <si>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</si>
  <si>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</si>
  <si>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</si>
  <si>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</si>
  <si>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</si>
  <si>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</si>
  <si>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</si>
  <si>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</si>
  <si>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</si>
  <si>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</si>
  <si>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</si>
  <si>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</si>
  <si>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</si>
  <si>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</si>
  <si>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</si>
  <si>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</si>
  <si>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</si>
  <si>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</si>
  <si>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</si>
  <si>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</si>
  <si>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</si>
  <si>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</si>
  <si>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</si>
  <si>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</si>
  <si>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</si>
  <si>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</si>
  <si>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</si>
  <si>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</si>
  <si>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</si>
  <si>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</si>
  <si>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</si>
  <si>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</si>
  <si>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</si>
  <si>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</si>
  <si>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</si>
  <si>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</si>
  <si>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</si>
  <si>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</si>
  <si>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</si>
  <si>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</si>
  <si>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</si>
  <si>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</si>
  <si>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</si>
  <si>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</si>
  <si>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</si>
  <si>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</si>
  <si>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</si>
  <si>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</si>
  <si>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</si>
  <si>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</si>
  <si>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</si>
  <si>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</si>
  <si>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</si>
  <si>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</si>
  <si>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</si>
  <si>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</si>
  <si>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</si>
  <si>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</si>
  <si>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</si>
  <si>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</si>
  <si>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</si>
  <si>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</si>
  <si>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</si>
  <si>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</si>
  <si>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</si>
  <si>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</si>
  <si>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</si>
  <si>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</si>
  <si>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</si>
  <si>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</si>
  <si>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</si>
  <si>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</si>
  <si>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</si>
  <si>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</si>
  <si>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</si>
  <si>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</si>
  <si>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</si>
  <si>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</si>
  <si>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</si>
  <si>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</si>
  <si>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</si>
  <si>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</si>
  <si>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</si>
  <si>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</si>
  <si>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</si>
  <si>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</si>
  <si>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</si>
  <si>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</si>
  <si>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</si>
  <si>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</si>
  <si>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</si>
  <si>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</si>
  <si>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</si>
  <si>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</si>
  <si>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</si>
  <si>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</si>
  <si>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</si>
  <si>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</si>
  <si>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</si>
  <si>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</si>
  <si>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</si>
  <si>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</si>
  <si>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</si>
  <si>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</si>
  <si>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</si>
  <si>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</si>
  <si>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</si>
  <si>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</si>
  <si>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</si>
  <si>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</si>
  <si>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</si>
  <si>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</si>
  <si>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</si>
  <si>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</si>
  <si>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</si>
  <si>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</si>
  <si>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</si>
  <si>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</si>
  <si>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</si>
  <si>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</si>
  <si>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</si>
  <si>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</si>
  <si>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</si>
  <si>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</si>
  <si>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</si>
  <si>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</si>
  <si>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</si>
  <si>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</si>
  <si>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</si>
  <si>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</si>
  <si>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</si>
  <si>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</si>
  <si>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</si>
  <si>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</si>
  <si>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</si>
  <si>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</si>
  <si>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</si>
  <si>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</si>
  <si>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</si>
  <si>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</si>
  <si>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</si>
  <si>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</si>
  <si>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</si>
  <si>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</si>
  <si>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</si>
  <si>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 xml:space="preserve">Nivel Central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</si>
  <si>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</si>
  <si>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</si>
  <si>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</si>
  <si>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</si>
  <si>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</si>
  <si>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</si>
  <si>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</si>
  <si>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</si>
  <si>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</si>
  <si>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</si>
  <si>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</si>
  <si>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</si>
  <si>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</si>
  <si>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</si>
  <si>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</si>
  <si>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</si>
  <si>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</si>
  <si>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</si>
  <si>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</si>
  <si>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Inexactitud en la recolección de la Información Estadística por parte de los funcionarios de los despachos judiciales</t>
  </si>
  <si>
    <t xml:space="preserve"> Posibilidad de incumplimiento de metas establecidas debido a la  presentación de datos o estimaciones equivocadas o incompletas relacionadas con la gestión judicial.</t>
  </si>
  <si>
    <t>1.Inadecuada recolección, revisión y validación de los datos para el  diligenciamiento de los formularios  de estadísticas judiciales (movimiento y trámite de procesos)</t>
  </si>
  <si>
    <t>Afectación de reputacion,imagén,  credibilidad, satisfacción de usuarios y PI</t>
  </si>
  <si>
    <t xml:space="preserve">De la entidad, seccional, despachos a nivel departamental </t>
  </si>
  <si>
    <t>2. Falta de verificación de los datos  antes de finalizar el reporte de estadístico por parte de los funcionarios responsables del diligenciamiento.</t>
  </si>
  <si>
    <t>Incumplimiento de las metas establecidas</t>
  </si>
  <si>
    <t>Incumplimiento del 40% de los indicadores del proceso</t>
  </si>
  <si>
    <t xml:space="preserve">3.Carencia de verificación por parte de los Consejos Seccionales  </t>
  </si>
  <si>
    <t>5.Alto volumen de carga laboral</t>
  </si>
  <si>
    <t>Incumplimiento</t>
  </si>
  <si>
    <t>Falta de concientización sobre la importancia que tienen los datos estadísticos para la toma de decisiones de la Corporación.</t>
  </si>
  <si>
    <t>1.Ausencia de información en los despachos judiciales para la obtención de datos necesarios para el diligenciamiento de los formularios</t>
  </si>
  <si>
    <t xml:space="preserve">De la entidad y sector justicia a nivel nacional </t>
  </si>
  <si>
    <t xml:space="preserve">2. No cargue de la información estadística por saturación de usuarios en el Sistema de Información Estadística de la Rama Judicial - SIERJU </t>
  </si>
  <si>
    <t>3.Falta de control por parte de los Consejo Seccionales</t>
  </si>
  <si>
    <t>4. Falta de aplicación del Acuerdo que reglamentara el SIERJU frente a las acciones que debe tomar el Consejo Superior.</t>
  </si>
  <si>
    <t>Pérdida o extravío de la información</t>
  </si>
  <si>
    <t>Pérdida total o parcial de la información por fallas técnicas o tecnológicas en las herramientas disponibles</t>
  </si>
  <si>
    <t>1 .Falla o ausencia de conexión a internet.</t>
  </si>
  <si>
    <t>2. Hacker y / o virus informativo</t>
  </si>
  <si>
    <t xml:space="preserve">3.	Daño en los servidores
 </t>
  </si>
  <si>
    <t>4. Modificaciones en las formulas.</t>
  </si>
  <si>
    <t>5 Consultas remotas sin protocolos de acceso.</t>
  </si>
  <si>
    <t>6. Control de archivos y sus versionamientos en las diferentes herramientas</t>
  </si>
  <si>
    <t xml:space="preserve">Recibir dádivas o beneficios a nombre propio o de terceros para, no entregar o entregar información privilegiada o confidencial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</si>
  <si>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</si>
  <si>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Plan Anticorrupción y  de los  valores y principios propios de la entidad.
</t>
  </si>
  <si>
    <t xml:space="preserve">PARA LOS RIESGOS DE CORRUPCIÓN POR POLÍTICA EL IMPACTO SIEMPRE SERÁ MAYOR O CATASTRÓFICO Y SU REDACCIÓN  DEBE CONSERVAR EL MODELO PROPUESTO </t>
  </si>
  <si>
    <t xml:space="preserve">2. Desconocimiento y no aplicación del Código de Ética y Buen Gobierno.    
</t>
  </si>
  <si>
    <t>3.Carencia de compromiso  y transparencia de los servidores judiciales</t>
  </si>
  <si>
    <t>4.Deficiencia de  controles en el trámite  de los documentos</t>
  </si>
  <si>
    <t xml:space="preserve">5. No aplicación adecuada de los procedimientos de control </t>
  </si>
  <si>
    <t>Ofrecer, prometer, entregar, aceptar o solicitar una ventaja indebida para modificar los resultados estadísticos, con el objeto de favorecer intereses propios o de terceros.</t>
  </si>
  <si>
    <t xml:space="preserve">Cuando por indebido interés se permite manipular, sustraer, extraviar información estadística propiciando negligencia o favorecimiento propio o de terceros. </t>
  </si>
  <si>
    <t>1. Falta de ética de los servidores públicos (Debilidades en principios y valores)</t>
  </si>
  <si>
    <t>2. Falta de ética de terceros interesados  (Debilidades principios y valores)</t>
  </si>
  <si>
    <t>Afectación Económica</t>
  </si>
  <si>
    <t>Afectación al presupuesto en un valor ≥50%.</t>
  </si>
  <si>
    <t>3. Desconocimento de la normatividad y  aplicabilidad  del Acuerdo PSAA16 - 10476 "Por el cual se ajusta el Reglamento del Sistema de Información Estadística de la Rama Judicial - SIERJU" establecido por el  Consejo Superior de la Judicatura para el reporte de la gestión de los despachos judiciales.</t>
  </si>
  <si>
    <t>Incumplimiento del 20% de los indicadores del proceso</t>
  </si>
  <si>
    <t>4. Indebida manipulación del aplicativo SIERJU</t>
  </si>
  <si>
    <t>Ofrecer, prometer, entregar, aceptar o solicitar una ventaja indebida para influir o direccionar la evaluación de proponentes en los procesos de selección de contratistas, con el objetivo de favorecer intereses propios o de terceros (Fase precontractual).</t>
  </si>
  <si>
    <t>Cuando se favorece indebidamente a oferentes a través de evaluaciones de propuestas que direccionen la elección o designación de contratistas en la fase precontractual de proyectos con recursos públicos, en beneficio propio o de terceros.</t>
  </si>
  <si>
    <t xml:space="preserve">De un área del nivel central, seccional o despacho judicial </t>
  </si>
  <si>
    <t>Afectación al presupuesto en un valor &lt;0,5% y ≥1%.</t>
  </si>
  <si>
    <t>3. Falta de controles en la evaluación de proponentes de la contratación</t>
  </si>
  <si>
    <t>Ofrecer, prometer, entregar, aceptar o solicitar una ventaja indebida para influir o direccionar los conceptos en la supervisión técnica en los procesos de contratación con el objetivo de favorecer intereses propios o de terceros.</t>
  </si>
  <si>
    <t>Cuando se favorece indebidamente a contratistas a través de conceptos en la supervisión técnica que direccionen la ejecución del contrato en beneficio propio o de terceros.</t>
  </si>
  <si>
    <t>Afectación al presupuesto  en un valor  &lt;1% y ≥5%.</t>
  </si>
  <si>
    <t>3. Falta de controles en la supervisión técnica del contrato</t>
  </si>
  <si>
    <t xml:space="preserve">MATRIZ DE RIESGOS </t>
  </si>
  <si>
    <t>EVALUACIÓN DE RIESGO - VALORACIÓN DE LOS CONTROLES</t>
  </si>
  <si>
    <t>EVALUACIÓN DEL RIESGO - NIVEL DEL RIESGO RESIDUAL</t>
  </si>
  <si>
    <t xml:space="preserve">RIESGO </t>
  </si>
  <si>
    <t>No. Control</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</si>
  <si>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</si>
  <si>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</si>
  <si>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</si>
  <si>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</si>
  <si>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</si>
  <si>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</si>
  <si>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</si>
  <si>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</si>
  <si>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</si>
  <si>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</si>
  <si>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</si>
  <si>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SI</t>
  </si>
  <si>
    <t xml:space="preserve">Divulgación de la norma ISO 37001:2016, Plan de Anticorrupción  formación en valores y principios propios de la entidad </t>
  </si>
  <si>
    <t>Divulgación del Código de Etica de Buen Gobierno a traves de la  página web de la Rama Judicial</t>
  </si>
  <si>
    <t>Divulgación del Plan Anticorrupción y de Atención al Ciudadano.</t>
  </si>
  <si>
    <t>Informes de Gestión seguimiento a la contratación, rendición de cuentas, Auditorias Internas, Externas de Control Interno y de entes de control.</t>
  </si>
  <si>
    <t>Monitoreo y control por medio de las Auditorias Internas, Externas de Control Interno y de entes de control</t>
  </si>
  <si>
    <t>Realizar de programas de formación, capacitación y sensibilización en temas de probidad y ética de lo público.</t>
  </si>
  <si>
    <t xml:space="preserve">Socializar el SGAS del Consejo Superior de la Judicatura. </t>
  </si>
  <si>
    <t xml:space="preserve">1. Jornadas de capacitación, manuales para el diligenciamiento de los formularios de reporte de gestión.
2. Gestión de novedades en los formularios de recolección de información estadística para realizar los ajustes correspondientes.
3. Inducción a través de medios tecnológicos para soporte en el reporte de los Consejos Seccionales y despachos judiciales. </t>
  </si>
  <si>
    <t>1. Controles establecidos en el Acuerdo PSAA16 - 10476. Roles y deberes de los admisnistradores y funcionarios.
2.  Realización de los ajustes respectivos a los  reportes de gestión mediante oficios de posibles inconsistencias enviados a los consejos seccionales para que sean modificados por los despachos identificados. 
3. Cargue diario de los registros en la bodega de datos del BI.</t>
  </si>
  <si>
    <t xml:space="preserve">Creación de un comité de evaluación de proponentes que califica las propuestas con unos criterios de enfoque técnico, aproximación metodológica, conceptual y  plan de trabajo. </t>
  </si>
  <si>
    <t>Designación por parte de la directora de la unidad para el apoyo a la supervisón tecnica de los contratos adjudicados.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</si>
  <si>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</si>
  <si>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</si>
  <si>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</si>
  <si>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</si>
  <si>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</si>
  <si>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</si>
  <si>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</si>
  <si>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</si>
  <si>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</si>
  <si>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</si>
  <si>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</si>
  <si>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</si>
  <si>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</si>
  <si>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</si>
  <si>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</si>
  <si>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Evitar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</si>
  <si>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</si>
  <si>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</si>
  <si>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</si>
  <si>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</si>
  <si>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</si>
  <si>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</si>
  <si>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</si>
  <si>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</si>
  <si>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</si>
  <si>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</si>
  <si>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</si>
  <si>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</si>
  <si>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</si>
  <si>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</si>
  <si>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</si>
  <si>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</si>
  <si>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</si>
  <si>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</si>
  <si>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</si>
  <si>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</si>
  <si>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</si>
  <si>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</si>
  <si>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</si>
  <si>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</si>
  <si>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 xml:space="preserve">De la entidad, seccional, despachos a nivel local o municipal </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</si>
  <si>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</si>
  <si>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</si>
  <si>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</si>
  <si>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</si>
  <si>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</si>
  <si>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</si>
  <si>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&lt;5% y  ≥20%.</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</si>
  <si>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</si>
  <si>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</si>
  <si>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</si>
  <si>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</si>
  <si>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</si>
  <si>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</si>
  <si>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</si>
  <si>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</si>
  <si>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</si>
  <si>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</si>
  <si>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</si>
  <si>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</si>
  <si>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</si>
  <si>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</si>
  <si>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</si>
  <si>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</si>
  <si>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</si>
  <si>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</si>
  <si>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</si>
  <si>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</si>
  <si>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</si>
  <si>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</si>
  <si>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</si>
  <si>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</si>
  <si>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</si>
  <si>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</si>
  <si>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</si>
  <si>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</si>
  <si>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</si>
  <si>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</si>
  <si>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</si>
  <si>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</si>
  <si>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</si>
  <si>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</si>
  <si>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</si>
  <si>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</si>
  <si>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</si>
  <si>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</si>
  <si>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</si>
  <si>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</si>
  <si>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</si>
  <si>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</si>
  <si>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</si>
  <si>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</si>
  <si>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</si>
  <si>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</si>
  <si>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</si>
  <si>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</si>
  <si>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</si>
  <si>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</si>
  <si>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</si>
  <si>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</si>
  <si>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</si>
  <si>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</si>
  <si>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</si>
  <si>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</si>
  <si>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</si>
  <si>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</si>
  <si>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</si>
  <si>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</si>
  <si>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</si>
  <si>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</si>
  <si>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</si>
  <si>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</si>
  <si>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</si>
  <si>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</si>
  <si>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</si>
  <si>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</si>
  <si>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</si>
  <si>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</si>
  <si>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</si>
  <si>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</si>
  <si>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</si>
  <si>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</si>
  <si>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</si>
  <si>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</si>
  <si>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</si>
  <si>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</si>
  <si>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</si>
  <si>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</si>
  <si>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</si>
  <si>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CONSEJO SECCIONAL DE LA JUDICATURA DEL HUILA</t>
  </si>
  <si>
    <t>4. .Incumplimiento en la fechas de reporte de la gestión estadística por parte de los despachos judiciales.</t>
  </si>
  <si>
    <t>Durante el primer trimestre, 
No se materializó el riesgo</t>
  </si>
  <si>
    <t>CONSEJO SECCIONAL DE LA JUDICATURA DEL HUILA / DIRECCIÓN EJECUTIVA SECCIONAL DE ADMINISTRACIÓN JUDICIAL NEIVA</t>
  </si>
  <si>
    <t xml:space="preserve">CONSEJO SECCIONAL DE LA JUDICATURA DEL HUILA </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</si>
  <si>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</si>
  <si>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</si>
  <si>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</si>
  <si>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</si>
  <si>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Mantener la certificación operaciones inseguras: Sellos de bioseguridad huella de confianza</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</si>
  <si>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</si>
  <si>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</si>
  <si>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</si>
  <si>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</si>
  <si>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</si>
  <si>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</si>
  <si>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</si>
  <si>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</si>
  <si>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APOYO: 
INFORMACIÓN ESTADÍSTICA</t>
  </si>
  <si>
    <t>Nivel Central - Nivel Seccional</t>
  </si>
  <si>
    <t>Criterios para valorar la eficacia de  los controles preventivos</t>
  </si>
  <si>
    <t>Presidente del Consejo Seccional de la Judicatura  del Huila con el apoyo de los Auxiliares Judiciales, realiza el seguimiento de manera mensual, a la dispobibilidad de los diferentes canales de la publicación de la información Estadistica disponible conforme a los lineamiento en la divulgación y aplicación de los instrumentos, manuales e indicadores propios de la gestión estadística. Como evidencia: Acuerdo Reglamentario del SIERJU y Manual Instructivo publicado.</t>
  </si>
  <si>
    <t>Presidente del Consejo Seccional de la Judicatura  del Huila con el apoyo de los Auxiliares Judiciales, realiza el seguimiento de manera mensual, al cronograma para el reporte y corte de información en el Sistema. A Partir del análisis de la idoneidad de la herramienta de captura de información, se definen las fechas de reporte, procesamiento y el correspondiente corte de información, atendiendo lo señalado en el Acuerdo del Consejo Superior de la Judicatura. como evidencia  se tiene Acuerdo reglamentario del SIERJU</t>
  </si>
  <si>
    <t>Durante el segundo trimestre, 
No se materializó el riesgo</t>
  </si>
  <si>
    <t>Durante el segundo trimestre, 
No se materializó el riesgo
Se mantiene actualizada la información.</t>
  </si>
  <si>
    <t>Plan Estadístico que incluye las actividades para recolectar, procesar y analizar información, de acuerdo con la prioridad definidas en las especialidades de la Rama Judicial y las funciones asignadas a la División de Estadística</t>
  </si>
  <si>
    <t>Definir y ajustar los instrumentos de recolección de la información a partir de necesidades de los usuarios y/o cambios procedimentales definidos por el legislador, entre otros.</t>
  </si>
  <si>
    <t>Sistema de Información Estadística de la Rama Judicial - SIERJU, tanto en funcionalidad como en soporte de la herramienta.</t>
  </si>
  <si>
    <t>ANÁLISIS DEL RESULTADO FINAL 
2 TRIMESTRE</t>
  </si>
  <si>
    <t>MATRIZ DE RIESGOS</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</si>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</sst>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10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Calibri"/>
      <family val="2"/>
      <scheme val="minor"/>
    </font>
    <font>
      <b/>
      <sz val="16"/>
      <color theme="0"/>
      <name val="Arial"/>
      <family val="2"/>
    </font>
    <font>
      <b/>
      <sz val="22"/>
      <color theme="0"/>
      <name val="Arial"/>
      <family val="2"/>
    </font>
    <font>
      <b/>
      <sz val="11"/>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8"/>
      <color rgb="FF000000"/>
      <name val="Times New Roman"/>
      <family val="1"/>
    </font>
    <font>
      <b/>
      <sz val="8"/>
      <color rgb="FF767171"/>
      <name val="Times New Roman"/>
      <family val="1"/>
    </font>
    <font>
      <sz val="11"/>
      <color theme="1"/>
      <name val="Roboto"/>
    </font>
    <font>
      <b/>
      <sz val="14"/>
      <color theme="1"/>
      <name val="Arial Narrow"/>
      <family val="2"/>
    </font>
    <font>
      <b/>
      <sz val="11"/>
      <name val="Azo Sans Medium"/>
    </font>
    <font>
      <b/>
      <sz val="11"/>
      <color theme="0"/>
      <name val="Azo Sans Medium"/>
    </font>
    <font>
      <sz val="11"/>
      <color theme="1"/>
      <name val="Belyrium"/>
    </font>
    <font>
      <sz val="12"/>
      <name val="Calibri"/>
      <family val="2"/>
      <scheme val="minor"/>
    </font>
    <font>
      <sz val="14"/>
      <name val="Calibri"/>
      <family val="2"/>
      <scheme val="minor"/>
    </font>
    <font>
      <sz val="14"/>
      <color theme="1"/>
      <name val="Calibri"/>
      <family val="2"/>
      <scheme val="minor"/>
    </font>
    <font>
      <sz val="16"/>
      <color theme="4"/>
      <name val="Calibri"/>
      <family val="2"/>
      <scheme val="minor"/>
    </font>
    <font>
      <sz val="16"/>
      <name val="Calibri"/>
      <family val="2"/>
      <scheme val="minor"/>
    </font>
    <font>
      <b/>
      <sz val="18"/>
      <color theme="1"/>
      <name val="Arial Narrow"/>
      <family val="2"/>
    </font>
    <font>
      <sz val="18"/>
      <color theme="1"/>
      <name val="Arial Narrow"/>
      <family val="2"/>
    </font>
    <font>
      <b/>
      <sz val="20"/>
      <color theme="1"/>
      <name val="Arial Narrow"/>
      <family val="2"/>
    </font>
    <font>
      <b/>
      <sz val="12"/>
      <color theme="0"/>
      <name val="Arial Narrow"/>
      <family val="2"/>
    </font>
    <font>
      <sz val="12"/>
      <color theme="1"/>
      <name val="Roboto"/>
    </font>
    <font>
      <b/>
      <sz val="12"/>
      <color theme="1"/>
      <name val="Calibri"/>
      <family val="2"/>
      <scheme val="minor"/>
    </font>
    <font>
      <sz val="12"/>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6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thin">
        <color indexed="64"/>
      </left>
      <right style="medium">
        <color indexed="64"/>
      </right>
      <top/>
      <bottom style="medium">
        <color indexed="64"/>
      </bottom>
      <diagonal/>
    </border>
    <border>
      <left style="thick">
        <color theme="0"/>
      </left>
      <right style="thick">
        <color theme="0"/>
      </right>
      <top style="thin">
        <color theme="0"/>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ck">
        <color theme="0"/>
      </bottom>
      <diagonal/>
    </border>
    <border>
      <left/>
      <right/>
      <top style="medium">
        <color indexed="64"/>
      </top>
      <bottom style="thick">
        <color theme="0"/>
      </bottom>
      <diagonal/>
    </border>
    <border>
      <left/>
      <right style="thick">
        <color theme="0"/>
      </right>
      <top style="medium">
        <color indexed="64"/>
      </top>
      <bottom style="thick">
        <color theme="0"/>
      </bottom>
      <diagonal/>
    </border>
    <border>
      <left style="thick">
        <color theme="0"/>
      </left>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style="thick">
        <color theme="0"/>
      </right>
      <top style="thick">
        <color theme="0"/>
      </top>
      <bottom/>
      <diagonal/>
    </border>
    <border>
      <left style="thick">
        <color theme="0"/>
      </left>
      <right style="medium">
        <color indexed="64"/>
      </right>
      <top style="thick">
        <color theme="0"/>
      </top>
      <bottom/>
      <diagonal/>
    </border>
    <border>
      <left style="medium">
        <color indexed="64"/>
      </left>
      <right style="thick">
        <color theme="0"/>
      </right>
      <top/>
      <bottom/>
      <diagonal/>
    </border>
    <border>
      <left style="thick">
        <color theme="0"/>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theme="1"/>
      </right>
      <top style="medium">
        <color indexed="64"/>
      </top>
      <bottom style="thin">
        <color theme="1"/>
      </bottom>
      <diagonal/>
    </border>
    <border>
      <left style="medium">
        <color indexed="64"/>
      </left>
      <right/>
      <top style="medium">
        <color indexed="64"/>
      </top>
      <bottom style="thick">
        <color theme="0"/>
      </bottom>
      <diagonal/>
    </border>
    <border>
      <left style="thick">
        <color theme="0"/>
      </left>
      <right style="thick">
        <color theme="0"/>
      </right>
      <top style="medium">
        <color indexed="64"/>
      </top>
      <bottom style="thick">
        <color theme="0"/>
      </bottom>
      <diagonal/>
    </border>
    <border>
      <left style="thick">
        <color theme="0"/>
      </left>
      <right style="thick">
        <color theme="0"/>
      </right>
      <top style="medium">
        <color indexed="64"/>
      </top>
      <bottom/>
      <diagonal/>
    </border>
    <border>
      <left style="thick">
        <color theme="0"/>
      </left>
      <right style="medium">
        <color indexed="64"/>
      </right>
      <top style="medium">
        <color indexed="64"/>
      </top>
      <bottom style="thick">
        <color theme="0"/>
      </bottom>
      <diagonal/>
    </border>
    <border>
      <left style="medium">
        <color indexed="64"/>
      </left>
      <right style="thick">
        <color theme="0"/>
      </right>
      <top style="thick">
        <color theme="0"/>
      </top>
      <bottom style="medium">
        <color indexed="64"/>
      </bottom>
      <diagonal/>
    </border>
    <border>
      <left style="thick">
        <color theme="0"/>
      </left>
      <right style="thick">
        <color theme="0"/>
      </right>
      <top style="thick">
        <color theme="0"/>
      </top>
      <bottom style="medium">
        <color indexed="64"/>
      </bottom>
      <diagonal/>
    </border>
    <border>
      <left style="thick">
        <color theme="0"/>
      </left>
      <right style="thick">
        <color theme="0"/>
      </right>
      <top/>
      <bottom style="medium">
        <color indexed="64"/>
      </bottom>
      <diagonal/>
    </border>
    <border>
      <left style="thick">
        <color theme="0"/>
      </left>
      <right style="medium">
        <color indexed="64"/>
      </right>
      <top style="thick">
        <color theme="0"/>
      </top>
      <bottom style="medium">
        <color indexed="64"/>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84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40" xfId="0" applyFont="1" applyFill="1" applyBorder="1" applyAlignment="1" applyProtection="1">
      <alignment horizontal="center" vertical="center" textRotation="90"/>
      <protection locked="0"/>
    </xf>
    <xf numFmtId="0" fontId="36" fillId="4" borderId="40"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40" xfId="0" applyFont="1" applyFill="1" applyBorder="1" applyAlignment="1" applyProtection="1">
      <alignment vertical="center" wrapText="1"/>
      <protection locked="0"/>
    </xf>
    <xf numFmtId="0" fontId="35" fillId="4" borderId="40" xfId="0" applyFont="1" applyFill="1" applyBorder="1" applyAlignment="1" applyProtection="1">
      <alignment horizontal="center" vertical="center" wrapText="1"/>
      <protection locked="0"/>
    </xf>
    <xf numFmtId="2" fontId="0" fillId="0" borderId="0" xfId="0" applyNumberFormat="1"/>
    <xf numFmtId="4" fontId="0" fillId="0" borderId="25" xfId="0" applyNumberFormat="1" applyBorder="1" applyAlignment="1">
      <alignment vertical="center" wrapText="1"/>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11" fillId="3" borderId="8" xfId="0" applyFont="1" applyFill="1" applyBorder="1"/>
    <xf numFmtId="0" fontId="30"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1" fillId="0" borderId="0" xfId="0" applyFont="1" applyAlignment="1">
      <alignment horizontal="center" vertical="center"/>
    </xf>
    <xf numFmtId="0" fontId="42" fillId="0" borderId="0" xfId="0" applyFont="1" applyAlignment="1">
      <alignment horizontal="center" vertical="center" wrapText="1"/>
    </xf>
    <xf numFmtId="0" fontId="43" fillId="6" borderId="0" xfId="0" applyFont="1" applyFill="1" applyAlignment="1">
      <alignment horizontal="center" vertical="center" wrapText="1" readingOrder="1"/>
    </xf>
    <xf numFmtId="0" fontId="44" fillId="3" borderId="0" xfId="0" applyFont="1" applyFill="1"/>
    <xf numFmtId="0" fontId="43" fillId="6" borderId="34" xfId="0" applyFont="1" applyFill="1" applyBorder="1" applyAlignment="1">
      <alignment horizontal="center" vertical="center" wrapText="1" readingOrder="1"/>
    </xf>
    <xf numFmtId="0" fontId="45" fillId="7" borderId="8" xfId="0" applyFont="1" applyFill="1" applyBorder="1" applyAlignment="1">
      <alignment horizontal="center" vertical="center" wrapText="1" readingOrder="1"/>
    </xf>
    <xf numFmtId="9" fontId="45" fillId="0" borderId="23" xfId="4" applyFont="1" applyBorder="1" applyAlignment="1">
      <alignment horizontal="center" vertical="center" wrapText="1" readingOrder="1"/>
    </xf>
    <xf numFmtId="0" fontId="45" fillId="0" borderId="23" xfId="0" applyFont="1" applyBorder="1" applyAlignment="1">
      <alignment horizontal="justify" vertical="center" wrapText="1" readingOrder="1"/>
    </xf>
    <xf numFmtId="1" fontId="45" fillId="0" borderId="24" xfId="3" applyNumberFormat="1" applyFont="1" applyBorder="1" applyAlignment="1">
      <alignment horizontal="center" vertical="center" wrapText="1" readingOrder="1"/>
    </xf>
    <xf numFmtId="0" fontId="45" fillId="8" borderId="8" xfId="0" applyFont="1" applyFill="1" applyBorder="1" applyAlignment="1">
      <alignment horizontal="center" vertical="center" wrapText="1" readingOrder="1"/>
    </xf>
    <xf numFmtId="0" fontId="45" fillId="9" borderId="8" xfId="0" applyFont="1" applyFill="1" applyBorder="1" applyAlignment="1">
      <alignment horizontal="center" vertical="center" wrapText="1" readingOrder="1"/>
    </xf>
    <xf numFmtId="0" fontId="45" fillId="10" borderId="8" xfId="0" applyFont="1" applyFill="1" applyBorder="1" applyAlignment="1">
      <alignment horizontal="center" vertical="center" wrapText="1" readingOrder="1"/>
    </xf>
    <xf numFmtId="0" fontId="46" fillId="11" borderId="8" xfId="0" applyFont="1" applyFill="1" applyBorder="1" applyAlignment="1">
      <alignment horizontal="center" vertical="center" wrapText="1" readingOrder="1"/>
    </xf>
    <xf numFmtId="0" fontId="45" fillId="3" borderId="0" xfId="0" applyFont="1" applyFill="1" applyAlignment="1">
      <alignment horizontal="justify" vertical="center" wrapText="1" readingOrder="1"/>
    </xf>
    <xf numFmtId="0" fontId="47" fillId="3" borderId="0" xfId="0" applyFont="1" applyFill="1"/>
    <xf numFmtId="0" fontId="42" fillId="3" borderId="0" xfId="0" applyFont="1" applyFill="1" applyAlignment="1">
      <alignment horizontal="center" vertical="center" wrapText="1"/>
    </xf>
    <xf numFmtId="0" fontId="47" fillId="0" borderId="0" xfId="0" applyFont="1"/>
    <xf numFmtId="0" fontId="45" fillId="7" borderId="23" xfId="0" applyFont="1" applyFill="1" applyBorder="1" applyAlignment="1">
      <alignment horizontal="center" vertical="center" wrapText="1" readingOrder="1"/>
    </xf>
    <xf numFmtId="0" fontId="45" fillId="8" borderId="24" xfId="0" applyFont="1" applyFill="1" applyBorder="1" applyAlignment="1">
      <alignment horizontal="center" vertical="center" wrapText="1" readingOrder="1"/>
    </xf>
    <xf numFmtId="0" fontId="45" fillId="9" borderId="24" xfId="0" applyFont="1" applyFill="1" applyBorder="1" applyAlignment="1">
      <alignment horizontal="center" vertical="center" wrapText="1" readingOrder="1"/>
    </xf>
    <xf numFmtId="0" fontId="45" fillId="10" borderId="24" xfId="0" applyFont="1" applyFill="1" applyBorder="1" applyAlignment="1">
      <alignment horizontal="center" vertical="center" wrapText="1" readingOrder="1"/>
    </xf>
    <xf numFmtId="0" fontId="46" fillId="11" borderId="24" xfId="0" applyFont="1" applyFill="1" applyBorder="1" applyAlignment="1">
      <alignment horizontal="center" vertical="center" wrapText="1" readingOrder="1"/>
    </xf>
    <xf numFmtId="0" fontId="48" fillId="3" borderId="0" xfId="0" applyFont="1" applyFill="1"/>
    <xf numFmtId="1" fontId="47" fillId="3" borderId="0" xfId="0" applyNumberFormat="1" applyFont="1" applyFill="1" applyAlignment="1">
      <alignment horizontal="center"/>
    </xf>
    <xf numFmtId="0" fontId="49" fillId="3" borderId="0" xfId="0" applyFont="1" applyFill="1" applyAlignment="1">
      <alignment vertical="center"/>
    </xf>
    <xf numFmtId="0" fontId="47" fillId="3" borderId="0" xfId="0" applyFont="1" applyFill="1" applyAlignment="1">
      <alignment horizontal="center" vertical="center"/>
    </xf>
    <xf numFmtId="0" fontId="0" fillId="3" borderId="77" xfId="0" applyFill="1" applyBorder="1"/>
    <xf numFmtId="0" fontId="4" fillId="3" borderId="55" xfId="0" applyFont="1" applyFill="1" applyBorder="1" applyAlignment="1">
      <alignment horizontal="center" vertical="center"/>
    </xf>
    <xf numFmtId="0" fontId="4" fillId="3" borderId="7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3" fillId="6" borderId="0" xfId="0" applyFont="1" applyFill="1" applyAlignment="1">
      <alignment vertical="center" wrapText="1" readingOrder="1"/>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2" fillId="3" borderId="8" xfId="0" applyFont="1" applyFill="1" applyBorder="1" applyAlignment="1">
      <alignment horizontal="center" vertical="center" wrapText="1"/>
    </xf>
    <xf numFmtId="0" fontId="47" fillId="3" borderId="8" xfId="0" applyFont="1" applyFill="1" applyBorder="1"/>
    <xf numFmtId="1" fontId="45" fillId="0" borderId="8" xfId="3" applyNumberFormat="1" applyFont="1" applyBorder="1" applyAlignment="1">
      <alignment horizontal="center" vertical="center" wrapText="1" readingOrder="1"/>
    </xf>
    <xf numFmtId="1" fontId="45" fillId="0" borderId="91" xfId="3" applyNumberFormat="1" applyFont="1" applyBorder="1" applyAlignment="1">
      <alignment horizontal="center" vertical="center" wrapText="1" readingOrder="1"/>
    </xf>
    <xf numFmtId="0" fontId="45" fillId="7" borderId="92" xfId="0" applyFont="1" applyFill="1" applyBorder="1" applyAlignment="1">
      <alignment horizontal="center" vertical="center" wrapText="1" readingOrder="1"/>
    </xf>
    <xf numFmtId="0" fontId="45" fillId="8" borderId="93" xfId="0" applyFont="1" applyFill="1" applyBorder="1" applyAlignment="1">
      <alignment horizontal="center" vertical="center" wrapText="1" readingOrder="1"/>
    </xf>
    <xf numFmtId="0" fontId="45" fillId="9" borderId="93" xfId="0" applyFont="1" applyFill="1" applyBorder="1" applyAlignment="1">
      <alignment horizontal="center" vertical="center" wrapText="1" readingOrder="1"/>
    </xf>
    <xf numFmtId="0" fontId="45" fillId="10" borderId="93" xfId="0" applyFont="1" applyFill="1" applyBorder="1" applyAlignment="1">
      <alignment horizontal="center" vertical="center" wrapText="1" readingOrder="1"/>
    </xf>
    <xf numFmtId="0" fontId="46" fillId="11" borderId="93" xfId="0" applyFont="1" applyFill="1" applyBorder="1" applyAlignment="1">
      <alignment horizontal="center" vertical="center" wrapText="1" readingOrder="1"/>
    </xf>
    <xf numFmtId="0" fontId="45" fillId="0" borderId="23" xfId="0" applyFont="1" applyBorder="1" applyAlignment="1">
      <alignment horizontal="left" vertical="center" wrapText="1" readingOrder="1"/>
    </xf>
    <xf numFmtId="0" fontId="0" fillId="3" borderId="87" xfId="0" applyFill="1" applyBorder="1"/>
    <xf numFmtId="0" fontId="0" fillId="3" borderId="89" xfId="0" applyFill="1" applyBorder="1"/>
    <xf numFmtId="0" fontId="0" fillId="3" borderId="90" xfId="0" applyFill="1" applyBorder="1"/>
    <xf numFmtId="0" fontId="0" fillId="3" borderId="13" xfId="0" applyFill="1" applyBorder="1"/>
    <xf numFmtId="0" fontId="0" fillId="3" borderId="14" xfId="0" applyFill="1" applyBorder="1"/>
    <xf numFmtId="0" fontId="16" fillId="14" borderId="85" xfId="0" applyFont="1" applyFill="1" applyBorder="1" applyAlignment="1" applyProtection="1">
      <alignment horizontal="center" vertical="center" wrapText="1" readingOrder="1"/>
      <protection hidden="1"/>
    </xf>
    <xf numFmtId="0" fontId="0" fillId="3" borderId="20" xfId="0" applyFill="1" applyBorder="1"/>
    <xf numFmtId="0" fontId="30" fillId="0" borderId="20" xfId="0" applyFont="1" applyBorder="1" applyAlignment="1">
      <alignment horizontal="center" vertical="center" wrapText="1"/>
    </xf>
    <xf numFmtId="0" fontId="30" fillId="0" borderId="88" xfId="0" applyFont="1" applyBorder="1" applyAlignment="1">
      <alignment horizontal="center" vertical="center" wrapText="1"/>
    </xf>
    <xf numFmtId="0" fontId="52" fillId="0" borderId="0" xfId="0" applyFont="1" applyAlignment="1" applyProtection="1">
      <alignment horizontal="center" vertical="center" wrapText="1" readingOrder="1"/>
      <protection hidden="1"/>
    </xf>
    <xf numFmtId="0" fontId="55" fillId="3" borderId="13" xfId="1" quotePrefix="1" applyFont="1" applyFill="1" applyBorder="1" applyAlignment="1">
      <alignment horizontal="left" vertical="top" wrapText="1"/>
    </xf>
    <xf numFmtId="0" fontId="55" fillId="3" borderId="0" xfId="1" quotePrefix="1" applyFont="1" applyFill="1" applyAlignment="1">
      <alignment horizontal="center" vertical="center" wrapText="1"/>
    </xf>
    <xf numFmtId="0" fontId="56" fillId="3" borderId="0" xfId="1" quotePrefix="1" applyFont="1" applyFill="1" applyAlignment="1">
      <alignment horizontal="center" vertical="center" wrapText="1"/>
    </xf>
    <xf numFmtId="0" fontId="56"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57" fillId="3" borderId="79" xfId="0" applyFont="1" applyFill="1" applyBorder="1" applyAlignment="1">
      <alignment vertical="center" wrapText="1"/>
    </xf>
    <xf numFmtId="0" fontId="57" fillId="3" borderId="19" xfId="0" applyFont="1" applyFill="1" applyBorder="1" applyAlignment="1">
      <alignment vertical="center" wrapText="1"/>
    </xf>
    <xf numFmtId="0" fontId="57" fillId="3" borderId="0" xfId="0" applyFont="1" applyFill="1" applyAlignment="1">
      <alignment horizontal="center" vertical="center" wrapText="1"/>
    </xf>
    <xf numFmtId="0" fontId="57" fillId="3" borderId="0" xfId="0" applyFont="1" applyFill="1" applyAlignment="1">
      <alignment horizontal="left" vertical="center" wrapText="1"/>
    </xf>
    <xf numFmtId="0" fontId="51" fillId="3" borderId="0" xfId="1" applyFont="1" applyFill="1" applyAlignment="1">
      <alignment horizontal="justify" vertical="center" wrapText="1"/>
    </xf>
    <xf numFmtId="0" fontId="61" fillId="4" borderId="38" xfId="0" applyFont="1" applyFill="1" applyBorder="1" applyAlignment="1">
      <alignment vertical="center"/>
    </xf>
    <xf numFmtId="0" fontId="62" fillId="4" borderId="59" xfId="0" applyFont="1" applyFill="1" applyBorder="1" applyAlignment="1">
      <alignment horizontal="center" vertical="center"/>
    </xf>
    <xf numFmtId="0" fontId="62" fillId="3" borderId="0" xfId="0" applyFont="1" applyFill="1" applyAlignment="1">
      <alignment horizontal="center" vertical="center"/>
    </xf>
    <xf numFmtId="0" fontId="62" fillId="2" borderId="0" xfId="0" applyFont="1" applyFill="1" applyAlignment="1">
      <alignment horizontal="center" vertical="center"/>
    </xf>
    <xf numFmtId="0" fontId="8" fillId="3" borderId="20" xfId="1" applyFill="1" applyBorder="1"/>
    <xf numFmtId="0" fontId="8" fillId="3" borderId="21" xfId="1" applyFill="1" applyBorder="1" applyAlignment="1">
      <alignment horizontal="center" vertical="center"/>
    </xf>
    <xf numFmtId="0" fontId="24"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1" fillId="3" borderId="13" xfId="1" applyFont="1" applyFill="1" applyBorder="1" applyAlignment="1">
      <alignment horizontal="left" vertical="center" wrapText="1"/>
    </xf>
    <xf numFmtId="0" fontId="18" fillId="3" borderId="13" xfId="0" applyFont="1" applyFill="1" applyBorder="1"/>
    <xf numFmtId="0" fontId="18" fillId="3" borderId="113" xfId="0" applyFont="1" applyFill="1" applyBorder="1" applyAlignment="1">
      <alignment horizontal="center" vertical="center"/>
    </xf>
    <xf numFmtId="0" fontId="18" fillId="3" borderId="89" xfId="0" applyFont="1" applyFill="1" applyBorder="1"/>
    <xf numFmtId="0" fontId="18" fillId="3" borderId="89" xfId="0" applyFont="1" applyFill="1" applyBorder="1" applyAlignment="1">
      <alignment horizontal="center" vertical="center"/>
    </xf>
    <xf numFmtId="2" fontId="0" fillId="0" borderId="25" xfId="3" applyNumberFormat="1" applyFont="1" applyBorder="1" applyAlignment="1">
      <alignment horizontal="center" vertical="center" wrapText="1"/>
    </xf>
    <xf numFmtId="0" fontId="62" fillId="4" borderId="81" xfId="0" applyFont="1" applyFill="1" applyBorder="1" applyAlignment="1">
      <alignment horizontal="center" vertical="center" wrapText="1"/>
    </xf>
    <xf numFmtId="0" fontId="68" fillId="0" borderId="0" xfId="0" applyFont="1" applyAlignment="1" applyProtection="1">
      <alignment vertical="center"/>
      <protection locked="0"/>
    </xf>
    <xf numFmtId="0" fontId="68" fillId="0" borderId="0" xfId="0" applyFont="1" applyProtection="1">
      <protection locked="0"/>
    </xf>
    <xf numFmtId="0" fontId="68" fillId="0" borderId="0" xfId="0" applyFont="1"/>
    <xf numFmtId="0" fontId="70" fillId="20" borderId="117" xfId="0" applyFont="1" applyFill="1" applyBorder="1" applyAlignment="1" applyProtection="1">
      <alignment horizontal="left" vertical="center" wrapText="1"/>
      <protection locked="0"/>
    </xf>
    <xf numFmtId="0" fontId="70" fillId="20" borderId="117" xfId="0" applyFont="1" applyFill="1" applyBorder="1" applyAlignment="1" applyProtection="1">
      <alignment horizontal="center" vertical="center"/>
      <protection locked="0"/>
    </xf>
    <xf numFmtId="0" fontId="68" fillId="0" borderId="0" xfId="0" applyFont="1" applyAlignment="1" applyProtection="1">
      <alignment horizontal="left" vertical="center"/>
      <protection locked="0"/>
    </xf>
    <xf numFmtId="0" fontId="70"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0" xfId="0" applyFont="1" applyAlignment="1" applyProtection="1">
      <alignment horizontal="left"/>
      <protection locked="0"/>
    </xf>
    <xf numFmtId="0" fontId="68" fillId="0" borderId="0" xfId="0" applyFont="1" applyAlignment="1" applyProtection="1">
      <alignment horizontal="center"/>
      <protection locked="0"/>
    </xf>
    <xf numFmtId="0" fontId="72" fillId="21" borderId="120" xfId="0" applyFont="1" applyFill="1" applyBorder="1" applyAlignment="1">
      <alignment horizontal="center" vertical="center" wrapText="1" readingOrder="1"/>
    </xf>
    <xf numFmtId="0" fontId="74" fillId="3" borderId="120" xfId="0" applyFont="1" applyFill="1" applyBorder="1" applyAlignment="1">
      <alignment horizontal="center" vertical="center" wrapText="1" readingOrder="1"/>
    </xf>
    <xf numFmtId="0" fontId="74" fillId="3" borderId="120" xfId="0" applyFont="1" applyFill="1" applyBorder="1" applyAlignment="1">
      <alignment horizontal="left" vertical="center" wrapText="1"/>
    </xf>
    <xf numFmtId="0" fontId="74" fillId="3" borderId="120" xfId="0" applyFont="1" applyFill="1" applyBorder="1" applyAlignment="1">
      <alignment horizontal="center" vertical="center" wrapText="1"/>
    </xf>
    <xf numFmtId="0" fontId="68" fillId="3" borderId="0" xfId="0" applyFont="1" applyFill="1"/>
    <xf numFmtId="0" fontId="74" fillId="0" borderId="120" xfId="0" applyFont="1" applyBorder="1" applyAlignment="1">
      <alignment horizontal="center" vertical="center" wrapText="1" readingOrder="1"/>
    </xf>
    <xf numFmtId="0" fontId="74" fillId="0" borderId="120" xfId="0" applyFont="1" applyBorder="1" applyAlignment="1">
      <alignment horizontal="left" vertical="center" wrapText="1"/>
    </xf>
    <xf numFmtId="0" fontId="74" fillId="22" borderId="120" xfId="0" applyFont="1" applyFill="1" applyBorder="1" applyAlignment="1">
      <alignment horizontal="left" vertical="center" wrapText="1"/>
    </xf>
    <xf numFmtId="0" fontId="71" fillId="0" borderId="0" xfId="0" applyFont="1" applyAlignment="1">
      <alignment vertical="center" wrapText="1"/>
    </xf>
    <xf numFmtId="0" fontId="72" fillId="0" borderId="120" xfId="0" applyFont="1" applyBorder="1" applyAlignment="1">
      <alignment vertical="center" wrapText="1" readingOrder="1"/>
    </xf>
    <xf numFmtId="0" fontId="74" fillId="3" borderId="120" xfId="0" applyFont="1" applyFill="1" applyBorder="1" applyAlignment="1">
      <alignment horizontal="left" vertical="center" wrapText="1" readingOrder="1"/>
    </xf>
    <xf numFmtId="0" fontId="70" fillId="0" borderId="0" xfId="0" applyFont="1"/>
    <xf numFmtId="0" fontId="74" fillId="3" borderId="120" xfId="0" applyFont="1" applyFill="1" applyBorder="1" applyAlignment="1">
      <alignment horizontal="left" vertical="center"/>
    </xf>
    <xf numFmtId="0" fontId="74" fillId="3" borderId="120" xfId="0" applyFont="1" applyFill="1" applyBorder="1" applyAlignment="1">
      <alignment vertical="center" wrapText="1"/>
    </xf>
    <xf numFmtId="0" fontId="74" fillId="3" borderId="120" xfId="0" applyFont="1" applyFill="1" applyBorder="1" applyAlignment="1">
      <alignment vertical="center" wrapText="1" readingOrder="1"/>
    </xf>
    <xf numFmtId="0" fontId="74" fillId="3" borderId="120" xfId="0" applyFont="1" applyFill="1" applyBorder="1" applyAlignment="1">
      <alignment vertical="center"/>
    </xf>
    <xf numFmtId="0" fontId="74" fillId="3" borderId="120" xfId="0" applyFont="1" applyFill="1" applyBorder="1" applyAlignment="1">
      <alignment horizontal="center" vertical="center"/>
    </xf>
    <xf numFmtId="0" fontId="74" fillId="3" borderId="121" xfId="0" applyFont="1" applyFill="1" applyBorder="1" applyAlignment="1">
      <alignment horizontal="center" vertical="center" wrapText="1" readingOrder="1"/>
    </xf>
    <xf numFmtId="0" fontId="74" fillId="3" borderId="121" xfId="0" applyFont="1" applyFill="1" applyBorder="1" applyAlignment="1">
      <alignment horizontal="left" vertical="center" wrapText="1"/>
    </xf>
    <xf numFmtId="0" fontId="74" fillId="3" borderId="121" xfId="0" applyFont="1" applyFill="1" applyBorder="1" applyAlignment="1">
      <alignment horizontal="center" vertical="center"/>
    </xf>
    <xf numFmtId="0" fontId="68" fillId="0" borderId="0" xfId="0" applyFont="1" applyAlignment="1">
      <alignment horizontal="left"/>
    </xf>
    <xf numFmtId="0" fontId="68" fillId="0" borderId="0" xfId="0" applyFont="1" applyAlignment="1">
      <alignment horizontal="center"/>
    </xf>
    <xf numFmtId="0" fontId="75" fillId="0" borderId="0" xfId="0" applyFont="1" applyAlignment="1">
      <alignment wrapText="1"/>
    </xf>
    <xf numFmtId="0" fontId="77" fillId="0" borderId="0" xfId="0" applyFont="1"/>
    <xf numFmtId="0" fontId="79" fillId="21" borderId="117" xfId="0" applyFont="1" applyFill="1" applyBorder="1" applyAlignment="1">
      <alignment horizontal="center" vertical="center"/>
    </xf>
    <xf numFmtId="0" fontId="79" fillId="5" borderId="117" xfId="0" applyFont="1" applyFill="1" applyBorder="1" applyAlignment="1">
      <alignment horizontal="center" vertical="center"/>
    </xf>
    <xf numFmtId="0" fontId="79" fillId="5" borderId="117" xfId="0" applyFont="1" applyFill="1" applyBorder="1" applyAlignment="1">
      <alignment vertical="center" wrapText="1"/>
    </xf>
    <xf numFmtId="0" fontId="79" fillId="3" borderId="117" xfId="0" applyFont="1" applyFill="1" applyBorder="1" applyAlignment="1">
      <alignment horizontal="left" vertical="top" wrapText="1"/>
    </xf>
    <xf numFmtId="0" fontId="80" fillId="3" borderId="117" xfId="0" applyFont="1" applyFill="1" applyBorder="1" applyAlignment="1">
      <alignment horizontal="center" vertical="center" wrapText="1"/>
    </xf>
    <xf numFmtId="0" fontId="81" fillId="3" borderId="117" xfId="0" applyFont="1" applyFill="1" applyBorder="1" applyAlignment="1">
      <alignment horizontal="center" vertical="center" wrapText="1"/>
    </xf>
    <xf numFmtId="0" fontId="81" fillId="3" borderId="117" xfId="0" applyFont="1" applyFill="1" applyBorder="1" applyAlignment="1">
      <alignment horizontal="left" vertical="center"/>
    </xf>
    <xf numFmtId="0" fontId="79" fillId="0" borderId="117" xfId="0" applyFont="1" applyBorder="1" applyAlignment="1">
      <alignment vertical="top" wrapText="1"/>
    </xf>
    <xf numFmtId="0" fontId="80" fillId="3" borderId="117" xfId="0" applyFont="1" applyFill="1" applyBorder="1" applyAlignment="1">
      <alignment horizontal="center" vertical="center"/>
    </xf>
    <xf numFmtId="0" fontId="81" fillId="3" borderId="117" xfId="0" applyFont="1" applyFill="1" applyBorder="1" applyAlignment="1">
      <alignment horizontal="center" vertical="center"/>
    </xf>
    <xf numFmtId="0" fontId="79" fillId="3" borderId="117" xfId="0" applyFont="1" applyFill="1" applyBorder="1" applyAlignment="1">
      <alignment horizontal="left" vertical="center" wrapText="1"/>
    </xf>
    <xf numFmtId="0" fontId="79" fillId="0" borderId="117" xfId="0" applyFont="1" applyBorder="1" applyAlignment="1">
      <alignment horizontal="left" vertical="center" wrapText="1"/>
    </xf>
    <xf numFmtId="0" fontId="81" fillId="0" borderId="117" xfId="0" applyFont="1" applyBorder="1" applyAlignment="1">
      <alignment horizontal="left" vertical="center"/>
    </xf>
    <xf numFmtId="0" fontId="77" fillId="0" borderId="0" xfId="0" applyFont="1" applyAlignment="1">
      <alignment horizontal="left"/>
    </xf>
    <xf numFmtId="0" fontId="75" fillId="0" borderId="0" xfId="0" applyFont="1" applyAlignment="1">
      <alignment horizontal="center"/>
    </xf>
    <xf numFmtId="0" fontId="77" fillId="0" borderId="0" xfId="0" applyFont="1" applyAlignment="1">
      <alignment horizontal="center"/>
    </xf>
    <xf numFmtId="0" fontId="82" fillId="0" borderId="124" xfId="0" applyFont="1" applyBorder="1" applyAlignment="1">
      <alignment horizontal="center" vertical="center" wrapText="1"/>
    </xf>
    <xf numFmtId="0" fontId="82" fillId="0" borderId="90" xfId="0" applyFont="1" applyBorder="1" applyAlignment="1">
      <alignment horizontal="center" vertical="center" wrapText="1"/>
    </xf>
    <xf numFmtId="0" fontId="83" fillId="0" borderId="88" xfId="0" applyFont="1" applyBorder="1" applyAlignment="1">
      <alignment horizontal="center" vertical="center" wrapText="1"/>
    </xf>
    <xf numFmtId="0" fontId="83" fillId="0" borderId="22" xfId="0" applyFont="1" applyBorder="1" applyAlignment="1">
      <alignment horizontal="center" vertical="center" wrapText="1"/>
    </xf>
    <xf numFmtId="0" fontId="82" fillId="0" borderId="125" xfId="0" applyFont="1" applyBorder="1" applyAlignment="1">
      <alignment horizontal="center" vertical="center" wrapText="1"/>
    </xf>
    <xf numFmtId="0" fontId="82" fillId="0" borderId="14" xfId="0" applyFont="1" applyBorder="1" applyAlignment="1">
      <alignment horizontal="center" vertical="center" wrapText="1"/>
    </xf>
    <xf numFmtId="14" fontId="83" fillId="0" borderId="22" xfId="0" applyNumberFormat="1" applyFont="1" applyBorder="1" applyAlignment="1">
      <alignment horizontal="center" vertical="center" wrapText="1"/>
    </xf>
    <xf numFmtId="0" fontId="62" fillId="4" borderId="71" xfId="0" applyFont="1" applyFill="1" applyBorder="1" applyAlignment="1">
      <alignment horizontal="center" vertical="center" wrapText="1"/>
    </xf>
    <xf numFmtId="0" fontId="62" fillId="4" borderId="41" xfId="0" applyFont="1" applyFill="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61" fillId="4" borderId="89" xfId="0" applyFont="1" applyFill="1" applyBorder="1" applyAlignment="1">
      <alignment horizontal="left" vertical="center"/>
    </xf>
    <xf numFmtId="0" fontId="61" fillId="4" borderId="89" xfId="0" applyFont="1" applyFill="1" applyBorder="1" applyAlignment="1">
      <alignment vertical="center"/>
    </xf>
    <xf numFmtId="0" fontId="61" fillId="4" borderId="126" xfId="0" applyFont="1" applyFill="1" applyBorder="1" applyAlignment="1">
      <alignment vertical="center"/>
    </xf>
    <xf numFmtId="0" fontId="61" fillId="4" borderId="90" xfId="0" applyFont="1" applyFill="1" applyBorder="1" applyAlignment="1">
      <alignment vertical="center"/>
    </xf>
    <xf numFmtId="0" fontId="61" fillId="4" borderId="0" xfId="0" applyFont="1" applyFill="1" applyBorder="1" applyAlignment="1">
      <alignment horizontal="left" vertical="center"/>
    </xf>
    <xf numFmtId="0" fontId="61" fillId="4" borderId="0" xfId="0" applyFont="1" applyFill="1" applyBorder="1" applyAlignment="1">
      <alignment vertical="center"/>
    </xf>
    <xf numFmtId="0" fontId="61" fillId="4" borderId="14" xfId="0" applyFont="1" applyFill="1" applyBorder="1" applyAlignment="1">
      <alignment vertical="center"/>
    </xf>
    <xf numFmtId="0" fontId="18" fillId="3" borderId="13" xfId="0" applyFont="1" applyFill="1" applyBorder="1" applyAlignment="1">
      <alignment horizontal="center" vertical="center"/>
    </xf>
    <xf numFmtId="0" fontId="18" fillId="3" borderId="0" xfId="0" applyFont="1" applyFill="1" applyBorder="1" applyAlignment="1">
      <alignment horizontal="center" vertical="center"/>
    </xf>
    <xf numFmtId="0" fontId="62" fillId="4" borderId="87" xfId="0" applyFont="1" applyFill="1" applyBorder="1" applyAlignment="1">
      <alignment vertical="center"/>
    </xf>
    <xf numFmtId="0" fontId="62" fillId="4" borderId="89" xfId="0" applyFont="1" applyFill="1" applyBorder="1" applyAlignment="1">
      <alignment vertical="center"/>
    </xf>
    <xf numFmtId="3" fontId="0" fillId="0" borderId="37" xfId="0" applyNumberFormat="1" applyFont="1" applyBorder="1" applyAlignment="1">
      <alignment horizontal="left" vertical="center" wrapText="1"/>
    </xf>
    <xf numFmtId="0" fontId="0" fillId="0" borderId="37" xfId="0" applyFont="1" applyBorder="1" applyAlignment="1">
      <alignment horizontal="center" vertical="center" wrapText="1"/>
    </xf>
    <xf numFmtId="0" fontId="12" fillId="0" borderId="8" xfId="0" applyFont="1" applyBorder="1" applyAlignment="1" applyProtection="1">
      <alignment horizontal="left" vertical="center" wrapText="1"/>
      <protection locked="0"/>
    </xf>
    <xf numFmtId="0" fontId="0" fillId="0" borderId="37" xfId="0" applyFont="1" applyBorder="1" applyAlignment="1">
      <alignment horizontal="left" vertical="center" wrapText="1"/>
    </xf>
    <xf numFmtId="0" fontId="0" fillId="0" borderId="8" xfId="0" applyFont="1" applyBorder="1" applyAlignment="1">
      <alignment horizontal="center" vertical="center" wrapText="1"/>
    </xf>
    <xf numFmtId="0" fontId="0" fillId="0" borderId="8" xfId="0" applyFont="1" applyBorder="1" applyAlignment="1">
      <alignment vertical="center" wrapText="1"/>
    </xf>
    <xf numFmtId="3" fontId="0" fillId="0" borderId="26" xfId="0" applyNumberFormat="1" applyFont="1" applyBorder="1" applyAlignment="1">
      <alignment horizontal="left" vertical="center" wrapText="1"/>
    </xf>
    <xf numFmtId="0" fontId="0" fillId="0" borderId="26" xfId="0" applyFont="1" applyBorder="1" applyAlignment="1">
      <alignment horizontal="center" vertical="center" wrapText="1"/>
    </xf>
    <xf numFmtId="0" fontId="0" fillId="0" borderId="26" xfId="0" applyFont="1" applyBorder="1" applyAlignment="1">
      <alignment vertical="center" wrapText="1"/>
    </xf>
    <xf numFmtId="3" fontId="0" fillId="0" borderId="25" xfId="0" applyNumberFormat="1" applyFont="1" applyBorder="1" applyAlignment="1">
      <alignment horizontal="left" vertical="center" wrapText="1"/>
    </xf>
    <xf numFmtId="0" fontId="0" fillId="0" borderId="25" xfId="0" applyFont="1" applyBorder="1" applyAlignment="1">
      <alignment vertical="center" wrapText="1"/>
    </xf>
    <xf numFmtId="0" fontId="0" fillId="0" borderId="46"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02" xfId="0" applyFont="1" applyBorder="1" applyAlignment="1">
      <alignment horizontal="center" vertical="center" wrapText="1"/>
    </xf>
    <xf numFmtId="0" fontId="0" fillId="0" borderId="103" xfId="0" applyFont="1" applyBorder="1" applyAlignment="1">
      <alignment horizontal="center" vertical="center" wrapText="1"/>
    </xf>
    <xf numFmtId="0" fontId="0" fillId="0" borderId="37" xfId="0" applyFont="1" applyBorder="1" applyAlignment="1">
      <alignment vertical="center" wrapText="1"/>
    </xf>
    <xf numFmtId="0" fontId="12" fillId="3" borderId="8" xfId="0" applyFont="1" applyFill="1" applyBorder="1" applyAlignment="1">
      <alignment vertical="center" wrapText="1"/>
    </xf>
    <xf numFmtId="1" fontId="0" fillId="0" borderId="46" xfId="4" applyNumberFormat="1" applyFont="1" applyBorder="1" applyAlignment="1">
      <alignment vertical="center" wrapText="1"/>
    </xf>
    <xf numFmtId="1" fontId="0" fillId="0" borderId="34" xfId="4" applyNumberFormat="1" applyFont="1" applyBorder="1" applyAlignment="1">
      <alignment vertical="center" wrapText="1"/>
    </xf>
    <xf numFmtId="1" fontId="0" fillId="0" borderId="30" xfId="4" applyNumberFormat="1" applyFont="1" applyBorder="1" applyAlignment="1">
      <alignment vertical="center" wrapText="1"/>
    </xf>
    <xf numFmtId="1" fontId="0" fillId="0" borderId="49" xfId="4" applyNumberFormat="1" applyFont="1" applyBorder="1" applyAlignment="1">
      <alignment vertical="center" wrapText="1"/>
    </xf>
    <xf numFmtId="0" fontId="0" fillId="0" borderId="25" xfId="0" applyFont="1" applyBorder="1" applyAlignment="1">
      <alignment horizontal="left" vertical="center" wrapText="1"/>
    </xf>
    <xf numFmtId="0" fontId="0" fillId="0" borderId="8" xfId="0" applyFont="1" applyBorder="1" applyAlignment="1">
      <alignment horizontal="left" vertical="center" wrapText="1"/>
    </xf>
    <xf numFmtId="0" fontId="0" fillId="0" borderId="34" xfId="0" applyFont="1" applyBorder="1" applyAlignment="1">
      <alignment vertical="center" wrapText="1"/>
    </xf>
    <xf numFmtId="3" fontId="0" fillId="0" borderId="49" xfId="0" applyNumberFormat="1" applyFont="1" applyBorder="1" applyAlignment="1">
      <alignment horizontal="left" vertical="center" wrapText="1"/>
    </xf>
    <xf numFmtId="0" fontId="0" fillId="0" borderId="25" xfId="0" applyFont="1" applyBorder="1" applyAlignment="1">
      <alignment horizontal="center" vertical="center" wrapText="1"/>
    </xf>
    <xf numFmtId="2" fontId="0" fillId="0" borderId="30" xfId="3" applyNumberFormat="1" applyFont="1" applyBorder="1" applyAlignment="1">
      <alignment horizontal="center" vertical="center" wrapText="1"/>
    </xf>
    <xf numFmtId="0" fontId="28" fillId="3" borderId="0" xfId="0" applyFont="1" applyFill="1" applyAlignment="1">
      <alignment vertical="center"/>
    </xf>
    <xf numFmtId="0" fontId="28" fillId="0" borderId="0" xfId="0" applyFont="1" applyAlignment="1">
      <alignment vertical="center"/>
    </xf>
    <xf numFmtId="0" fontId="11" fillId="3" borderId="0" xfId="0" applyFont="1" applyFill="1" applyAlignment="1">
      <alignment vertical="center"/>
    </xf>
    <xf numFmtId="0" fontId="11" fillId="0" borderId="0" xfId="0" applyFont="1" applyAlignment="1">
      <alignment vertical="center"/>
    </xf>
    <xf numFmtId="0" fontId="12" fillId="0" borderId="26" xfId="0" applyFont="1" applyBorder="1" applyAlignment="1" applyProtection="1">
      <alignment horizontal="left" vertical="center" wrapText="1"/>
      <protection locked="0"/>
    </xf>
    <xf numFmtId="0" fontId="0" fillId="0" borderId="37" xfId="0" applyFont="1" applyBorder="1" applyAlignment="1">
      <alignment vertical="center"/>
    </xf>
    <xf numFmtId="0" fontId="12" fillId="0" borderId="46" xfId="0" applyFont="1" applyBorder="1" applyAlignment="1">
      <alignment horizontal="left" vertical="center" wrapText="1"/>
    </xf>
    <xf numFmtId="0" fontId="12" fillId="0" borderId="143" xfId="0" applyFont="1" applyBorder="1" applyAlignment="1" applyProtection="1">
      <alignment vertical="center" wrapText="1"/>
      <protection locked="0"/>
    </xf>
    <xf numFmtId="0" fontId="0" fillId="0" borderId="8" xfId="0" applyFont="1" applyBorder="1" applyAlignment="1">
      <alignment vertical="center"/>
    </xf>
    <xf numFmtId="0" fontId="12" fillId="0" borderId="106" xfId="0" applyFont="1" applyBorder="1" applyAlignment="1">
      <alignment horizontal="left" vertical="center" wrapText="1"/>
    </xf>
    <xf numFmtId="0" fontId="12" fillId="0" borderId="116" xfId="0" applyFont="1" applyBorder="1" applyAlignment="1" applyProtection="1">
      <alignment vertical="center" wrapText="1"/>
      <protection locked="0"/>
    </xf>
    <xf numFmtId="0" fontId="12" fillId="0" borderId="63" xfId="0" applyFont="1" applyBorder="1" applyAlignment="1" applyProtection="1">
      <alignment horizontal="left" vertical="center" wrapText="1"/>
      <protection locked="0"/>
    </xf>
    <xf numFmtId="0" fontId="0" fillId="0" borderId="31" xfId="0" applyFont="1" applyBorder="1" applyAlignment="1">
      <alignment vertical="center"/>
    </xf>
    <xf numFmtId="0" fontId="0" fillId="0" borderId="26" xfId="0" applyFont="1" applyBorder="1" applyAlignment="1">
      <alignment vertical="center"/>
    </xf>
    <xf numFmtId="0" fontId="0" fillId="0" borderId="105" xfId="0" applyFont="1" applyBorder="1" applyAlignment="1">
      <alignment vertical="center"/>
    </xf>
    <xf numFmtId="0" fontId="0" fillId="0" borderId="0" xfId="0" applyAlignment="1">
      <alignment vertical="center"/>
    </xf>
    <xf numFmtId="3" fontId="0" fillId="0" borderId="0" xfId="0" applyNumberFormat="1" applyAlignment="1">
      <alignment horizontal="left" vertical="center"/>
    </xf>
    <xf numFmtId="2" fontId="0" fillId="0" borderId="0" xfId="3" applyNumberFormat="1" applyFont="1" applyAlignment="1">
      <alignment vertical="center"/>
    </xf>
    <xf numFmtId="165" fontId="0" fillId="0" borderId="0" xfId="3" applyNumberFormat="1" applyFont="1" applyAlignment="1">
      <alignment horizontal="center" vertical="center"/>
    </xf>
    <xf numFmtId="165" fontId="0" fillId="0" borderId="0" xfId="3" applyNumberFormat="1" applyFont="1" applyAlignment="1">
      <alignment vertical="center"/>
    </xf>
    <xf numFmtId="0" fontId="35" fillId="4" borderId="148" xfId="0" applyFont="1" applyFill="1" applyBorder="1" applyAlignment="1" applyProtection="1">
      <alignment vertical="center" wrapText="1"/>
      <protection locked="0"/>
    </xf>
    <xf numFmtId="0" fontId="35" fillId="4" borderId="149" xfId="0" applyFont="1" applyFill="1" applyBorder="1" applyAlignment="1" applyProtection="1">
      <alignment vertical="center" wrapText="1"/>
      <protection locked="0"/>
    </xf>
    <xf numFmtId="0" fontId="35" fillId="4" borderId="149" xfId="0" applyFont="1" applyFill="1" applyBorder="1" applyAlignment="1" applyProtection="1">
      <alignment horizontal="center" vertical="center" wrapText="1"/>
      <protection locked="0"/>
    </xf>
    <xf numFmtId="0" fontId="35" fillId="16" borderId="149" xfId="0" applyFont="1" applyFill="1" applyBorder="1" applyAlignment="1" applyProtection="1">
      <alignment horizontal="center" vertical="center" textRotation="90"/>
      <protection locked="0"/>
    </xf>
    <xf numFmtId="0" fontId="36" fillId="4" borderId="149" xfId="0" applyFont="1" applyFill="1" applyBorder="1" applyAlignment="1">
      <alignment horizontal="center" vertical="center" wrapText="1"/>
    </xf>
    <xf numFmtId="0" fontId="29" fillId="0" borderId="0" xfId="0" applyFont="1" applyAlignment="1">
      <alignment vertical="center"/>
    </xf>
    <xf numFmtId="0" fontId="29" fillId="3" borderId="0" xfId="0" applyFont="1" applyFill="1" applyAlignment="1">
      <alignment vertical="center"/>
    </xf>
    <xf numFmtId="0" fontId="13" fillId="3" borderId="0" xfId="0" applyFont="1" applyFill="1" applyAlignment="1">
      <alignment vertical="center"/>
    </xf>
    <xf numFmtId="0" fontId="13" fillId="0" borderId="0" xfId="0" applyFont="1" applyAlignment="1">
      <alignment vertical="center"/>
    </xf>
    <xf numFmtId="0" fontId="0" fillId="3" borderId="0" xfId="0" applyFill="1" applyAlignment="1">
      <alignment vertical="center"/>
    </xf>
    <xf numFmtId="0" fontId="0" fillId="0" borderId="0" xfId="0" applyAlignment="1">
      <alignment vertical="center" wrapText="1"/>
    </xf>
    <xf numFmtId="0" fontId="12" fillId="0" borderId="0" xfId="0" applyFont="1" applyAlignment="1" applyProtection="1">
      <alignment vertical="center"/>
      <protection locked="0"/>
    </xf>
    <xf numFmtId="0" fontId="0" fillId="0" borderId="0" xfId="0" applyAlignment="1" applyProtection="1">
      <alignment vertical="center"/>
      <protection locked="0"/>
    </xf>
    <xf numFmtId="0" fontId="21" fillId="3" borderId="0" xfId="0" applyFont="1" applyFill="1" applyAlignment="1">
      <alignment vertical="center"/>
    </xf>
    <xf numFmtId="0" fontId="21" fillId="0" borderId="0" xfId="0" applyFont="1" applyAlignment="1">
      <alignment vertical="center"/>
    </xf>
    <xf numFmtId="0" fontId="11" fillId="3" borderId="0" xfId="0" applyFont="1" applyFill="1" applyBorder="1" applyAlignment="1">
      <alignment vertical="center"/>
    </xf>
    <xf numFmtId="0" fontId="11" fillId="0" borderId="0" xfId="0" applyFont="1" applyBorder="1" applyAlignment="1">
      <alignment vertical="center"/>
    </xf>
    <xf numFmtId="0" fontId="0" fillId="0" borderId="104" xfId="0" applyFont="1" applyBorder="1" applyAlignment="1">
      <alignment horizontal="left" vertical="center" wrapText="1"/>
    </xf>
    <xf numFmtId="0" fontId="12" fillId="3" borderId="101" xfId="0" applyFont="1" applyFill="1" applyBorder="1" applyAlignment="1">
      <alignment horizontal="left" vertical="center" wrapText="1"/>
    </xf>
    <xf numFmtId="0" fontId="0" fillId="0" borderId="0" xfId="0" applyFont="1" applyAlignment="1">
      <alignment vertical="center"/>
    </xf>
    <xf numFmtId="0" fontId="0" fillId="0" borderId="31" xfId="0" applyFont="1" applyBorder="1" applyAlignment="1">
      <alignment horizontal="left" vertical="center" wrapText="1"/>
    </xf>
    <xf numFmtId="0" fontId="12" fillId="3" borderId="102" xfId="0" applyFont="1" applyFill="1" applyBorder="1" applyAlignment="1">
      <alignment horizontal="left" vertical="center" wrapText="1"/>
    </xf>
    <xf numFmtId="0" fontId="12" fillId="0" borderId="8" xfId="0" applyFont="1" applyBorder="1" applyAlignment="1">
      <alignment vertical="center" wrapText="1"/>
    </xf>
    <xf numFmtId="1" fontId="0" fillId="0" borderId="30" xfId="4" applyNumberFormat="1" applyFont="1" applyBorder="1" applyAlignment="1">
      <alignment horizontal="center" vertical="center" wrapText="1"/>
    </xf>
    <xf numFmtId="0" fontId="12" fillId="0" borderId="26" xfId="0" applyFont="1" applyBorder="1" applyAlignment="1">
      <alignment vertical="center" wrapText="1"/>
    </xf>
    <xf numFmtId="0" fontId="0" fillId="0" borderId="105" xfId="0" applyFont="1" applyBorder="1" applyAlignment="1">
      <alignment horizontal="left" vertical="center" wrapText="1"/>
    </xf>
    <xf numFmtId="0" fontId="12" fillId="3" borderId="103" xfId="0" applyFont="1" applyFill="1" applyBorder="1" applyAlignment="1">
      <alignment horizontal="left" vertical="center" wrapText="1"/>
    </xf>
    <xf numFmtId="0" fontId="0" fillId="0" borderId="140" xfId="0" applyFont="1" applyBorder="1" applyAlignment="1">
      <alignment horizontal="left" vertical="center" wrapText="1"/>
    </xf>
    <xf numFmtId="0" fontId="12" fillId="3" borderId="100" xfId="0" applyFont="1" applyFill="1" applyBorder="1" applyAlignment="1">
      <alignment horizontal="left" vertical="center" wrapText="1"/>
    </xf>
    <xf numFmtId="0" fontId="12" fillId="0" borderId="34" xfId="0" applyFont="1" applyBorder="1" applyAlignment="1">
      <alignment vertical="center" wrapText="1"/>
    </xf>
    <xf numFmtId="0" fontId="0" fillId="0" borderId="35" xfId="0" applyFont="1" applyBorder="1" applyAlignment="1">
      <alignment horizontal="left" vertical="center" wrapText="1"/>
    </xf>
    <xf numFmtId="0" fontId="12" fillId="3" borderId="99" xfId="0" applyFont="1" applyFill="1" applyBorder="1" applyAlignment="1">
      <alignment horizontal="left" vertical="center" wrapText="1"/>
    </xf>
    <xf numFmtId="0" fontId="18" fillId="0" borderId="0" xfId="0" applyFont="1" applyAlignment="1">
      <alignment vertical="center"/>
    </xf>
    <xf numFmtId="0" fontId="18" fillId="0" borderId="0" xfId="0" applyFont="1" applyAlignment="1">
      <alignment horizontal="left" vertical="center"/>
    </xf>
    <xf numFmtId="0" fontId="29" fillId="0" borderId="0" xfId="0" applyFont="1" applyBorder="1" applyAlignment="1">
      <alignment vertical="center"/>
    </xf>
    <xf numFmtId="0" fontId="29" fillId="17" borderId="14" xfId="0" applyFont="1" applyFill="1" applyBorder="1" applyAlignment="1">
      <alignment vertical="center"/>
    </xf>
    <xf numFmtId="0" fontId="0" fillId="0" borderId="3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5" xfId="0" applyFont="1" applyBorder="1" applyAlignment="1">
      <alignment horizontal="center" vertical="center" wrapText="1"/>
    </xf>
    <xf numFmtId="0" fontId="86" fillId="5" borderId="117" xfId="0" applyFont="1" applyFill="1" applyBorder="1" applyAlignment="1" applyProtection="1">
      <alignment horizontal="center" vertical="center" wrapText="1"/>
      <protection locked="0"/>
    </xf>
    <xf numFmtId="0" fontId="68" fillId="0" borderId="152" xfId="0" applyFont="1" applyBorder="1" applyAlignment="1">
      <alignment horizontal="center"/>
    </xf>
    <xf numFmtId="0" fontId="68" fillId="0" borderId="152" xfId="0" applyFont="1" applyBorder="1"/>
    <xf numFmtId="0" fontId="88" fillId="0" borderId="153" xfId="0" applyFont="1" applyBorder="1" applyAlignment="1">
      <alignment horizontal="center" vertical="center" wrapText="1"/>
    </xf>
    <xf numFmtId="0" fontId="88" fillId="0" borderId="156" xfId="0" applyFont="1" applyBorder="1" applyAlignment="1">
      <alignment horizontal="center" vertical="center" wrapText="1"/>
    </xf>
    <xf numFmtId="0" fontId="88" fillId="0" borderId="157" xfId="0" applyFont="1" applyBorder="1" applyAlignment="1">
      <alignment horizontal="center" vertical="center" wrapText="1"/>
    </xf>
    <xf numFmtId="0" fontId="68" fillId="0" borderId="158" xfId="0" applyFont="1" applyBorder="1"/>
    <xf numFmtId="0" fontId="88" fillId="0" borderId="159" xfId="0" applyFont="1" applyBorder="1" applyAlignment="1">
      <alignment horizontal="center" vertical="center" wrapText="1"/>
    </xf>
    <xf numFmtId="0" fontId="88" fillId="0" borderId="162" xfId="0" applyFont="1" applyBorder="1" applyAlignment="1">
      <alignment horizontal="center" vertical="center" wrapText="1"/>
    </xf>
    <xf numFmtId="0" fontId="88" fillId="0" borderId="163" xfId="0" applyFont="1" applyBorder="1" applyAlignment="1">
      <alignment horizontal="center" vertical="center" wrapText="1"/>
    </xf>
    <xf numFmtId="0" fontId="68" fillId="0" borderId="157" xfId="0" applyFont="1" applyBorder="1"/>
    <xf numFmtId="0" fontId="35" fillId="4" borderId="40"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95" fillId="3" borderId="127" xfId="0" applyFont="1" applyFill="1" applyBorder="1" applyAlignment="1" applyProtection="1">
      <alignment vertical="center" wrapText="1"/>
      <protection locked="0"/>
    </xf>
    <xf numFmtId="0" fontId="95" fillId="3" borderId="21" xfId="0" applyFont="1" applyFill="1" applyBorder="1" applyAlignment="1" applyProtection="1">
      <alignment vertical="center" wrapText="1"/>
      <protection locked="0"/>
    </xf>
    <xf numFmtId="0" fontId="95" fillId="3" borderId="22" xfId="0" applyFont="1" applyFill="1" applyBorder="1" applyAlignment="1" applyProtection="1">
      <alignment vertical="center" wrapText="1"/>
      <protection locked="0"/>
    </xf>
    <xf numFmtId="0" fontId="89" fillId="0" borderId="8" xfId="0" applyFont="1" applyBorder="1" applyAlignment="1" applyProtection="1">
      <alignment horizontal="left" vertical="center" wrapText="1"/>
      <protection locked="0"/>
    </xf>
    <xf numFmtId="0" fontId="14" fillId="0" borderId="8" xfId="0" applyFont="1" applyBorder="1" applyAlignment="1">
      <alignment vertical="center" wrapText="1"/>
    </xf>
    <xf numFmtId="0" fontId="90" fillId="0" borderId="37" xfId="0" applyFont="1" applyBorder="1" applyAlignment="1" applyProtection="1">
      <alignment horizontal="left" vertical="center" wrapText="1"/>
      <protection locked="0"/>
    </xf>
    <xf numFmtId="0" fontId="91" fillId="0" borderId="37" xfId="0" applyFont="1" applyBorder="1" applyAlignment="1">
      <alignment vertical="center" wrapText="1"/>
    </xf>
    <xf numFmtId="0" fontId="90" fillId="3" borderId="37" xfId="0" applyFont="1" applyFill="1" applyBorder="1" applyAlignment="1">
      <alignment vertical="center" wrapText="1"/>
    </xf>
    <xf numFmtId="1" fontId="91" fillId="0" borderId="37" xfId="4" applyNumberFormat="1" applyFont="1" applyBorder="1" applyAlignment="1">
      <alignment vertical="center" wrapText="1"/>
    </xf>
    <xf numFmtId="0" fontId="90" fillId="0" borderId="8" xfId="0" applyFont="1" applyBorder="1" applyAlignment="1" applyProtection="1">
      <alignment horizontal="left" vertical="center" wrapText="1"/>
      <protection locked="0"/>
    </xf>
    <xf numFmtId="0" fontId="91" fillId="0" borderId="8" xfId="0" applyFont="1" applyBorder="1" applyAlignment="1">
      <alignment vertical="center" wrapText="1"/>
    </xf>
    <xf numFmtId="0" fontId="90" fillId="3" borderId="8" xfId="0" applyFont="1" applyFill="1" applyBorder="1" applyAlignment="1">
      <alignment vertical="center" wrapText="1"/>
    </xf>
    <xf numFmtId="1" fontId="91" fillId="0" borderId="8" xfId="4" applyNumberFormat="1" applyFont="1" applyBorder="1" applyAlignment="1">
      <alignment vertical="center" wrapText="1"/>
    </xf>
    <xf numFmtId="0" fontId="91" fillId="0" borderId="8" xfId="0" applyFont="1" applyBorder="1" applyAlignment="1">
      <alignment horizontal="left" vertical="center"/>
    </xf>
    <xf numFmtId="0" fontId="91" fillId="0" borderId="8" xfId="0" applyFont="1" applyBorder="1" applyAlignment="1">
      <alignment horizontal="left" vertical="center" wrapText="1"/>
    </xf>
    <xf numFmtId="0" fontId="91" fillId="0" borderId="8" xfId="0" applyFont="1" applyBorder="1" applyAlignment="1">
      <alignment horizontal="center" vertical="center" wrapText="1"/>
    </xf>
    <xf numFmtId="0" fontId="90" fillId="3" borderId="8" xfId="0" applyFont="1" applyFill="1" applyBorder="1" applyAlignment="1">
      <alignment horizontal="center" vertical="center" wrapText="1"/>
    </xf>
    <xf numFmtId="0" fontId="91" fillId="0" borderId="26" xfId="0" applyFont="1" applyBorder="1" applyAlignment="1">
      <alignment horizontal="left" vertical="center" wrapText="1"/>
    </xf>
    <xf numFmtId="0" fontId="91" fillId="0" borderId="26" xfId="0" applyFont="1" applyBorder="1" applyAlignment="1">
      <alignment vertical="center" wrapText="1"/>
    </xf>
    <xf numFmtId="0" fontId="91" fillId="0" borderId="101" xfId="0" applyFont="1" applyBorder="1" applyAlignment="1">
      <alignment horizontal="left" vertical="center" wrapText="1"/>
    </xf>
    <xf numFmtId="0" fontId="91" fillId="0" borderId="37" xfId="0" applyFont="1" applyBorder="1" applyAlignment="1">
      <alignment horizontal="left" vertical="center" wrapText="1"/>
    </xf>
    <xf numFmtId="1" fontId="91" fillId="0" borderId="46" xfId="4" applyNumberFormat="1" applyFont="1" applyBorder="1" applyAlignment="1">
      <alignment vertical="center" wrapText="1"/>
    </xf>
    <xf numFmtId="0" fontId="91" fillId="0" borderId="102" xfId="0" applyFont="1" applyBorder="1" applyAlignment="1">
      <alignment horizontal="left" vertical="center" wrapText="1"/>
    </xf>
    <xf numFmtId="0" fontId="90" fillId="3" borderId="8" xfId="0" applyFont="1" applyFill="1" applyBorder="1" applyAlignment="1">
      <alignment horizontal="left" vertical="center" wrapText="1"/>
    </xf>
    <xf numFmtId="1" fontId="91" fillId="0" borderId="34" xfId="4" applyNumberFormat="1" applyFont="1" applyBorder="1" applyAlignment="1">
      <alignment vertical="center" wrapText="1"/>
    </xf>
    <xf numFmtId="1" fontId="91" fillId="0" borderId="25" xfId="4" applyNumberFormat="1" applyFont="1" applyBorder="1" applyAlignment="1">
      <alignment vertical="center" wrapText="1"/>
    </xf>
    <xf numFmtId="0" fontId="90" fillId="0" borderId="0" xfId="0" applyFont="1" applyBorder="1" applyAlignment="1">
      <alignment vertical="center" wrapText="1"/>
    </xf>
    <xf numFmtId="1" fontId="91" fillId="0" borderId="30" xfId="4" applyNumberFormat="1" applyFont="1" applyBorder="1" applyAlignment="1">
      <alignment vertical="center" wrapText="1"/>
    </xf>
    <xf numFmtId="0" fontId="91" fillId="0" borderId="103" xfId="0" applyFont="1" applyBorder="1" applyAlignment="1">
      <alignment horizontal="left" vertical="center" wrapText="1"/>
    </xf>
    <xf numFmtId="0" fontId="90" fillId="3" borderId="26" xfId="0" applyFont="1" applyFill="1" applyBorder="1" applyAlignment="1">
      <alignment horizontal="left" vertical="center" wrapText="1"/>
    </xf>
    <xf numFmtId="1" fontId="91" fillId="0" borderId="49" xfId="4" applyNumberFormat="1" applyFont="1" applyBorder="1" applyAlignment="1">
      <alignment vertical="center" wrapText="1"/>
    </xf>
    <xf numFmtId="0" fontId="91" fillId="0" borderId="104" xfId="0" applyFont="1" applyBorder="1" applyAlignment="1">
      <alignment horizontal="left" vertical="center" wrapText="1"/>
    </xf>
    <xf numFmtId="0" fontId="91" fillId="0" borderId="25" xfId="0" applyFont="1" applyBorder="1" applyAlignment="1">
      <alignment horizontal="left" vertical="center" wrapText="1"/>
    </xf>
    <xf numFmtId="0" fontId="91" fillId="0" borderId="31" xfId="0" applyFont="1" applyBorder="1" applyAlignment="1">
      <alignment horizontal="left" vertical="center" wrapText="1"/>
    </xf>
    <xf numFmtId="0" fontId="90" fillId="3" borderId="102" xfId="0" applyFont="1" applyFill="1" applyBorder="1" applyAlignment="1">
      <alignment horizontal="left" vertical="center" wrapText="1"/>
    </xf>
    <xf numFmtId="0" fontId="90" fillId="0" borderId="8" xfId="0" applyFont="1" applyBorder="1" applyAlignment="1">
      <alignment vertical="center" wrapText="1"/>
    </xf>
    <xf numFmtId="1" fontId="91" fillId="0" borderId="30" xfId="4" applyNumberFormat="1" applyFont="1" applyBorder="1" applyAlignment="1">
      <alignment horizontal="center" vertical="center" wrapText="1"/>
    </xf>
    <xf numFmtId="0" fontId="90" fillId="0" borderId="26" xfId="0" applyFont="1" applyBorder="1" applyAlignment="1">
      <alignment vertical="center" wrapText="1"/>
    </xf>
    <xf numFmtId="0" fontId="91" fillId="0" borderId="105" xfId="0" applyFont="1" applyBorder="1" applyAlignment="1">
      <alignment horizontal="left" vertical="center" wrapText="1"/>
    </xf>
    <xf numFmtId="0" fontId="90" fillId="3" borderId="103" xfId="0" applyFont="1" applyFill="1" applyBorder="1" applyAlignment="1">
      <alignment horizontal="left" vertical="center" wrapText="1"/>
    </xf>
    <xf numFmtId="0" fontId="97" fillId="4" borderId="62" xfId="0" applyFont="1" applyFill="1" applyBorder="1" applyAlignment="1">
      <alignment vertical="center"/>
    </xf>
    <xf numFmtId="0" fontId="97" fillId="4" borderId="63" xfId="0" applyFont="1" applyFill="1" applyBorder="1" applyAlignment="1">
      <alignment vertical="center"/>
    </xf>
    <xf numFmtId="0" fontId="97" fillId="4" borderId="43" xfId="0" applyFont="1" applyFill="1" applyBorder="1" applyAlignment="1">
      <alignment horizontal="center" vertical="center"/>
    </xf>
    <xf numFmtId="0" fontId="97" fillId="4" borderId="74" xfId="0" applyFont="1" applyFill="1" applyBorder="1" applyAlignment="1">
      <alignment horizontal="center" vertical="center" textRotation="90" wrapText="1"/>
    </xf>
    <xf numFmtId="0" fontId="97" fillId="4" borderId="75" xfId="0" applyFont="1" applyFill="1" applyBorder="1" applyAlignment="1">
      <alignment horizontal="center" vertical="center" textRotation="90" wrapText="1"/>
    </xf>
    <xf numFmtId="0" fontId="97" fillId="4" borderId="76" xfId="0" applyFont="1" applyFill="1" applyBorder="1" applyAlignment="1">
      <alignment horizontal="center" vertical="center" wrapText="1"/>
    </xf>
    <xf numFmtId="0" fontId="97" fillId="4" borderId="41" xfId="0" applyFont="1" applyFill="1" applyBorder="1" applyAlignment="1">
      <alignment horizontal="center" vertical="center" textRotation="90" wrapText="1"/>
    </xf>
    <xf numFmtId="0" fontId="97" fillId="4" borderId="41" xfId="0" applyFont="1" applyFill="1" applyBorder="1" applyAlignment="1">
      <alignment horizontal="center" vertical="center" textRotation="90"/>
    </xf>
    <xf numFmtId="0" fontId="97" fillId="4" borderId="41" xfId="0" applyFont="1" applyFill="1" applyBorder="1" applyAlignment="1">
      <alignment horizontal="center" vertical="center" wrapText="1"/>
    </xf>
    <xf numFmtId="0" fontId="97" fillId="4" borderId="72" xfId="0" applyFont="1" applyFill="1" applyBorder="1" applyAlignment="1">
      <alignment horizontal="center" vertical="center" textRotation="90" wrapText="1"/>
    </xf>
    <xf numFmtId="0" fontId="97" fillId="4" borderId="7" xfId="0" applyFont="1" applyFill="1" applyBorder="1" applyAlignment="1">
      <alignment horizontal="center" vertical="center" textRotation="90" wrapText="1"/>
    </xf>
    <xf numFmtId="3" fontId="14" fillId="0" borderId="37" xfId="0" applyNumberFormat="1" applyFont="1" applyBorder="1" applyAlignment="1">
      <alignment horizontal="left" vertical="center" wrapText="1"/>
    </xf>
    <xf numFmtId="0" fontId="14" fillId="0" borderId="37" xfId="0" applyFont="1" applyBorder="1" applyAlignment="1">
      <alignment horizontal="center" vertical="center" wrapText="1"/>
    </xf>
    <xf numFmtId="0" fontId="89" fillId="0" borderId="8" xfId="0" applyFont="1" applyFill="1" applyBorder="1" applyAlignment="1" applyProtection="1">
      <alignment horizontal="left" vertical="center" wrapText="1"/>
      <protection locked="0"/>
    </xf>
    <xf numFmtId="2" fontId="14" fillId="0" borderId="37" xfId="3" applyNumberFormat="1" applyFont="1" applyBorder="1" applyAlignment="1">
      <alignment horizontal="center" vertical="center" wrapText="1"/>
    </xf>
    <xf numFmtId="0" fontId="89" fillId="0" borderId="37" xfId="0" applyFont="1" applyBorder="1" applyAlignment="1" applyProtection="1">
      <alignment vertical="center" wrapText="1"/>
      <protection locked="0"/>
    </xf>
    <xf numFmtId="3" fontId="14" fillId="0" borderId="8" xfId="0" applyNumberFormat="1" applyFont="1" applyBorder="1" applyAlignment="1">
      <alignment horizontal="left" vertical="center" wrapText="1"/>
    </xf>
    <xf numFmtId="0" fontId="89" fillId="0" borderId="25" xfId="0" applyFont="1" applyBorder="1" applyAlignment="1" applyProtection="1">
      <alignment horizontal="left" vertical="center" wrapText="1"/>
      <protection locked="0"/>
    </xf>
    <xf numFmtId="2" fontId="14" fillId="0" borderId="8" xfId="3" applyNumberFormat="1" applyFont="1" applyBorder="1" applyAlignment="1">
      <alignment horizontal="center" vertical="center" wrapText="1"/>
    </xf>
    <xf numFmtId="0" fontId="89" fillId="0" borderId="8" xfId="0" applyFont="1" applyBorder="1" applyAlignment="1" applyProtection="1">
      <alignment vertical="center" wrapText="1"/>
      <protection locked="0"/>
    </xf>
    <xf numFmtId="2" fontId="14" fillId="0" borderId="25" xfId="3" applyNumberFormat="1" applyFont="1" applyBorder="1" applyAlignment="1">
      <alignment horizontal="center" vertical="center" wrapText="1"/>
    </xf>
    <xf numFmtId="3" fontId="14" fillId="0" borderId="34" xfId="0" applyNumberFormat="1" applyFont="1" applyBorder="1" applyAlignment="1">
      <alignment horizontal="left" vertical="center" wrapText="1"/>
    </xf>
    <xf numFmtId="0" fontId="14" fillId="0" borderId="34" xfId="0" applyFont="1" applyBorder="1" applyAlignment="1">
      <alignment horizontal="center" vertical="center" wrapText="1"/>
    </xf>
    <xf numFmtId="0" fontId="89" fillId="0" borderId="34" xfId="0" applyFont="1" applyBorder="1" applyAlignment="1" applyProtection="1">
      <alignment vertical="center" wrapText="1"/>
      <protection locked="0"/>
    </xf>
    <xf numFmtId="2" fontId="14" fillId="0" borderId="34" xfId="3" applyNumberFormat="1" applyFont="1" applyBorder="1" applyAlignment="1">
      <alignment horizontal="center" vertical="center" wrapText="1"/>
    </xf>
    <xf numFmtId="2" fontId="14" fillId="0" borderId="37" xfId="3" applyNumberFormat="1" applyFont="1" applyBorder="1" applyAlignment="1">
      <alignment horizontal="left" vertical="center" wrapText="1"/>
    </xf>
    <xf numFmtId="0" fontId="89" fillId="0" borderId="34" xfId="0" applyFont="1" applyBorder="1" applyAlignment="1" applyProtection="1">
      <alignment horizontal="left" vertical="center" wrapText="1"/>
      <protection locked="0"/>
    </xf>
    <xf numFmtId="3" fontId="14" fillId="0" borderId="26" xfId="0" applyNumberFormat="1" applyFont="1" applyBorder="1" applyAlignment="1">
      <alignment horizontal="left" vertical="center" wrapText="1"/>
    </xf>
    <xf numFmtId="0" fontId="14" fillId="0" borderId="26" xfId="0" applyFont="1" applyBorder="1" applyAlignment="1">
      <alignment horizontal="center" vertical="center" wrapText="1"/>
    </xf>
    <xf numFmtId="0" fontId="89" fillId="0" borderId="26" xfId="0" applyFont="1" applyBorder="1" applyAlignment="1" applyProtection="1">
      <alignment horizontal="left" vertical="center" wrapText="1"/>
      <protection locked="0"/>
    </xf>
    <xf numFmtId="2" fontId="14" fillId="0" borderId="26" xfId="3" applyNumberFormat="1" applyFont="1" applyBorder="1" applyAlignment="1">
      <alignment horizontal="center" vertical="center" wrapText="1"/>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59" fillId="0" borderId="0" xfId="0" applyFont="1" applyAlignment="1">
      <alignment horizontal="center"/>
    </xf>
    <xf numFmtId="0" fontId="0" fillId="0" borderId="87" xfId="0" applyBorder="1" applyAlignment="1">
      <alignment horizontal="left" vertical="top"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69" fillId="0" borderId="0" xfId="0" applyFont="1" applyAlignment="1" applyProtection="1">
      <alignment horizontal="center" vertical="center" wrapText="1"/>
      <protection locked="0"/>
    </xf>
    <xf numFmtId="0" fontId="86" fillId="5" borderId="118" xfId="0" applyFont="1" applyFill="1" applyBorder="1" applyAlignment="1" applyProtection="1">
      <alignment horizontal="center" vertical="center" wrapText="1"/>
      <protection locked="0"/>
    </xf>
    <xf numFmtId="0" fontId="86" fillId="5" borderId="119" xfId="0" applyFont="1" applyFill="1" applyBorder="1" applyAlignment="1" applyProtection="1">
      <alignment horizontal="center" vertical="center" wrapText="1"/>
      <protection locked="0"/>
    </xf>
    <xf numFmtId="0" fontId="86" fillId="5" borderId="117" xfId="0" applyFont="1" applyFill="1" applyBorder="1" applyAlignment="1" applyProtection="1">
      <alignment horizontal="center" vertical="center"/>
      <protection locked="0"/>
    </xf>
    <xf numFmtId="0" fontId="87" fillId="5" borderId="117" xfId="0" applyFont="1" applyFill="1" applyBorder="1" applyAlignment="1" applyProtection="1">
      <alignment horizontal="center" vertical="center"/>
      <protection locked="0"/>
    </xf>
    <xf numFmtId="0" fontId="72" fillId="0" borderId="117" xfId="0" applyFont="1" applyBorder="1" applyAlignment="1" applyProtection="1">
      <alignment horizontal="center" vertical="center"/>
      <protection locked="0"/>
    </xf>
    <xf numFmtId="0" fontId="72" fillId="21" borderId="117" xfId="0" applyFont="1" applyFill="1" applyBorder="1" applyAlignment="1" applyProtection="1">
      <alignment horizontal="center" vertical="center"/>
      <protection locked="0"/>
    </xf>
    <xf numFmtId="0" fontId="71" fillId="5" borderId="117" xfId="0" applyFont="1" applyFill="1" applyBorder="1" applyAlignment="1" applyProtection="1">
      <alignment horizontal="center" vertical="center" wrapText="1"/>
      <protection locked="0"/>
    </xf>
    <xf numFmtId="0" fontId="71" fillId="5" borderId="117" xfId="0" applyFont="1" applyFill="1" applyBorder="1" applyAlignment="1" applyProtection="1">
      <alignment horizontal="center" vertical="center"/>
      <protection locked="0"/>
    </xf>
    <xf numFmtId="0" fontId="86" fillId="5" borderId="117" xfId="0" applyFont="1" applyFill="1" applyBorder="1" applyAlignment="1" applyProtection="1">
      <alignment horizontal="center" vertical="center" wrapText="1"/>
      <protection locked="0"/>
    </xf>
    <xf numFmtId="0" fontId="72" fillId="0" borderId="120" xfId="0" applyFont="1" applyBorder="1" applyAlignment="1">
      <alignment horizontal="center" vertical="center" wrapText="1" readingOrder="1"/>
    </xf>
    <xf numFmtId="0" fontId="73" fillId="20" borderId="120" xfId="0" applyFont="1" applyFill="1" applyBorder="1" applyAlignment="1">
      <alignment horizontal="center" vertical="center" wrapText="1" readingOrder="1"/>
    </xf>
    <xf numFmtId="0" fontId="72" fillId="3" borderId="120" xfId="0" applyFont="1" applyFill="1" applyBorder="1" applyAlignment="1">
      <alignment horizontal="center" vertical="center" wrapText="1" readingOrder="1"/>
    </xf>
    <xf numFmtId="0" fontId="72" fillId="0" borderId="120" xfId="0" applyFont="1" applyBorder="1" applyAlignment="1">
      <alignment horizontal="left" vertical="center" wrapText="1" readingOrder="1"/>
    </xf>
    <xf numFmtId="0" fontId="88" fillId="0" borderId="160" xfId="0" applyFont="1" applyBorder="1" applyAlignment="1">
      <alignment horizontal="center" vertical="center" wrapText="1"/>
    </xf>
    <xf numFmtId="0" fontId="88" fillId="0" borderId="161" xfId="0" applyFont="1" applyBorder="1" applyAlignment="1">
      <alignment horizontal="center" vertical="center"/>
    </xf>
    <xf numFmtId="0" fontId="72" fillId="0" borderId="121" xfId="0" applyFont="1" applyBorder="1" applyAlignment="1">
      <alignment horizontal="center" vertical="center" wrapText="1" readingOrder="1"/>
    </xf>
    <xf numFmtId="0" fontId="72" fillId="0" borderId="122" xfId="0" applyFont="1" applyBorder="1" applyAlignment="1">
      <alignment horizontal="center" vertical="center" wrapText="1" readingOrder="1"/>
    </xf>
    <xf numFmtId="0" fontId="72" fillId="0" borderId="123" xfId="0" applyFont="1" applyBorder="1" applyAlignment="1">
      <alignment horizontal="center" vertical="center" wrapText="1" readingOrder="1"/>
    </xf>
    <xf numFmtId="0" fontId="88" fillId="0" borderId="154" xfId="0" applyFont="1" applyBorder="1" applyAlignment="1">
      <alignment horizontal="center" vertical="center" wrapText="1"/>
    </xf>
    <xf numFmtId="0" fontId="88" fillId="0" borderId="155" xfId="0" applyFont="1" applyBorder="1" applyAlignment="1">
      <alignment horizontal="center" vertical="center"/>
    </xf>
    <xf numFmtId="0" fontId="76" fillId="0" borderId="0" xfId="0" applyFont="1" applyAlignment="1">
      <alignment horizontal="center" vertical="center" wrapText="1"/>
    </xf>
    <xf numFmtId="0" fontId="79" fillId="21" borderId="117" xfId="0" applyFont="1" applyFill="1" applyBorder="1" applyAlignment="1">
      <alignment horizontal="center" vertical="center" wrapText="1"/>
    </xf>
    <xf numFmtId="0" fontId="79" fillId="21" borderId="117" xfId="0" applyFont="1" applyFill="1" applyBorder="1" applyAlignment="1">
      <alignment horizontal="center" vertical="center"/>
    </xf>
    <xf numFmtId="0" fontId="78" fillId="20" borderId="117" xfId="0" applyFont="1" applyFill="1" applyBorder="1" applyAlignment="1">
      <alignment horizontal="center"/>
    </xf>
    <xf numFmtId="0" fontId="67" fillId="3" borderId="0" xfId="1" applyFont="1" applyFill="1" applyAlignment="1">
      <alignment horizontal="justify" vertical="center" wrapText="1"/>
    </xf>
    <xf numFmtId="0" fontId="67" fillId="3" borderId="0" xfId="1" applyFont="1" applyFill="1" applyAlignment="1">
      <alignment horizontal="left" vertical="center" wrapText="1"/>
    </xf>
    <xf numFmtId="0" fontId="67" fillId="3" borderId="8" xfId="1" applyFont="1" applyFill="1" applyBorder="1" applyAlignment="1">
      <alignment horizontal="justify" vertical="center" wrapText="1"/>
    </xf>
    <xf numFmtId="0" fontId="67" fillId="3" borderId="85" xfId="1" applyFont="1" applyFill="1" applyBorder="1" applyAlignment="1">
      <alignment horizontal="justify" vertical="center" wrapText="1"/>
    </xf>
    <xf numFmtId="0" fontId="51"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7" fillId="3" borderId="0" xfId="1" applyFont="1" applyFill="1" applyAlignment="1">
      <alignment horizontal="center" vertical="center" wrapText="1"/>
    </xf>
    <xf numFmtId="0" fontId="51" fillId="3" borderId="18" xfId="1" applyFont="1" applyFill="1" applyBorder="1" applyAlignment="1">
      <alignment horizontal="justify" vertical="center" wrapText="1"/>
    </xf>
    <xf numFmtId="0" fontId="51" fillId="3" borderId="112" xfId="1" applyFont="1" applyFill="1" applyBorder="1" applyAlignment="1">
      <alignment horizontal="justify" vertical="center" wrapText="1"/>
    </xf>
    <xf numFmtId="0" fontId="57" fillId="7" borderId="8" xfId="0" applyFont="1" applyFill="1" applyBorder="1" applyAlignment="1">
      <alignment horizontal="left" vertical="center" wrapText="1"/>
    </xf>
    <xf numFmtId="0" fontId="51" fillId="3" borderId="78" xfId="1" applyFont="1" applyFill="1" applyBorder="1" applyAlignment="1">
      <alignment horizontal="justify" vertical="center" wrapText="1"/>
    </xf>
    <xf numFmtId="0" fontId="57" fillId="3" borderId="8" xfId="0" applyFont="1" applyFill="1" applyBorder="1" applyAlignment="1">
      <alignment horizontal="left" vertical="center" wrapText="1"/>
    </xf>
    <xf numFmtId="0" fontId="51" fillId="3" borderId="8" xfId="1" applyFont="1" applyFill="1" applyBorder="1" applyAlignment="1">
      <alignment horizontal="justify" vertical="center" wrapText="1"/>
    </xf>
    <xf numFmtId="0" fontId="51" fillId="3" borderId="85" xfId="1" applyFont="1" applyFill="1" applyBorder="1" applyAlignment="1">
      <alignment horizontal="justify" vertical="center"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57" fillId="3" borderId="31" xfId="0" applyFont="1" applyFill="1" applyBorder="1" applyAlignment="1">
      <alignment horizontal="left" vertical="center" wrapText="1"/>
    </xf>
    <xf numFmtId="0" fontId="57" fillId="3" borderId="33" xfId="0" applyFont="1" applyFill="1" applyBorder="1" applyAlignment="1">
      <alignment horizontal="left" vertical="center" wrapText="1"/>
    </xf>
    <xf numFmtId="0" fontId="51" fillId="3" borderId="31" xfId="1" applyFont="1" applyFill="1" applyBorder="1" applyAlignment="1">
      <alignment horizontal="justify" vertical="center" wrapText="1"/>
    </xf>
    <xf numFmtId="0" fontId="51" fillId="3" borderId="115" xfId="1" applyFont="1" applyFill="1" applyBorder="1" applyAlignment="1">
      <alignment horizontal="justify" vertical="center" wrapText="1"/>
    </xf>
    <xf numFmtId="0" fontId="58" fillId="4" borderId="89" xfId="2" applyFont="1" applyFill="1" applyBorder="1" applyAlignment="1">
      <alignment horizontal="center" vertical="center" wrapText="1"/>
    </xf>
    <xf numFmtId="0" fontId="58" fillId="4" borderId="110" xfId="2" applyFont="1" applyFill="1" applyBorder="1" applyAlignment="1">
      <alignment horizontal="center" vertical="center" wrapText="1"/>
    </xf>
    <xf numFmtId="0" fontId="58" fillId="4" borderId="111" xfId="1" applyFont="1" applyFill="1" applyBorder="1" applyAlignment="1">
      <alignment horizontal="center" vertical="center"/>
    </xf>
    <xf numFmtId="0" fontId="58" fillId="4" borderId="107" xfId="1" applyFont="1" applyFill="1" applyBorder="1" applyAlignment="1">
      <alignment horizontal="center" vertical="center"/>
    </xf>
    <xf numFmtId="0" fontId="54" fillId="4" borderId="9" xfId="1" applyFont="1" applyFill="1" applyBorder="1" applyAlignment="1">
      <alignment horizontal="center" vertical="center" wrapText="1"/>
    </xf>
    <xf numFmtId="0" fontId="54" fillId="4" borderId="10" xfId="1" applyFont="1" applyFill="1" applyBorder="1" applyAlignment="1">
      <alignment horizontal="center" vertical="center" wrapText="1"/>
    </xf>
    <xf numFmtId="0" fontId="54" fillId="4" borderId="107" xfId="1" applyFont="1" applyFill="1" applyBorder="1" applyAlignment="1">
      <alignment horizontal="center" vertical="center" wrapText="1"/>
    </xf>
    <xf numFmtId="0" fontId="55" fillId="3" borderId="11" xfId="1" quotePrefix="1" applyFont="1" applyFill="1" applyBorder="1" applyAlignment="1">
      <alignment horizontal="left" vertical="top" wrapText="1"/>
    </xf>
    <xf numFmtId="0" fontId="55" fillId="3" borderId="12" xfId="1" quotePrefix="1" applyFont="1" applyFill="1" applyBorder="1" applyAlignment="1">
      <alignment horizontal="left" vertical="top" wrapText="1"/>
    </xf>
    <xf numFmtId="0" fontId="56" fillId="3" borderId="12" xfId="1" quotePrefix="1" applyFont="1" applyFill="1" applyBorder="1" applyAlignment="1">
      <alignment horizontal="left" vertical="top" wrapText="1"/>
    </xf>
    <xf numFmtId="0" fontId="56" fillId="3" borderId="108" xfId="1" quotePrefix="1" applyFont="1" applyFill="1" applyBorder="1" applyAlignment="1">
      <alignment horizontal="left" vertical="top" wrapText="1"/>
    </xf>
    <xf numFmtId="0" fontId="50" fillId="3" borderId="15" xfId="1" quotePrefix="1" applyFont="1" applyFill="1" applyBorder="1" applyAlignment="1">
      <alignment horizontal="justify" vertical="center" wrapText="1"/>
    </xf>
    <xf numFmtId="0" fontId="50" fillId="3" borderId="16" xfId="1" quotePrefix="1" applyFont="1" applyFill="1" applyBorder="1" applyAlignment="1">
      <alignment horizontal="justify" vertical="center" wrapText="1"/>
    </xf>
    <xf numFmtId="0" fontId="50" fillId="3" borderId="109" xfId="1" quotePrefix="1" applyFont="1" applyFill="1" applyBorder="1" applyAlignment="1">
      <alignment horizontal="justify" vertical="center" wrapText="1"/>
    </xf>
    <xf numFmtId="0" fontId="51" fillId="0" borderId="13" xfId="1" quotePrefix="1" applyFont="1" applyBorder="1" applyAlignment="1">
      <alignment horizontal="left" vertical="top" wrapText="1"/>
    </xf>
    <xf numFmtId="0" fontId="51" fillId="0" borderId="0" xfId="1" quotePrefix="1" applyFont="1" applyAlignment="1">
      <alignment horizontal="left" vertical="top" wrapText="1"/>
    </xf>
    <xf numFmtId="0" fontId="51" fillId="0" borderId="14" xfId="1" quotePrefix="1" applyFont="1" applyBorder="1" applyAlignment="1">
      <alignment horizontal="left" vertical="top" wrapText="1"/>
    </xf>
    <xf numFmtId="0" fontId="57" fillId="3" borderId="79" xfId="0" applyFont="1" applyFill="1" applyBorder="1" applyAlignment="1">
      <alignment vertical="center" wrapText="1"/>
    </xf>
    <xf numFmtId="0" fontId="57" fillId="3" borderId="19" xfId="0" applyFont="1" applyFill="1" applyBorder="1" applyAlignment="1">
      <alignment vertical="center" wrapText="1"/>
    </xf>
    <xf numFmtId="0" fontId="57" fillId="3" borderId="19" xfId="0" applyFont="1" applyFill="1" applyBorder="1" applyAlignment="1">
      <alignment horizontal="left" vertical="center" wrapText="1"/>
    </xf>
    <xf numFmtId="0" fontId="57" fillId="3" borderId="17" xfId="0" applyFont="1" applyFill="1" applyBorder="1" applyAlignment="1">
      <alignment horizontal="left" vertical="center" wrapText="1"/>
    </xf>
    <xf numFmtId="0" fontId="57" fillId="3" borderId="17" xfId="0" applyFont="1" applyFill="1" applyBorder="1" applyAlignment="1">
      <alignment vertical="center" wrapText="1"/>
    </xf>
    <xf numFmtId="0" fontId="57" fillId="7" borderId="31" xfId="0" applyFont="1" applyFill="1" applyBorder="1" applyAlignment="1">
      <alignment horizontal="left" vertical="center" wrapText="1"/>
    </xf>
    <xf numFmtId="0" fontId="57" fillId="7" borderId="33" xfId="0" applyFont="1" applyFill="1" applyBorder="1" applyAlignment="1">
      <alignment horizontal="left" vertical="center" wrapText="1"/>
    </xf>
    <xf numFmtId="0" fontId="58" fillId="4" borderId="96" xfId="2" applyFont="1" applyFill="1" applyBorder="1" applyAlignment="1">
      <alignment horizontal="center" vertical="center" wrapText="1"/>
    </xf>
    <xf numFmtId="0" fontId="58" fillId="4" borderId="96" xfId="1" applyFont="1" applyFill="1" applyBorder="1" applyAlignment="1">
      <alignment horizontal="center" vertical="center"/>
    </xf>
    <xf numFmtId="0" fontId="58" fillId="4" borderId="114" xfId="1" applyFont="1" applyFill="1" applyBorder="1" applyAlignment="1">
      <alignment horizontal="center" vertical="center"/>
    </xf>
    <xf numFmtId="0" fontId="51" fillId="3" borderId="13" xfId="1" applyFont="1" applyFill="1" applyBorder="1" applyAlignment="1">
      <alignment horizontal="left" vertical="top" wrapText="1"/>
    </xf>
    <xf numFmtId="0" fontId="51" fillId="3" borderId="0" xfId="1" applyFont="1" applyFill="1" applyAlignment="1">
      <alignment horizontal="left" vertical="top" wrapText="1"/>
    </xf>
    <xf numFmtId="0" fontId="51" fillId="3" borderId="14" xfId="1" applyFont="1" applyFill="1" applyBorder="1" applyAlignment="1">
      <alignment horizontal="left" vertical="top" wrapText="1"/>
    </xf>
    <xf numFmtId="0" fontId="57" fillId="3" borderId="94" xfId="0" applyFont="1" applyFill="1" applyBorder="1" applyAlignment="1">
      <alignment vertical="center" wrapText="1"/>
    </xf>
    <xf numFmtId="0" fontId="57" fillId="3" borderId="95" xfId="0" applyFont="1" applyFill="1" applyBorder="1" applyAlignment="1">
      <alignment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0" fillId="0" borderId="103" xfId="0" applyFont="1" applyBorder="1" applyAlignment="1">
      <alignment horizontal="center" vertical="center" wrapText="1"/>
    </xf>
    <xf numFmtId="0" fontId="91" fillId="0" borderId="37" xfId="0" applyFont="1" applyBorder="1" applyAlignment="1">
      <alignment horizontal="center" vertical="center" wrapText="1"/>
    </xf>
    <xf numFmtId="0" fontId="91" fillId="0" borderId="8" xfId="0" applyFont="1" applyBorder="1" applyAlignment="1">
      <alignment horizontal="center" vertical="center" wrapText="1"/>
    </xf>
    <xf numFmtId="0" fontId="91" fillId="0" borderId="26" xfId="0" applyFont="1" applyBorder="1" applyAlignment="1">
      <alignment horizontal="center" vertical="center" wrapText="1"/>
    </xf>
    <xf numFmtId="9" fontId="91" fillId="0" borderId="37" xfId="4" applyFont="1" applyBorder="1" applyAlignment="1">
      <alignment horizontal="center" vertical="center" wrapText="1"/>
    </xf>
    <xf numFmtId="9" fontId="91" fillId="0" borderId="8" xfId="4" applyFont="1" applyBorder="1" applyAlignment="1">
      <alignment horizontal="center" vertical="center" wrapText="1"/>
    </xf>
    <xf numFmtId="9" fontId="91" fillId="0" borderId="26" xfId="4" applyFont="1" applyBorder="1" applyAlignment="1">
      <alignment horizontal="center" vertical="center" wrapText="1"/>
    </xf>
    <xf numFmtId="0" fontId="91" fillId="0" borderId="46" xfId="0" applyFont="1" applyBorder="1" applyAlignment="1">
      <alignment horizontal="center" vertical="center" wrapText="1"/>
    </xf>
    <xf numFmtId="0" fontId="91" fillId="0" borderId="30" xfId="0" applyFont="1" applyBorder="1" applyAlignment="1">
      <alignment horizontal="center" vertical="center" wrapText="1"/>
    </xf>
    <xf numFmtId="0" fontId="91" fillId="0" borderId="49" xfId="0" applyFont="1" applyBorder="1" applyAlignment="1">
      <alignment horizontal="center" vertical="center" wrapText="1"/>
    </xf>
    <xf numFmtId="9" fontId="0" fillId="0" borderId="25" xfId="4" applyFont="1" applyBorder="1" applyAlignment="1">
      <alignment horizontal="center" vertical="center" wrapText="1"/>
    </xf>
    <xf numFmtId="9" fontId="0" fillId="0" borderId="8" xfId="4" applyFont="1" applyBorder="1" applyAlignment="1">
      <alignment horizontal="center" vertical="center" wrapText="1"/>
    </xf>
    <xf numFmtId="9" fontId="0" fillId="0" borderId="34" xfId="4" applyFont="1" applyBorder="1" applyAlignment="1">
      <alignment horizontal="center" vertical="center" wrapText="1"/>
    </xf>
    <xf numFmtId="0" fontId="0" fillId="0" borderId="2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0" xfId="0" applyFont="1" applyBorder="1" applyAlignment="1">
      <alignment horizontal="center" vertical="center" wrapText="1"/>
    </xf>
    <xf numFmtId="9" fontId="0" fillId="0" borderId="37" xfId="4" applyFont="1" applyBorder="1" applyAlignment="1">
      <alignment horizontal="center" vertical="center" wrapText="1"/>
    </xf>
    <xf numFmtId="9" fontId="0" fillId="0" borderId="26" xfId="4" applyFont="1" applyBorder="1" applyAlignment="1">
      <alignment horizontal="center" vertical="center" wrapText="1"/>
    </xf>
    <xf numFmtId="0" fontId="0" fillId="0" borderId="3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41"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2" xfId="0" applyFont="1" applyBorder="1" applyAlignment="1">
      <alignment horizontal="center" vertical="center" wrapText="1"/>
    </xf>
    <xf numFmtId="0" fontId="0" fillId="11" borderId="101" xfId="0" applyFont="1" applyFill="1" applyBorder="1" applyAlignment="1">
      <alignment horizontal="center" vertical="center" wrapText="1"/>
    </xf>
    <xf numFmtId="0" fontId="0" fillId="11" borderId="102" xfId="0" applyFont="1" applyFill="1" applyBorder="1" applyAlignment="1">
      <alignment horizontal="center" vertical="center" wrapText="1"/>
    </xf>
    <xf numFmtId="0" fontId="0" fillId="11" borderId="103" xfId="0" applyFont="1" applyFill="1" applyBorder="1" applyAlignment="1">
      <alignment horizontal="center" vertical="center" wrapText="1"/>
    </xf>
    <xf numFmtId="0" fontId="0" fillId="0" borderId="46"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6" xfId="0" applyFont="1" applyBorder="1" applyAlignment="1">
      <alignment horizontal="center" vertical="center" wrapText="1"/>
    </xf>
    <xf numFmtId="0" fontId="0" fillId="11" borderId="100" xfId="0" applyFont="1" applyFill="1" applyBorder="1" applyAlignment="1">
      <alignment horizontal="center" vertical="center" wrapText="1"/>
    </xf>
    <xf numFmtId="0" fontId="0" fillId="11" borderId="99" xfId="0" applyFont="1" applyFill="1" applyBorder="1" applyAlignment="1">
      <alignment horizontal="center" vertical="center" wrapText="1"/>
    </xf>
    <xf numFmtId="0" fontId="0" fillId="10" borderId="0" xfId="0" applyFont="1" applyFill="1" applyAlignment="1">
      <alignment horizontal="center" vertical="center" wrapText="1"/>
    </xf>
    <xf numFmtId="0" fontId="0" fillId="0" borderId="99"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0" fontId="91" fillId="0" borderId="84" xfId="0" applyFont="1" applyBorder="1" applyAlignment="1">
      <alignment horizontal="center" vertical="center" wrapText="1"/>
    </xf>
    <xf numFmtId="0" fontId="91" fillId="0" borderId="85" xfId="0" applyFont="1" applyBorder="1" applyAlignment="1">
      <alignment horizontal="center" vertical="center" wrapText="1"/>
    </xf>
    <xf numFmtId="0" fontId="91" fillId="0" borderId="86" xfId="0" applyFont="1" applyBorder="1" applyAlignment="1">
      <alignment horizontal="center" vertical="center" wrapText="1"/>
    </xf>
    <xf numFmtId="0" fontId="90" fillId="3" borderId="8" xfId="0" applyFont="1" applyFill="1" applyBorder="1" applyAlignment="1">
      <alignment horizontal="center" vertical="center" wrapText="1"/>
    </xf>
    <xf numFmtId="0" fontId="90" fillId="3" borderId="26" xfId="0" applyFont="1" applyFill="1" applyBorder="1" applyAlignment="1">
      <alignment horizontal="center" vertical="center" wrapText="1"/>
    </xf>
    <xf numFmtId="1" fontId="91" fillId="0" borderId="8" xfId="4" applyNumberFormat="1" applyFont="1" applyBorder="1" applyAlignment="1">
      <alignment vertical="center" wrapText="1"/>
    </xf>
    <xf numFmtId="1" fontId="91" fillId="0" borderId="26" xfId="4" applyNumberFormat="1" applyFont="1" applyBorder="1" applyAlignment="1">
      <alignment vertical="center" wrapText="1"/>
    </xf>
    <xf numFmtId="0" fontId="60" fillId="3" borderId="87" xfId="0" applyFont="1" applyFill="1" applyBorder="1" applyAlignment="1">
      <alignment horizontal="center" vertical="center"/>
    </xf>
    <xf numFmtId="0" fontId="60" fillId="3" borderId="89" xfId="0" applyFont="1" applyFill="1" applyBorder="1" applyAlignment="1">
      <alignment horizontal="center" vertical="center"/>
    </xf>
    <xf numFmtId="0" fontId="60" fillId="3" borderId="13" xfId="0" applyFont="1" applyFill="1" applyBorder="1" applyAlignment="1">
      <alignment horizontal="center" vertical="center"/>
    </xf>
    <xf numFmtId="0" fontId="60" fillId="3" borderId="0" xfId="0" applyFont="1" applyFill="1" applyBorder="1" applyAlignment="1">
      <alignment horizontal="center" vertical="center"/>
    </xf>
    <xf numFmtId="0" fontId="54" fillId="4" borderId="102" xfId="0" applyFont="1" applyFill="1" applyBorder="1" applyAlignment="1">
      <alignment horizontal="left" vertical="center"/>
    </xf>
    <xf numFmtId="0" fontId="54" fillId="4" borderId="8" xfId="0" applyFont="1" applyFill="1" applyBorder="1" applyAlignment="1">
      <alignment horizontal="left" vertical="center"/>
    </xf>
    <xf numFmtId="0" fontId="62" fillId="4" borderId="136" xfId="0" applyFont="1" applyFill="1" applyBorder="1" applyAlignment="1">
      <alignment horizontal="center" vertical="center" textRotation="1"/>
    </xf>
    <xf numFmtId="0" fontId="62" fillId="4" borderId="138" xfId="0" applyFont="1" applyFill="1" applyBorder="1" applyAlignment="1">
      <alignment horizontal="center" vertical="center" textRotation="1"/>
    </xf>
    <xf numFmtId="0" fontId="62" fillId="4" borderId="58" xfId="0" applyFont="1" applyFill="1" applyBorder="1" applyAlignment="1">
      <alignment horizontal="center" vertical="center" wrapText="1"/>
    </xf>
    <xf numFmtId="0" fontId="62" fillId="4" borderId="0" xfId="0" applyFont="1" applyFill="1" applyBorder="1" applyAlignment="1">
      <alignment horizontal="center" vertical="center"/>
    </xf>
    <xf numFmtId="0" fontId="62" fillId="4" borderId="98" xfId="0" applyFont="1" applyFill="1" applyBorder="1" applyAlignment="1">
      <alignment horizontal="center" vertical="center" wrapText="1"/>
    </xf>
    <xf numFmtId="0" fontId="62" fillId="4" borderId="71" xfId="0" applyFont="1" applyFill="1" applyBorder="1" applyAlignment="1">
      <alignment horizontal="center" vertical="center" wrapText="1"/>
    </xf>
    <xf numFmtId="0" fontId="94" fillId="3" borderId="8" xfId="0" applyFont="1" applyFill="1" applyBorder="1" applyAlignment="1" applyProtection="1">
      <alignment horizontal="left" vertical="center"/>
      <protection locked="0"/>
    </xf>
    <xf numFmtId="0" fontId="94" fillId="3" borderId="85" xfId="0" applyFont="1" applyFill="1" applyBorder="1" applyAlignment="1" applyProtection="1">
      <alignment horizontal="left" vertical="center"/>
      <protection locked="0"/>
    </xf>
    <xf numFmtId="0" fontId="95" fillId="3" borderId="26" xfId="0" applyFont="1" applyFill="1" applyBorder="1" applyAlignment="1" applyProtection="1">
      <alignment horizontal="left" vertical="center" wrapText="1"/>
      <protection locked="0"/>
    </xf>
    <xf numFmtId="0" fontId="95" fillId="3" borderId="86" xfId="0" applyFont="1" applyFill="1" applyBorder="1" applyAlignment="1" applyProtection="1">
      <alignment horizontal="left" vertical="center" wrapText="1"/>
      <protection locked="0"/>
    </xf>
    <xf numFmtId="0" fontId="62" fillId="16" borderId="137" xfId="0" applyFont="1" applyFill="1" applyBorder="1" applyAlignment="1" applyProtection="1">
      <alignment horizontal="center" vertical="center" wrapText="1"/>
      <protection locked="0"/>
    </xf>
    <xf numFmtId="0" fontId="62" fillId="16" borderId="139" xfId="0" applyFont="1" applyFill="1" applyBorder="1" applyAlignment="1" applyProtection="1">
      <alignment horizontal="center" vertical="center" wrapText="1"/>
      <protection locked="0"/>
    </xf>
    <xf numFmtId="0" fontId="62" fillId="16" borderId="41" xfId="0" applyFont="1" applyFill="1" applyBorder="1" applyAlignment="1" applyProtection="1">
      <alignment horizontal="center" vertical="center" wrapText="1"/>
      <protection locked="0"/>
    </xf>
    <xf numFmtId="0" fontId="62" fillId="16" borderId="71" xfId="0" applyFont="1" applyFill="1" applyBorder="1" applyAlignment="1" applyProtection="1">
      <alignment horizontal="center" vertical="center" wrapText="1"/>
      <protection locked="0"/>
    </xf>
    <xf numFmtId="0" fontId="62" fillId="16" borderId="134" xfId="0" applyFont="1" applyFill="1" applyBorder="1" applyAlignment="1" applyProtection="1">
      <alignment horizontal="center" vertical="center"/>
      <protection locked="0"/>
    </xf>
    <xf numFmtId="0" fontId="62" fillId="16" borderId="135" xfId="0" applyFont="1" applyFill="1" applyBorder="1" applyAlignment="1" applyProtection="1">
      <alignment horizontal="center" vertical="center"/>
      <protection locked="0"/>
    </xf>
    <xf numFmtId="0" fontId="62" fillId="4" borderId="41" xfId="0" applyFont="1" applyFill="1" applyBorder="1" applyAlignment="1">
      <alignment horizontal="center" vertical="center" wrapText="1"/>
    </xf>
    <xf numFmtId="0" fontId="62" fillId="4" borderId="41" xfId="0" applyFont="1" applyFill="1" applyBorder="1" applyAlignment="1">
      <alignment vertical="center" wrapText="1"/>
    </xf>
    <xf numFmtId="0" fontId="62" fillId="4" borderId="71" xfId="0" applyFont="1" applyFill="1" applyBorder="1" applyAlignment="1">
      <alignment vertical="center" wrapText="1"/>
    </xf>
    <xf numFmtId="0" fontId="62" fillId="4" borderId="131" xfId="0" applyFont="1" applyFill="1" applyBorder="1" applyAlignment="1">
      <alignment horizontal="center" vertical="center"/>
    </xf>
    <xf numFmtId="0" fontId="62" fillId="4" borderId="132" xfId="0" applyFont="1" applyFill="1" applyBorder="1" applyAlignment="1">
      <alignment horizontal="center" vertical="center"/>
    </xf>
    <xf numFmtId="0" fontId="62" fillId="4" borderId="133" xfId="0" applyFont="1" applyFill="1" applyBorder="1" applyAlignment="1">
      <alignment horizontal="center" vertical="center"/>
    </xf>
    <xf numFmtId="0" fontId="54" fillId="4" borderId="103" xfId="0" applyFont="1" applyFill="1" applyBorder="1" applyAlignment="1">
      <alignment horizontal="left" vertical="center"/>
    </xf>
    <xf numFmtId="0" fontId="54" fillId="4" borderId="26" xfId="0" applyFont="1" applyFill="1" applyBorder="1" applyAlignment="1">
      <alignment horizontal="left" vertical="center"/>
    </xf>
    <xf numFmtId="0" fontId="54" fillId="4" borderId="48" xfId="0" applyFont="1" applyFill="1" applyBorder="1" applyAlignment="1">
      <alignment horizontal="left" vertical="center"/>
    </xf>
    <xf numFmtId="0" fontId="54" fillId="4" borderId="49" xfId="0" applyFont="1" applyFill="1" applyBorder="1" applyAlignment="1">
      <alignment horizontal="left" vertical="center"/>
    </xf>
    <xf numFmtId="0" fontId="62" fillId="4" borderId="128" xfId="0" applyFont="1" applyFill="1" applyBorder="1" applyAlignment="1">
      <alignment horizontal="center" vertical="center"/>
    </xf>
    <xf numFmtId="0" fontId="62" fillId="4" borderId="129" xfId="0" applyFont="1" applyFill="1" applyBorder="1" applyAlignment="1">
      <alignment horizontal="center" vertical="center"/>
    </xf>
    <xf numFmtId="0" fontId="62" fillId="4" borderId="130" xfId="0" applyFont="1" applyFill="1" applyBorder="1" applyAlignment="1">
      <alignment horizontal="center" vertical="center"/>
    </xf>
    <xf numFmtId="0" fontId="62" fillId="4" borderId="89" xfId="0" applyFont="1" applyFill="1" applyBorder="1" applyAlignment="1">
      <alignment horizontal="center" vertical="center"/>
    </xf>
    <xf numFmtId="0" fontId="90" fillId="0" borderId="46" xfId="0" applyFont="1" applyBorder="1" applyAlignment="1">
      <alignment horizontal="center" vertical="center" wrapText="1"/>
    </xf>
    <xf numFmtId="0" fontId="90" fillId="0" borderId="30" xfId="0" applyFont="1" applyBorder="1" applyAlignment="1">
      <alignment horizontal="center" vertical="center" wrapText="1"/>
    </xf>
    <xf numFmtId="0" fontId="90" fillId="0" borderId="49" xfId="0" applyFont="1" applyBorder="1" applyAlignment="1">
      <alignment horizontal="center" vertical="center" wrapText="1"/>
    </xf>
    <xf numFmtId="0" fontId="91" fillId="0" borderId="82" xfId="0" applyFont="1" applyBorder="1" applyAlignment="1">
      <alignment horizontal="center" vertical="center" wrapText="1"/>
    </xf>
    <xf numFmtId="0" fontId="91" fillId="0" borderId="83" xfId="0" applyFont="1" applyBorder="1" applyAlignment="1">
      <alignment horizontal="center" vertical="center" wrapText="1"/>
    </xf>
    <xf numFmtId="0" fontId="91" fillId="0" borderId="97" xfId="0" applyFont="1" applyBorder="1" applyAlignment="1">
      <alignment horizontal="center" vertical="center" wrapText="1"/>
    </xf>
    <xf numFmtId="9" fontId="91" fillId="0" borderId="46" xfId="4" applyFont="1" applyBorder="1" applyAlignment="1">
      <alignment horizontal="center" vertical="center" wrapText="1"/>
    </xf>
    <xf numFmtId="9" fontId="91" fillId="0" borderId="30" xfId="4" applyFont="1" applyBorder="1" applyAlignment="1">
      <alignment horizontal="center" vertical="center" wrapText="1"/>
    </xf>
    <xf numFmtId="9" fontId="91" fillId="0" borderId="49" xfId="4" applyFont="1" applyBorder="1" applyAlignment="1">
      <alignment horizontal="center" vertical="center" wrapText="1"/>
    </xf>
    <xf numFmtId="0" fontId="0" fillId="0" borderId="10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103" xfId="0" applyFont="1" applyBorder="1" applyAlignment="1">
      <alignment horizontal="center" vertical="center" wrapText="1"/>
    </xf>
    <xf numFmtId="2" fontId="14" fillId="0" borderId="37" xfId="3" applyNumberFormat="1" applyFont="1" applyBorder="1" applyAlignment="1">
      <alignment horizontal="center" vertical="center" wrapText="1"/>
    </xf>
    <xf numFmtId="2" fontId="14" fillId="0" borderId="8" xfId="3" applyNumberFormat="1" applyFont="1" applyBorder="1" applyAlignment="1">
      <alignment horizontal="center" vertical="center" wrapText="1"/>
    </xf>
    <xf numFmtId="2" fontId="14" fillId="0" borderId="26" xfId="3" applyNumberFormat="1" applyFont="1" applyBorder="1" applyAlignment="1">
      <alignment horizontal="center" vertical="center" wrapText="1"/>
    </xf>
    <xf numFmtId="0" fontId="98" fillId="0" borderId="37" xfId="0" applyFont="1" applyBorder="1" applyAlignment="1">
      <alignment horizontal="center" vertical="center" wrapText="1"/>
    </xf>
    <xf numFmtId="0" fontId="98" fillId="0" borderId="8" xfId="0" applyFont="1" applyBorder="1" applyAlignment="1">
      <alignment horizontal="center" vertical="center" wrapText="1"/>
    </xf>
    <xf numFmtId="0" fontId="98" fillId="0" borderId="26"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97" xfId="0" applyFont="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84" fillId="0" borderId="46" xfId="0" applyFont="1" applyBorder="1" applyAlignment="1">
      <alignment horizontal="center" vertical="center" wrapText="1"/>
    </xf>
    <xf numFmtId="0" fontId="84" fillId="0" borderId="30" xfId="0" applyFont="1" applyBorder="1" applyAlignment="1">
      <alignment horizontal="center" vertical="center" wrapText="1"/>
    </xf>
    <xf numFmtId="0" fontId="84" fillId="0" borderId="49"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34" xfId="0" applyFont="1" applyBorder="1" applyAlignment="1">
      <alignment horizontal="center" vertical="center" wrapText="1"/>
    </xf>
    <xf numFmtId="0" fontId="95" fillId="3" borderId="68" xfId="0" applyFont="1" applyFill="1" applyBorder="1" applyAlignment="1" applyProtection="1">
      <alignment horizontal="left" vertical="center" wrapText="1"/>
      <protection locked="0"/>
    </xf>
    <xf numFmtId="0" fontId="95" fillId="3" borderId="63" xfId="0" applyFont="1" applyFill="1" applyBorder="1" applyAlignment="1" applyProtection="1">
      <alignment horizontal="left" vertical="center"/>
      <protection locked="0"/>
    </xf>
    <xf numFmtId="2" fontId="14" fillId="0" borderId="34" xfId="3" applyNumberFormat="1" applyFont="1" applyBorder="1" applyAlignment="1">
      <alignment horizontal="center" vertical="center" wrapText="1"/>
    </xf>
    <xf numFmtId="0" fontId="98" fillId="0" borderId="34" xfId="0" applyFont="1" applyBorder="1" applyAlignment="1">
      <alignment horizontal="center" vertical="center" wrapText="1"/>
    </xf>
    <xf numFmtId="0" fontId="14" fillId="0" borderId="142" xfId="0" applyFont="1" applyBorder="1" applyAlignment="1">
      <alignment horizontal="center" vertical="center" wrapText="1"/>
    </xf>
    <xf numFmtId="0" fontId="97" fillId="4" borderId="64" xfId="0" applyFont="1" applyFill="1" applyBorder="1" applyAlignment="1">
      <alignment horizontal="center" vertical="center"/>
    </xf>
    <xf numFmtId="0" fontId="97" fillId="4" borderId="65" xfId="0" applyFont="1" applyFill="1" applyBorder="1" applyAlignment="1">
      <alignment horizontal="center" vertical="center"/>
    </xf>
    <xf numFmtId="0" fontId="97" fillId="4" borderId="66" xfId="0" applyFont="1" applyFill="1" applyBorder="1" applyAlignment="1">
      <alignment horizontal="center" vertical="center"/>
    </xf>
    <xf numFmtId="0" fontId="97" fillId="4" borderId="0" xfId="0" applyFont="1" applyFill="1" applyAlignment="1">
      <alignment horizontal="center" vertical="center"/>
    </xf>
    <xf numFmtId="0" fontId="97" fillId="4" borderId="0" xfId="0" applyFont="1" applyFill="1" applyBorder="1" applyAlignment="1">
      <alignment horizontal="center" vertical="center"/>
    </xf>
    <xf numFmtId="0" fontId="97" fillId="3" borderId="61" xfId="0" applyFont="1" applyFill="1" applyBorder="1" applyAlignment="1">
      <alignment horizontal="center" vertical="center"/>
    </xf>
    <xf numFmtId="0" fontId="97" fillId="3" borderId="58" xfId="0" applyFont="1" applyFill="1" applyBorder="1" applyAlignment="1">
      <alignment horizontal="center" vertical="center"/>
    </xf>
    <xf numFmtId="0" fontId="97" fillId="3" borderId="57" xfId="0" applyFont="1" applyFill="1" applyBorder="1" applyAlignment="1">
      <alignment horizontal="center" vertical="center"/>
    </xf>
    <xf numFmtId="0" fontId="97" fillId="3" borderId="69" xfId="0" applyFont="1" applyFill="1" applyBorder="1" applyAlignment="1">
      <alignment horizontal="center" vertical="center"/>
    </xf>
    <xf numFmtId="0" fontId="97" fillId="3" borderId="0" xfId="0" applyFont="1" applyFill="1" applyAlignment="1">
      <alignment horizontal="center" vertical="center"/>
    </xf>
    <xf numFmtId="0" fontId="97" fillId="3" borderId="70" xfId="0" applyFont="1" applyFill="1" applyBorder="1" applyAlignment="1">
      <alignment horizontal="center" vertical="center"/>
    </xf>
    <xf numFmtId="0" fontId="97" fillId="3" borderId="54" xfId="0" applyFont="1" applyFill="1" applyBorder="1" applyAlignment="1">
      <alignment horizontal="center" vertical="center"/>
    </xf>
    <xf numFmtId="0" fontId="97" fillId="3" borderId="55" xfId="0" applyFont="1" applyFill="1" applyBorder="1" applyAlignment="1">
      <alignment horizontal="center" vertical="center"/>
    </xf>
    <xf numFmtId="0" fontId="97" fillId="4" borderId="40" xfId="0" applyFont="1" applyFill="1" applyBorder="1" applyAlignment="1">
      <alignment horizontal="center" vertical="center"/>
    </xf>
    <xf numFmtId="0" fontId="97" fillId="4" borderId="42" xfId="0" applyFont="1" applyFill="1" applyBorder="1" applyAlignment="1">
      <alignment horizontal="center" vertical="center"/>
    </xf>
    <xf numFmtId="0" fontId="97" fillId="4" borderId="52" xfId="0" applyFont="1" applyFill="1" applyBorder="1" applyAlignment="1">
      <alignment horizontal="center" vertical="center"/>
    </xf>
    <xf numFmtId="0" fontId="97" fillId="4" borderId="43" xfId="0" applyFont="1" applyFill="1" applyBorder="1" applyAlignment="1">
      <alignment horizontal="center" vertical="center"/>
    </xf>
    <xf numFmtId="0" fontId="97" fillId="4" borderId="40" xfId="0" applyFont="1" applyFill="1" applyBorder="1" applyAlignment="1">
      <alignment horizontal="center" vertical="center" textRotation="1"/>
    </xf>
    <xf numFmtId="0" fontId="97" fillId="4" borderId="41" xfId="0" applyFont="1" applyFill="1" applyBorder="1" applyAlignment="1">
      <alignment horizontal="center" vertical="center" textRotation="1"/>
    </xf>
    <xf numFmtId="0" fontId="97" fillId="4" borderId="41" xfId="0" applyFont="1" applyFill="1" applyBorder="1" applyAlignment="1">
      <alignment horizontal="center" vertical="center"/>
    </xf>
    <xf numFmtId="3" fontId="97" fillId="4" borderId="40" xfId="0" applyNumberFormat="1" applyFont="1" applyFill="1" applyBorder="1" applyAlignment="1">
      <alignment horizontal="center" vertical="center"/>
    </xf>
    <xf numFmtId="3" fontId="97" fillId="4" borderId="41" xfId="0" applyNumberFormat="1" applyFont="1" applyFill="1" applyBorder="1" applyAlignment="1">
      <alignment horizontal="center" vertical="center"/>
    </xf>
    <xf numFmtId="0" fontId="97" fillId="4" borderId="40" xfId="0" applyFont="1" applyFill="1" applyBorder="1" applyAlignment="1">
      <alignment horizontal="center" vertical="center" textRotation="90" wrapText="1"/>
    </xf>
    <xf numFmtId="0" fontId="97" fillId="4" borderId="41" xfId="0" applyFont="1" applyFill="1" applyBorder="1" applyAlignment="1">
      <alignment horizontal="center" vertical="center" textRotation="90" wrapText="1"/>
    </xf>
    <xf numFmtId="0" fontId="97" fillId="4" borderId="40" xfId="0" applyFont="1" applyFill="1" applyBorder="1" applyAlignment="1">
      <alignment horizontal="center" vertical="center" wrapText="1"/>
    </xf>
    <xf numFmtId="0" fontId="97" fillId="4" borderId="41" xfId="0" applyFont="1" applyFill="1" applyBorder="1" applyAlignment="1">
      <alignment horizontal="center" vertical="center" wrapText="1"/>
    </xf>
    <xf numFmtId="0" fontId="97" fillId="4" borderId="42" xfId="0" applyFont="1" applyFill="1" applyBorder="1" applyAlignment="1">
      <alignment horizontal="center" vertical="center" wrapText="1"/>
    </xf>
    <xf numFmtId="0" fontId="97" fillId="4" borderId="52" xfId="0" applyFont="1" applyFill="1" applyBorder="1" applyAlignment="1">
      <alignment horizontal="center" vertical="center" wrapText="1"/>
    </xf>
    <xf numFmtId="0" fontId="97" fillId="4" borderId="43" xfId="0" applyFont="1" applyFill="1" applyBorder="1" applyAlignment="1">
      <alignment horizontal="center" vertical="center" wrapText="1"/>
    </xf>
    <xf numFmtId="0" fontId="97" fillId="4" borderId="62" xfId="0" applyFont="1" applyFill="1" applyBorder="1" applyAlignment="1">
      <alignment horizontal="left" vertical="center"/>
    </xf>
    <xf numFmtId="0" fontId="97" fillId="4" borderId="63" xfId="0" applyFont="1" applyFill="1" applyBorder="1" applyAlignment="1">
      <alignment horizontal="left" vertical="center"/>
    </xf>
    <xf numFmtId="0" fontId="97" fillId="4" borderId="68" xfId="0" applyFont="1" applyFill="1" applyBorder="1" applyAlignment="1">
      <alignment horizontal="left" vertical="center"/>
    </xf>
    <xf numFmtId="0" fontId="97" fillId="4" borderId="67" xfId="0" applyFont="1" applyFill="1" applyBorder="1" applyAlignment="1">
      <alignment horizontal="left" vertical="center"/>
    </xf>
    <xf numFmtId="2" fontId="0" fillId="0" borderId="25" xfId="3" applyNumberFormat="1" applyFont="1"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xf>
    <xf numFmtId="0" fontId="0" fillId="0" borderId="30" xfId="0" applyBorder="1" applyAlignment="1">
      <alignment horizontal="center" vertical="center" wrapText="1"/>
    </xf>
    <xf numFmtId="0" fontId="0" fillId="10" borderId="25" xfId="0" applyFill="1" applyBorder="1" applyAlignment="1">
      <alignment horizontal="center" vertical="center" wrapText="1"/>
    </xf>
    <xf numFmtId="0" fontId="0" fillId="10" borderId="8" xfId="0" applyFill="1" applyBorder="1" applyAlignment="1">
      <alignment horizontal="center" vertical="center" wrapText="1"/>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0" fontId="0" fillId="19" borderId="25" xfId="0" applyFill="1" applyBorder="1" applyAlignment="1">
      <alignment horizontal="center" vertical="center" wrapText="1"/>
    </xf>
    <xf numFmtId="0" fontId="0" fillId="19" borderId="8" xfId="0" applyFill="1" applyBorder="1" applyAlignment="1">
      <alignment horizontal="center" vertical="center" wrapText="1"/>
    </xf>
    <xf numFmtId="0" fontId="0" fillId="0" borderId="8" xfId="0" applyBorder="1" applyAlignment="1">
      <alignment horizontal="center" vertical="center" wrapText="1"/>
    </xf>
    <xf numFmtId="0" fontId="26" fillId="0" borderId="25" xfId="0" applyFont="1" applyBorder="1" applyAlignment="1">
      <alignment horizontal="center" vertical="center" wrapText="1"/>
    </xf>
    <xf numFmtId="0" fontId="26" fillId="0" borderId="8" xfId="0" applyFont="1" applyBorder="1" applyAlignment="1">
      <alignment horizontal="center" vertical="center" wrapText="1"/>
    </xf>
    <xf numFmtId="0" fontId="0" fillId="11" borderId="25" xfId="0" applyFill="1" applyBorder="1" applyAlignment="1">
      <alignment horizontal="center" vertical="center" wrapText="1"/>
    </xf>
    <xf numFmtId="0" fontId="0" fillId="11" borderId="8" xfId="0" applyFill="1" applyBorder="1" applyAlignment="1">
      <alignment horizontal="center" vertical="center" wrapText="1"/>
    </xf>
    <xf numFmtId="0" fontId="4" fillId="4" borderId="7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27" fillId="4" borderId="8"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6" fillId="3" borderId="8" xfId="0" applyFont="1" applyFill="1" applyBorder="1" applyAlignment="1">
      <alignment horizontal="center" vertical="center"/>
    </xf>
    <xf numFmtId="0" fontId="5" fillId="4" borderId="8" xfId="0" applyFont="1" applyFill="1" applyBorder="1" applyAlignment="1">
      <alignment horizontal="left" vertical="center"/>
    </xf>
    <xf numFmtId="0" fontId="4" fillId="4" borderId="57"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0" xfId="0" applyFont="1" applyFill="1" applyBorder="1" applyAlignment="1">
      <alignment horizontal="center" vertical="center" textRotation="1"/>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41" fillId="0" borderId="77" xfId="0" applyFont="1" applyBorder="1" applyAlignment="1">
      <alignment horizontal="center" vertical="center"/>
    </xf>
    <xf numFmtId="0" fontId="41" fillId="0" borderId="12" xfId="0" applyFont="1" applyBorder="1" applyAlignment="1">
      <alignment horizontal="center" vertical="center"/>
    </xf>
    <xf numFmtId="0" fontId="47" fillId="0" borderId="8" xfId="0" applyFont="1" applyBorder="1" applyAlignment="1">
      <alignment horizontal="left" vertical="center" wrapText="1"/>
    </xf>
    <xf numFmtId="0" fontId="43" fillId="6" borderId="8" xfId="0" applyFont="1" applyFill="1" applyBorder="1" applyAlignment="1">
      <alignment horizontal="center" vertical="center" wrapText="1" readingOrder="1"/>
    </xf>
    <xf numFmtId="0" fontId="43" fillId="6" borderId="0" xfId="0" applyFont="1" applyFill="1" applyAlignment="1">
      <alignment horizontal="center" vertical="center" wrapText="1" readingOrder="1"/>
    </xf>
    <xf numFmtId="0" fontId="47" fillId="0" borderId="36" xfId="0" applyFont="1" applyBorder="1" applyAlignment="1">
      <alignment horizontal="left" vertical="center" wrapText="1"/>
    </xf>
    <xf numFmtId="0" fontId="47" fillId="0" borderId="0" xfId="0" applyFont="1" applyAlignment="1">
      <alignment horizontal="left" vertical="center" wrapText="1"/>
    </xf>
    <xf numFmtId="0" fontId="47" fillId="0" borderId="80" xfId="0" applyFont="1" applyBorder="1" applyAlignment="1">
      <alignment horizontal="left" vertical="center" wrapText="1"/>
    </xf>
    <xf numFmtId="0" fontId="47" fillId="0" borderId="36" xfId="0" applyFont="1" applyBorder="1" applyAlignment="1">
      <alignment horizontal="left" vertical="top" wrapText="1"/>
    </xf>
    <xf numFmtId="0" fontId="47" fillId="0" borderId="0" xfId="0" applyFont="1" applyAlignment="1">
      <alignment horizontal="left" vertical="top" wrapText="1"/>
    </xf>
    <xf numFmtId="0" fontId="47" fillId="0" borderId="80" xfId="0" applyFont="1" applyBorder="1" applyAlignment="1">
      <alignment horizontal="left" vertical="top" wrapText="1"/>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3" fillId="0" borderId="13" xfId="0" applyFont="1" applyBorder="1" applyAlignment="1">
      <alignment horizontal="center" vertical="center" wrapText="1"/>
    </xf>
    <xf numFmtId="0" fontId="53"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3"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7" xfId="0" applyFont="1" applyFill="1" applyBorder="1" applyAlignment="1">
      <alignment horizontal="center" vertical="center" wrapText="1" readingOrder="1"/>
    </xf>
    <xf numFmtId="0" fontId="32" fillId="14" borderId="28" xfId="0" applyFont="1" applyFill="1" applyBorder="1" applyAlignment="1">
      <alignment horizontal="center" vertical="center" wrapText="1" readingOrder="1"/>
    </xf>
    <xf numFmtId="0" fontId="32"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2" fillId="13" borderId="27" xfId="0" applyFont="1" applyFill="1" applyBorder="1" applyAlignment="1">
      <alignment horizontal="center" vertical="center" wrapText="1" readingOrder="1"/>
    </xf>
    <xf numFmtId="0" fontId="32"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2" fillId="18" borderId="27" xfId="0" applyFont="1" applyFill="1" applyBorder="1" applyAlignment="1">
      <alignment horizontal="center" vertical="center" wrapText="1" readingOrder="1"/>
    </xf>
    <xf numFmtId="0" fontId="32" fillId="18" borderId="28" xfId="0" applyFont="1" applyFill="1" applyBorder="1" applyAlignment="1">
      <alignment horizontal="center" vertical="center" wrapText="1" readingOrder="1"/>
    </xf>
    <xf numFmtId="0" fontId="32" fillId="7" borderId="27" xfId="0" applyFont="1" applyFill="1" applyBorder="1" applyAlignment="1">
      <alignment horizontal="center" vertical="center" wrapText="1" readingOrder="1"/>
    </xf>
    <xf numFmtId="0" fontId="32" fillId="7" borderId="28" xfId="0" applyFont="1" applyFill="1" applyBorder="1" applyAlignment="1">
      <alignment horizontal="center" vertical="center" wrapText="1" readingOrder="1"/>
    </xf>
    <xf numFmtId="0" fontId="0" fillId="0" borderId="46" xfId="0" applyFont="1" applyBorder="1" applyAlignment="1">
      <alignment horizontal="center" vertical="center"/>
    </xf>
    <xf numFmtId="0" fontId="0" fillId="0" borderId="30" xfId="0" applyFont="1" applyBorder="1" applyAlignment="1">
      <alignment horizontal="center" vertical="center"/>
    </xf>
    <xf numFmtId="0" fontId="0" fillId="0" borderId="49"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97" xfId="0" applyFont="1" applyBorder="1" applyAlignment="1">
      <alignment horizontal="center" vertical="center"/>
    </xf>
    <xf numFmtId="0" fontId="0" fillId="0" borderId="46"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1" fontId="63" fillId="0" borderId="45" xfId="0" applyNumberFormat="1" applyFont="1" applyBorder="1" applyAlignment="1" applyProtection="1">
      <alignment horizontal="center" vertical="center" wrapText="1"/>
      <protection locked="0"/>
    </xf>
    <xf numFmtId="1" fontId="63" fillId="0" borderId="47" xfId="0" applyNumberFormat="1" applyFont="1" applyBorder="1" applyAlignment="1" applyProtection="1">
      <alignment horizontal="center" vertical="center" wrapText="1"/>
      <protection locked="0"/>
    </xf>
    <xf numFmtId="1" fontId="63" fillId="0" borderId="48" xfId="0" applyNumberFormat="1" applyFont="1" applyBorder="1" applyAlignment="1" applyProtection="1">
      <alignment horizontal="center" vertical="center" wrapText="1"/>
      <protection locked="0"/>
    </xf>
    <xf numFmtId="1" fontId="12" fillId="0" borderId="3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1" fontId="63" fillId="0" borderId="37" xfId="0" applyNumberFormat="1" applyFont="1" applyBorder="1" applyAlignment="1">
      <alignment horizontal="center" vertical="center"/>
    </xf>
    <xf numFmtId="0" fontId="63" fillId="0" borderId="8" xfId="0" applyFont="1" applyBorder="1" applyAlignment="1">
      <alignment horizontal="center" vertical="center"/>
    </xf>
    <xf numFmtId="0" fontId="63" fillId="0" borderId="34" xfId="0" applyFont="1" applyBorder="1" applyAlignment="1">
      <alignment horizontal="center" vertical="center"/>
    </xf>
    <xf numFmtId="0" fontId="63" fillId="0" borderId="26" xfId="0" applyFont="1" applyBorder="1" applyAlignment="1">
      <alignment horizontal="center" vertical="center"/>
    </xf>
    <xf numFmtId="0" fontId="96" fillId="3" borderId="8" xfId="0" applyFont="1" applyFill="1" applyBorder="1" applyAlignment="1" applyProtection="1">
      <alignment horizontal="left" vertical="center"/>
      <protection locked="0"/>
    </xf>
    <xf numFmtId="0" fontId="95" fillId="3" borderId="8" xfId="0" applyFont="1" applyFill="1" applyBorder="1" applyAlignment="1" applyProtection="1">
      <alignment horizontal="left" vertical="center" wrapText="1"/>
      <protection locked="0"/>
    </xf>
    <xf numFmtId="0" fontId="95" fillId="3" borderId="34" xfId="0" applyFont="1" applyFill="1" applyBorder="1" applyAlignment="1" applyProtection="1">
      <alignment horizontal="left" vertical="center" wrapText="1"/>
      <protection locked="0"/>
    </xf>
    <xf numFmtId="0" fontId="30" fillId="0" borderId="46" xfId="0" applyFont="1" applyBorder="1" applyAlignment="1">
      <alignment horizontal="center" vertical="center"/>
    </xf>
    <xf numFmtId="0" fontId="30" fillId="0" borderId="30" xfId="0" applyFont="1" applyBorder="1" applyAlignment="1">
      <alignment horizontal="center" vertical="center"/>
    </xf>
    <xf numFmtId="0" fontId="30" fillId="0" borderId="49" xfId="0" applyFont="1" applyBorder="1" applyAlignment="1">
      <alignment horizontal="center" vertical="center"/>
    </xf>
    <xf numFmtId="14" fontId="47" fillId="0" borderId="37" xfId="0" applyNumberFormat="1" applyFont="1" applyFill="1" applyBorder="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0" borderId="26" xfId="0" applyFont="1" applyFill="1" applyBorder="1" applyAlignment="1" applyProtection="1">
      <alignment horizontal="center" vertical="center"/>
      <protection locked="0"/>
    </xf>
    <xf numFmtId="0" fontId="47" fillId="0" borderId="84" xfId="0" applyFont="1" applyFill="1" applyBorder="1" applyAlignment="1" applyProtection="1">
      <alignment horizontal="center" vertical="center" wrapText="1"/>
      <protection locked="0"/>
    </xf>
    <xf numFmtId="0" fontId="47" fillId="0" borderId="85" xfId="0" applyFont="1" applyFill="1" applyBorder="1" applyAlignment="1" applyProtection="1">
      <alignment horizontal="center" vertical="center" wrapText="1"/>
      <protection locked="0"/>
    </xf>
    <xf numFmtId="0" fontId="47" fillId="0" borderId="86" xfId="0" applyFont="1" applyFill="1" applyBorder="1" applyAlignment="1" applyProtection="1">
      <alignment horizontal="center" vertical="center" wrapText="1"/>
      <protection locked="0"/>
    </xf>
    <xf numFmtId="0" fontId="44" fillId="0" borderId="46"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46"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44" fillId="0" borderId="49" xfId="0" applyFont="1" applyFill="1" applyBorder="1" applyAlignment="1">
      <alignment horizontal="center" vertical="center" wrapText="1"/>
    </xf>
    <xf numFmtId="0" fontId="44" fillId="0" borderId="46" xfId="0" applyFont="1" applyBorder="1" applyAlignment="1">
      <alignment horizontal="center" vertical="center"/>
    </xf>
    <xf numFmtId="0" fontId="44" fillId="0" borderId="30" xfId="0" applyFont="1" applyBorder="1" applyAlignment="1">
      <alignment horizontal="center" vertical="center"/>
    </xf>
    <xf numFmtId="0" fontId="44" fillId="0" borderId="49" xfId="0" applyFont="1" applyBorder="1" applyAlignment="1">
      <alignment horizontal="center" vertical="center"/>
    </xf>
    <xf numFmtId="1" fontId="12" fillId="0" borderId="25" xfId="0" applyNumberFormat="1" applyFont="1" applyBorder="1" applyAlignment="1">
      <alignment horizontal="center" vertical="center"/>
    </xf>
    <xf numFmtId="1" fontId="63" fillId="0" borderId="25" xfId="0" applyNumberFormat="1" applyFont="1" applyBorder="1" applyAlignment="1">
      <alignment horizontal="center" vertical="center"/>
    </xf>
    <xf numFmtId="0" fontId="36" fillId="4" borderId="146" xfId="0" applyFont="1" applyFill="1" applyBorder="1" applyAlignment="1">
      <alignment horizontal="center" vertical="center" wrapText="1"/>
    </xf>
    <xf numFmtId="0" fontId="36" fillId="4" borderId="150" xfId="0" applyFont="1" applyFill="1" applyBorder="1" applyAlignment="1">
      <alignment horizontal="center" vertical="center" wrapText="1"/>
    </xf>
    <xf numFmtId="0" fontId="36" fillId="4" borderId="134" xfId="0" applyFont="1" applyFill="1" applyBorder="1" applyAlignment="1">
      <alignment horizontal="center" vertical="center" wrapText="1"/>
    </xf>
    <xf numFmtId="0" fontId="36" fillId="4" borderId="133" xfId="0" applyFont="1" applyFill="1" applyBorder="1" applyAlignment="1">
      <alignment horizontal="center" vertical="center" wrapText="1"/>
    </xf>
    <xf numFmtId="0" fontId="35" fillId="4" borderId="147" xfId="0" applyFont="1" applyFill="1" applyBorder="1" applyAlignment="1" applyProtection="1">
      <alignment horizontal="center" vertical="center" wrapText="1"/>
      <protection locked="0"/>
    </xf>
    <xf numFmtId="0" fontId="35" fillId="4" borderId="151" xfId="0" applyFont="1" applyFill="1" applyBorder="1" applyAlignment="1" applyProtection="1">
      <alignment horizontal="center" vertical="center" wrapText="1"/>
      <protection locked="0"/>
    </xf>
    <xf numFmtId="0" fontId="29" fillId="17" borderId="13" xfId="0" applyFont="1" applyFill="1" applyBorder="1" applyAlignment="1">
      <alignment horizontal="center" vertical="center"/>
    </xf>
    <xf numFmtId="0" fontId="29" fillId="17" borderId="0" xfId="0" applyFont="1" applyFill="1" applyBorder="1" applyAlignment="1">
      <alignment horizontal="center" vertical="center"/>
    </xf>
    <xf numFmtId="1" fontId="92" fillId="0" borderId="45" xfId="0" applyNumberFormat="1" applyFont="1" applyBorder="1" applyAlignment="1" applyProtection="1">
      <alignment horizontal="center" vertical="center" wrapText="1"/>
      <protection locked="0"/>
    </xf>
    <xf numFmtId="1" fontId="92" fillId="0" borderId="47" xfId="0" applyNumberFormat="1" applyFont="1" applyBorder="1" applyAlignment="1" applyProtection="1">
      <alignment horizontal="center" vertical="center" wrapText="1"/>
      <protection locked="0"/>
    </xf>
    <xf numFmtId="1" fontId="92" fillId="0" borderId="48" xfId="0" applyNumberFormat="1" applyFont="1" applyBorder="1" applyAlignment="1" applyProtection="1">
      <alignment horizontal="center" vertical="center" wrapText="1"/>
      <protection locked="0"/>
    </xf>
    <xf numFmtId="0" fontId="44" fillId="0" borderId="46" xfId="0" applyFont="1" applyBorder="1" applyAlignment="1" applyProtection="1">
      <alignment horizontal="center" vertical="center"/>
      <protection locked="0"/>
    </xf>
    <xf numFmtId="0" fontId="44" fillId="0" borderId="30" xfId="0" applyFont="1" applyBorder="1" applyAlignment="1" applyProtection="1">
      <alignment horizontal="center" vertical="center"/>
      <protection locked="0"/>
    </xf>
    <xf numFmtId="0" fontId="44" fillId="0" borderId="49" xfId="0" applyFont="1" applyBorder="1" applyAlignment="1" applyProtection="1">
      <alignment horizontal="center" vertical="center"/>
      <protection locked="0"/>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35" fillId="4" borderId="144" xfId="0" applyFont="1" applyFill="1" applyBorder="1" applyAlignment="1">
      <alignment horizontal="center" vertical="center"/>
    </xf>
    <xf numFmtId="0" fontId="35" fillId="4" borderId="132" xfId="0" applyFont="1" applyFill="1" applyBorder="1" applyAlignment="1">
      <alignment horizontal="center" vertical="center"/>
    </xf>
    <xf numFmtId="0" fontId="35" fillId="4" borderId="133" xfId="0" applyFont="1" applyFill="1" applyBorder="1" applyAlignment="1">
      <alignment horizontal="center" vertical="center"/>
    </xf>
    <xf numFmtId="0" fontId="35" fillId="16" borderId="145" xfId="0" applyFont="1" applyFill="1" applyBorder="1" applyAlignment="1" applyProtection="1">
      <alignment horizontal="center" vertical="center" wrapText="1"/>
      <protection locked="0"/>
    </xf>
    <xf numFmtId="0" fontId="35" fillId="4" borderId="145" xfId="0" applyFont="1" applyFill="1" applyBorder="1" applyAlignment="1" applyProtection="1">
      <alignment horizontal="center" vertical="center" wrapText="1"/>
      <protection locked="0"/>
    </xf>
    <xf numFmtId="0" fontId="35" fillId="4" borderId="149"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xf>
    <xf numFmtId="0" fontId="7" fillId="3" borderId="34" xfId="0" applyFont="1" applyFill="1" applyBorder="1" applyAlignment="1">
      <alignment horizontal="center"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7" fillId="4" borderId="2" xfId="0" applyFont="1" applyFill="1" applyBorder="1" applyAlignment="1">
      <alignment horizontal="center" vertical="center" wrapText="1"/>
    </xf>
    <xf numFmtId="0" fontId="27" fillId="4" borderId="53"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38" xfId="0" applyFont="1" applyFill="1" applyBorder="1" applyAlignment="1">
      <alignment horizontal="center" vertical="center" wrapText="1"/>
    </xf>
    <xf numFmtId="1" fontId="93" fillId="0" borderId="37" xfId="0" applyNumberFormat="1" applyFont="1" applyBorder="1" applyAlignment="1">
      <alignment horizontal="center" vertical="center"/>
    </xf>
    <xf numFmtId="0" fontId="93" fillId="0" borderId="8" xfId="0" applyFont="1" applyBorder="1" applyAlignment="1">
      <alignment horizontal="center" vertical="center"/>
    </xf>
    <xf numFmtId="0" fontId="93" fillId="0" borderId="34" xfId="0" applyFont="1" applyBorder="1" applyAlignment="1">
      <alignment horizontal="center" vertical="center"/>
    </xf>
    <xf numFmtId="0" fontId="93" fillId="0" borderId="26" xfId="0" applyFont="1" applyBorder="1" applyAlignment="1">
      <alignment horizontal="center" vertical="center"/>
    </xf>
    <xf numFmtId="1" fontId="92" fillId="0" borderId="37" xfId="0" applyNumberFormat="1" applyFont="1" applyBorder="1" applyAlignment="1">
      <alignment horizontal="center" vertical="center"/>
    </xf>
    <xf numFmtId="0" fontId="92" fillId="0" borderId="8" xfId="0" applyFont="1" applyBorder="1" applyAlignment="1">
      <alignment horizontal="center" vertical="center"/>
    </xf>
    <xf numFmtId="0" fontId="92" fillId="0" borderId="34" xfId="0" applyFont="1" applyBorder="1" applyAlignment="1">
      <alignment horizontal="center" vertical="center"/>
    </xf>
    <xf numFmtId="0" fontId="92" fillId="0" borderId="26" xfId="0" applyFont="1" applyBorder="1" applyAlignment="1">
      <alignment horizontal="center" vertical="center"/>
    </xf>
    <xf numFmtId="0" fontId="30" fillId="0" borderId="46"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49" xfId="0" applyFont="1" applyFill="1" applyBorder="1" applyAlignment="1">
      <alignment horizontal="center" vertical="center"/>
    </xf>
    <xf numFmtId="0" fontId="29" fillId="17" borderId="50" xfId="0" applyFont="1" applyFill="1" applyBorder="1" applyAlignment="1">
      <alignment horizontal="center"/>
    </xf>
    <xf numFmtId="0" fontId="29" fillId="17" borderId="51" xfId="0" applyFont="1" applyFill="1" applyBorder="1" applyAlignment="1">
      <alignment horizontal="center"/>
    </xf>
    <xf numFmtId="0" fontId="35" fillId="4" borderId="42"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6" xfId="0" applyFont="1" applyFill="1" applyBorder="1" applyAlignment="1">
      <alignment horizontal="center" vertical="center"/>
    </xf>
    <xf numFmtId="0" fontId="35" fillId="16" borderId="44" xfId="0" applyFont="1" applyFill="1" applyBorder="1" applyAlignment="1" applyProtection="1">
      <alignment horizontal="center" vertical="center" wrapText="1"/>
      <protection locked="0"/>
    </xf>
    <xf numFmtId="0" fontId="35" fillId="4" borderId="44" xfId="0" applyFont="1" applyFill="1" applyBorder="1" applyAlignment="1" applyProtection="1">
      <alignment horizontal="center" vertical="center" wrapText="1"/>
      <protection locked="0"/>
    </xf>
    <xf numFmtId="0" fontId="35" fillId="4" borderId="40" xfId="0" applyFont="1" applyFill="1" applyBorder="1" applyAlignment="1" applyProtection="1">
      <alignment horizontal="center" vertical="center" wrapText="1"/>
      <protection locked="0"/>
    </xf>
    <xf numFmtId="0" fontId="36" fillId="4" borderId="71" xfId="0" applyFont="1" applyFill="1" applyBorder="1" applyAlignment="1">
      <alignment horizontal="center" vertical="center" wrapText="1"/>
    </xf>
    <xf numFmtId="0" fontId="36" fillId="4" borderId="44"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35" fillId="4" borderId="54" xfId="0" applyFont="1" applyFill="1" applyBorder="1" applyAlignment="1" applyProtection="1">
      <alignment horizontal="center" vertical="center" wrapText="1"/>
      <protection locked="0"/>
    </xf>
    <xf numFmtId="0" fontId="35" fillId="4" borderId="42" xfId="0" applyFont="1" applyFill="1" applyBorder="1" applyAlignment="1" applyProtection="1">
      <alignment horizontal="center" vertical="center" wrapText="1"/>
      <protection locked="0"/>
    </xf>
    <xf numFmtId="0" fontId="44" fillId="0" borderId="46" xfId="0" applyFont="1" applyFill="1" applyBorder="1" applyAlignment="1">
      <alignment horizontal="center" vertical="center"/>
    </xf>
    <xf numFmtId="0" fontId="44" fillId="0" borderId="30" xfId="0" applyFont="1" applyFill="1" applyBorder="1" applyAlignment="1">
      <alignment horizontal="center" vertical="center"/>
    </xf>
    <xf numFmtId="0" fontId="44" fillId="0" borderId="49" xfId="0" applyFont="1" applyFill="1" applyBorder="1" applyAlignment="1">
      <alignment horizontal="center" vertical="center"/>
    </xf>
    <xf numFmtId="1" fontId="34" fillId="0" borderId="45" xfId="0" applyNumberFormat="1" applyFont="1" applyBorder="1" applyAlignment="1" applyProtection="1">
      <alignment horizontal="center" vertical="center" wrapText="1"/>
      <protection locked="0"/>
    </xf>
    <xf numFmtId="1" fontId="34" fillId="0" borderId="47" xfId="0" applyNumberFormat="1" applyFont="1" applyBorder="1" applyAlignment="1" applyProtection="1">
      <alignment horizontal="center" vertical="center" wrapText="1"/>
      <protection locked="0"/>
    </xf>
    <xf numFmtId="1" fontId="34" fillId="0" borderId="48" xfId="0" applyNumberFormat="1" applyFont="1" applyBorder="1" applyAlignment="1" applyProtection="1">
      <alignment horizontal="center" vertical="center" wrapText="1"/>
      <protection locked="0"/>
    </xf>
    <xf numFmtId="1" fontId="23" fillId="0" borderId="37" xfId="0" applyNumberFormat="1" applyFont="1" applyBorder="1" applyAlignment="1">
      <alignment horizontal="center" vertical="center"/>
    </xf>
    <xf numFmtId="0" fontId="23" fillId="0" borderId="8" xfId="0" applyFont="1" applyBorder="1" applyAlignment="1">
      <alignment horizontal="center" vertical="center"/>
    </xf>
    <xf numFmtId="0" fontId="23" fillId="0" borderId="34" xfId="0" applyFont="1" applyBorder="1" applyAlignment="1">
      <alignment horizontal="center" vertical="center"/>
    </xf>
    <xf numFmtId="0" fontId="23" fillId="0" borderId="26" xfId="0" applyFont="1" applyBorder="1" applyAlignment="1">
      <alignment horizontal="center" vertical="center"/>
    </xf>
    <xf numFmtId="1" fontId="34" fillId="0" borderId="37" xfId="0" applyNumberFormat="1" applyFont="1" applyBorder="1" applyAlignment="1">
      <alignment horizontal="center" vertical="center"/>
    </xf>
    <xf numFmtId="0" fontId="34" fillId="0" borderId="8" xfId="0" applyFont="1" applyBorder="1" applyAlignment="1">
      <alignment horizontal="center" vertical="center"/>
    </xf>
    <xf numFmtId="0" fontId="34" fillId="0" borderId="34" xfId="0" applyFont="1" applyBorder="1" applyAlignment="1">
      <alignment horizontal="center" vertical="center"/>
    </xf>
    <xf numFmtId="0" fontId="34" fillId="0" borderId="26" xfId="0" applyFont="1" applyBorder="1" applyAlignment="1">
      <alignment horizontal="center" vertical="center"/>
    </xf>
    <xf numFmtId="0" fontId="13" fillId="0" borderId="46" xfId="0" applyFont="1" applyBorder="1" applyAlignment="1">
      <alignment horizontal="center"/>
    </xf>
    <xf numFmtId="0" fontId="13" fillId="0" borderId="30" xfId="0" applyFont="1" applyBorder="1" applyAlignment="1">
      <alignment horizontal="center"/>
    </xf>
    <xf numFmtId="0" fontId="13" fillId="0" borderId="49" xfId="0" applyFont="1" applyBorder="1" applyAlignment="1">
      <alignment horizontal="center"/>
    </xf>
    <xf numFmtId="0" fontId="13" fillId="0" borderId="46"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99" fillId="0" borderId="46" xfId="0" applyFont="1" applyFill="1" applyBorder="1" applyAlignment="1">
      <alignment horizontal="center" vertical="center"/>
    </xf>
    <xf numFmtId="0" fontId="99" fillId="0" borderId="30" xfId="0" applyFont="1" applyFill="1" applyBorder="1" applyAlignment="1">
      <alignment horizontal="center" vertical="center"/>
    </xf>
    <xf numFmtId="0" fontId="99" fillId="0" borderId="49" xfId="0" applyFont="1" applyFill="1" applyBorder="1" applyAlignment="1">
      <alignment horizontal="center" vertical="center"/>
    </xf>
    <xf numFmtId="14" fontId="100" fillId="0" borderId="37" xfId="0" applyNumberFormat="1"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00" fillId="0" borderId="26" xfId="0" applyFont="1" applyFill="1" applyBorder="1" applyAlignment="1" applyProtection="1">
      <alignment horizontal="center" vertical="center"/>
      <protection locked="0"/>
    </xf>
    <xf numFmtId="0" fontId="37" fillId="4" borderId="2" xfId="0" applyFont="1" applyFill="1" applyBorder="1" applyAlignment="1">
      <alignment horizontal="center" vertical="center" wrapText="1"/>
    </xf>
    <xf numFmtId="0" fontId="37" fillId="4" borderId="53"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8" xfId="0" applyFont="1" applyFill="1" applyBorder="1" applyAlignment="1">
      <alignment horizontal="center" vertical="center" wrapText="1"/>
    </xf>
    <xf numFmtId="0" fontId="85" fillId="3" borderId="8"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wrapText="1"/>
      <protection locked="0"/>
    </xf>
    <xf numFmtId="0" fontId="14" fillId="0" borderId="46"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49" xfId="0" applyFont="1" applyFill="1" applyBorder="1" applyAlignment="1">
      <alignment horizontal="center" vertical="center"/>
    </xf>
    <xf numFmtId="0" fontId="100" fillId="0" borderId="85" xfId="0" applyFont="1" applyFill="1" applyBorder="1" applyAlignment="1" applyProtection="1">
      <alignment horizontal="center" vertical="center" wrapText="1"/>
      <protection locked="0"/>
    </xf>
    <xf numFmtId="0" fontId="100" fillId="0" borderId="86" xfId="0" applyFont="1" applyFill="1" applyBorder="1" applyAlignment="1" applyProtection="1">
      <alignment horizontal="center" vertical="center" wrapText="1"/>
      <protection locked="0"/>
    </xf>
    <xf numFmtId="0" fontId="14" fillId="0" borderId="46"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49" xfId="0" applyFont="1" applyFill="1" applyBorder="1" applyAlignment="1">
      <alignment horizontal="center" vertical="center" wrapText="1"/>
    </xf>
  </cellXfs>
  <cellStyles count="5">
    <cellStyle name="Millares" xfId="3" builtinId="3"/>
    <cellStyle name="Normal" xfId="0" builtinId="0"/>
    <cellStyle name="Normal - Style1 2" xfId="1"/>
    <cellStyle name="Normal 2 2" xfId="2"/>
    <cellStyle name="Porcentaje" xfId="4" builtinId="5"/>
  </cellStyles>
  <dxfs count="91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185209</xdr:colOff>
      <xdr:row>0</xdr:row>
      <xdr:rowOff>301096</xdr:rowOff>
    </xdr:from>
    <xdr:ext cx="2569104" cy="714904"/>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5209" y="301096"/>
          <a:ext cx="2569104" cy="714904"/>
        </a:xfrm>
        <a:prstGeom prst="rect">
          <a:avLst/>
        </a:prstGeom>
      </xdr:spPr>
    </xdr:pic>
    <xdr:clientData/>
  </xdr:oneCellAnchor>
  <xdr:twoCellAnchor editAs="oneCell">
    <xdr:from>
      <xdr:col>6</xdr:col>
      <xdr:colOff>698501</xdr:colOff>
      <xdr:row>0</xdr:row>
      <xdr:rowOff>428625</xdr:rowOff>
    </xdr:from>
    <xdr:to>
      <xdr:col>8</xdr:col>
      <xdr:colOff>584669</xdr:colOff>
      <xdr:row>1</xdr:row>
      <xdr:rowOff>407458</xdr:rowOff>
    </xdr:to>
    <xdr:pic>
      <xdr:nvPicPr>
        <xdr:cNvPr id="17" name="Picture 9">
          <a:extLst>
            <a:ext uri="{FF2B5EF4-FFF2-40B4-BE49-F238E27FC236}">
              <a16:creationId xmlns:a16="http://schemas.microsoft.com/office/drawing/2014/main" id="{D9A58E21-AB75-402F-B872-C22692D5CA63}"/>
            </a:ext>
          </a:extLst>
        </xdr:cNvPr>
        <xdr:cNvPicPr>
          <a:picLocks noChangeAspect="1"/>
        </xdr:cNvPicPr>
      </xdr:nvPicPr>
      <xdr:blipFill>
        <a:blip xmlns:r="http://schemas.openxmlformats.org/officeDocument/2006/relationships" r:embed="rId2"/>
        <a:stretch>
          <a:fillRect/>
        </a:stretch>
      </xdr:blipFill>
      <xdr:spPr>
        <a:xfrm>
          <a:off x="9834564" y="428625"/>
          <a:ext cx="1537168" cy="510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634210" y="49682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78784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1162050</xdr:colOff>
      <xdr:row>1</xdr:row>
      <xdr:rowOff>38100</xdr:rowOff>
    </xdr:from>
    <xdr:to>
      <xdr:col>5</xdr:col>
      <xdr:colOff>2905125</xdr:colOff>
      <xdr:row>2</xdr:row>
      <xdr:rowOff>171449</xdr:rowOff>
    </xdr:to>
    <xdr:sp macro="" textlink="">
      <xdr:nvSpPr>
        <xdr:cNvPr id="3" name="CuadroTexto 4">
          <a:extLst>
            <a:ext uri="{FF2B5EF4-FFF2-40B4-BE49-F238E27FC236}">
              <a16:creationId xmlns:a16="http://schemas.microsoft.com/office/drawing/2014/main" id="{ABE516E3-D52F-4BF8-9DBA-C672EBC83984}"/>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xdr:from>
      <xdr:col>12</xdr:col>
      <xdr:colOff>630237</xdr:colOff>
      <xdr:row>2</xdr:row>
      <xdr:rowOff>101600</xdr:rowOff>
    </xdr:from>
    <xdr:to>
      <xdr:col>15</xdr:col>
      <xdr:colOff>254000</xdr:colOff>
      <xdr:row>4</xdr:row>
      <xdr:rowOff>44449</xdr:rowOff>
    </xdr:to>
    <xdr:sp macro="" textlink="">
      <xdr:nvSpPr>
        <xdr:cNvPr id="10" name="CuadroTexto 4">
          <a:extLst>
            <a:ext uri="{FF2B5EF4-FFF2-40B4-BE49-F238E27FC236}">
              <a16:creationId xmlns:a16="http://schemas.microsoft.com/office/drawing/2014/main" id="{E7AA6CAB-D556-476F-8DE4-5C92A3B8BD5E}"/>
            </a:ext>
          </a:extLst>
        </xdr:cNvPr>
        <xdr:cNvSpPr txBox="1"/>
      </xdr:nvSpPr>
      <xdr:spPr>
        <a:xfrm>
          <a:off x="12798425" y="3873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oneCellAnchor>
    <xdr:from>
      <xdr:col>7</xdr:col>
      <xdr:colOff>4868</xdr:colOff>
      <xdr:row>3</xdr:row>
      <xdr:rowOff>17357</xdr:rowOff>
    </xdr:from>
    <xdr:ext cx="2624385" cy="5844540"/>
    <xdr:sp macro="" textlink="">
      <xdr:nvSpPr>
        <xdr:cNvPr id="9" name="CuadroTexto 8">
          <a:extLst>
            <a:ext uri="{FF2B5EF4-FFF2-40B4-BE49-F238E27FC236}">
              <a16:creationId xmlns:a16="http://schemas.microsoft.com/office/drawing/2014/main" id="{3E52816C-BA05-4F9A-8772-68121E540783}"/>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491114</xdr:colOff>
      <xdr:row>0</xdr:row>
      <xdr:rowOff>282221</xdr:rowOff>
    </xdr:from>
    <xdr:to>
      <xdr:col>5</xdr:col>
      <xdr:colOff>2137705</xdr:colOff>
      <xdr:row>0</xdr:row>
      <xdr:rowOff>801688</xdr:rowOff>
    </xdr:to>
    <xdr:pic>
      <xdr:nvPicPr>
        <xdr:cNvPr id="11" name="Picture 10">
          <a:extLst>
            <a:ext uri="{FF2B5EF4-FFF2-40B4-BE49-F238E27FC236}">
              <a16:creationId xmlns:a16="http://schemas.microsoft.com/office/drawing/2014/main" id="{E9346AEF-CEBD-49A5-A43C-D4B2C4DF10B6}"/>
            </a:ext>
          </a:extLst>
        </xdr:cNvPr>
        <xdr:cNvPicPr>
          <a:picLocks noChangeAspect="1"/>
        </xdr:cNvPicPr>
      </xdr:nvPicPr>
      <xdr:blipFill>
        <a:blip xmlns:r="http://schemas.openxmlformats.org/officeDocument/2006/relationships" r:embed="rId1"/>
        <a:stretch>
          <a:fillRect/>
        </a:stretch>
      </xdr:blipFill>
      <xdr:spPr>
        <a:xfrm>
          <a:off x="8769927" y="282221"/>
          <a:ext cx="1646591" cy="519467"/>
        </a:xfrm>
        <a:prstGeom prst="rect">
          <a:avLst/>
        </a:prstGeom>
      </xdr:spPr>
    </xdr:pic>
    <xdr:clientData/>
  </xdr:twoCellAnchor>
  <xdr:twoCellAnchor editAs="oneCell">
    <xdr:from>
      <xdr:col>0</xdr:col>
      <xdr:colOff>55563</xdr:colOff>
      <xdr:row>0</xdr:row>
      <xdr:rowOff>166689</xdr:rowOff>
    </xdr:from>
    <xdr:to>
      <xdr:col>0</xdr:col>
      <xdr:colOff>2714627</xdr:colOff>
      <xdr:row>0</xdr:row>
      <xdr:rowOff>889001</xdr:rowOff>
    </xdr:to>
    <xdr:pic>
      <xdr:nvPicPr>
        <xdr:cNvPr id="12" name="Imagen 11">
          <a:extLst>
            <a:ext uri="{FF2B5EF4-FFF2-40B4-BE49-F238E27FC236}">
              <a16:creationId xmlns:a16="http://schemas.microsoft.com/office/drawing/2014/main" id="{A1A03E86-41E5-4F7B-8A58-70CBFCFFC0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63" y="166689"/>
          <a:ext cx="2659064" cy="7223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901099</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143868</xdr:colOff>
      <xdr:row>0</xdr:row>
      <xdr:rowOff>117928</xdr:rowOff>
    </xdr:from>
    <xdr:to>
      <xdr:col>2</xdr:col>
      <xdr:colOff>1183821</xdr:colOff>
      <xdr:row>3</xdr:row>
      <xdr:rowOff>15875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243" y="117928"/>
          <a:ext cx="3310078" cy="755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777875</xdr:colOff>
      <xdr:row>0</xdr:row>
      <xdr:rowOff>174625</xdr:rowOff>
    </xdr:from>
    <xdr:to>
      <xdr:col>12</xdr:col>
      <xdr:colOff>759293</xdr:colOff>
      <xdr:row>2</xdr:row>
      <xdr:rowOff>4128</xdr:rowOff>
    </xdr:to>
    <xdr:pic>
      <xdr:nvPicPr>
        <xdr:cNvPr id="3" name="Picture 9">
          <a:extLst>
            <a:ext uri="{FF2B5EF4-FFF2-40B4-BE49-F238E27FC236}">
              <a16:creationId xmlns:a16="http://schemas.microsoft.com/office/drawing/2014/main" id="{059931F3-8062-4EBF-982D-93C0CB8A114A}"/>
            </a:ext>
          </a:extLst>
        </xdr:cNvPr>
        <xdr:cNvPicPr>
          <a:picLocks noChangeAspect="1"/>
        </xdr:cNvPicPr>
      </xdr:nvPicPr>
      <xdr:blipFill>
        <a:blip xmlns:r="http://schemas.openxmlformats.org/officeDocument/2006/relationships" r:embed="rId2"/>
        <a:stretch>
          <a:fillRect/>
        </a:stretch>
      </xdr:blipFill>
      <xdr:spPr>
        <a:xfrm>
          <a:off x="17414875" y="174625"/>
          <a:ext cx="1537168" cy="5359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825500</xdr:colOff>
      <xdr:row>0</xdr:row>
      <xdr:rowOff>95250</xdr:rowOff>
    </xdr:from>
    <xdr:to>
      <xdr:col>11</xdr:col>
      <xdr:colOff>727543</xdr:colOff>
      <xdr:row>1</xdr:row>
      <xdr:rowOff>424815</xdr:rowOff>
    </xdr:to>
    <xdr:pic>
      <xdr:nvPicPr>
        <xdr:cNvPr id="3" name="Picture 9">
          <a:extLst>
            <a:ext uri="{FF2B5EF4-FFF2-40B4-BE49-F238E27FC236}">
              <a16:creationId xmlns:a16="http://schemas.microsoft.com/office/drawing/2014/main" id="{D5A4B36D-CD5C-4C6E-A834-9AFD4FE828E0}"/>
            </a:ext>
          </a:extLst>
        </xdr:cNvPr>
        <xdr:cNvPicPr>
          <a:picLocks noChangeAspect="1"/>
        </xdr:cNvPicPr>
      </xdr:nvPicPr>
      <xdr:blipFill>
        <a:blip xmlns:r="http://schemas.openxmlformats.org/officeDocument/2006/relationships" r:embed="rId2"/>
        <a:stretch>
          <a:fillRect/>
        </a:stretch>
      </xdr:blipFill>
      <xdr:spPr>
        <a:xfrm>
          <a:off x="15001875" y="95250"/>
          <a:ext cx="1537168" cy="5359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1006162</xdr:colOff>
      <xdr:row>0</xdr:row>
      <xdr:rowOff>174401</xdr:rowOff>
    </xdr:from>
    <xdr:to>
      <xdr:col>12</xdr:col>
      <xdr:colOff>48049</xdr:colOff>
      <xdr:row>1</xdr:row>
      <xdr:rowOff>495693</xdr:rowOff>
    </xdr:to>
    <xdr:pic>
      <xdr:nvPicPr>
        <xdr:cNvPr id="3" name="Picture 9">
          <a:extLst>
            <a:ext uri="{FF2B5EF4-FFF2-40B4-BE49-F238E27FC236}">
              <a16:creationId xmlns:a16="http://schemas.microsoft.com/office/drawing/2014/main" id="{5E54D248-0700-4542-9338-C82A84BB16B7}"/>
            </a:ext>
          </a:extLst>
        </xdr:cNvPr>
        <xdr:cNvPicPr>
          <a:picLocks noChangeAspect="1"/>
        </xdr:cNvPicPr>
      </xdr:nvPicPr>
      <xdr:blipFill>
        <a:blip xmlns:r="http://schemas.openxmlformats.org/officeDocument/2006/relationships" r:embed="rId2"/>
        <a:stretch>
          <a:fillRect/>
        </a:stretch>
      </xdr:blipFill>
      <xdr:spPr>
        <a:xfrm>
          <a:off x="15199754" y="174401"/>
          <a:ext cx="1537168" cy="5359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952500</xdr:colOff>
      <xdr:row>0</xdr:row>
      <xdr:rowOff>120739</xdr:rowOff>
    </xdr:from>
    <xdr:to>
      <xdr:col>12</xdr:col>
      <xdr:colOff>289528</xdr:colOff>
      <xdr:row>1</xdr:row>
      <xdr:rowOff>442031</xdr:rowOff>
    </xdr:to>
    <xdr:pic>
      <xdr:nvPicPr>
        <xdr:cNvPr id="3" name="Picture 9">
          <a:extLst>
            <a:ext uri="{FF2B5EF4-FFF2-40B4-BE49-F238E27FC236}">
              <a16:creationId xmlns:a16="http://schemas.microsoft.com/office/drawing/2014/main" id="{769D1D9C-2EE1-40BA-B83F-F9F7F8B2B08F}"/>
            </a:ext>
          </a:extLst>
        </xdr:cNvPr>
        <xdr:cNvPicPr>
          <a:picLocks noChangeAspect="1"/>
        </xdr:cNvPicPr>
      </xdr:nvPicPr>
      <xdr:blipFill>
        <a:blip xmlns:r="http://schemas.openxmlformats.org/officeDocument/2006/relationships" r:embed="rId2"/>
        <a:stretch>
          <a:fillRect/>
        </a:stretch>
      </xdr:blipFill>
      <xdr:spPr>
        <a:xfrm>
          <a:off x="15146092" y="120739"/>
          <a:ext cx="1537168" cy="535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guarinb/Downloads/SIGCMA_PLANES%20DE%20ACCI&#211;N_2023_%20CENDOJ%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4"/>
  <sheetViews>
    <sheetView showGridLines="0" zoomScaleNormal="100" workbookViewId="0">
      <selection activeCell="B9" sqref="B9:I9"/>
    </sheetView>
  </sheetViews>
  <sheetFormatPr baseColWidth="10" defaultColWidth="11.42578125" defaultRowHeight="15"/>
  <cols>
    <col min="1" max="1" width="28.140625" customWidth="1"/>
    <col min="2" max="2" width="18" customWidth="1"/>
    <col min="3" max="3" width="26.140625" style="6" customWidth="1"/>
    <col min="4" max="5" width="26.140625" customWidth="1"/>
    <col min="6" max="8" width="12.42578125" customWidth="1"/>
  </cols>
  <sheetData>
    <row r="1" spans="1:9" ht="42" customHeight="1">
      <c r="A1" s="385"/>
      <c r="B1" s="385"/>
      <c r="C1" s="385"/>
      <c r="D1" s="385"/>
      <c r="E1" s="385"/>
      <c r="F1" s="385"/>
    </row>
    <row r="2" spans="1:9" ht="38.25" customHeight="1"/>
    <row r="5" spans="1:9">
      <c r="D5" s="15"/>
      <c r="E5" s="15"/>
      <c r="F5" s="15"/>
      <c r="G5" s="15"/>
      <c r="H5" s="15"/>
    </row>
    <row r="6" spans="1:9">
      <c r="D6" s="15"/>
      <c r="E6" s="15"/>
      <c r="F6" s="15"/>
      <c r="G6" s="15"/>
      <c r="H6" s="15"/>
    </row>
    <row r="7" spans="1:9" ht="33.75">
      <c r="A7" s="386" t="s">
        <v>0</v>
      </c>
      <c r="B7" s="386"/>
      <c r="C7" s="386"/>
      <c r="D7" s="386"/>
      <c r="E7" s="386"/>
      <c r="F7" s="386"/>
      <c r="G7" s="386"/>
      <c r="H7" s="386"/>
      <c r="I7" s="386"/>
    </row>
    <row r="9" spans="1:9" s="7" customFormat="1" ht="81.75" customHeight="1">
      <c r="A9" s="8" t="s">
        <v>1</v>
      </c>
      <c r="B9" s="384" t="s">
        <v>492</v>
      </c>
      <c r="C9" s="384"/>
      <c r="D9" s="384"/>
      <c r="E9" s="384"/>
      <c r="F9" s="384"/>
      <c r="G9" s="384"/>
      <c r="H9" s="384"/>
      <c r="I9" s="384"/>
    </row>
    <row r="10" spans="1:9" s="7" customFormat="1" ht="16.899999999999999" customHeight="1">
      <c r="A10" s="13"/>
      <c r="B10" s="14"/>
      <c r="C10" s="14"/>
      <c r="D10" s="13"/>
      <c r="E10" s="12"/>
    </row>
    <row r="11" spans="1:9" s="7" customFormat="1" ht="84" customHeight="1">
      <c r="A11" s="8" t="s">
        <v>2</v>
      </c>
      <c r="B11" s="9" t="s">
        <v>3</v>
      </c>
      <c r="C11" s="384" t="s">
        <v>4</v>
      </c>
      <c r="D11" s="384"/>
      <c r="E11" s="384"/>
      <c r="F11" s="384"/>
      <c r="G11" s="384"/>
      <c r="H11" s="384"/>
      <c r="I11" s="384"/>
    </row>
    <row r="12" spans="1:9" ht="32.25" customHeight="1">
      <c r="A12" s="11"/>
    </row>
    <row r="13" spans="1:9" ht="32.25" customHeight="1">
      <c r="A13" s="10" t="s">
        <v>5</v>
      </c>
      <c r="B13" s="384"/>
      <c r="C13" s="384"/>
      <c r="D13" s="384"/>
      <c r="E13" s="384"/>
      <c r="F13" s="384"/>
      <c r="G13" s="384"/>
      <c r="H13" s="384"/>
      <c r="I13" s="384"/>
    </row>
    <row r="14" spans="1:9" s="7" customFormat="1" ht="69" customHeight="1">
      <c r="A14" s="10" t="s">
        <v>7</v>
      </c>
      <c r="B14" s="384" t="s">
        <v>492</v>
      </c>
      <c r="C14" s="384"/>
      <c r="D14" s="384"/>
      <c r="E14" s="384"/>
      <c r="F14" s="384"/>
      <c r="G14" s="384"/>
      <c r="H14" s="384"/>
      <c r="I14" s="384"/>
    </row>
    <row r="15" spans="1:9" s="7" customFormat="1" ht="54" customHeight="1">
      <c r="A15" s="10" t="s">
        <v>8</v>
      </c>
      <c r="B15" s="384"/>
      <c r="C15" s="384"/>
      <c r="D15" s="384"/>
      <c r="E15" s="384"/>
      <c r="F15" s="384"/>
      <c r="G15" s="384"/>
      <c r="H15" s="384"/>
      <c r="I15" s="384"/>
    </row>
    <row r="16" spans="1:9" s="7" customFormat="1" ht="54" customHeight="1">
      <c r="A16" s="8" t="s">
        <v>9</v>
      </c>
      <c r="B16" s="384"/>
      <c r="C16" s="384"/>
      <c r="D16" s="384"/>
      <c r="E16" s="384"/>
      <c r="F16" s="384"/>
      <c r="G16" s="384"/>
      <c r="H16" s="384"/>
      <c r="I16" s="384"/>
    </row>
    <row r="18" spans="1:9" s="7" customFormat="1" ht="54.75" customHeight="1">
      <c r="A18" s="8" t="s">
        <v>10</v>
      </c>
      <c r="B18" s="383">
        <v>45397</v>
      </c>
      <c r="C18" s="383"/>
      <c r="D18" s="383"/>
      <c r="E18" s="383"/>
      <c r="F18" s="383"/>
      <c r="G18" s="383"/>
      <c r="H18" s="383"/>
      <c r="I18" s="383"/>
    </row>
    <row r="20" spans="1:9" ht="15.75" thickBot="1"/>
    <row r="21" spans="1:9" ht="13.5" customHeight="1">
      <c r="B21" s="188" t="s">
        <v>11</v>
      </c>
      <c r="C21" s="189" t="s">
        <v>12</v>
      </c>
      <c r="D21" s="189" t="s">
        <v>13</v>
      </c>
      <c r="E21" s="189" t="s">
        <v>14</v>
      </c>
    </row>
    <row r="22" spans="1:9" ht="13.5" customHeight="1" thickBot="1">
      <c r="B22" s="190" t="s">
        <v>15</v>
      </c>
      <c r="C22" s="191" t="s">
        <v>16</v>
      </c>
      <c r="D22" s="191" t="s">
        <v>17</v>
      </c>
      <c r="E22" s="191" t="s">
        <v>18</v>
      </c>
    </row>
    <row r="23" spans="1:9" ht="13.5" customHeight="1">
      <c r="B23" s="192" t="s">
        <v>19</v>
      </c>
      <c r="C23" s="193" t="s">
        <v>10</v>
      </c>
      <c r="D23" s="193" t="s">
        <v>10</v>
      </c>
      <c r="E23" s="193" t="s">
        <v>10</v>
      </c>
    </row>
    <row r="24" spans="1:9" ht="13.5" customHeight="1" thickBot="1">
      <c r="B24" s="190">
        <v>1</v>
      </c>
      <c r="C24" s="194">
        <v>45243</v>
      </c>
      <c r="D24" s="194">
        <v>45272</v>
      </c>
      <c r="E24" s="194">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E38" sqref="E38"/>
    </sheetView>
  </sheetViews>
  <sheetFormatPr baseColWidth="10" defaultColWidth="11.42578125" defaultRowHeight="15"/>
  <sheetData>
    <row r="2" spans="2:10" ht="18.75">
      <c r="B2" s="387" t="s">
        <v>20</v>
      </c>
      <c r="C2" s="387"/>
      <c r="D2" s="387"/>
      <c r="E2" s="387"/>
      <c r="F2" s="387"/>
      <c r="G2" s="387"/>
      <c r="H2" s="387"/>
      <c r="I2" s="387"/>
      <c r="J2" s="387"/>
    </row>
    <row r="3" spans="2:10" ht="15.75" thickBot="1"/>
    <row r="4" spans="2:10">
      <c r="B4" s="388" t="s">
        <v>21</v>
      </c>
      <c r="C4" s="389"/>
      <c r="D4" s="389"/>
      <c r="E4" s="389"/>
      <c r="F4" s="389"/>
      <c r="G4" s="389"/>
      <c r="H4" s="389"/>
      <c r="I4" s="389"/>
      <c r="J4" s="390"/>
    </row>
    <row r="5" spans="2:10">
      <c r="B5" s="391"/>
      <c r="C5" s="392"/>
      <c r="D5" s="392"/>
      <c r="E5" s="392"/>
      <c r="F5" s="392"/>
      <c r="G5" s="392"/>
      <c r="H5" s="392"/>
      <c r="I5" s="392"/>
      <c r="J5" s="393"/>
    </row>
    <row r="6" spans="2:10">
      <c r="B6" s="391"/>
      <c r="C6" s="392"/>
      <c r="D6" s="392"/>
      <c r="E6" s="392"/>
      <c r="F6" s="392"/>
      <c r="G6" s="392"/>
      <c r="H6" s="392"/>
      <c r="I6" s="392"/>
      <c r="J6" s="393"/>
    </row>
    <row r="7" spans="2:10" ht="15.75" thickBot="1">
      <c r="B7" s="394"/>
      <c r="C7" s="395"/>
      <c r="D7" s="395"/>
      <c r="E7" s="395"/>
      <c r="F7" s="395"/>
      <c r="G7" s="395"/>
      <c r="H7" s="395"/>
      <c r="I7" s="395"/>
      <c r="J7" s="396"/>
    </row>
    <row r="8" spans="2:10" ht="15.75" thickBot="1"/>
    <row r="9" spans="2:10">
      <c r="B9" s="388" t="s">
        <v>22</v>
      </c>
      <c r="C9" s="389"/>
      <c r="D9" s="389"/>
      <c r="E9" s="389"/>
      <c r="F9" s="389"/>
      <c r="G9" s="389"/>
      <c r="H9" s="389"/>
      <c r="I9" s="389"/>
      <c r="J9" s="390"/>
    </row>
    <row r="10" spans="2:10">
      <c r="B10" s="391"/>
      <c r="C10" s="392"/>
      <c r="D10" s="392"/>
      <c r="E10" s="392"/>
      <c r="F10" s="392"/>
      <c r="G10" s="392"/>
      <c r="H10" s="392"/>
      <c r="I10" s="392"/>
      <c r="J10" s="393"/>
    </row>
    <row r="11" spans="2:10">
      <c r="B11" s="391"/>
      <c r="C11" s="392"/>
      <c r="D11" s="392"/>
      <c r="E11" s="392"/>
      <c r="F11" s="392"/>
      <c r="G11" s="392"/>
      <c r="H11" s="392"/>
      <c r="I11" s="392"/>
      <c r="J11" s="393"/>
    </row>
    <row r="12" spans="2:10">
      <c r="B12" s="391"/>
      <c r="C12" s="392"/>
      <c r="D12" s="392"/>
      <c r="E12" s="392"/>
      <c r="F12" s="392"/>
      <c r="G12" s="392"/>
      <c r="H12" s="392"/>
      <c r="I12" s="392"/>
      <c r="J12" s="393"/>
    </row>
    <row r="13" spans="2:10">
      <c r="B13" s="391"/>
      <c r="C13" s="392"/>
      <c r="D13" s="392"/>
      <c r="E13" s="392"/>
      <c r="F13" s="392"/>
      <c r="G13" s="392"/>
      <c r="H13" s="392"/>
      <c r="I13" s="392"/>
      <c r="J13" s="393"/>
    </row>
    <row r="14" spans="2:10">
      <c r="B14" s="391"/>
      <c r="C14" s="392"/>
      <c r="D14" s="392"/>
      <c r="E14" s="392"/>
      <c r="F14" s="392"/>
      <c r="G14" s="392"/>
      <c r="H14" s="392"/>
      <c r="I14" s="392"/>
      <c r="J14" s="393"/>
    </row>
    <row r="15" spans="2:10" ht="15.75" thickBot="1">
      <c r="B15" s="394"/>
      <c r="C15" s="395"/>
      <c r="D15" s="395"/>
      <c r="E15" s="395"/>
      <c r="F15" s="395"/>
      <c r="G15" s="395"/>
      <c r="H15" s="395"/>
      <c r="I15" s="395"/>
      <c r="J15" s="396"/>
    </row>
    <row r="16" spans="2:10" ht="15.75" thickBot="1"/>
    <row r="17" spans="2:10">
      <c r="B17" s="388" t="s">
        <v>23</v>
      </c>
      <c r="C17" s="389"/>
      <c r="D17" s="389"/>
      <c r="E17" s="389"/>
      <c r="F17" s="389"/>
      <c r="G17" s="389"/>
      <c r="H17" s="389"/>
      <c r="I17" s="389"/>
      <c r="J17" s="390"/>
    </row>
    <row r="18" spans="2:10">
      <c r="B18" s="391"/>
      <c r="C18" s="392"/>
      <c r="D18" s="392"/>
      <c r="E18" s="392"/>
      <c r="F18" s="392"/>
      <c r="G18" s="392"/>
      <c r="H18" s="392"/>
      <c r="I18" s="392"/>
      <c r="J18" s="393"/>
    </row>
    <row r="19" spans="2:10">
      <c r="B19" s="391"/>
      <c r="C19" s="392"/>
      <c r="D19" s="392"/>
      <c r="E19" s="392"/>
      <c r="F19" s="392"/>
      <c r="G19" s="392"/>
      <c r="H19" s="392"/>
      <c r="I19" s="392"/>
      <c r="J19" s="393"/>
    </row>
    <row r="20" spans="2:10" ht="15.75" thickBot="1">
      <c r="B20" s="394"/>
      <c r="C20" s="395"/>
      <c r="D20" s="395"/>
      <c r="E20" s="395"/>
      <c r="F20" s="395"/>
      <c r="G20" s="395"/>
      <c r="H20" s="395"/>
      <c r="I20" s="395"/>
      <c r="J20" s="396"/>
    </row>
    <row r="21" spans="2:10" ht="15.75" thickBot="1"/>
    <row r="22" spans="2:10">
      <c r="B22" s="388" t="s">
        <v>24</v>
      </c>
      <c r="C22" s="389"/>
      <c r="D22" s="389"/>
      <c r="E22" s="389"/>
      <c r="F22" s="389"/>
      <c r="G22" s="389"/>
      <c r="H22" s="389"/>
      <c r="I22" s="389"/>
      <c r="J22" s="390"/>
    </row>
    <row r="23" spans="2:10">
      <c r="B23" s="391"/>
      <c r="C23" s="392"/>
      <c r="D23" s="392"/>
      <c r="E23" s="392"/>
      <c r="F23" s="392"/>
      <c r="G23" s="392"/>
      <c r="H23" s="392"/>
      <c r="I23" s="392"/>
      <c r="J23" s="393"/>
    </row>
    <row r="24" spans="2:10">
      <c r="B24" s="391"/>
      <c r="C24" s="392"/>
      <c r="D24" s="392"/>
      <c r="E24" s="392"/>
      <c r="F24" s="392"/>
      <c r="G24" s="392"/>
      <c r="H24" s="392"/>
      <c r="I24" s="392"/>
      <c r="J24" s="393"/>
    </row>
    <row r="25" spans="2:10">
      <c r="B25" s="391"/>
      <c r="C25" s="392"/>
      <c r="D25" s="392"/>
      <c r="E25" s="392"/>
      <c r="F25" s="392"/>
      <c r="G25" s="392"/>
      <c r="H25" s="392"/>
      <c r="I25" s="392"/>
      <c r="J25" s="393"/>
    </row>
    <row r="26" spans="2:10">
      <c r="B26" s="391"/>
      <c r="C26" s="392"/>
      <c r="D26" s="392"/>
      <c r="E26" s="392"/>
      <c r="F26" s="392"/>
      <c r="G26" s="392"/>
      <c r="H26" s="392"/>
      <c r="I26" s="392"/>
      <c r="J26" s="393"/>
    </row>
    <row r="27" spans="2:10">
      <c r="B27" s="391"/>
      <c r="C27" s="392"/>
      <c r="D27" s="392"/>
      <c r="E27" s="392"/>
      <c r="F27" s="392"/>
      <c r="G27" s="392"/>
      <c r="H27" s="392"/>
      <c r="I27" s="392"/>
      <c r="J27" s="393"/>
    </row>
    <row r="28" spans="2:10">
      <c r="B28" s="391"/>
      <c r="C28" s="392"/>
      <c r="D28" s="392"/>
      <c r="E28" s="392"/>
      <c r="F28" s="392"/>
      <c r="G28" s="392"/>
      <c r="H28" s="392"/>
      <c r="I28" s="392"/>
      <c r="J28" s="393"/>
    </row>
    <row r="29" spans="2:10">
      <c r="B29" s="391"/>
      <c r="C29" s="392"/>
      <c r="D29" s="392"/>
      <c r="E29" s="392"/>
      <c r="F29" s="392"/>
      <c r="G29" s="392"/>
      <c r="H29" s="392"/>
      <c r="I29" s="392"/>
      <c r="J29" s="393"/>
    </row>
    <row r="30" spans="2:10" ht="15.75" thickBot="1">
      <c r="B30" s="394"/>
      <c r="C30" s="395"/>
      <c r="D30" s="395"/>
      <c r="E30" s="395"/>
      <c r="F30" s="395"/>
      <c r="G30" s="395"/>
      <c r="H30" s="395"/>
      <c r="I30" s="395"/>
      <c r="J30" s="396"/>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80" zoomScaleNormal="96" zoomScaleSheetLayoutView="80" workbookViewId="0">
      <selection activeCell="D7" sqref="D7:E7"/>
    </sheetView>
  </sheetViews>
  <sheetFormatPr baseColWidth="10" defaultColWidth="10.42578125" defaultRowHeight="14.25"/>
  <cols>
    <col min="1" max="1" width="53.28515625" style="168" customWidth="1"/>
    <col min="2" max="2" width="15.42578125" style="169" customWidth="1"/>
    <col min="3" max="3" width="54.7109375" style="140" customWidth="1"/>
    <col min="4" max="4" width="35.42578125" style="169" customWidth="1"/>
    <col min="5" max="5" width="55.85546875" style="140" customWidth="1"/>
    <col min="6" max="6" width="4.7109375" style="140" customWidth="1"/>
    <col min="7" max="16384" width="10.42578125" style="140"/>
  </cols>
  <sheetData>
    <row r="1" spans="1:8" ht="80.25" customHeight="1">
      <c r="A1" s="138"/>
      <c r="B1" s="397" t="s">
        <v>25</v>
      </c>
      <c r="C1" s="397"/>
      <c r="D1" s="397"/>
      <c r="E1" s="138"/>
      <c r="F1" s="139"/>
      <c r="G1" s="139"/>
      <c r="H1" s="139"/>
    </row>
    <row r="2" spans="1:8" ht="69" customHeight="1">
      <c r="A2" s="141" t="s">
        <v>26</v>
      </c>
      <c r="B2" s="398" t="s">
        <v>495</v>
      </c>
      <c r="C2" s="399"/>
      <c r="D2" s="142" t="s">
        <v>27</v>
      </c>
      <c r="E2" s="299" t="s">
        <v>510</v>
      </c>
    </row>
    <row r="3" spans="1:8" ht="16.7" customHeight="1">
      <c r="A3" s="143"/>
      <c r="B3" s="144"/>
      <c r="C3" s="144"/>
      <c r="D3" s="145"/>
      <c r="E3" s="144"/>
    </row>
    <row r="4" spans="1:8" ht="54.75" customHeight="1">
      <c r="A4" s="141" t="s">
        <v>28</v>
      </c>
      <c r="B4" s="400" t="s">
        <v>496</v>
      </c>
      <c r="C4" s="401"/>
      <c r="D4" s="401"/>
      <c r="E4" s="401"/>
    </row>
    <row r="5" spans="1:8" ht="13.5" customHeight="1">
      <c r="A5" s="146"/>
      <c r="B5" s="147"/>
      <c r="D5" s="145"/>
      <c r="E5" s="145"/>
    </row>
    <row r="6" spans="1:8" ht="21" customHeight="1">
      <c r="A6" s="402" t="s">
        <v>29</v>
      </c>
      <c r="B6" s="403" t="s">
        <v>30</v>
      </c>
      <c r="C6" s="403"/>
      <c r="D6" s="403" t="s">
        <v>31</v>
      </c>
      <c r="E6" s="403"/>
    </row>
    <row r="7" spans="1:8" ht="135.75" customHeight="1">
      <c r="A7" s="402"/>
      <c r="B7" s="404" t="s">
        <v>32</v>
      </c>
      <c r="C7" s="405"/>
      <c r="D7" s="406" t="s">
        <v>497</v>
      </c>
      <c r="E7" s="406"/>
    </row>
    <row r="8" spans="1:8" ht="21" customHeight="1">
      <c r="A8" s="146"/>
      <c r="B8" s="147"/>
      <c r="D8" s="145"/>
      <c r="E8" s="145"/>
    </row>
    <row r="9" spans="1:8" ht="20.25" customHeight="1">
      <c r="A9" s="408" t="s">
        <v>34</v>
      </c>
      <c r="B9" s="408"/>
      <c r="C9" s="408"/>
      <c r="D9" s="408"/>
      <c r="E9" s="408"/>
    </row>
    <row r="10" spans="1:8" ht="20.25" customHeight="1">
      <c r="A10" s="148" t="s">
        <v>35</v>
      </c>
      <c r="B10" s="148" t="s">
        <v>36</v>
      </c>
      <c r="C10" s="148" t="s">
        <v>37</v>
      </c>
      <c r="D10" s="148" t="s">
        <v>38</v>
      </c>
      <c r="E10" s="148" t="s">
        <v>39</v>
      </c>
    </row>
    <row r="11" spans="1:8" s="152" customFormat="1" ht="118.5" customHeight="1">
      <c r="A11" s="409" t="s">
        <v>40</v>
      </c>
      <c r="B11" s="149">
        <v>1</v>
      </c>
      <c r="C11" s="150" t="s">
        <v>41</v>
      </c>
      <c r="D11" s="151">
        <v>1</v>
      </c>
      <c r="E11" s="150" t="s">
        <v>498</v>
      </c>
    </row>
    <row r="12" spans="1:8" s="152" customFormat="1" ht="113.25" customHeight="1">
      <c r="A12" s="409"/>
      <c r="B12" s="149">
        <v>2</v>
      </c>
      <c r="C12" s="150" t="s">
        <v>42</v>
      </c>
      <c r="D12" s="151"/>
      <c r="E12" s="150"/>
      <c r="H12" s="152" t="s">
        <v>499</v>
      </c>
    </row>
    <row r="13" spans="1:8" ht="80.25" customHeight="1">
      <c r="A13" s="410" t="s">
        <v>43</v>
      </c>
      <c r="B13" s="153">
        <v>3</v>
      </c>
      <c r="C13" s="154" t="s">
        <v>500</v>
      </c>
      <c r="D13" s="153">
        <v>2</v>
      </c>
      <c r="E13" s="154" t="s">
        <v>44</v>
      </c>
    </row>
    <row r="14" spans="1:8" ht="80.25" customHeight="1">
      <c r="A14" s="410"/>
      <c r="B14" s="153">
        <v>4</v>
      </c>
      <c r="C14" s="154" t="s">
        <v>45</v>
      </c>
      <c r="D14" s="153"/>
      <c r="E14" s="154"/>
    </row>
    <row r="15" spans="1:8" ht="80.25" customHeight="1">
      <c r="A15" s="410"/>
      <c r="B15" s="153">
        <v>5</v>
      </c>
      <c r="C15" s="154" t="s">
        <v>46</v>
      </c>
      <c r="D15" s="153"/>
      <c r="E15" s="154"/>
    </row>
    <row r="16" spans="1:8" ht="80.25" customHeight="1">
      <c r="A16" s="407" t="s">
        <v>47</v>
      </c>
      <c r="B16" s="153">
        <v>6</v>
      </c>
      <c r="C16" s="154" t="s">
        <v>48</v>
      </c>
      <c r="D16" s="153">
        <v>3</v>
      </c>
      <c r="E16" s="150" t="s">
        <v>49</v>
      </c>
    </row>
    <row r="17" spans="1:10" ht="80.25" customHeight="1">
      <c r="A17" s="407"/>
      <c r="B17" s="153">
        <v>7</v>
      </c>
      <c r="C17" s="154" t="s">
        <v>50</v>
      </c>
      <c r="D17" s="153">
        <v>4</v>
      </c>
      <c r="E17" s="150" t="s">
        <v>51</v>
      </c>
    </row>
    <row r="18" spans="1:10" ht="80.25" customHeight="1">
      <c r="A18" s="407"/>
      <c r="B18" s="153">
        <v>8</v>
      </c>
      <c r="C18" s="154" t="s">
        <v>52</v>
      </c>
      <c r="D18" s="153"/>
      <c r="E18" s="155"/>
    </row>
    <row r="19" spans="1:10" ht="80.25" customHeight="1">
      <c r="A19" s="407"/>
      <c r="B19" s="153">
        <v>9</v>
      </c>
      <c r="C19" s="154" t="s">
        <v>53</v>
      </c>
      <c r="D19" s="153"/>
      <c r="E19" s="154"/>
    </row>
    <row r="20" spans="1:10" ht="80.25" customHeight="1">
      <c r="A20" s="407"/>
      <c r="B20" s="153">
        <v>10</v>
      </c>
      <c r="C20" s="154" t="s">
        <v>54</v>
      </c>
      <c r="D20" s="153"/>
      <c r="E20" s="150"/>
      <c r="J20" s="156"/>
    </row>
    <row r="21" spans="1:10" ht="80.25" customHeight="1">
      <c r="A21" s="407"/>
      <c r="B21" s="153">
        <v>11</v>
      </c>
      <c r="C21" s="154" t="s">
        <v>55</v>
      </c>
      <c r="D21" s="153"/>
      <c r="E21" s="154"/>
      <c r="J21" s="156"/>
    </row>
    <row r="22" spans="1:10" ht="80.25" customHeight="1">
      <c r="A22" s="407"/>
      <c r="B22" s="153">
        <v>12</v>
      </c>
      <c r="C22" s="154" t="s">
        <v>56</v>
      </c>
      <c r="D22" s="153"/>
      <c r="E22" s="154"/>
      <c r="J22" s="156"/>
    </row>
    <row r="23" spans="1:10" ht="80.25" customHeight="1">
      <c r="A23" s="407" t="s">
        <v>57</v>
      </c>
      <c r="B23" s="153">
        <v>13</v>
      </c>
      <c r="C23" s="150" t="s">
        <v>58</v>
      </c>
      <c r="D23" s="149">
        <v>5</v>
      </c>
      <c r="E23" s="150" t="s">
        <v>59</v>
      </c>
    </row>
    <row r="24" spans="1:10" ht="80.25" customHeight="1">
      <c r="A24" s="407"/>
      <c r="B24" s="153">
        <v>14</v>
      </c>
      <c r="C24" s="150" t="s">
        <v>60</v>
      </c>
      <c r="D24" s="149">
        <v>6</v>
      </c>
      <c r="E24" s="150" t="s">
        <v>61</v>
      </c>
    </row>
    <row r="25" spans="1:10" ht="80.25" customHeight="1">
      <c r="A25" s="407"/>
      <c r="B25" s="153">
        <v>15</v>
      </c>
      <c r="C25" s="150" t="s">
        <v>62</v>
      </c>
      <c r="D25" s="149">
        <v>7</v>
      </c>
      <c r="E25" s="150" t="s">
        <v>63</v>
      </c>
    </row>
    <row r="26" spans="1:10" ht="80.25" customHeight="1">
      <c r="A26" s="407"/>
      <c r="B26" s="153">
        <v>16</v>
      </c>
      <c r="C26" s="150" t="s">
        <v>64</v>
      </c>
      <c r="D26" s="149"/>
      <c r="E26" s="150"/>
    </row>
    <row r="27" spans="1:10" ht="174.75" customHeight="1">
      <c r="A27" s="157" t="s">
        <v>65</v>
      </c>
      <c r="B27" s="153">
        <v>17</v>
      </c>
      <c r="C27" s="150" t="s">
        <v>66</v>
      </c>
      <c r="D27" s="149">
        <v>8</v>
      </c>
      <c r="E27" s="150" t="s">
        <v>67</v>
      </c>
    </row>
    <row r="28" spans="1:10" ht="48.75" customHeight="1">
      <c r="A28" s="407" t="s">
        <v>68</v>
      </c>
      <c r="B28" s="153">
        <v>18</v>
      </c>
      <c r="C28" s="158" t="s">
        <v>69</v>
      </c>
      <c r="D28" s="153"/>
      <c r="E28" s="154"/>
    </row>
    <row r="29" spans="1:10" ht="87" customHeight="1">
      <c r="A29" s="407"/>
      <c r="B29" s="153">
        <v>19</v>
      </c>
      <c r="C29" s="158" t="s">
        <v>70</v>
      </c>
      <c r="D29" s="153"/>
      <c r="E29" s="154"/>
    </row>
    <row r="30" spans="1:10" ht="20.25" customHeight="1">
      <c r="A30" s="408" t="s">
        <v>71</v>
      </c>
      <c r="B30" s="408"/>
      <c r="C30" s="408"/>
      <c r="D30" s="408"/>
      <c r="E30" s="408"/>
    </row>
    <row r="31" spans="1:10" ht="20.25" customHeight="1">
      <c r="A31" s="148" t="s">
        <v>35</v>
      </c>
      <c r="B31" s="148" t="s">
        <v>36</v>
      </c>
      <c r="C31" s="148" t="s">
        <v>72</v>
      </c>
      <c r="D31" s="148" t="s">
        <v>38</v>
      </c>
      <c r="E31" s="148" t="s">
        <v>73</v>
      </c>
    </row>
    <row r="32" spans="1:10" ht="98.45" customHeight="1">
      <c r="A32" s="407" t="s">
        <v>74</v>
      </c>
      <c r="B32" s="149">
        <v>1</v>
      </c>
      <c r="C32" s="150" t="s">
        <v>75</v>
      </c>
      <c r="D32" s="149">
        <v>1</v>
      </c>
      <c r="E32" s="150" t="s">
        <v>76</v>
      </c>
    </row>
    <row r="33" spans="1:5" ht="81" customHeight="1">
      <c r="A33" s="407"/>
      <c r="B33" s="149">
        <v>2</v>
      </c>
      <c r="C33" s="150" t="s">
        <v>77</v>
      </c>
      <c r="D33" s="149">
        <v>2</v>
      </c>
      <c r="E33" s="150" t="s">
        <v>78</v>
      </c>
    </row>
    <row r="34" spans="1:5" ht="92.25" customHeight="1">
      <c r="A34" s="407"/>
      <c r="B34" s="149"/>
      <c r="C34" s="150"/>
      <c r="D34" s="149">
        <v>3</v>
      </c>
      <c r="E34" s="150" t="s">
        <v>79</v>
      </c>
    </row>
    <row r="35" spans="1:5" ht="68.25" customHeight="1">
      <c r="A35" s="407"/>
      <c r="B35" s="149"/>
      <c r="C35" s="150"/>
      <c r="D35" s="149">
        <v>4</v>
      </c>
      <c r="E35" s="150" t="s">
        <v>80</v>
      </c>
    </row>
    <row r="36" spans="1:5" ht="68.25" customHeight="1">
      <c r="A36" s="407"/>
      <c r="B36" s="149"/>
      <c r="C36" s="152"/>
      <c r="D36" s="149">
        <v>5</v>
      </c>
      <c r="E36" s="150" t="s">
        <v>81</v>
      </c>
    </row>
    <row r="37" spans="1:5" ht="41.45" customHeight="1">
      <c r="A37" s="407"/>
      <c r="B37" s="149"/>
      <c r="C37" s="158"/>
      <c r="D37" s="149">
        <v>6</v>
      </c>
      <c r="E37" s="150" t="s">
        <v>82</v>
      </c>
    </row>
    <row r="38" spans="1:5" ht="49.5" customHeight="1">
      <c r="A38" s="407"/>
      <c r="B38" s="149"/>
      <c r="C38" s="158"/>
      <c r="D38" s="149">
        <v>7</v>
      </c>
      <c r="E38" s="158" t="s">
        <v>83</v>
      </c>
    </row>
    <row r="39" spans="1:5" ht="49.5" customHeight="1">
      <c r="A39" s="407" t="s">
        <v>84</v>
      </c>
      <c r="B39" s="149">
        <v>3</v>
      </c>
      <c r="C39" s="158" t="s">
        <v>85</v>
      </c>
      <c r="D39" s="149">
        <v>8</v>
      </c>
      <c r="E39" s="158" t="s">
        <v>86</v>
      </c>
    </row>
    <row r="40" spans="1:5" ht="49.5" customHeight="1">
      <c r="A40" s="407"/>
      <c r="B40" s="149"/>
      <c r="C40" s="158"/>
      <c r="D40" s="149">
        <v>9</v>
      </c>
      <c r="E40" s="158" t="s">
        <v>87</v>
      </c>
    </row>
    <row r="41" spans="1:5" s="159" customFormat="1" ht="68.25" customHeight="1">
      <c r="A41" s="407"/>
      <c r="B41" s="149"/>
      <c r="C41" s="158"/>
      <c r="D41" s="149">
        <v>10</v>
      </c>
      <c r="E41" s="158" t="s">
        <v>88</v>
      </c>
    </row>
    <row r="42" spans="1:5" s="159" customFormat="1" ht="78.75" customHeight="1">
      <c r="A42" s="407"/>
      <c r="B42" s="149"/>
      <c r="C42" s="160"/>
      <c r="D42" s="149">
        <v>11</v>
      </c>
      <c r="E42" s="158" t="s">
        <v>89</v>
      </c>
    </row>
    <row r="43" spans="1:5" s="159" customFormat="1" ht="42.75">
      <c r="A43" s="407" t="s">
        <v>90</v>
      </c>
      <c r="B43" s="149">
        <v>4</v>
      </c>
      <c r="C43" s="150" t="s">
        <v>91</v>
      </c>
      <c r="D43" s="149">
        <v>12</v>
      </c>
      <c r="E43" s="161" t="s">
        <v>92</v>
      </c>
    </row>
    <row r="44" spans="1:5" s="159" customFormat="1" ht="55.5" customHeight="1">
      <c r="A44" s="407"/>
      <c r="B44" s="149">
        <v>5</v>
      </c>
      <c r="C44" s="150" t="s">
        <v>93</v>
      </c>
      <c r="D44" s="149"/>
      <c r="E44" s="150"/>
    </row>
    <row r="45" spans="1:5" s="159" customFormat="1" ht="57">
      <c r="A45" s="407"/>
      <c r="B45" s="149">
        <v>6</v>
      </c>
      <c r="C45" s="150" t="s">
        <v>94</v>
      </c>
      <c r="D45" s="149">
        <v>13</v>
      </c>
      <c r="E45" s="150" t="s">
        <v>95</v>
      </c>
    </row>
    <row r="46" spans="1:5" s="159" customFormat="1" ht="61.5" customHeight="1">
      <c r="A46" s="407"/>
      <c r="B46" s="149">
        <v>7</v>
      </c>
      <c r="C46" s="150" t="s">
        <v>96</v>
      </c>
      <c r="D46" s="149">
        <v>14</v>
      </c>
      <c r="E46" s="150" t="s">
        <v>97</v>
      </c>
    </row>
    <row r="47" spans="1:5" ht="71.25" customHeight="1">
      <c r="A47" s="407"/>
      <c r="B47" s="149">
        <v>8</v>
      </c>
      <c r="C47" s="161" t="s">
        <v>98</v>
      </c>
      <c r="D47" s="149">
        <v>15</v>
      </c>
      <c r="E47" s="150" t="s">
        <v>99</v>
      </c>
    </row>
    <row r="48" spans="1:5" ht="105" customHeight="1">
      <c r="A48" s="407"/>
      <c r="B48" s="149">
        <v>9</v>
      </c>
      <c r="C48" s="150" t="s">
        <v>100</v>
      </c>
      <c r="D48" s="149">
        <v>16</v>
      </c>
      <c r="E48" s="150" t="s">
        <v>101</v>
      </c>
    </row>
    <row r="49" spans="1:5" ht="75.75" customHeight="1">
      <c r="A49" s="407" t="s">
        <v>102</v>
      </c>
      <c r="B49" s="149">
        <v>10</v>
      </c>
      <c r="C49" s="150" t="s">
        <v>103</v>
      </c>
      <c r="D49" s="149">
        <v>17</v>
      </c>
      <c r="E49" s="150" t="s">
        <v>104</v>
      </c>
    </row>
    <row r="50" spans="1:5" ht="62.45" customHeight="1">
      <c r="A50" s="407"/>
      <c r="B50" s="149">
        <v>11</v>
      </c>
      <c r="C50" s="150" t="s">
        <v>105</v>
      </c>
      <c r="D50" s="151">
        <v>18</v>
      </c>
      <c r="E50" s="150" t="s">
        <v>106</v>
      </c>
    </row>
    <row r="51" spans="1:5" ht="42.75">
      <c r="A51" s="407"/>
      <c r="B51" s="149">
        <v>12</v>
      </c>
      <c r="C51" s="150" t="s">
        <v>107</v>
      </c>
      <c r="D51" s="151">
        <v>19</v>
      </c>
      <c r="E51" s="150" t="s">
        <v>108</v>
      </c>
    </row>
    <row r="52" spans="1:5" ht="57">
      <c r="A52" s="407" t="s">
        <v>109</v>
      </c>
      <c r="B52" s="149">
        <v>13</v>
      </c>
      <c r="C52" s="150" t="s">
        <v>110</v>
      </c>
      <c r="D52" s="151">
        <v>20</v>
      </c>
      <c r="E52" s="161" t="s">
        <v>111</v>
      </c>
    </row>
    <row r="53" spans="1:5" ht="28.5">
      <c r="A53" s="407"/>
      <c r="B53" s="149">
        <v>14</v>
      </c>
      <c r="C53" s="150" t="s">
        <v>112</v>
      </c>
      <c r="D53" s="151">
        <v>21</v>
      </c>
      <c r="E53" s="161" t="s">
        <v>113</v>
      </c>
    </row>
    <row r="54" spans="1:5" ht="71.25">
      <c r="A54" s="407"/>
      <c r="B54" s="149">
        <v>15</v>
      </c>
      <c r="C54" s="150" t="s">
        <v>114</v>
      </c>
      <c r="D54" s="151"/>
      <c r="E54" s="161"/>
    </row>
    <row r="55" spans="1:5" ht="28.5">
      <c r="A55" s="407"/>
      <c r="B55" s="149">
        <v>16</v>
      </c>
      <c r="C55" s="150" t="s">
        <v>115</v>
      </c>
      <c r="D55" s="151"/>
      <c r="E55" s="161"/>
    </row>
    <row r="56" spans="1:5">
      <c r="A56" s="407"/>
      <c r="B56" s="149">
        <v>17</v>
      </c>
      <c r="C56" s="150" t="s">
        <v>116</v>
      </c>
      <c r="D56" s="151"/>
      <c r="E56" s="161"/>
    </row>
    <row r="57" spans="1:5" ht="28.5">
      <c r="A57" s="407"/>
      <c r="B57" s="149">
        <v>18</v>
      </c>
      <c r="C57" s="150" t="s">
        <v>117</v>
      </c>
      <c r="D57" s="151"/>
      <c r="E57" s="161"/>
    </row>
    <row r="58" spans="1:5" ht="28.5">
      <c r="A58" s="407"/>
      <c r="B58" s="149">
        <v>19</v>
      </c>
      <c r="C58" s="150" t="s">
        <v>118</v>
      </c>
      <c r="D58" s="151"/>
      <c r="E58" s="161"/>
    </row>
    <row r="59" spans="1:5" ht="28.5">
      <c r="A59" s="407"/>
      <c r="B59" s="149">
        <v>20</v>
      </c>
      <c r="C59" s="150" t="s">
        <v>119</v>
      </c>
      <c r="D59" s="151"/>
      <c r="E59" s="161"/>
    </row>
    <row r="60" spans="1:5" ht="42.75">
      <c r="A60" s="407"/>
      <c r="B60" s="149">
        <v>21</v>
      </c>
      <c r="C60" s="150" t="s">
        <v>120</v>
      </c>
      <c r="D60" s="151"/>
      <c r="E60" s="161"/>
    </row>
    <row r="61" spans="1:5" ht="28.5">
      <c r="A61" s="407"/>
      <c r="B61" s="149">
        <v>22</v>
      </c>
      <c r="C61" s="150" t="s">
        <v>121</v>
      </c>
      <c r="D61" s="151"/>
      <c r="E61" s="162"/>
    </row>
    <row r="62" spans="1:5" ht="42.75">
      <c r="A62" s="407" t="s">
        <v>122</v>
      </c>
      <c r="B62" s="149">
        <v>23</v>
      </c>
      <c r="C62" s="150" t="s">
        <v>123</v>
      </c>
      <c r="D62" s="151">
        <v>22</v>
      </c>
      <c r="E62" s="161" t="s">
        <v>124</v>
      </c>
    </row>
    <row r="63" spans="1:5" ht="42.75">
      <c r="A63" s="407"/>
      <c r="B63" s="149">
        <v>24</v>
      </c>
      <c r="C63" s="150" t="s">
        <v>125</v>
      </c>
      <c r="D63" s="151">
        <v>23</v>
      </c>
      <c r="E63" s="150" t="s">
        <v>126</v>
      </c>
    </row>
    <row r="64" spans="1:5" ht="28.5">
      <c r="A64" s="407"/>
      <c r="B64" s="149">
        <v>25</v>
      </c>
      <c r="C64" s="150" t="s">
        <v>127</v>
      </c>
      <c r="D64" s="151"/>
      <c r="E64" s="161"/>
    </row>
    <row r="65" spans="1:10" ht="57">
      <c r="A65" s="413" t="s">
        <v>128</v>
      </c>
      <c r="B65" s="149">
        <v>26</v>
      </c>
      <c r="C65" s="150" t="s">
        <v>129</v>
      </c>
      <c r="D65" s="151">
        <v>24</v>
      </c>
      <c r="E65" s="161" t="s">
        <v>130</v>
      </c>
    </row>
    <row r="66" spans="1:10" ht="45" customHeight="1">
      <c r="A66" s="414"/>
      <c r="B66" s="149"/>
      <c r="C66" s="150"/>
      <c r="D66" s="151"/>
      <c r="E66" s="151"/>
    </row>
    <row r="67" spans="1:10" ht="77.25" customHeight="1">
      <c r="A67" s="407" t="s">
        <v>131</v>
      </c>
      <c r="B67" s="149">
        <v>27</v>
      </c>
      <c r="C67" s="150" t="s">
        <v>132</v>
      </c>
      <c r="D67" s="151">
        <v>25</v>
      </c>
      <c r="E67" s="150" t="s">
        <v>133</v>
      </c>
    </row>
    <row r="68" spans="1:10" ht="15.95" customHeight="1">
      <c r="A68" s="407"/>
      <c r="B68" s="149"/>
      <c r="C68" s="150"/>
      <c r="D68" s="151">
        <v>26</v>
      </c>
      <c r="E68" s="150" t="s">
        <v>134</v>
      </c>
    </row>
    <row r="69" spans="1:10" ht="50.25" customHeight="1">
      <c r="A69" s="407" t="s">
        <v>135</v>
      </c>
      <c r="B69" s="149">
        <v>28</v>
      </c>
      <c r="C69" s="161" t="s">
        <v>136</v>
      </c>
      <c r="D69" s="151">
        <v>27</v>
      </c>
      <c r="E69" s="161" t="s">
        <v>137</v>
      </c>
    </row>
    <row r="70" spans="1:10" ht="50.25" customHeight="1">
      <c r="A70" s="407"/>
      <c r="B70" s="149">
        <v>29</v>
      </c>
      <c r="C70" s="161" t="s">
        <v>138</v>
      </c>
      <c r="D70" s="151">
        <v>28</v>
      </c>
      <c r="E70" s="161" t="s">
        <v>139</v>
      </c>
    </row>
    <row r="71" spans="1:10" ht="50.25" customHeight="1">
      <c r="A71" s="407"/>
      <c r="B71" s="149"/>
      <c r="C71" s="152"/>
      <c r="D71" s="151">
        <v>29</v>
      </c>
      <c r="E71" s="161" t="s">
        <v>140</v>
      </c>
    </row>
    <row r="72" spans="1:10" ht="50.25" customHeight="1">
      <c r="A72" s="407"/>
      <c r="B72" s="149"/>
      <c r="C72" s="163"/>
      <c r="D72" s="151">
        <v>30</v>
      </c>
      <c r="E72" s="161" t="s">
        <v>141</v>
      </c>
    </row>
    <row r="73" spans="1:10" ht="50.25" customHeight="1">
      <c r="A73" s="407"/>
      <c r="B73" s="149"/>
      <c r="C73" s="161"/>
      <c r="D73" s="151">
        <v>31</v>
      </c>
      <c r="E73" s="161" t="s">
        <v>142</v>
      </c>
    </row>
    <row r="74" spans="1:10" ht="50.25" customHeight="1">
      <c r="A74" s="407"/>
      <c r="B74" s="149"/>
      <c r="C74" s="161"/>
      <c r="D74" s="151">
        <v>32</v>
      </c>
      <c r="E74" s="161" t="s">
        <v>143</v>
      </c>
    </row>
    <row r="75" spans="1:10" ht="50.25" customHeight="1">
      <c r="A75" s="407"/>
      <c r="B75" s="149"/>
      <c r="C75" s="161"/>
      <c r="D75" s="151">
        <v>33</v>
      </c>
      <c r="E75" s="163" t="s">
        <v>144</v>
      </c>
    </row>
    <row r="76" spans="1:10" ht="39.950000000000003" customHeight="1">
      <c r="A76" s="407"/>
      <c r="B76" s="149"/>
      <c r="C76" s="151"/>
      <c r="D76" s="151">
        <v>34</v>
      </c>
      <c r="E76" s="161" t="s">
        <v>145</v>
      </c>
    </row>
    <row r="77" spans="1:10" ht="39.950000000000003" customHeight="1">
      <c r="A77" s="413" t="s">
        <v>146</v>
      </c>
      <c r="B77" s="149">
        <v>30</v>
      </c>
      <c r="C77" s="150" t="s">
        <v>147</v>
      </c>
      <c r="D77" s="151">
        <v>35</v>
      </c>
      <c r="E77" s="150" t="s">
        <v>148</v>
      </c>
    </row>
    <row r="78" spans="1:10" ht="72" customHeight="1">
      <c r="A78" s="415"/>
      <c r="B78" s="149">
        <v>31</v>
      </c>
      <c r="C78" s="150" t="s">
        <v>149</v>
      </c>
      <c r="D78" s="151">
        <v>36</v>
      </c>
      <c r="E78" s="150" t="s">
        <v>150</v>
      </c>
    </row>
    <row r="79" spans="1:10" ht="72" customHeight="1">
      <c r="A79" s="415"/>
      <c r="B79" s="149">
        <v>32</v>
      </c>
      <c r="C79" s="150" t="s">
        <v>151</v>
      </c>
      <c r="D79" s="164">
        <v>37</v>
      </c>
      <c r="E79" s="150" t="s">
        <v>501</v>
      </c>
    </row>
    <row r="80" spans="1:10" ht="72" customHeight="1">
      <c r="A80" s="415"/>
      <c r="B80" s="149">
        <v>33</v>
      </c>
      <c r="C80" s="150" t="s">
        <v>152</v>
      </c>
      <c r="D80" s="164">
        <v>38</v>
      </c>
      <c r="E80" s="150" t="s">
        <v>153</v>
      </c>
      <c r="J80" s="140" t="s">
        <v>33</v>
      </c>
    </row>
    <row r="81" spans="1:6" ht="77.25" customHeight="1">
      <c r="A81" s="415"/>
      <c r="B81" s="165">
        <v>34</v>
      </c>
      <c r="C81" s="166" t="s">
        <v>154</v>
      </c>
      <c r="D81" s="167">
        <v>39</v>
      </c>
      <c r="E81" s="166" t="s">
        <v>155</v>
      </c>
    </row>
    <row r="82" spans="1:6">
      <c r="B82" s="300"/>
      <c r="C82" s="301"/>
      <c r="D82" s="300"/>
    </row>
    <row r="83" spans="1:6" ht="45.75" customHeight="1">
      <c r="A83" s="302" t="s">
        <v>502</v>
      </c>
      <c r="B83" s="416" t="s">
        <v>503</v>
      </c>
      <c r="C83" s="417"/>
      <c r="D83" s="303" t="s">
        <v>504</v>
      </c>
      <c r="E83" s="304" t="s">
        <v>505</v>
      </c>
      <c r="F83" s="305"/>
    </row>
    <row r="84" spans="1:6" ht="36" customHeight="1">
      <c r="A84" s="306" t="s">
        <v>506</v>
      </c>
      <c r="B84" s="411" t="s">
        <v>507</v>
      </c>
      <c r="C84" s="412"/>
      <c r="D84" s="307" t="s">
        <v>508</v>
      </c>
      <c r="E84" s="308" t="s">
        <v>509</v>
      </c>
      <c r="F84" s="305"/>
    </row>
    <row r="85" spans="1:6" ht="18" customHeight="1">
      <c r="E85" s="309"/>
    </row>
    <row r="86" spans="1:6" ht="36" customHeight="1"/>
    <row r="87" spans="1:6" ht="36" customHeight="1"/>
  </sheetData>
  <mergeCells count="27">
    <mergeCell ref="B84:C84"/>
    <mergeCell ref="A62:A64"/>
    <mergeCell ref="A65:A66"/>
    <mergeCell ref="A67:A68"/>
    <mergeCell ref="A69:A76"/>
    <mergeCell ref="A77:A81"/>
    <mergeCell ref="B83:C83"/>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14"/>
  <sheetViews>
    <sheetView zoomScale="90" zoomScaleNormal="90" workbookViewId="0">
      <selection activeCell="M1" sqref="M1"/>
    </sheetView>
  </sheetViews>
  <sheetFormatPr baseColWidth="10" defaultColWidth="10.42578125" defaultRowHeight="15"/>
  <cols>
    <col min="1" max="1" width="60.85546875" style="185" customWidth="1"/>
    <col min="2" max="2" width="15.85546875" style="186" customWidth="1"/>
    <col min="3" max="5" width="15.85546875" style="187" customWidth="1"/>
    <col min="6" max="6" width="40.85546875" style="185" customWidth="1"/>
    <col min="7" max="7" width="2.7109375" style="171" customWidth="1"/>
    <col min="8" max="16384" width="10.42578125" style="171"/>
  </cols>
  <sheetData>
    <row r="1" spans="1:6" ht="88.5" customHeight="1">
      <c r="A1" s="170"/>
      <c r="B1" s="418" t="s">
        <v>156</v>
      </c>
      <c r="C1" s="418"/>
      <c r="D1" s="418"/>
      <c r="E1" s="418"/>
      <c r="F1" s="170"/>
    </row>
    <row r="2" spans="1:6" ht="22.5" customHeight="1">
      <c r="A2" s="421" t="s">
        <v>157</v>
      </c>
      <c r="B2" s="421"/>
      <c r="C2" s="421"/>
      <c r="D2" s="421"/>
      <c r="E2" s="421"/>
      <c r="F2" s="421"/>
    </row>
    <row r="3" spans="1:6">
      <c r="A3" s="419" t="s">
        <v>158</v>
      </c>
      <c r="B3" s="420" t="s">
        <v>159</v>
      </c>
      <c r="C3" s="420"/>
      <c r="D3" s="420"/>
      <c r="E3" s="420"/>
      <c r="F3" s="172" t="s">
        <v>160</v>
      </c>
    </row>
    <row r="4" spans="1:6">
      <c r="A4" s="419"/>
      <c r="B4" s="173" t="s">
        <v>161</v>
      </c>
      <c r="C4" s="173" t="s">
        <v>162</v>
      </c>
      <c r="D4" s="173" t="s">
        <v>163</v>
      </c>
      <c r="E4" s="173" t="s">
        <v>164</v>
      </c>
      <c r="F4" s="174"/>
    </row>
    <row r="5" spans="1:6" ht="28.5" customHeight="1">
      <c r="A5" s="175" t="s">
        <v>165</v>
      </c>
      <c r="B5" s="176"/>
      <c r="C5" s="177"/>
      <c r="D5" s="177">
        <v>8.9</v>
      </c>
      <c r="E5" s="177">
        <v>13.16</v>
      </c>
      <c r="F5" s="178" t="s">
        <v>166</v>
      </c>
    </row>
    <row r="6" spans="1:6" ht="46.5" customHeight="1">
      <c r="A6" s="179" t="s">
        <v>167</v>
      </c>
      <c r="B6" s="176"/>
      <c r="C6" s="177"/>
      <c r="D6" s="177">
        <v>11</v>
      </c>
      <c r="E6" s="177" t="s">
        <v>168</v>
      </c>
      <c r="F6" s="178" t="s">
        <v>166</v>
      </c>
    </row>
    <row r="7" spans="1:6" ht="30">
      <c r="A7" s="179" t="s">
        <v>169</v>
      </c>
      <c r="B7" s="180"/>
      <c r="C7" s="181"/>
      <c r="D7" s="181">
        <v>1</v>
      </c>
      <c r="E7" s="181" t="s">
        <v>170</v>
      </c>
      <c r="F7" s="178" t="s">
        <v>166</v>
      </c>
    </row>
    <row r="8" spans="1:6" ht="64.5" customHeight="1">
      <c r="A8" s="182" t="s">
        <v>171</v>
      </c>
      <c r="B8" s="180">
        <v>16</v>
      </c>
      <c r="C8" s="181">
        <v>3.4</v>
      </c>
      <c r="D8" s="181" t="s">
        <v>172</v>
      </c>
      <c r="E8" s="181" t="s">
        <v>173</v>
      </c>
      <c r="F8" s="178" t="s">
        <v>166</v>
      </c>
    </row>
    <row r="9" spans="1:6" ht="63" customHeight="1">
      <c r="A9" s="182" t="s">
        <v>174</v>
      </c>
      <c r="B9" s="180" t="s">
        <v>175</v>
      </c>
      <c r="C9" s="180">
        <v>7</v>
      </c>
      <c r="D9" s="177" t="s">
        <v>176</v>
      </c>
      <c r="E9" s="177" t="s">
        <v>177</v>
      </c>
      <c r="F9" s="178" t="s">
        <v>166</v>
      </c>
    </row>
    <row r="10" spans="1:6" ht="52.5" customHeight="1">
      <c r="A10" s="179" t="s">
        <v>178</v>
      </c>
      <c r="B10" s="176"/>
      <c r="C10" s="177"/>
      <c r="D10" s="177" t="s">
        <v>179</v>
      </c>
      <c r="E10" s="177">
        <v>28</v>
      </c>
      <c r="F10" s="178" t="s">
        <v>166</v>
      </c>
    </row>
    <row r="11" spans="1:6" ht="58.5" customHeight="1">
      <c r="A11" s="183" t="s">
        <v>180</v>
      </c>
      <c r="B11" s="180"/>
      <c r="C11" s="181"/>
      <c r="D11" s="181" t="s">
        <v>181</v>
      </c>
      <c r="E11" s="181">
        <v>20.21</v>
      </c>
      <c r="F11" s="184" t="s">
        <v>166</v>
      </c>
    </row>
    <row r="12" spans="1:6" ht="40.5" customHeight="1">
      <c r="A12" s="183" t="s">
        <v>182</v>
      </c>
      <c r="B12" s="180"/>
      <c r="C12" s="181"/>
      <c r="D12" s="177" t="s">
        <v>183</v>
      </c>
      <c r="E12" s="181" t="s">
        <v>184</v>
      </c>
      <c r="F12" s="184" t="s">
        <v>166</v>
      </c>
    </row>
    <row r="13" spans="1:6" ht="41.25" customHeight="1">
      <c r="A13" s="183" t="s">
        <v>185</v>
      </c>
      <c r="B13" s="180">
        <v>2.17</v>
      </c>
      <c r="C13" s="181">
        <v>8</v>
      </c>
      <c r="D13" s="181">
        <v>1</v>
      </c>
      <c r="E13" s="181" t="s">
        <v>186</v>
      </c>
      <c r="F13" s="184" t="s">
        <v>187</v>
      </c>
    </row>
    <row r="14" spans="1:6" ht="41.25" customHeight="1"/>
  </sheetData>
  <mergeCells count="4">
    <mergeCell ref="B1:E1"/>
    <mergeCell ref="A3:A4"/>
    <mergeCell ref="B3:E3"/>
    <mergeCell ref="A2:F2"/>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59"/>
  <sheetViews>
    <sheetView zoomScale="112" zoomScaleNormal="112" workbookViewId="0">
      <selection activeCell="F16" sqref="F16:G16"/>
    </sheetView>
  </sheetViews>
  <sheetFormatPr baseColWidth="10" defaultColWidth="11.42578125" defaultRowHeight="14.25"/>
  <cols>
    <col min="1" max="1" width="2.7109375" style="16" customWidth="1"/>
    <col min="2" max="2" width="24.7109375" style="16" customWidth="1"/>
    <col min="3" max="3" width="11.28515625" style="40" customWidth="1"/>
    <col min="4" max="4" width="19.28515625" style="40"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451" t="s">
        <v>188</v>
      </c>
      <c r="C2" s="452"/>
      <c r="D2" s="452"/>
      <c r="E2" s="452"/>
      <c r="F2" s="452"/>
      <c r="G2" s="453"/>
    </row>
    <row r="3" spans="2:9" ht="15">
      <c r="B3" s="454" t="s">
        <v>189</v>
      </c>
      <c r="C3" s="455"/>
      <c r="D3" s="456"/>
      <c r="E3" s="456"/>
      <c r="F3" s="456"/>
      <c r="G3" s="457"/>
    </row>
    <row r="4" spans="2:9" ht="88.5" customHeight="1">
      <c r="B4" s="458" t="s">
        <v>190</v>
      </c>
      <c r="C4" s="459"/>
      <c r="D4" s="459"/>
      <c r="E4" s="459"/>
      <c r="F4" s="459"/>
      <c r="G4" s="460"/>
    </row>
    <row r="5" spans="2:9" ht="15">
      <c r="B5" s="108"/>
      <c r="C5" s="109"/>
      <c r="D5" s="110"/>
      <c r="E5" s="111"/>
      <c r="F5" s="111"/>
      <c r="G5" s="111"/>
    </row>
    <row r="6" spans="2:9" ht="16.5" customHeight="1">
      <c r="B6" s="461" t="s">
        <v>191</v>
      </c>
      <c r="C6" s="462"/>
      <c r="D6" s="462"/>
      <c r="E6" s="462"/>
      <c r="F6" s="462"/>
      <c r="G6" s="463"/>
    </row>
    <row r="7" spans="2:9" ht="76.5" customHeight="1">
      <c r="B7" s="461"/>
      <c r="C7" s="462"/>
      <c r="D7" s="462"/>
      <c r="E7" s="462"/>
      <c r="F7" s="462"/>
      <c r="G7" s="463"/>
    </row>
    <row r="8" spans="2:9" ht="15" thickBot="1">
      <c r="B8" s="124"/>
      <c r="C8" s="125"/>
      <c r="D8" s="125"/>
      <c r="E8" s="126"/>
      <c r="F8" s="127"/>
      <c r="G8" s="127"/>
    </row>
    <row r="9" spans="2:9">
      <c r="B9" s="128"/>
      <c r="C9" s="129" t="s">
        <v>192</v>
      </c>
      <c r="D9" s="447" t="s">
        <v>193</v>
      </c>
      <c r="E9" s="448"/>
      <c r="F9" s="449" t="s">
        <v>194</v>
      </c>
      <c r="G9" s="450"/>
    </row>
    <row r="10" spans="2:9" ht="15" customHeight="1">
      <c r="B10" s="130"/>
      <c r="C10" s="114">
        <v>5</v>
      </c>
      <c r="D10" s="466" t="s">
        <v>195</v>
      </c>
      <c r="E10" s="467"/>
      <c r="F10" s="430" t="s">
        <v>196</v>
      </c>
      <c r="G10" s="431"/>
      <c r="H10" s="423"/>
      <c r="I10" s="423"/>
    </row>
    <row r="11" spans="2:9">
      <c r="B11" s="130"/>
      <c r="C11" s="114">
        <v>5</v>
      </c>
      <c r="D11" s="466" t="s">
        <v>197</v>
      </c>
      <c r="E11" s="467"/>
      <c r="F11" s="430" t="s">
        <v>198</v>
      </c>
      <c r="G11" s="431"/>
      <c r="H11" s="423"/>
      <c r="I11" s="423"/>
    </row>
    <row r="12" spans="2:9">
      <c r="B12" s="130"/>
      <c r="C12" s="114">
        <v>5</v>
      </c>
      <c r="D12" s="466" t="s">
        <v>199</v>
      </c>
      <c r="E12" s="467"/>
      <c r="F12" s="430" t="s">
        <v>200</v>
      </c>
      <c r="G12" s="431"/>
      <c r="H12" s="423"/>
      <c r="I12" s="423"/>
    </row>
    <row r="13" spans="2:9" ht="27.75" customHeight="1">
      <c r="B13" s="130"/>
      <c r="C13" s="114">
        <v>5</v>
      </c>
      <c r="D13" s="466" t="s">
        <v>201</v>
      </c>
      <c r="E13" s="467"/>
      <c r="F13" s="430" t="s">
        <v>202</v>
      </c>
      <c r="G13" s="431"/>
      <c r="H13" s="423"/>
      <c r="I13" s="423"/>
    </row>
    <row r="14" spans="2:9">
      <c r="B14" s="130"/>
      <c r="C14" s="114">
        <v>5</v>
      </c>
      <c r="D14" s="466" t="s">
        <v>203</v>
      </c>
      <c r="E14" s="467"/>
      <c r="F14" s="430" t="s">
        <v>204</v>
      </c>
      <c r="G14" s="431"/>
      <c r="H14" s="423"/>
      <c r="I14" s="423"/>
    </row>
    <row r="15" spans="2:9" ht="41.25" customHeight="1">
      <c r="B15" s="130"/>
      <c r="C15" s="114">
        <v>5</v>
      </c>
      <c r="D15" s="466" t="s">
        <v>205</v>
      </c>
      <c r="E15" s="467"/>
      <c r="F15" s="430" t="s">
        <v>206</v>
      </c>
      <c r="G15" s="431"/>
      <c r="H15" s="423"/>
      <c r="I15" s="423"/>
    </row>
    <row r="16" spans="2:9" ht="41.25" customHeight="1">
      <c r="B16" s="130"/>
      <c r="C16" s="114">
        <v>5</v>
      </c>
      <c r="D16" s="464" t="s">
        <v>207</v>
      </c>
      <c r="E16" s="465"/>
      <c r="F16" s="430" t="s">
        <v>208</v>
      </c>
      <c r="G16" s="431"/>
      <c r="H16" s="423"/>
      <c r="I16" s="423"/>
    </row>
    <row r="17" spans="2:9" ht="51.75" customHeight="1">
      <c r="B17" s="130"/>
      <c r="C17" s="114">
        <v>5</v>
      </c>
      <c r="D17" s="465" t="s">
        <v>209</v>
      </c>
      <c r="E17" s="468"/>
      <c r="F17" s="430" t="s">
        <v>210</v>
      </c>
      <c r="G17" s="431"/>
      <c r="H17" s="423"/>
      <c r="I17" s="423"/>
    </row>
    <row r="18" spans="2:9" ht="51.75" customHeight="1">
      <c r="B18" s="130"/>
      <c r="C18" s="114">
        <v>5</v>
      </c>
      <c r="D18" s="464" t="s">
        <v>211</v>
      </c>
      <c r="E18" s="465"/>
      <c r="F18" s="430" t="s">
        <v>212</v>
      </c>
      <c r="G18" s="431"/>
      <c r="H18" s="423"/>
      <c r="I18" s="423"/>
    </row>
    <row r="19" spans="2:9" ht="51.75" customHeight="1">
      <c r="B19" s="130"/>
      <c r="C19" s="114">
        <v>5</v>
      </c>
      <c r="D19" s="115" t="s">
        <v>213</v>
      </c>
      <c r="E19" s="116"/>
      <c r="F19" s="430" t="s">
        <v>214</v>
      </c>
      <c r="G19" s="431"/>
      <c r="H19" s="423"/>
      <c r="I19" s="423"/>
    </row>
    <row r="20" spans="2:9" ht="51.75" customHeight="1">
      <c r="B20" s="130"/>
      <c r="C20" s="114">
        <v>5</v>
      </c>
      <c r="D20" s="115" t="s">
        <v>215</v>
      </c>
      <c r="E20" s="116"/>
      <c r="F20" s="430" t="s">
        <v>216</v>
      </c>
      <c r="G20" s="431"/>
      <c r="H20" s="423"/>
      <c r="I20" s="423"/>
    </row>
    <row r="21" spans="2:9" ht="66.75" customHeight="1">
      <c r="B21" s="130"/>
      <c r="C21" s="114">
        <v>5</v>
      </c>
      <c r="D21" s="464" t="s">
        <v>217</v>
      </c>
      <c r="E21" s="465"/>
      <c r="F21" s="430" t="s">
        <v>218</v>
      </c>
      <c r="G21" s="431"/>
      <c r="H21" s="423"/>
      <c r="I21" s="423"/>
    </row>
    <row r="22" spans="2:9" ht="36" customHeight="1">
      <c r="B22" s="130"/>
      <c r="C22" s="114">
        <v>5</v>
      </c>
      <c r="D22" s="477" t="s">
        <v>219</v>
      </c>
      <c r="E22" s="478"/>
      <c r="F22" s="430" t="s">
        <v>220</v>
      </c>
      <c r="G22" s="431"/>
      <c r="H22" s="429"/>
      <c r="I22" s="429"/>
    </row>
    <row r="23" spans="2:9" ht="26.25" customHeight="1">
      <c r="B23" s="130"/>
      <c r="C23" s="114">
        <v>5</v>
      </c>
      <c r="D23" s="432" t="s">
        <v>221</v>
      </c>
      <c r="E23" s="432"/>
      <c r="F23" s="433" t="s">
        <v>222</v>
      </c>
      <c r="G23" s="431"/>
      <c r="H23" s="423"/>
      <c r="I23" s="423"/>
    </row>
    <row r="24" spans="2:9" ht="26.25" customHeight="1">
      <c r="B24" s="130"/>
      <c r="C24" s="114">
        <v>5</v>
      </c>
      <c r="D24" s="432" t="s">
        <v>223</v>
      </c>
      <c r="E24" s="432"/>
      <c r="F24" s="433" t="s">
        <v>224</v>
      </c>
      <c r="G24" s="431"/>
      <c r="H24" s="423"/>
      <c r="I24" s="423"/>
    </row>
    <row r="25" spans="2:9" ht="26.25" customHeight="1">
      <c r="B25" s="130"/>
      <c r="C25" s="114">
        <v>5</v>
      </c>
      <c r="D25" s="469" t="s">
        <v>225</v>
      </c>
      <c r="E25" s="470"/>
      <c r="F25" s="433" t="s">
        <v>226</v>
      </c>
      <c r="G25" s="431"/>
      <c r="H25" s="423"/>
      <c r="I25" s="423"/>
    </row>
    <row r="26" spans="2:9" ht="27" customHeight="1">
      <c r="B26" s="131"/>
      <c r="C26" s="426" t="s">
        <v>227</v>
      </c>
      <c r="D26" s="427"/>
      <c r="E26" s="427"/>
      <c r="F26" s="427"/>
      <c r="G26" s="428"/>
    </row>
    <row r="27" spans="2:9" ht="27" customHeight="1">
      <c r="B27" s="474" t="s">
        <v>228</v>
      </c>
      <c r="C27" s="475"/>
      <c r="D27" s="475"/>
      <c r="E27" s="475"/>
      <c r="F27" s="475"/>
      <c r="G27" s="476"/>
    </row>
    <row r="28" spans="2:9" ht="10.5" customHeight="1">
      <c r="B28" s="132"/>
      <c r="D28" s="117"/>
      <c r="E28" s="118"/>
      <c r="F28" s="119"/>
      <c r="G28" s="119"/>
    </row>
    <row r="29" spans="2:9">
      <c r="B29" s="132"/>
      <c r="C29" s="133"/>
      <c r="D29" s="471" t="s">
        <v>193</v>
      </c>
      <c r="E29" s="471"/>
      <c r="F29" s="472" t="s">
        <v>194</v>
      </c>
      <c r="G29" s="473"/>
    </row>
    <row r="30" spans="2:9">
      <c r="B30" s="132"/>
      <c r="D30" s="434" t="s">
        <v>195</v>
      </c>
      <c r="E30" s="434"/>
      <c r="F30" s="435" t="s">
        <v>229</v>
      </c>
      <c r="G30" s="436"/>
      <c r="H30" s="423"/>
      <c r="I30" s="423"/>
    </row>
    <row r="31" spans="2:9">
      <c r="B31" s="132"/>
      <c r="D31" s="434" t="s">
        <v>197</v>
      </c>
      <c r="E31" s="434"/>
      <c r="F31" s="435" t="s">
        <v>230</v>
      </c>
      <c r="G31" s="436"/>
      <c r="H31" s="423"/>
      <c r="I31" s="423"/>
    </row>
    <row r="32" spans="2:9">
      <c r="B32" s="132"/>
      <c r="D32" s="434" t="s">
        <v>199</v>
      </c>
      <c r="E32" s="434"/>
      <c r="F32" s="435" t="s">
        <v>231</v>
      </c>
      <c r="G32" s="436"/>
      <c r="H32" s="423"/>
      <c r="I32" s="423"/>
    </row>
    <row r="33" spans="2:9">
      <c r="B33" s="132"/>
      <c r="D33" s="434" t="s">
        <v>201</v>
      </c>
      <c r="E33" s="434"/>
      <c r="F33" s="435" t="s">
        <v>232</v>
      </c>
      <c r="G33" s="436"/>
      <c r="H33" s="423"/>
      <c r="I33" s="423"/>
    </row>
    <row r="34" spans="2:9">
      <c r="B34" s="132"/>
      <c r="D34" s="434" t="s">
        <v>203</v>
      </c>
      <c r="E34" s="434"/>
      <c r="F34" s="435" t="s">
        <v>233</v>
      </c>
      <c r="G34" s="436"/>
      <c r="H34" s="423"/>
      <c r="I34" s="423"/>
    </row>
    <row r="35" spans="2:9" ht="40.9" customHeight="1">
      <c r="B35" s="132"/>
      <c r="D35" s="434" t="s">
        <v>234</v>
      </c>
      <c r="E35" s="434"/>
      <c r="F35" s="435" t="s">
        <v>235</v>
      </c>
      <c r="G35" s="436"/>
      <c r="H35" s="423"/>
      <c r="I35" s="423"/>
    </row>
    <row r="36" spans="2:9" ht="42" customHeight="1">
      <c r="B36" s="112"/>
      <c r="C36" s="113"/>
      <c r="D36" s="434" t="s">
        <v>236</v>
      </c>
      <c r="E36" s="434"/>
      <c r="F36" s="435" t="s">
        <v>237</v>
      </c>
      <c r="G36" s="436"/>
      <c r="H36" s="422"/>
      <c r="I36" s="422"/>
    </row>
    <row r="37" spans="2:9" ht="30.75" customHeight="1">
      <c r="B37" s="112"/>
      <c r="C37" s="113"/>
      <c r="D37" s="434" t="s">
        <v>238</v>
      </c>
      <c r="E37" s="434"/>
      <c r="F37" s="424" t="s">
        <v>239</v>
      </c>
      <c r="G37" s="425"/>
      <c r="H37" s="422"/>
      <c r="I37" s="422"/>
    </row>
    <row r="38" spans="2:9" ht="33" customHeight="1">
      <c r="B38" s="112"/>
      <c r="C38" s="113"/>
      <c r="D38" s="434" t="s">
        <v>240</v>
      </c>
      <c r="E38" s="434"/>
      <c r="F38" s="424" t="s">
        <v>239</v>
      </c>
      <c r="G38" s="425"/>
      <c r="H38" s="422"/>
      <c r="I38" s="422"/>
    </row>
    <row r="39" spans="2:9" ht="30" customHeight="1">
      <c r="B39" s="112"/>
      <c r="C39" s="113"/>
      <c r="D39" s="434" t="s">
        <v>241</v>
      </c>
      <c r="E39" s="434"/>
      <c r="F39" s="424" t="s">
        <v>239</v>
      </c>
      <c r="G39" s="425"/>
      <c r="H39" s="422"/>
      <c r="I39" s="422"/>
    </row>
    <row r="40" spans="2:9" ht="30" customHeight="1">
      <c r="B40" s="112"/>
      <c r="C40" s="113"/>
      <c r="D40" s="434" t="s">
        <v>242</v>
      </c>
      <c r="E40" s="434"/>
      <c r="F40" s="424" t="s">
        <v>239</v>
      </c>
      <c r="G40" s="425"/>
      <c r="H40" s="422"/>
      <c r="I40" s="422"/>
    </row>
    <row r="41" spans="2:9" ht="30" customHeight="1">
      <c r="B41" s="112"/>
      <c r="C41" s="113"/>
      <c r="D41" s="443" t="s">
        <v>243</v>
      </c>
      <c r="E41" s="444"/>
      <c r="F41" s="435" t="s">
        <v>244</v>
      </c>
      <c r="G41" s="436"/>
      <c r="H41" s="422"/>
      <c r="I41" s="422"/>
    </row>
    <row r="42" spans="2:9" ht="35.25" customHeight="1">
      <c r="B42" s="112"/>
      <c r="C42" s="113"/>
      <c r="D42" s="434" t="s">
        <v>245</v>
      </c>
      <c r="E42" s="434"/>
      <c r="F42" s="435" t="s">
        <v>246</v>
      </c>
      <c r="G42" s="436"/>
      <c r="H42" s="422"/>
      <c r="I42" s="422"/>
    </row>
    <row r="43" spans="2:9" ht="31.5" customHeight="1">
      <c r="B43" s="112"/>
      <c r="C43" s="113"/>
      <c r="D43" s="434" t="s">
        <v>238</v>
      </c>
      <c r="E43" s="434"/>
      <c r="F43" s="424" t="s">
        <v>239</v>
      </c>
      <c r="G43" s="425"/>
      <c r="H43" s="422"/>
      <c r="I43" s="422"/>
    </row>
    <row r="44" spans="2:9" ht="35.25" customHeight="1">
      <c r="B44" s="112"/>
      <c r="C44" s="113"/>
      <c r="D44" s="434" t="s">
        <v>247</v>
      </c>
      <c r="E44" s="434"/>
      <c r="F44" s="424" t="s">
        <v>239</v>
      </c>
      <c r="G44" s="425"/>
      <c r="H44" s="422"/>
      <c r="I44" s="422"/>
    </row>
    <row r="45" spans="2:9" ht="57" customHeight="1">
      <c r="B45" s="112"/>
      <c r="C45" s="113"/>
      <c r="D45" s="434" t="s">
        <v>242</v>
      </c>
      <c r="E45" s="434"/>
      <c r="F45" s="424" t="s">
        <v>239</v>
      </c>
      <c r="G45" s="425"/>
      <c r="H45" s="422"/>
      <c r="I45" s="422"/>
    </row>
    <row r="46" spans="2:9" ht="32.25" customHeight="1">
      <c r="B46" s="112"/>
      <c r="C46" s="113"/>
      <c r="D46" s="434" t="s">
        <v>240</v>
      </c>
      <c r="E46" s="434"/>
      <c r="F46" s="424" t="s">
        <v>239</v>
      </c>
      <c r="G46" s="425"/>
      <c r="H46" s="422"/>
      <c r="I46" s="422"/>
    </row>
    <row r="47" spans="2:9" ht="32.25" customHeight="1">
      <c r="B47" s="112"/>
      <c r="C47" s="113"/>
      <c r="D47" s="443" t="s">
        <v>248</v>
      </c>
      <c r="E47" s="444"/>
      <c r="F47" s="445" t="s">
        <v>249</v>
      </c>
      <c r="G47" s="446"/>
      <c r="H47" s="422"/>
      <c r="I47" s="422"/>
    </row>
    <row r="48" spans="2:9" ht="32.25" customHeight="1">
      <c r="B48" s="112"/>
      <c r="C48" s="113"/>
      <c r="D48" s="434" t="s">
        <v>250</v>
      </c>
      <c r="E48" s="434"/>
      <c r="F48" s="435" t="s">
        <v>251</v>
      </c>
      <c r="G48" s="436"/>
      <c r="H48" s="422"/>
      <c r="I48" s="422"/>
    </row>
    <row r="49" spans="2:9" ht="32.25" customHeight="1">
      <c r="B49" s="112"/>
      <c r="C49" s="113"/>
      <c r="D49" s="434" t="s">
        <v>252</v>
      </c>
      <c r="E49" s="434"/>
      <c r="F49" s="435" t="s">
        <v>253</v>
      </c>
      <c r="G49" s="436"/>
      <c r="H49" s="422"/>
      <c r="I49" s="422"/>
    </row>
    <row r="50" spans="2:9" ht="32.25" customHeight="1">
      <c r="B50" s="112"/>
      <c r="C50" s="113"/>
      <c r="D50" s="434" t="s">
        <v>254</v>
      </c>
      <c r="E50" s="434"/>
      <c r="F50" s="435" t="s">
        <v>255</v>
      </c>
      <c r="G50" s="436"/>
      <c r="H50" s="422"/>
      <c r="I50" s="422"/>
    </row>
    <row r="51" spans="2:9" ht="32.25" customHeight="1">
      <c r="B51" s="112"/>
      <c r="C51" s="113"/>
      <c r="D51" s="117"/>
      <c r="E51" s="117"/>
      <c r="F51" s="119"/>
      <c r="G51" s="119"/>
      <c r="H51" s="422"/>
      <c r="I51" s="422"/>
    </row>
    <row r="52" spans="2:9" ht="32.25" customHeight="1">
      <c r="B52" s="112"/>
      <c r="C52" s="113"/>
      <c r="D52" s="117"/>
      <c r="E52" s="117"/>
      <c r="F52" s="119"/>
      <c r="G52" s="119"/>
    </row>
    <row r="53" spans="2:9" ht="32.25" customHeight="1">
      <c r="B53" s="112"/>
      <c r="C53" s="113"/>
      <c r="D53" s="117"/>
      <c r="E53" s="117"/>
      <c r="F53" s="119"/>
      <c r="G53" s="119"/>
    </row>
    <row r="54" spans="2:9" ht="21.75" customHeight="1">
      <c r="B54" s="440" t="s">
        <v>256</v>
      </c>
      <c r="C54" s="441"/>
      <c r="D54" s="441"/>
      <c r="E54" s="441"/>
      <c r="F54" s="441"/>
      <c r="G54" s="442"/>
    </row>
    <row r="55" spans="2:9" ht="21.75" customHeight="1">
      <c r="B55" s="440" t="s">
        <v>257</v>
      </c>
      <c r="C55" s="441"/>
      <c r="D55" s="441"/>
      <c r="E55" s="441"/>
      <c r="F55" s="441"/>
      <c r="G55" s="442"/>
    </row>
    <row r="56" spans="2:9" ht="20.25" customHeight="1">
      <c r="B56" s="440" t="s">
        <v>258</v>
      </c>
      <c r="C56" s="441"/>
      <c r="D56" s="441"/>
      <c r="E56" s="441"/>
      <c r="F56" s="441"/>
      <c r="G56" s="442"/>
    </row>
    <row r="57" spans="2:9" ht="20.25" customHeight="1">
      <c r="B57" s="440" t="s">
        <v>259</v>
      </c>
      <c r="C57" s="441"/>
      <c r="D57" s="441"/>
      <c r="E57" s="441"/>
      <c r="F57" s="441"/>
      <c r="G57" s="442"/>
    </row>
    <row r="58" spans="2:9" ht="18" customHeight="1" thickBot="1">
      <c r="B58" s="437" t="s">
        <v>260</v>
      </c>
      <c r="C58" s="438"/>
      <c r="D58" s="438"/>
      <c r="E58" s="438"/>
      <c r="F58" s="438"/>
      <c r="G58" s="439"/>
    </row>
    <row r="59" spans="2:9">
      <c r="B59" s="134"/>
      <c r="C59" s="135"/>
      <c r="D59" s="134"/>
      <c r="E59" s="134"/>
      <c r="F59" s="134"/>
      <c r="G59" s="134"/>
    </row>
  </sheetData>
  <mergeCells count="125">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30:E30"/>
    <mergeCell ref="F30:G30"/>
    <mergeCell ref="D31:E31"/>
    <mergeCell ref="F31:G31"/>
    <mergeCell ref="D32:E32"/>
    <mergeCell ref="F32:G32"/>
    <mergeCell ref="D33:E33"/>
    <mergeCell ref="F33:G33"/>
    <mergeCell ref="D34:E34"/>
    <mergeCell ref="F34:G34"/>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H38:I38"/>
    <mergeCell ref="H39:I39"/>
    <mergeCell ref="H40:I40"/>
    <mergeCell ref="H41:I41"/>
    <mergeCell ref="H42:I42"/>
    <mergeCell ref="H33:I33"/>
    <mergeCell ref="H34:I34"/>
    <mergeCell ref="H35:I35"/>
    <mergeCell ref="H36:I36"/>
    <mergeCell ref="H37:I37"/>
    <mergeCell ref="H48:I48"/>
    <mergeCell ref="H49:I49"/>
    <mergeCell ref="H50:I50"/>
    <mergeCell ref="H51:I51"/>
    <mergeCell ref="H43:I43"/>
    <mergeCell ref="H44:I44"/>
    <mergeCell ref="H45:I45"/>
    <mergeCell ref="H46:I46"/>
    <mergeCell ref="H47:I4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IW79"/>
  <sheetViews>
    <sheetView view="pageBreakPreview" zoomScale="60" zoomScaleNormal="70" zoomScalePageLayoutView="50" workbookViewId="0">
      <pane xSplit="4" ySplit="9" topLeftCell="E14" activePane="bottomRight" state="frozen"/>
      <selection pane="topRight" activeCell="E1" sqref="E1"/>
      <selection pane="bottomLeft" activeCell="A10" sqref="A10"/>
      <selection pane="bottomRight" activeCell="D22" sqref="D22"/>
    </sheetView>
  </sheetViews>
  <sheetFormatPr baseColWidth="10" defaultColWidth="11.42578125" defaultRowHeight="14.25"/>
  <cols>
    <col min="1" max="1" width="5" style="291" bestFit="1" customWidth="1"/>
    <col min="2" max="2" width="31.85546875" style="291" customWidth="1"/>
    <col min="3" max="3" width="28.5703125" style="291" customWidth="1"/>
    <col min="4" max="4" width="51" style="292" customWidth="1"/>
    <col min="5" max="5" width="27.42578125" style="291" customWidth="1"/>
    <col min="6" max="6" width="25.42578125" style="291" customWidth="1"/>
    <col min="7" max="7" width="17.28515625" style="291" bestFit="1" customWidth="1"/>
    <col min="8" max="8" width="26.28515625" style="291" customWidth="1"/>
    <col min="9" max="9" width="37.28515625" style="291" customWidth="1"/>
    <col min="10" max="10" width="33.28515625" style="291" customWidth="1"/>
    <col min="11" max="11" width="25.5703125" style="291" customWidth="1"/>
    <col min="12" max="12" width="23.5703125" style="291" hidden="1" customWidth="1"/>
    <col min="13" max="13" width="25.5703125" style="291" customWidth="1"/>
    <col min="14" max="14" width="26.28515625" style="291" customWidth="1"/>
    <col min="15" max="15" width="18" style="291" hidden="1" customWidth="1"/>
    <col min="16" max="257" width="11.42578125" style="272"/>
    <col min="258" max="16384" width="11.42578125" style="273"/>
  </cols>
  <sheetData>
    <row r="1" spans="1:257" ht="27.75">
      <c r="A1" s="526"/>
      <c r="B1" s="527"/>
      <c r="C1" s="527"/>
      <c r="D1" s="200"/>
      <c r="E1" s="201"/>
      <c r="F1" s="201"/>
      <c r="G1" s="201"/>
      <c r="H1" s="201"/>
      <c r="I1" s="201"/>
      <c r="J1" s="201"/>
      <c r="K1" s="201"/>
      <c r="L1" s="201"/>
      <c r="M1" s="201"/>
      <c r="N1" s="202"/>
      <c r="O1" s="203"/>
    </row>
    <row r="2" spans="1:257" ht="27.75">
      <c r="A2" s="528"/>
      <c r="B2" s="529"/>
      <c r="C2" s="529"/>
      <c r="D2" s="204"/>
      <c r="E2" s="205"/>
      <c r="F2" s="205"/>
      <c r="G2" s="205"/>
      <c r="H2" s="205"/>
      <c r="I2" s="205"/>
      <c r="J2" s="205"/>
      <c r="K2" s="205"/>
      <c r="L2" s="205"/>
      <c r="M2" s="205"/>
      <c r="N2" s="120"/>
      <c r="O2" s="206"/>
    </row>
    <row r="3" spans="1:257" ht="27.75">
      <c r="A3" s="207"/>
      <c r="B3" s="208"/>
      <c r="C3" s="208"/>
      <c r="D3" s="204"/>
      <c r="E3" s="205"/>
      <c r="F3" s="205"/>
      <c r="G3" s="205"/>
      <c r="H3" s="205"/>
      <c r="I3" s="205"/>
      <c r="J3" s="205"/>
      <c r="K3" s="205"/>
      <c r="L3" s="205"/>
      <c r="M3" s="205"/>
      <c r="N3" s="120"/>
      <c r="O3" s="206"/>
    </row>
    <row r="4" spans="1:257" ht="22.5" customHeight="1">
      <c r="A4" s="530" t="s">
        <v>261</v>
      </c>
      <c r="B4" s="531"/>
      <c r="C4" s="531"/>
      <c r="D4" s="538" t="s">
        <v>4</v>
      </c>
      <c r="E4" s="538"/>
      <c r="F4" s="538"/>
      <c r="G4" s="538"/>
      <c r="H4" s="538"/>
      <c r="I4" s="538"/>
      <c r="J4" s="538"/>
      <c r="K4" s="538"/>
      <c r="L4" s="538"/>
      <c r="M4" s="538"/>
      <c r="N4" s="538"/>
      <c r="O4" s="539"/>
    </row>
    <row r="5" spans="1:257" ht="85.5" customHeight="1" thickBot="1">
      <c r="A5" s="554" t="s">
        <v>262</v>
      </c>
      <c r="B5" s="555"/>
      <c r="C5" s="555"/>
      <c r="D5" s="540" t="s">
        <v>32</v>
      </c>
      <c r="E5" s="540"/>
      <c r="F5" s="540"/>
      <c r="G5" s="540"/>
      <c r="H5" s="540"/>
      <c r="I5" s="540"/>
      <c r="J5" s="540"/>
      <c r="K5" s="540"/>
      <c r="L5" s="540"/>
      <c r="M5" s="540"/>
      <c r="N5" s="540"/>
      <c r="O5" s="541"/>
    </row>
    <row r="6" spans="1:257" ht="24" thickBot="1">
      <c r="A6" s="556" t="s">
        <v>263</v>
      </c>
      <c r="B6" s="557"/>
      <c r="C6" s="557"/>
      <c r="D6" s="312" t="s">
        <v>511</v>
      </c>
      <c r="E6" s="313"/>
      <c r="F6" s="313"/>
      <c r="G6" s="313"/>
      <c r="H6" s="313"/>
      <c r="I6" s="313"/>
      <c r="J6" s="313"/>
      <c r="K6" s="313"/>
      <c r="L6" s="313"/>
      <c r="M6" s="313"/>
      <c r="N6" s="313"/>
      <c r="O6" s="314"/>
    </row>
    <row r="7" spans="1:257" ht="15.6" customHeight="1" thickBot="1">
      <c r="A7" s="209" t="s">
        <v>265</v>
      </c>
      <c r="B7" s="210"/>
      <c r="C7" s="210"/>
      <c r="D7" s="561" t="s">
        <v>266</v>
      </c>
      <c r="E7" s="558" t="s">
        <v>267</v>
      </c>
      <c r="F7" s="559"/>
      <c r="G7" s="559"/>
      <c r="H7" s="560"/>
      <c r="I7" s="551" t="s">
        <v>268</v>
      </c>
      <c r="J7" s="552"/>
      <c r="K7" s="552"/>
      <c r="L7" s="552"/>
      <c r="M7" s="553"/>
      <c r="N7" s="546" t="s">
        <v>269</v>
      </c>
      <c r="O7" s="547"/>
    </row>
    <row r="8" spans="1:257" ht="17.25" customHeight="1" thickTop="1">
      <c r="A8" s="532" t="s">
        <v>270</v>
      </c>
      <c r="B8" s="534" t="s">
        <v>271</v>
      </c>
      <c r="C8" s="121" t="s">
        <v>272</v>
      </c>
      <c r="D8" s="535"/>
      <c r="E8" s="536" t="s">
        <v>209</v>
      </c>
      <c r="F8" s="536" t="s">
        <v>273</v>
      </c>
      <c r="G8" s="536" t="s">
        <v>274</v>
      </c>
      <c r="H8" s="536" t="s">
        <v>215</v>
      </c>
      <c r="I8" s="548" t="s">
        <v>275</v>
      </c>
      <c r="J8" s="196" t="s">
        <v>276</v>
      </c>
      <c r="K8" s="548" t="s">
        <v>268</v>
      </c>
      <c r="L8" s="549" t="s">
        <v>277</v>
      </c>
      <c r="M8" s="548" t="s">
        <v>278</v>
      </c>
      <c r="N8" s="544" t="s">
        <v>279</v>
      </c>
      <c r="O8" s="542" t="s">
        <v>280</v>
      </c>
    </row>
    <row r="9" spans="1:257" s="123" customFormat="1" ht="60.75" customHeight="1" thickBot="1">
      <c r="A9" s="533"/>
      <c r="B9" s="535"/>
      <c r="C9" s="137" t="s">
        <v>281</v>
      </c>
      <c r="D9" s="535"/>
      <c r="E9" s="537"/>
      <c r="F9" s="537"/>
      <c r="G9" s="537"/>
      <c r="H9" s="537"/>
      <c r="I9" s="537"/>
      <c r="J9" s="195" t="s">
        <v>282</v>
      </c>
      <c r="K9" s="537" t="s">
        <v>283</v>
      </c>
      <c r="L9" s="550"/>
      <c r="M9" s="537" t="s">
        <v>283</v>
      </c>
      <c r="N9" s="545"/>
      <c r="O9" s="543"/>
      <c r="P9" s="27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row>
    <row r="10" spans="1:257" s="275" customFormat="1" ht="103.5" customHeight="1">
      <c r="A10" s="479">
        <v>1</v>
      </c>
      <c r="B10" s="482" t="s">
        <v>284</v>
      </c>
      <c r="C10" s="482" t="s">
        <v>285</v>
      </c>
      <c r="D10" s="317" t="s">
        <v>286</v>
      </c>
      <c r="E10" s="482">
        <v>4</v>
      </c>
      <c r="F10" s="482">
        <v>1</v>
      </c>
      <c r="G10" s="485">
        <f>+F10/E10</f>
        <v>0.25</v>
      </c>
      <c r="H10" s="482"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Media - 3</v>
      </c>
      <c r="I10" s="318" t="s">
        <v>287</v>
      </c>
      <c r="J10" s="319" t="s">
        <v>288</v>
      </c>
      <c r="K10" s="318" t="str">
        <f>IFERROR(CONCATENATE(INDEX('8- Politicas de admiistracion '!$B$16:$F$53,MATCH('5-. Identificación de Riesgos'!J10,'8- Politicas de admiistracion '!$C$16:$C$54,0),1)," - ",L10),"")</f>
        <v>Moderado - 3</v>
      </c>
      <c r="L10" s="320">
        <f>IFERROR(VLOOKUP(INDEX('8- Politicas de admiistracion '!$B$16:$F$63,MATCH('5-. Identificación de Riesgos'!J10,'8- Politicas de admiistracion '!$C$16:$C$64,0),1),'8- Politicas de admiistracion '!$B$16:$F$64,5,FALSE),"")</f>
        <v>3</v>
      </c>
      <c r="M10" s="482" t="str">
        <f>IFERROR(CONCATENATE(INDEX('8- Politicas de admiistracion '!$B$16:$F$53,MATCH(ROUND(AVERAGE(L10:L19),0),'8- Politicas de admiistracion '!$F$16:$F$53,0),1)," - ",ROUND(AVERAGE(L10:L19),0)),"")</f>
        <v>Moderado - 3</v>
      </c>
      <c r="N10" s="519" t="str">
        <f>IFERROR(CONCATENATE(VLOOKUP((LEFT(H10,LEN(H10)-4)&amp;LEFT(M10,LEN(M10)-4)),'9- Matriz de Calor '!$D$18:$E$42,2,0)," - ",RIGHT(H10,1)*RIGHT(M10,1)),"")</f>
        <v>Moderado - 9</v>
      </c>
      <c r="O10" s="517">
        <f>RIGHT(H10,1)*RIGHT(M10,1)</f>
        <v>9</v>
      </c>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c r="IL10" s="274"/>
      <c r="IM10" s="274"/>
      <c r="IN10" s="274"/>
      <c r="IO10" s="274"/>
      <c r="IP10" s="274"/>
      <c r="IQ10" s="274"/>
      <c r="IR10" s="274"/>
      <c r="IS10" s="274"/>
      <c r="IT10" s="274"/>
      <c r="IU10" s="274"/>
      <c r="IV10" s="274"/>
      <c r="IW10" s="274"/>
    </row>
    <row r="11" spans="1:257" s="275" customFormat="1" ht="96" customHeight="1">
      <c r="A11" s="480"/>
      <c r="B11" s="483"/>
      <c r="C11" s="483"/>
      <c r="D11" s="321" t="s">
        <v>289</v>
      </c>
      <c r="E11" s="483"/>
      <c r="F11" s="483"/>
      <c r="G11" s="486"/>
      <c r="H11" s="483"/>
      <c r="I11" s="322"/>
      <c r="J11" s="323"/>
      <c r="K11" s="322" t="str">
        <f>IFERROR(CONCATENATE(INDEX('8- Politicas de admiistracion '!$B$16:$F$53,MATCH('5-. Identificación de Riesgos'!J11,'8- Politicas de admiistracion '!$C$16:$C$54,0),1)," - ",L11),"")</f>
        <v/>
      </c>
      <c r="L11" s="324"/>
      <c r="M11" s="483"/>
      <c r="N11" s="520"/>
      <c r="O11" s="517"/>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c r="IL11" s="274"/>
      <c r="IM11" s="274"/>
      <c r="IN11" s="274"/>
      <c r="IO11" s="274"/>
      <c r="IP11" s="274"/>
      <c r="IQ11" s="274"/>
      <c r="IR11" s="274"/>
      <c r="IS11" s="274"/>
      <c r="IT11" s="274"/>
      <c r="IU11" s="274"/>
      <c r="IV11" s="274"/>
      <c r="IW11" s="274"/>
    </row>
    <row r="12" spans="1:257" s="275" customFormat="1" ht="39" customHeight="1">
      <c r="A12" s="480"/>
      <c r="B12" s="483"/>
      <c r="C12" s="483"/>
      <c r="D12" s="321" t="s">
        <v>292</v>
      </c>
      <c r="E12" s="483"/>
      <c r="F12" s="483"/>
      <c r="G12" s="486"/>
      <c r="H12" s="483"/>
      <c r="I12" s="322"/>
      <c r="J12" s="323"/>
      <c r="K12" s="322" t="str">
        <f>IFERROR(CONCATENATE(INDEX('8- Politicas de admiistracion '!$B$16:$F$53,MATCH('5-. Identificación de Riesgos'!J12,'8- Politicas de admiistracion '!$C$16:$C$54,0),1)," - ",L12),"")</f>
        <v/>
      </c>
      <c r="L12" s="324" t="str">
        <f>IFERROR(VLOOKUP(INDEX('8- Politicas de admiistracion '!$B$16:$F$63,MATCH('5-. Identificación de Riesgos'!J12,'8- Politicas de admiistracion '!$C$16:$C$64,0),1),'8- Politicas de admiistracion '!$B$16:$F$64,5,FALSE),"")</f>
        <v/>
      </c>
      <c r="M12" s="483"/>
      <c r="N12" s="520"/>
      <c r="O12" s="517"/>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c r="IO12" s="274"/>
      <c r="IP12" s="274"/>
      <c r="IQ12" s="274"/>
      <c r="IR12" s="274"/>
      <c r="IS12" s="274"/>
      <c r="IT12" s="274"/>
      <c r="IU12" s="274"/>
      <c r="IV12" s="274"/>
      <c r="IW12" s="274"/>
    </row>
    <row r="13" spans="1:257" s="275" customFormat="1" ht="66" customHeight="1">
      <c r="A13" s="480"/>
      <c r="B13" s="483"/>
      <c r="C13" s="483"/>
      <c r="D13" s="321" t="s">
        <v>493</v>
      </c>
      <c r="E13" s="483"/>
      <c r="F13" s="483"/>
      <c r="G13" s="486"/>
      <c r="H13" s="483"/>
      <c r="I13" s="322"/>
      <c r="J13" s="323"/>
      <c r="K13" s="322" t="str">
        <f>IFERROR(CONCATENATE(INDEX('8- Politicas de admiistracion '!$B$16:$F$53,MATCH('5-. Identificación de Riesgos'!J13,'8- Politicas de admiistracion '!$C$16:$C$54,0),1)," - ",L13),"")</f>
        <v/>
      </c>
      <c r="L13" s="324"/>
      <c r="M13" s="483"/>
      <c r="N13" s="520"/>
      <c r="O13" s="517"/>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c r="IO13" s="274"/>
      <c r="IP13" s="274"/>
      <c r="IQ13" s="274"/>
      <c r="IR13" s="274"/>
      <c r="IS13" s="274"/>
      <c r="IT13" s="274"/>
      <c r="IU13" s="274"/>
      <c r="IV13" s="274"/>
      <c r="IW13" s="274"/>
    </row>
    <row r="14" spans="1:257" s="275" customFormat="1" ht="27.6" customHeight="1">
      <c r="A14" s="480"/>
      <c r="B14" s="483"/>
      <c r="C14" s="483"/>
      <c r="D14" s="325" t="s">
        <v>293</v>
      </c>
      <c r="E14" s="483"/>
      <c r="F14" s="483"/>
      <c r="G14" s="486"/>
      <c r="H14" s="483"/>
      <c r="I14" s="322"/>
      <c r="J14" s="323"/>
      <c r="K14" s="322" t="str">
        <f>IFERROR(CONCATENATE(INDEX('8- Politicas de admiistracion '!$B$16:$F$53,MATCH('5-. Identificación de Riesgos'!J14,'8- Politicas de admiistracion '!$C$16:$C$54,0),1)," - ",L14),"")</f>
        <v/>
      </c>
      <c r="L14" s="324"/>
      <c r="M14" s="483"/>
      <c r="N14" s="520"/>
      <c r="O14" s="517"/>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c r="IO14" s="274"/>
      <c r="IP14" s="274"/>
      <c r="IQ14" s="274"/>
      <c r="IR14" s="274"/>
      <c r="IS14" s="274"/>
      <c r="IT14" s="274"/>
      <c r="IU14" s="274"/>
      <c r="IV14" s="274"/>
      <c r="IW14" s="274"/>
    </row>
    <row r="15" spans="1:257" s="275" customFormat="1" ht="15" hidden="1" customHeight="1">
      <c r="A15" s="480"/>
      <c r="B15" s="483"/>
      <c r="C15" s="483"/>
      <c r="D15" s="325"/>
      <c r="E15" s="483"/>
      <c r="F15" s="483"/>
      <c r="G15" s="486"/>
      <c r="H15" s="483"/>
      <c r="I15" s="322"/>
      <c r="J15" s="323"/>
      <c r="K15" s="322" t="str">
        <f>IFERROR(CONCATENATE(INDEX('8- Politicas de admiistracion '!$B$16:$F$53,MATCH('5-. Identificación de Riesgos'!J15,'8- Politicas de admiistracion '!$C$16:$C$54,0),1)," - ",L15),"")</f>
        <v/>
      </c>
      <c r="L15" s="324"/>
      <c r="M15" s="483"/>
      <c r="N15" s="520"/>
      <c r="O15" s="517"/>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c r="IO15" s="274"/>
      <c r="IP15" s="274"/>
      <c r="IQ15" s="274"/>
      <c r="IR15" s="274"/>
      <c r="IS15" s="274"/>
      <c r="IT15" s="274"/>
      <c r="IU15" s="274"/>
      <c r="IV15" s="274"/>
      <c r="IW15" s="274"/>
    </row>
    <row r="16" spans="1:257" s="275" customFormat="1" ht="15" hidden="1" customHeight="1">
      <c r="A16" s="480"/>
      <c r="B16" s="483"/>
      <c r="C16" s="483"/>
      <c r="D16" s="326"/>
      <c r="E16" s="483"/>
      <c r="F16" s="483"/>
      <c r="G16" s="486"/>
      <c r="H16" s="483"/>
      <c r="I16" s="327"/>
      <c r="J16" s="328"/>
      <c r="K16" s="322" t="str">
        <f>IFERROR(CONCATENATE(INDEX('8- Politicas de admiistracion '!$B$16:$F$53,MATCH('5-. Identificación de Riesgos'!J16,'8- Politicas de admiistracion '!$C$16:$C$54,0),1)," - ",L16),"")</f>
        <v/>
      </c>
      <c r="L16" s="324"/>
      <c r="M16" s="483"/>
      <c r="N16" s="520"/>
      <c r="O16" s="517"/>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c r="IM16" s="274"/>
      <c r="IN16" s="274"/>
      <c r="IO16" s="274"/>
      <c r="IP16" s="274"/>
      <c r="IQ16" s="274"/>
      <c r="IR16" s="274"/>
      <c r="IS16" s="274"/>
      <c r="IT16" s="274"/>
      <c r="IU16" s="274"/>
      <c r="IV16" s="274"/>
      <c r="IW16" s="274"/>
    </row>
    <row r="17" spans="1:257" s="275" customFormat="1" ht="15" hidden="1" customHeight="1">
      <c r="A17" s="480"/>
      <c r="B17" s="483"/>
      <c r="C17" s="483"/>
      <c r="D17" s="325"/>
      <c r="E17" s="483"/>
      <c r="F17" s="483"/>
      <c r="G17" s="486"/>
      <c r="H17" s="483"/>
      <c r="I17" s="327"/>
      <c r="J17" s="328"/>
      <c r="K17" s="322" t="str">
        <f>IFERROR(CONCATENATE(INDEX('8- Politicas de admiistracion '!$B$16:$F$53,MATCH('5-. Identificación de Riesgos'!J17,'8- Politicas de admiistracion '!$C$16:$C$54,0),1)," - ",L17),"")</f>
        <v/>
      </c>
      <c r="L17" s="324"/>
      <c r="M17" s="483"/>
      <c r="N17" s="520"/>
      <c r="O17" s="517"/>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c r="IL17" s="274"/>
      <c r="IM17" s="274"/>
      <c r="IN17" s="274"/>
      <c r="IO17" s="274"/>
      <c r="IP17" s="274"/>
      <c r="IQ17" s="274"/>
      <c r="IR17" s="274"/>
      <c r="IS17" s="274"/>
      <c r="IT17" s="274"/>
      <c r="IU17" s="274"/>
      <c r="IV17" s="274"/>
      <c r="IW17" s="274"/>
    </row>
    <row r="18" spans="1:257" s="275" customFormat="1" ht="15" hidden="1" customHeight="1">
      <c r="A18" s="480"/>
      <c r="B18" s="483"/>
      <c r="C18" s="483"/>
      <c r="D18" s="326"/>
      <c r="E18" s="483"/>
      <c r="F18" s="483"/>
      <c r="G18" s="486"/>
      <c r="H18" s="483"/>
      <c r="I18" s="483"/>
      <c r="J18" s="522"/>
      <c r="K18" s="322" t="str">
        <f>IFERROR(CONCATENATE(INDEX('8- Politicas de admiistracion '!$B$16:$F$53,MATCH('5-. Identificación de Riesgos'!J18,'8- Politicas de admiistracion '!$C$16:$C$54,0),1)," - ",L18),"")</f>
        <v/>
      </c>
      <c r="L18" s="524" t="str">
        <f>IFERROR(VLOOKUP(INDEX('8- Politicas de admiistracion '!$B$16:$F$63,MATCH('5-. Identificación de Riesgos'!J18,'8- Politicas de admiistracion '!$C$16:$C$64,0),1),'8- Politicas de admiistracion '!$B$16:$F$64,5,FALSE),"")</f>
        <v/>
      </c>
      <c r="M18" s="483"/>
      <c r="N18" s="520"/>
      <c r="O18" s="517"/>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c r="IM18" s="274"/>
      <c r="IN18" s="274"/>
      <c r="IO18" s="274"/>
      <c r="IP18" s="274"/>
      <c r="IQ18" s="274"/>
      <c r="IR18" s="274"/>
      <c r="IS18" s="274"/>
      <c r="IT18" s="274"/>
      <c r="IU18" s="274"/>
      <c r="IV18" s="274"/>
      <c r="IW18" s="274"/>
    </row>
    <row r="19" spans="1:257" s="275" customFormat="1" ht="15" customHeight="1" thickBot="1">
      <c r="A19" s="481"/>
      <c r="B19" s="484"/>
      <c r="C19" s="484"/>
      <c r="D19" s="329"/>
      <c r="E19" s="484"/>
      <c r="F19" s="484"/>
      <c r="G19" s="487"/>
      <c r="H19" s="484"/>
      <c r="I19" s="484"/>
      <c r="J19" s="523"/>
      <c r="K19" s="330" t="str">
        <f>IFERROR(CONCATENATE(INDEX('8- Politicas de admiistracion '!$B$16:$F$53,MATCH('5-. Identificación de Riesgos'!J19,'8- Politicas de admiistracion '!$C$16:$C$54,0),1)," - ",L19),"")</f>
        <v/>
      </c>
      <c r="L19" s="525"/>
      <c r="M19" s="484"/>
      <c r="N19" s="521"/>
      <c r="O19" s="518"/>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c r="IO19" s="274"/>
      <c r="IP19" s="274"/>
      <c r="IQ19" s="274"/>
      <c r="IR19" s="274"/>
      <c r="IS19" s="274"/>
      <c r="IT19" s="274"/>
      <c r="IU19" s="274"/>
      <c r="IV19" s="274"/>
      <c r="IW19" s="274"/>
    </row>
    <row r="20" spans="1:257" s="242" customFormat="1" ht="81.75" customHeight="1">
      <c r="A20" s="479">
        <v>2</v>
      </c>
      <c r="B20" s="562" t="s">
        <v>294</v>
      </c>
      <c r="C20" s="565" t="s">
        <v>295</v>
      </c>
      <c r="D20" s="331" t="s">
        <v>296</v>
      </c>
      <c r="E20" s="488">
        <v>4</v>
      </c>
      <c r="F20" s="488">
        <v>1</v>
      </c>
      <c r="G20" s="568">
        <f t="shared" ref="G20" si="0">F20/E20</f>
        <v>0.25</v>
      </c>
      <c r="H20" s="488"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Media - 3</v>
      </c>
      <c r="I20" s="332" t="s">
        <v>287</v>
      </c>
      <c r="J20" s="319" t="s">
        <v>288</v>
      </c>
      <c r="K20" s="318" t="str">
        <f>IFERROR(CONCATENATE(INDEX('8- Politicas de admiistracion '!$B$16:$F$53,MATCH('5-. Identificación de Riesgos'!J20,'8- Politicas de admiistracion '!$C$16:$C$54,0),1)," - ",L20),"")</f>
        <v>Moderado - 3</v>
      </c>
      <c r="L20" s="333">
        <f>IFERROR(VLOOKUP(INDEX('8- Politicas de admiistracion '!$B$16:$F$53,MATCH('5-. Identificación de Riesgos'!J20,'8- Politicas de admiistracion '!$C$16:$C$54,0),1),'8- Politicas de admiistracion '!$B$16:$F$54,5,FALSE),"")</f>
        <v>3</v>
      </c>
      <c r="M20" s="488" t="str">
        <f>IFERROR(CONCATENATE(INDEX('8- Politicas de admiistracion '!$B$16:$F$53,MATCH(ROUND(AVERAGE(L20:L29),0),'8- Politicas de admiistracion '!$F$16:$F$53,0),1)," - ",ROUND(AVERAGE(L20:L29),0)),"")</f>
        <v>Moderado - 3</v>
      </c>
      <c r="N20" s="565" t="str">
        <f>IFERROR(CONCATENATE(VLOOKUP((LEFT(H20,LEN(H20)-4)&amp;LEFT(M20,LEN(M20)-4)),'9- Matriz de Calor '!$D$18:$E$42,2,0)," - ",RIGHT(H20,1)*RIGHT(M20,1)),"")</f>
        <v>Moderado - 9</v>
      </c>
      <c r="O20" s="516">
        <f>RIGHT(H20,1)*RIGHT(M20,1)</f>
        <v>9</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c r="GQ20" s="241"/>
      <c r="GR20" s="241"/>
      <c r="GS20" s="241"/>
      <c r="GT20" s="241"/>
      <c r="GU20" s="241"/>
      <c r="GV20" s="241"/>
      <c r="GW20" s="241"/>
      <c r="GX20" s="241"/>
      <c r="GY20" s="241"/>
      <c r="GZ20" s="241"/>
      <c r="HA20" s="241"/>
      <c r="HB20" s="241"/>
      <c r="HC20" s="241"/>
      <c r="HD20" s="241"/>
      <c r="HE20" s="241"/>
      <c r="HF20" s="241"/>
      <c r="HG20" s="241"/>
      <c r="HH20" s="241"/>
      <c r="HI20" s="241"/>
      <c r="HJ20" s="241"/>
      <c r="HK20" s="241"/>
      <c r="HL20" s="241"/>
      <c r="HM20" s="241"/>
      <c r="HN20" s="241"/>
      <c r="HO20" s="241"/>
      <c r="HP20" s="241"/>
      <c r="HQ20" s="241"/>
      <c r="HR20" s="241"/>
      <c r="HS20" s="241"/>
      <c r="HT20" s="241"/>
      <c r="HU20" s="241"/>
      <c r="HV20" s="241"/>
      <c r="HW20" s="241"/>
      <c r="HX20" s="241"/>
      <c r="HY20" s="241"/>
      <c r="HZ20" s="241"/>
      <c r="IA20" s="241"/>
      <c r="IB20" s="241"/>
      <c r="IC20" s="241"/>
      <c r="ID20" s="241"/>
      <c r="IE20" s="241"/>
      <c r="IF20" s="241"/>
      <c r="IG20" s="241"/>
      <c r="IH20" s="241"/>
      <c r="II20" s="241"/>
      <c r="IJ20" s="241"/>
      <c r="IK20" s="241"/>
      <c r="IL20" s="241"/>
      <c r="IM20" s="241"/>
      <c r="IN20" s="241"/>
      <c r="IO20" s="241"/>
      <c r="IP20" s="241"/>
      <c r="IQ20" s="241"/>
      <c r="IR20" s="241"/>
      <c r="IS20" s="241"/>
      <c r="IT20" s="241"/>
      <c r="IU20" s="241"/>
      <c r="IV20" s="241"/>
      <c r="IW20" s="241"/>
    </row>
    <row r="21" spans="1:257" s="242" customFormat="1" ht="87" customHeight="1">
      <c r="A21" s="480"/>
      <c r="B21" s="563"/>
      <c r="C21" s="566"/>
      <c r="D21" s="334" t="s">
        <v>298</v>
      </c>
      <c r="E21" s="489"/>
      <c r="F21" s="489"/>
      <c r="G21" s="569"/>
      <c r="H21" s="489"/>
      <c r="I21" s="326"/>
      <c r="J21" s="335"/>
      <c r="K21" s="322" t="str">
        <f>IFERROR(CONCATENATE(INDEX('8- Politicas de admiistracion '!$B$16:$F$53,MATCH('5-. Identificación de Riesgos'!J21,'8- Politicas de admiistracion '!$C$16:$C$54,0),1)," - ",L21),"")</f>
        <v/>
      </c>
      <c r="L21" s="336" t="str">
        <f>IFERROR(VLOOKUP(INDEX('8- Politicas de admiistracion '!$B$16:$F$53,MATCH('5-. Identificación de Riesgos'!J21,'8- Politicas de admiistracion '!$C$16:$C$54,0),1),'8- Politicas de admiistracion '!$B$16:$F$54,5,FALSE),"")</f>
        <v/>
      </c>
      <c r="M21" s="489"/>
      <c r="N21" s="566"/>
      <c r="O21" s="516"/>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c r="DV21" s="241"/>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c r="GE21" s="241"/>
      <c r="GF21" s="241"/>
      <c r="GG21" s="241"/>
      <c r="GH21" s="241"/>
      <c r="GI21" s="241"/>
      <c r="GJ21" s="241"/>
      <c r="GK21" s="241"/>
      <c r="GL21" s="241"/>
      <c r="GM21" s="241"/>
      <c r="GN21" s="241"/>
      <c r="GO21" s="241"/>
      <c r="GP21" s="241"/>
      <c r="GQ21" s="241"/>
      <c r="GR21" s="241"/>
      <c r="GS21" s="241"/>
      <c r="GT21" s="241"/>
      <c r="GU21" s="241"/>
      <c r="GV21" s="241"/>
      <c r="GW21" s="241"/>
      <c r="GX21" s="241"/>
      <c r="GY21" s="241"/>
      <c r="GZ21" s="241"/>
      <c r="HA21" s="241"/>
      <c r="HB21" s="241"/>
      <c r="HC21" s="241"/>
      <c r="HD21" s="241"/>
      <c r="HE21" s="241"/>
      <c r="HF21" s="241"/>
      <c r="HG21" s="241"/>
      <c r="HH21" s="241"/>
      <c r="HI21" s="241"/>
      <c r="HJ21" s="241"/>
      <c r="HK21" s="241"/>
      <c r="HL21" s="241"/>
      <c r="HM21" s="241"/>
      <c r="HN21" s="241"/>
      <c r="HO21" s="241"/>
      <c r="HP21" s="241"/>
      <c r="HQ21" s="241"/>
      <c r="HR21" s="241"/>
      <c r="HS21" s="241"/>
      <c r="HT21" s="241"/>
      <c r="HU21" s="241"/>
      <c r="HV21" s="241"/>
      <c r="HW21" s="241"/>
      <c r="HX21" s="241"/>
      <c r="HY21" s="241"/>
      <c r="HZ21" s="241"/>
      <c r="IA21" s="241"/>
      <c r="IB21" s="241"/>
      <c r="IC21" s="241"/>
      <c r="ID21" s="241"/>
      <c r="IE21" s="241"/>
      <c r="IF21" s="241"/>
      <c r="IG21" s="241"/>
      <c r="IH21" s="241"/>
      <c r="II21" s="241"/>
      <c r="IJ21" s="241"/>
      <c r="IK21" s="241"/>
      <c r="IL21" s="241"/>
      <c r="IM21" s="241"/>
      <c r="IN21" s="241"/>
      <c r="IO21" s="241"/>
      <c r="IP21" s="241"/>
      <c r="IQ21" s="241"/>
      <c r="IR21" s="241"/>
      <c r="IS21" s="241"/>
      <c r="IT21" s="241"/>
      <c r="IU21" s="241"/>
      <c r="IV21" s="241"/>
      <c r="IW21" s="241"/>
    </row>
    <row r="22" spans="1:257" s="242" customFormat="1" ht="44.25" customHeight="1">
      <c r="A22" s="480"/>
      <c r="B22" s="563"/>
      <c r="C22" s="566"/>
      <c r="D22" s="334" t="s">
        <v>299</v>
      </c>
      <c r="E22" s="489"/>
      <c r="F22" s="489"/>
      <c r="G22" s="569"/>
      <c r="H22" s="489"/>
      <c r="I22" s="326"/>
      <c r="J22" s="335"/>
      <c r="K22" s="322" t="str">
        <f>IFERROR(CONCATENATE(INDEX('8- Politicas de admiistracion '!$B$16:$F$53,MATCH('5-. Identificación de Riesgos'!J22,'8- Politicas de admiistracion '!$C$16:$C$54,0),1)," - ",L22),"")</f>
        <v/>
      </c>
      <c r="L22" s="337"/>
      <c r="M22" s="489"/>
      <c r="N22" s="566"/>
      <c r="O22" s="516"/>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c r="FD22" s="241"/>
      <c r="FE22" s="241"/>
      <c r="FF22" s="241"/>
      <c r="FG22" s="241"/>
      <c r="FH22" s="241"/>
      <c r="FI22" s="241"/>
      <c r="FJ22" s="241"/>
      <c r="FK22" s="241"/>
      <c r="FL22" s="241"/>
      <c r="FM22" s="241"/>
      <c r="FN22" s="241"/>
      <c r="FO22" s="241"/>
      <c r="FP22" s="241"/>
      <c r="FQ22" s="241"/>
      <c r="FR22" s="241"/>
      <c r="FS22" s="241"/>
      <c r="FT22" s="241"/>
      <c r="FU22" s="241"/>
      <c r="FV22" s="241"/>
      <c r="FW22" s="241"/>
      <c r="FX22" s="241"/>
      <c r="FY22" s="241"/>
      <c r="FZ22" s="241"/>
      <c r="GA22" s="241"/>
      <c r="GB22" s="241"/>
      <c r="GC22" s="241"/>
      <c r="GD22" s="241"/>
      <c r="GE22" s="241"/>
      <c r="GF22" s="241"/>
      <c r="GG22" s="241"/>
      <c r="GH22" s="241"/>
      <c r="GI22" s="241"/>
      <c r="GJ22" s="241"/>
      <c r="GK22" s="241"/>
      <c r="GL22" s="241"/>
      <c r="GM22" s="241"/>
      <c r="GN22" s="241"/>
      <c r="GO22" s="241"/>
      <c r="GP22" s="241"/>
      <c r="GQ22" s="241"/>
      <c r="GR22" s="241"/>
      <c r="GS22" s="241"/>
      <c r="GT22" s="241"/>
      <c r="GU22" s="241"/>
      <c r="GV22" s="241"/>
      <c r="GW22" s="241"/>
      <c r="GX22" s="241"/>
      <c r="GY22" s="241"/>
      <c r="GZ22" s="241"/>
      <c r="HA22" s="241"/>
      <c r="HB22" s="241"/>
      <c r="HC22" s="241"/>
      <c r="HD22" s="241"/>
      <c r="HE22" s="241"/>
      <c r="HF22" s="241"/>
      <c r="HG22" s="241"/>
      <c r="HH22" s="241"/>
      <c r="HI22" s="241"/>
      <c r="HJ22" s="241"/>
      <c r="HK22" s="241"/>
      <c r="HL22" s="241"/>
      <c r="HM22" s="241"/>
      <c r="HN22" s="241"/>
      <c r="HO22" s="241"/>
      <c r="HP22" s="241"/>
      <c r="HQ22" s="241"/>
      <c r="HR22" s="241"/>
      <c r="HS22" s="241"/>
      <c r="HT22" s="241"/>
      <c r="HU22" s="241"/>
      <c r="HV22" s="241"/>
      <c r="HW22" s="241"/>
      <c r="HX22" s="241"/>
      <c r="HY22" s="241"/>
      <c r="HZ22" s="241"/>
      <c r="IA22" s="241"/>
      <c r="IB22" s="241"/>
      <c r="IC22" s="241"/>
      <c r="ID22" s="241"/>
      <c r="IE22" s="241"/>
      <c r="IF22" s="241"/>
      <c r="IG22" s="241"/>
      <c r="IH22" s="241"/>
      <c r="II22" s="241"/>
      <c r="IJ22" s="241"/>
      <c r="IK22" s="241"/>
      <c r="IL22" s="241"/>
      <c r="IM22" s="241"/>
      <c r="IN22" s="241"/>
      <c r="IO22" s="241"/>
      <c r="IP22" s="241"/>
      <c r="IQ22" s="241"/>
      <c r="IR22" s="241"/>
      <c r="IS22" s="241"/>
      <c r="IT22" s="241"/>
      <c r="IU22" s="241"/>
      <c r="IV22" s="241"/>
      <c r="IW22" s="241"/>
    </row>
    <row r="23" spans="1:257" s="242" customFormat="1" ht="82.5" customHeight="1">
      <c r="A23" s="480"/>
      <c r="B23" s="563"/>
      <c r="C23" s="566"/>
      <c r="D23" s="321" t="s">
        <v>300</v>
      </c>
      <c r="E23" s="489"/>
      <c r="F23" s="489"/>
      <c r="G23" s="569"/>
      <c r="H23" s="489"/>
      <c r="I23" s="326"/>
      <c r="J23" s="335"/>
      <c r="K23" s="322" t="str">
        <f>IFERROR(CONCATENATE(INDEX('8- Politicas de admiistracion '!$B$16:$F$53,MATCH('5-. Identificación de Riesgos'!J23,'8- Politicas de admiistracion '!$C$16:$C$54,0),1)," - ",L23),"")</f>
        <v/>
      </c>
      <c r="L23" s="336"/>
      <c r="M23" s="489"/>
      <c r="N23" s="566"/>
      <c r="O23" s="516"/>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41"/>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c r="IU23" s="241"/>
      <c r="IV23" s="241"/>
      <c r="IW23" s="241"/>
    </row>
    <row r="24" spans="1:257" s="242" customFormat="1" ht="10.5" customHeight="1">
      <c r="A24" s="480"/>
      <c r="B24" s="563"/>
      <c r="C24" s="566"/>
      <c r="D24" s="321"/>
      <c r="E24" s="489"/>
      <c r="F24" s="489"/>
      <c r="G24" s="569"/>
      <c r="H24" s="489"/>
      <c r="I24" s="326"/>
      <c r="J24" s="335"/>
      <c r="K24" s="322" t="str">
        <f>IFERROR(CONCATENATE(INDEX('8- Politicas de admiistracion '!$B$16:$F$53,MATCH('5-. Identificación de Riesgos'!J24,'8- Politicas de admiistracion '!$C$16:$C$54,0),1)," - ",L24),"")</f>
        <v/>
      </c>
      <c r="L24" s="337"/>
      <c r="M24" s="489"/>
      <c r="N24" s="566"/>
      <c r="O24" s="516"/>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c r="FD24" s="241"/>
      <c r="FE24" s="241"/>
      <c r="FF24" s="241"/>
      <c r="FG24" s="241"/>
      <c r="FH24" s="241"/>
      <c r="FI24" s="241"/>
      <c r="FJ24" s="241"/>
      <c r="FK24" s="241"/>
      <c r="FL24" s="241"/>
      <c r="FM24" s="241"/>
      <c r="FN24" s="241"/>
      <c r="FO24" s="241"/>
      <c r="FP24" s="241"/>
      <c r="FQ24" s="241"/>
      <c r="FR24" s="241"/>
      <c r="FS24" s="241"/>
      <c r="FT24" s="241"/>
      <c r="FU24" s="241"/>
      <c r="FV24" s="241"/>
      <c r="FW24" s="241"/>
      <c r="FX24" s="241"/>
      <c r="FY24" s="241"/>
      <c r="FZ24" s="241"/>
      <c r="GA24" s="241"/>
      <c r="GB24" s="241"/>
      <c r="GC24" s="241"/>
      <c r="GD24" s="241"/>
      <c r="GE24" s="241"/>
      <c r="GF24" s="241"/>
      <c r="GG24" s="241"/>
      <c r="GH24" s="241"/>
      <c r="GI24" s="241"/>
      <c r="GJ24" s="241"/>
      <c r="GK24" s="241"/>
      <c r="GL24" s="241"/>
      <c r="GM24" s="241"/>
      <c r="GN24" s="241"/>
      <c r="GO24" s="241"/>
      <c r="GP24" s="241"/>
      <c r="GQ24" s="241"/>
      <c r="GR24" s="241"/>
      <c r="GS24" s="241"/>
      <c r="GT24" s="241"/>
      <c r="GU24" s="241"/>
      <c r="GV24" s="241"/>
      <c r="GW24" s="241"/>
      <c r="GX24" s="241"/>
      <c r="GY24" s="241"/>
      <c r="GZ24" s="241"/>
      <c r="HA24" s="241"/>
      <c r="HB24" s="241"/>
      <c r="HC24" s="241"/>
      <c r="HD24" s="241"/>
      <c r="HE24" s="241"/>
      <c r="HF24" s="241"/>
      <c r="HG24" s="241"/>
      <c r="HH24" s="241"/>
      <c r="HI24" s="241"/>
      <c r="HJ24" s="241"/>
      <c r="HK24" s="241"/>
      <c r="HL24" s="241"/>
      <c r="HM24" s="241"/>
      <c r="HN24" s="241"/>
      <c r="HO24" s="241"/>
      <c r="HP24" s="241"/>
      <c r="HQ24" s="241"/>
      <c r="HR24" s="241"/>
      <c r="HS24" s="241"/>
      <c r="HT24" s="241"/>
      <c r="HU24" s="241"/>
      <c r="HV24" s="241"/>
      <c r="HW24" s="241"/>
      <c r="HX24" s="241"/>
      <c r="HY24" s="241"/>
      <c r="HZ24" s="241"/>
      <c r="IA24" s="241"/>
      <c r="IB24" s="241"/>
      <c r="IC24" s="241"/>
      <c r="ID24" s="241"/>
      <c r="IE24" s="241"/>
      <c r="IF24" s="241"/>
      <c r="IG24" s="241"/>
      <c r="IH24" s="241"/>
      <c r="II24" s="241"/>
      <c r="IJ24" s="241"/>
      <c r="IK24" s="241"/>
      <c r="IL24" s="241"/>
      <c r="IM24" s="241"/>
      <c r="IN24" s="241"/>
      <c r="IO24" s="241"/>
      <c r="IP24" s="241"/>
      <c r="IQ24" s="241"/>
      <c r="IR24" s="241"/>
      <c r="IS24" s="241"/>
      <c r="IT24" s="241"/>
      <c r="IU24" s="241"/>
      <c r="IV24" s="241"/>
      <c r="IW24" s="241"/>
    </row>
    <row r="25" spans="1:257" s="242" customFormat="1" ht="34.9" hidden="1" customHeight="1">
      <c r="A25" s="480"/>
      <c r="B25" s="563"/>
      <c r="C25" s="566"/>
      <c r="D25" s="338"/>
      <c r="E25" s="489"/>
      <c r="F25" s="489"/>
      <c r="G25" s="569"/>
      <c r="H25" s="489"/>
      <c r="I25" s="326"/>
      <c r="J25" s="335"/>
      <c r="K25" s="322" t="str">
        <f>IFERROR(CONCATENATE(INDEX('8- Politicas de admiistracion '!$B$16:$F$53,MATCH('5-. Identificación de Riesgos'!J25,'8- Politicas de admiistracion '!$C$16:$C$54,0),1)," - ",L25),"")</f>
        <v/>
      </c>
      <c r="L25" s="336"/>
      <c r="M25" s="489"/>
      <c r="N25" s="566"/>
      <c r="O25" s="516"/>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c r="DE25" s="241"/>
      <c r="DF25" s="241"/>
      <c r="DG25" s="241"/>
      <c r="DH25" s="241"/>
      <c r="DI25" s="241"/>
      <c r="DJ25" s="241"/>
      <c r="DK25" s="241"/>
      <c r="DL25" s="241"/>
      <c r="DM25" s="241"/>
      <c r="DN25" s="241"/>
      <c r="DO25" s="241"/>
      <c r="DP25" s="241"/>
      <c r="DQ25" s="241"/>
      <c r="DR25" s="241"/>
      <c r="DS25" s="241"/>
      <c r="DT25" s="241"/>
      <c r="DU25" s="241"/>
      <c r="DV25" s="241"/>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1"/>
      <c r="ES25" s="241"/>
      <c r="ET25" s="241"/>
      <c r="EU25" s="241"/>
      <c r="EV25" s="241"/>
      <c r="EW25" s="241"/>
      <c r="EX25" s="241"/>
      <c r="EY25" s="241"/>
      <c r="EZ25" s="241"/>
      <c r="FA25" s="241"/>
      <c r="FB25" s="241"/>
      <c r="FC25" s="241"/>
      <c r="FD25" s="241"/>
      <c r="FE25" s="241"/>
      <c r="FF25" s="241"/>
      <c r="FG25" s="241"/>
      <c r="FH25" s="241"/>
      <c r="FI25" s="241"/>
      <c r="FJ25" s="241"/>
      <c r="FK25" s="241"/>
      <c r="FL25" s="241"/>
      <c r="FM25" s="241"/>
      <c r="FN25" s="241"/>
      <c r="FO25" s="241"/>
      <c r="FP25" s="241"/>
      <c r="FQ25" s="241"/>
      <c r="FR25" s="241"/>
      <c r="FS25" s="241"/>
      <c r="FT25" s="241"/>
      <c r="FU25" s="241"/>
      <c r="FV25" s="241"/>
      <c r="FW25" s="241"/>
      <c r="FX25" s="241"/>
      <c r="FY25" s="241"/>
      <c r="FZ25" s="241"/>
      <c r="GA25" s="241"/>
      <c r="GB25" s="241"/>
      <c r="GC25" s="241"/>
      <c r="GD25" s="241"/>
      <c r="GE25" s="241"/>
      <c r="GF25" s="241"/>
      <c r="GG25" s="241"/>
      <c r="GH25" s="241"/>
      <c r="GI25" s="241"/>
      <c r="GJ25" s="241"/>
      <c r="GK25" s="241"/>
      <c r="GL25" s="241"/>
      <c r="GM25" s="241"/>
      <c r="GN25" s="241"/>
      <c r="GO25" s="241"/>
      <c r="GP25" s="241"/>
      <c r="GQ25" s="241"/>
      <c r="GR25" s="241"/>
      <c r="GS25" s="241"/>
      <c r="GT25" s="241"/>
      <c r="GU25" s="241"/>
      <c r="GV25" s="241"/>
      <c r="GW25" s="241"/>
      <c r="GX25" s="241"/>
      <c r="GY25" s="241"/>
      <c r="GZ25" s="241"/>
      <c r="HA25" s="241"/>
      <c r="HB25" s="241"/>
      <c r="HC25" s="241"/>
      <c r="HD25" s="241"/>
      <c r="HE25" s="241"/>
      <c r="HF25" s="241"/>
      <c r="HG25" s="241"/>
      <c r="HH25" s="241"/>
      <c r="HI25" s="241"/>
      <c r="HJ25" s="241"/>
      <c r="HK25" s="241"/>
      <c r="HL25" s="241"/>
      <c r="HM25" s="241"/>
      <c r="HN25" s="241"/>
      <c r="HO25" s="241"/>
      <c r="HP25" s="241"/>
      <c r="HQ25" s="241"/>
      <c r="HR25" s="241"/>
      <c r="HS25" s="241"/>
      <c r="HT25" s="241"/>
      <c r="HU25" s="241"/>
      <c r="HV25" s="241"/>
      <c r="HW25" s="241"/>
      <c r="HX25" s="241"/>
      <c r="HY25" s="241"/>
      <c r="HZ25" s="241"/>
      <c r="IA25" s="241"/>
      <c r="IB25" s="241"/>
      <c r="IC25" s="241"/>
      <c r="ID25" s="241"/>
      <c r="IE25" s="241"/>
      <c r="IF25" s="241"/>
      <c r="IG25" s="241"/>
      <c r="IH25" s="241"/>
      <c r="II25" s="241"/>
      <c r="IJ25" s="241"/>
      <c r="IK25" s="241"/>
      <c r="IL25" s="241"/>
      <c r="IM25" s="241"/>
      <c r="IN25" s="241"/>
      <c r="IO25" s="241"/>
      <c r="IP25" s="241"/>
      <c r="IQ25" s="241"/>
      <c r="IR25" s="241"/>
      <c r="IS25" s="241"/>
      <c r="IT25" s="241"/>
      <c r="IU25" s="241"/>
      <c r="IV25" s="241"/>
      <c r="IW25" s="241"/>
    </row>
    <row r="26" spans="1:257" s="242" customFormat="1" ht="34.9" hidden="1" customHeight="1">
      <c r="A26" s="480"/>
      <c r="B26" s="563"/>
      <c r="C26" s="566"/>
      <c r="D26" s="334"/>
      <c r="E26" s="489"/>
      <c r="F26" s="489"/>
      <c r="G26" s="569"/>
      <c r="H26" s="489"/>
      <c r="I26" s="326"/>
      <c r="J26" s="335"/>
      <c r="K26" s="322" t="str">
        <f>IFERROR(CONCATENATE(INDEX('8- Politicas de admiistracion '!$B$16:$F$53,MATCH('5-. Identificación de Riesgos'!J26,'8- Politicas de admiistracion '!$C$16:$C$54,0),1)," - ",L26),"")</f>
        <v/>
      </c>
      <c r="L26" s="339"/>
      <c r="M26" s="489"/>
      <c r="N26" s="566"/>
      <c r="O26" s="516"/>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41"/>
      <c r="FX26" s="241"/>
      <c r="FY26" s="241"/>
      <c r="FZ26" s="241"/>
      <c r="GA26" s="241"/>
      <c r="GB26" s="241"/>
      <c r="GC26" s="241"/>
      <c r="GD26" s="241"/>
      <c r="GE26" s="241"/>
      <c r="GF26" s="241"/>
      <c r="GG26" s="241"/>
      <c r="GH26" s="241"/>
      <c r="GI26" s="241"/>
      <c r="GJ26" s="241"/>
      <c r="GK26" s="241"/>
      <c r="GL26" s="241"/>
      <c r="GM26" s="241"/>
      <c r="GN26" s="241"/>
      <c r="GO26" s="241"/>
      <c r="GP26" s="241"/>
      <c r="GQ26" s="241"/>
      <c r="GR26" s="241"/>
      <c r="GS26" s="241"/>
      <c r="GT26" s="241"/>
      <c r="GU26" s="241"/>
      <c r="GV26" s="241"/>
      <c r="GW26" s="241"/>
      <c r="GX26" s="241"/>
      <c r="GY26" s="241"/>
      <c r="GZ26" s="241"/>
      <c r="HA26" s="241"/>
      <c r="HB26" s="241"/>
      <c r="HC26" s="241"/>
      <c r="HD26" s="241"/>
      <c r="HE26" s="241"/>
      <c r="HF26" s="241"/>
      <c r="HG26" s="241"/>
      <c r="HH26" s="241"/>
      <c r="HI26" s="241"/>
      <c r="HJ26" s="241"/>
      <c r="HK26" s="241"/>
      <c r="HL26" s="241"/>
      <c r="HM26" s="241"/>
      <c r="HN26" s="241"/>
      <c r="HO26" s="241"/>
      <c r="HP26" s="241"/>
      <c r="HQ26" s="241"/>
      <c r="HR26" s="241"/>
      <c r="HS26" s="241"/>
      <c r="HT26" s="241"/>
      <c r="HU26" s="241"/>
      <c r="HV26" s="241"/>
      <c r="HW26" s="241"/>
      <c r="HX26" s="241"/>
      <c r="HY26" s="241"/>
      <c r="HZ26" s="241"/>
      <c r="IA26" s="241"/>
      <c r="IB26" s="241"/>
      <c r="IC26" s="241"/>
      <c r="ID26" s="241"/>
      <c r="IE26" s="241"/>
      <c r="IF26" s="241"/>
      <c r="IG26" s="241"/>
      <c r="IH26" s="241"/>
      <c r="II26" s="241"/>
      <c r="IJ26" s="241"/>
      <c r="IK26" s="241"/>
      <c r="IL26" s="241"/>
      <c r="IM26" s="241"/>
      <c r="IN26" s="241"/>
      <c r="IO26" s="241"/>
      <c r="IP26" s="241"/>
      <c r="IQ26" s="241"/>
      <c r="IR26" s="241"/>
      <c r="IS26" s="241"/>
      <c r="IT26" s="241"/>
      <c r="IU26" s="241"/>
      <c r="IV26" s="241"/>
      <c r="IW26" s="241"/>
    </row>
    <row r="27" spans="1:257" s="242" customFormat="1" ht="34.9" hidden="1" customHeight="1">
      <c r="A27" s="480"/>
      <c r="B27" s="563"/>
      <c r="C27" s="566"/>
      <c r="D27" s="334"/>
      <c r="E27" s="489"/>
      <c r="F27" s="489"/>
      <c r="G27" s="569"/>
      <c r="H27" s="489"/>
      <c r="I27" s="326"/>
      <c r="J27" s="335"/>
      <c r="K27" s="322" t="str">
        <f>IFERROR(CONCATENATE(INDEX('8- Politicas de admiistracion '!$B$16:$F$53,MATCH('5-. Identificación de Riesgos'!J27,'8- Politicas de admiistracion '!$C$16:$C$54,0),1)," - ",L27),"")</f>
        <v/>
      </c>
      <c r="L27" s="339"/>
      <c r="M27" s="489"/>
      <c r="N27" s="566"/>
      <c r="O27" s="516"/>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CZ27" s="241"/>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c r="GE27" s="241"/>
      <c r="GF27" s="241"/>
      <c r="GG27" s="241"/>
      <c r="GH27" s="241"/>
      <c r="GI27" s="241"/>
      <c r="GJ27" s="241"/>
      <c r="GK27" s="241"/>
      <c r="GL27" s="241"/>
      <c r="GM27" s="241"/>
      <c r="GN27" s="241"/>
      <c r="GO27" s="241"/>
      <c r="GP27" s="241"/>
      <c r="GQ27" s="241"/>
      <c r="GR27" s="241"/>
      <c r="GS27" s="241"/>
      <c r="GT27" s="241"/>
      <c r="GU27" s="241"/>
      <c r="GV27" s="241"/>
      <c r="GW27" s="241"/>
      <c r="GX27" s="241"/>
      <c r="GY27" s="241"/>
      <c r="GZ27" s="241"/>
      <c r="HA27" s="241"/>
      <c r="HB27" s="241"/>
      <c r="HC27" s="241"/>
      <c r="HD27" s="241"/>
      <c r="HE27" s="241"/>
      <c r="HF27" s="241"/>
      <c r="HG27" s="241"/>
      <c r="HH27" s="241"/>
      <c r="HI27" s="241"/>
      <c r="HJ27" s="241"/>
      <c r="HK27" s="241"/>
      <c r="HL27" s="241"/>
      <c r="HM27" s="241"/>
      <c r="HN27" s="241"/>
      <c r="HO27" s="241"/>
      <c r="HP27" s="241"/>
      <c r="HQ27" s="241"/>
      <c r="HR27" s="241"/>
      <c r="HS27" s="241"/>
      <c r="HT27" s="241"/>
      <c r="HU27" s="241"/>
      <c r="HV27" s="241"/>
      <c r="HW27" s="241"/>
      <c r="HX27" s="241"/>
      <c r="HY27" s="241"/>
      <c r="HZ27" s="241"/>
      <c r="IA27" s="241"/>
      <c r="IB27" s="241"/>
      <c r="IC27" s="241"/>
      <c r="ID27" s="241"/>
      <c r="IE27" s="241"/>
      <c r="IF27" s="241"/>
      <c r="IG27" s="241"/>
      <c r="IH27" s="241"/>
      <c r="II27" s="241"/>
      <c r="IJ27" s="241"/>
      <c r="IK27" s="241"/>
      <c r="IL27" s="241"/>
      <c r="IM27" s="241"/>
      <c r="IN27" s="241"/>
      <c r="IO27" s="241"/>
      <c r="IP27" s="241"/>
      <c r="IQ27" s="241"/>
      <c r="IR27" s="241"/>
      <c r="IS27" s="241"/>
      <c r="IT27" s="241"/>
      <c r="IU27" s="241"/>
      <c r="IV27" s="241"/>
      <c r="IW27" s="241"/>
    </row>
    <row r="28" spans="1:257" s="242" customFormat="1" ht="34.9" hidden="1" customHeight="1">
      <c r="A28" s="480"/>
      <c r="B28" s="563"/>
      <c r="C28" s="566"/>
      <c r="D28" s="334"/>
      <c r="E28" s="489"/>
      <c r="F28" s="489"/>
      <c r="G28" s="569"/>
      <c r="H28" s="489"/>
      <c r="I28" s="326"/>
      <c r="J28" s="335"/>
      <c r="K28" s="322" t="str">
        <f>IFERROR(CONCATENATE(INDEX('8- Politicas de admiistracion '!$B$16:$F$53,MATCH('5-. Identificación de Riesgos'!J28,'8- Politicas de admiistracion '!$C$16:$C$54,0),1)," - ",L28),"")</f>
        <v/>
      </c>
      <c r="L28" s="339"/>
      <c r="M28" s="489"/>
      <c r="N28" s="566"/>
      <c r="O28" s="516"/>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c r="GE28" s="241"/>
      <c r="GF28" s="241"/>
      <c r="GG28" s="241"/>
      <c r="GH28" s="241"/>
      <c r="GI28" s="241"/>
      <c r="GJ28" s="241"/>
      <c r="GK28" s="241"/>
      <c r="GL28" s="241"/>
      <c r="GM28" s="241"/>
      <c r="GN28" s="241"/>
      <c r="GO28" s="241"/>
      <c r="GP28" s="241"/>
      <c r="GQ28" s="241"/>
      <c r="GR28" s="241"/>
      <c r="GS28" s="241"/>
      <c r="GT28" s="241"/>
      <c r="GU28" s="241"/>
      <c r="GV28" s="241"/>
      <c r="GW28" s="241"/>
      <c r="GX28" s="241"/>
      <c r="GY28" s="241"/>
      <c r="GZ28" s="241"/>
      <c r="HA28" s="241"/>
      <c r="HB28" s="241"/>
      <c r="HC28" s="241"/>
      <c r="HD28" s="241"/>
      <c r="HE28" s="241"/>
      <c r="HF28" s="241"/>
      <c r="HG28" s="241"/>
      <c r="HH28" s="241"/>
      <c r="HI28" s="241"/>
      <c r="HJ28" s="241"/>
      <c r="HK28" s="241"/>
      <c r="HL28" s="241"/>
      <c r="HM28" s="241"/>
      <c r="HN28" s="241"/>
      <c r="HO28" s="241"/>
      <c r="HP28" s="241"/>
      <c r="HQ28" s="241"/>
      <c r="HR28" s="241"/>
      <c r="HS28" s="241"/>
      <c r="HT28" s="241"/>
      <c r="HU28" s="241"/>
      <c r="HV28" s="241"/>
      <c r="HW28" s="241"/>
      <c r="HX28" s="241"/>
      <c r="HY28" s="241"/>
      <c r="HZ28" s="241"/>
      <c r="IA28" s="241"/>
      <c r="IB28" s="241"/>
      <c r="IC28" s="241"/>
      <c r="ID28" s="241"/>
      <c r="IE28" s="241"/>
      <c r="IF28" s="241"/>
      <c r="IG28" s="241"/>
      <c r="IH28" s="241"/>
      <c r="II28" s="241"/>
      <c r="IJ28" s="241"/>
      <c r="IK28" s="241"/>
      <c r="IL28" s="241"/>
      <c r="IM28" s="241"/>
      <c r="IN28" s="241"/>
      <c r="IO28" s="241"/>
      <c r="IP28" s="241"/>
      <c r="IQ28" s="241"/>
      <c r="IR28" s="241"/>
      <c r="IS28" s="241"/>
      <c r="IT28" s="241"/>
      <c r="IU28" s="241"/>
      <c r="IV28" s="241"/>
      <c r="IW28" s="241"/>
    </row>
    <row r="29" spans="1:257" s="242" customFormat="1" ht="12" customHeight="1" thickBot="1">
      <c r="A29" s="481"/>
      <c r="B29" s="564"/>
      <c r="C29" s="567"/>
      <c r="D29" s="340"/>
      <c r="E29" s="490"/>
      <c r="F29" s="490"/>
      <c r="G29" s="570"/>
      <c r="H29" s="490"/>
      <c r="I29" s="329"/>
      <c r="J29" s="341"/>
      <c r="K29" s="330" t="str">
        <f>IFERROR(CONCATENATE(INDEX('8- Politicas de admiistracion '!$B$16:$F$53,MATCH('5-. Identificación de Riesgos'!J29,'8- Politicas de admiistracion '!$C$16:$C$54,0),1)," - ",L29),"")</f>
        <v/>
      </c>
      <c r="L29" s="342"/>
      <c r="M29" s="490"/>
      <c r="N29" s="567"/>
      <c r="O29" s="57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1"/>
      <c r="DN29" s="241"/>
      <c r="DO29" s="241"/>
      <c r="DP29" s="241"/>
      <c r="DQ29" s="241"/>
      <c r="DR29" s="241"/>
      <c r="DS29" s="241"/>
      <c r="DT29" s="241"/>
      <c r="DU29" s="241"/>
      <c r="DV29" s="241"/>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c r="FE29" s="241"/>
      <c r="FF29" s="241"/>
      <c r="FG29" s="241"/>
      <c r="FH29" s="241"/>
      <c r="FI29" s="241"/>
      <c r="FJ29" s="241"/>
      <c r="FK29" s="241"/>
      <c r="FL29" s="241"/>
      <c r="FM29" s="241"/>
      <c r="FN29" s="241"/>
      <c r="FO29" s="241"/>
      <c r="FP29" s="241"/>
      <c r="FQ29" s="241"/>
      <c r="FR29" s="241"/>
      <c r="FS29" s="241"/>
      <c r="FT29" s="241"/>
      <c r="FU29" s="241"/>
      <c r="FV29" s="241"/>
      <c r="FW29" s="241"/>
      <c r="FX29" s="241"/>
      <c r="FY29" s="241"/>
      <c r="FZ29" s="241"/>
      <c r="GA29" s="241"/>
      <c r="GB29" s="241"/>
      <c r="GC29" s="241"/>
      <c r="GD29" s="241"/>
      <c r="GE29" s="241"/>
      <c r="GF29" s="241"/>
      <c r="GG29" s="241"/>
      <c r="GH29" s="241"/>
      <c r="GI29" s="241"/>
      <c r="GJ29" s="241"/>
      <c r="GK29" s="241"/>
      <c r="GL29" s="241"/>
      <c r="GM29" s="241"/>
      <c r="GN29" s="241"/>
      <c r="GO29" s="241"/>
      <c r="GP29" s="241"/>
      <c r="GQ29" s="241"/>
      <c r="GR29" s="241"/>
      <c r="GS29" s="241"/>
      <c r="GT29" s="241"/>
      <c r="GU29" s="241"/>
      <c r="GV29" s="241"/>
      <c r="GW29" s="241"/>
      <c r="GX29" s="241"/>
      <c r="GY29" s="241"/>
      <c r="GZ29" s="241"/>
      <c r="HA29" s="241"/>
      <c r="HB29" s="241"/>
      <c r="HC29" s="241"/>
      <c r="HD29" s="241"/>
      <c r="HE29" s="241"/>
      <c r="HF29" s="241"/>
      <c r="HG29" s="241"/>
      <c r="HH29" s="241"/>
      <c r="HI29" s="241"/>
      <c r="HJ29" s="241"/>
      <c r="HK29" s="241"/>
      <c r="HL29" s="241"/>
      <c r="HM29" s="241"/>
      <c r="HN29" s="241"/>
      <c r="HO29" s="241"/>
      <c r="HP29" s="241"/>
      <c r="HQ29" s="241"/>
      <c r="HR29" s="241"/>
      <c r="HS29" s="241"/>
      <c r="HT29" s="241"/>
      <c r="HU29" s="241"/>
      <c r="HV29" s="241"/>
      <c r="HW29" s="241"/>
      <c r="HX29" s="241"/>
      <c r="HY29" s="241"/>
      <c r="HZ29" s="241"/>
      <c r="IA29" s="241"/>
      <c r="IB29" s="241"/>
      <c r="IC29" s="241"/>
      <c r="ID29" s="241"/>
      <c r="IE29" s="241"/>
      <c r="IF29" s="241"/>
      <c r="IG29" s="241"/>
      <c r="IH29" s="241"/>
      <c r="II29" s="241"/>
      <c r="IJ29" s="241"/>
      <c r="IK29" s="241"/>
      <c r="IL29" s="241"/>
      <c r="IM29" s="241"/>
      <c r="IN29" s="241"/>
      <c r="IO29" s="241"/>
      <c r="IP29" s="241"/>
      <c r="IQ29" s="241"/>
      <c r="IR29" s="241"/>
      <c r="IS29" s="241"/>
      <c r="IT29" s="241"/>
      <c r="IU29" s="241"/>
      <c r="IV29" s="241"/>
      <c r="IW29" s="241"/>
    </row>
    <row r="30" spans="1:257" s="242" customFormat="1" ht="75">
      <c r="A30" s="479">
        <v>3</v>
      </c>
      <c r="B30" s="482" t="s">
        <v>301</v>
      </c>
      <c r="C30" s="482" t="s">
        <v>302</v>
      </c>
      <c r="D30" s="332" t="s">
        <v>303</v>
      </c>
      <c r="E30" s="482">
        <v>4</v>
      </c>
      <c r="F30" s="482">
        <v>0</v>
      </c>
      <c r="G30" s="485">
        <f t="shared" ref="G30" si="1">F30/E30</f>
        <v>0</v>
      </c>
      <c r="H30" s="482"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Muy Baja - 1</v>
      </c>
      <c r="I30" s="343" t="s">
        <v>287</v>
      </c>
      <c r="J30" s="319" t="s">
        <v>288</v>
      </c>
      <c r="K30" s="318" t="str">
        <f>IFERROR(CONCATENATE(INDEX('8- Politicas de admiistracion '!$B$16:$F$53,MATCH('5-. Identificación de Riesgos'!J30,'8- Politicas de admiistracion '!$C$16:$C$54,0),1)," - ",L30),"")</f>
        <v>Moderado - 3</v>
      </c>
      <c r="L30" s="333">
        <f>IFERROR(VLOOKUP(INDEX('8- Politicas de admiistracion '!$B$16:$F$53,MATCH('5-. Identificación de Riesgos'!J30,'8- Politicas de admiistracion '!$C$16:$C$54,0),1),'8- Politicas de admiistracion '!$B$16:$F$54,5,FALSE),"")</f>
        <v>3</v>
      </c>
      <c r="M30" s="488" t="str">
        <f>IFERROR(CONCATENATE(INDEX('8- Politicas de admiistracion '!$B$16:$F$53,MATCH(ROUND(AVERAGE(L30:L39),0),'8- Politicas de admiistracion '!$F$16:$F$53,0),1)," - ",ROUND(AVERAGE(L30:L39),0)),"")</f>
        <v>Moderado - 3</v>
      </c>
      <c r="N30" s="519" t="str">
        <f>IFERROR(CONCATENATE(VLOOKUP((LEFT(H30,LEN(H30)-4)&amp;LEFT(M30,LEN(M30)-4)),'9- Matriz de Calor '!$D$18:$E$42,2,0)," - ",RIGHT(H30,1)*RIGHT(M30,1)),"")</f>
        <v>Moderado - 3</v>
      </c>
      <c r="O30" s="278"/>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c r="DB30" s="241"/>
      <c r="DC30" s="241"/>
      <c r="DD30" s="241"/>
      <c r="DE30" s="241"/>
      <c r="DF30" s="241"/>
      <c r="DG30" s="241"/>
      <c r="DH30" s="241"/>
      <c r="DI30" s="241"/>
      <c r="DJ30" s="241"/>
      <c r="DK30" s="241"/>
      <c r="DL30" s="241"/>
      <c r="DM30" s="241"/>
      <c r="DN30" s="241"/>
      <c r="DO30" s="241"/>
      <c r="DP30" s="241"/>
      <c r="DQ30" s="241"/>
      <c r="DR30" s="241"/>
      <c r="DS30" s="241"/>
      <c r="DT30" s="241"/>
      <c r="DU30" s="241"/>
      <c r="DV30" s="241"/>
      <c r="DW30" s="241"/>
      <c r="DX30" s="241"/>
      <c r="DY30" s="241"/>
      <c r="DZ30" s="241"/>
      <c r="EA30" s="241"/>
      <c r="EB30" s="241"/>
      <c r="EC30" s="241"/>
      <c r="ED30" s="241"/>
      <c r="EE30" s="241"/>
      <c r="EF30" s="241"/>
      <c r="EG30" s="241"/>
      <c r="EH30" s="241"/>
      <c r="EI30" s="241"/>
      <c r="EJ30" s="241"/>
      <c r="EK30" s="241"/>
      <c r="EL30" s="241"/>
      <c r="EM30" s="241"/>
      <c r="EN30" s="241"/>
      <c r="EO30" s="241"/>
      <c r="EP30" s="241"/>
      <c r="EQ30" s="241"/>
      <c r="ER30" s="241"/>
      <c r="ES30" s="241"/>
      <c r="ET30" s="241"/>
      <c r="EU30" s="241"/>
      <c r="EV30" s="241"/>
      <c r="EW30" s="241"/>
      <c r="EX30" s="241"/>
      <c r="EY30" s="241"/>
      <c r="EZ30" s="241"/>
      <c r="FA30" s="241"/>
      <c r="FB30" s="241"/>
      <c r="FC30" s="241"/>
      <c r="FD30" s="241"/>
      <c r="FE30" s="241"/>
      <c r="FF30" s="241"/>
      <c r="FG30" s="241"/>
      <c r="FH30" s="241"/>
      <c r="FI30" s="241"/>
      <c r="FJ30" s="241"/>
      <c r="FK30" s="241"/>
      <c r="FL30" s="241"/>
      <c r="FM30" s="241"/>
      <c r="FN30" s="241"/>
      <c r="FO30" s="241"/>
      <c r="FP30" s="241"/>
      <c r="FQ30" s="241"/>
      <c r="FR30" s="241"/>
      <c r="FS30" s="241"/>
      <c r="FT30" s="241"/>
      <c r="FU30" s="241"/>
      <c r="FV30" s="241"/>
      <c r="FW30" s="241"/>
      <c r="FX30" s="241"/>
      <c r="FY30" s="241"/>
      <c r="FZ30" s="241"/>
      <c r="GA30" s="241"/>
      <c r="GB30" s="241"/>
      <c r="GC30" s="241"/>
      <c r="GD30" s="241"/>
      <c r="GE30" s="241"/>
      <c r="GF30" s="241"/>
      <c r="GG30" s="241"/>
      <c r="GH30" s="241"/>
      <c r="GI30" s="241"/>
      <c r="GJ30" s="241"/>
      <c r="GK30" s="241"/>
      <c r="GL30" s="241"/>
      <c r="GM30" s="241"/>
      <c r="GN30" s="241"/>
      <c r="GO30" s="241"/>
      <c r="GP30" s="241"/>
      <c r="GQ30" s="241"/>
      <c r="GR30" s="241"/>
      <c r="GS30" s="241"/>
      <c r="GT30" s="241"/>
      <c r="GU30" s="241"/>
      <c r="GV30" s="241"/>
      <c r="GW30" s="241"/>
      <c r="GX30" s="241"/>
      <c r="GY30" s="241"/>
      <c r="GZ30" s="241"/>
      <c r="HA30" s="241"/>
      <c r="HB30" s="241"/>
      <c r="HC30" s="241"/>
      <c r="HD30" s="241"/>
      <c r="HE30" s="241"/>
      <c r="HF30" s="241"/>
      <c r="HG30" s="241"/>
      <c r="HH30" s="241"/>
      <c r="HI30" s="241"/>
      <c r="HJ30" s="241"/>
      <c r="HK30" s="241"/>
      <c r="HL30" s="241"/>
      <c r="HM30" s="241"/>
      <c r="HN30" s="241"/>
      <c r="HO30" s="241"/>
      <c r="HP30" s="241"/>
      <c r="HQ30" s="241"/>
      <c r="HR30" s="241"/>
      <c r="HS30" s="241"/>
      <c r="HT30" s="241"/>
      <c r="HU30" s="241"/>
      <c r="HV30" s="241"/>
      <c r="HW30" s="241"/>
      <c r="HX30" s="241"/>
      <c r="HY30" s="241"/>
      <c r="HZ30" s="241"/>
      <c r="IA30" s="241"/>
      <c r="IB30" s="241"/>
      <c r="IC30" s="241"/>
      <c r="ID30" s="241"/>
      <c r="IE30" s="241"/>
      <c r="IF30" s="241"/>
      <c r="IG30" s="241"/>
      <c r="IH30" s="241"/>
      <c r="II30" s="241"/>
      <c r="IJ30" s="241"/>
      <c r="IK30" s="241"/>
      <c r="IL30" s="241"/>
      <c r="IM30" s="241"/>
      <c r="IN30" s="241"/>
      <c r="IO30" s="241"/>
      <c r="IP30" s="241"/>
      <c r="IQ30" s="241"/>
      <c r="IR30" s="241"/>
      <c r="IS30" s="241"/>
      <c r="IT30" s="241"/>
      <c r="IU30" s="241"/>
      <c r="IV30" s="241"/>
      <c r="IW30" s="241"/>
    </row>
    <row r="31" spans="1:257" s="242" customFormat="1" ht="18.75">
      <c r="A31" s="480"/>
      <c r="B31" s="483"/>
      <c r="C31" s="483"/>
      <c r="D31" s="344" t="s">
        <v>304</v>
      </c>
      <c r="E31" s="483"/>
      <c r="F31" s="483"/>
      <c r="G31" s="486"/>
      <c r="H31" s="483"/>
      <c r="I31" s="345"/>
      <c r="J31" s="346"/>
      <c r="K31" s="322" t="str">
        <f>IFERROR(CONCATENATE(INDEX('8- Politicas de admiistracion '!$B$16:$F$53,MATCH('5-. Identificación de Riesgos'!J31,'8- Politicas de admiistracion '!$C$16:$C$54,0),1)," - ",L31),"")</f>
        <v/>
      </c>
      <c r="L31" s="336" t="str">
        <f>IFERROR(VLOOKUP(INDEX('8- Politicas de admiistracion '!$B$16:$F$53,MATCH('5-. Identificación de Riesgos'!J31,'8- Politicas de admiistracion '!$C$16:$C$54,0),1),'8- Politicas de admiistracion '!$B$16:$F$54,5,FALSE),"")</f>
        <v/>
      </c>
      <c r="M31" s="489"/>
      <c r="N31" s="520"/>
      <c r="O31" s="278"/>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c r="GE31" s="241"/>
      <c r="GF31" s="241"/>
      <c r="GG31" s="241"/>
      <c r="GH31" s="241"/>
      <c r="GI31" s="241"/>
      <c r="GJ31" s="241"/>
      <c r="GK31" s="241"/>
      <c r="GL31" s="241"/>
      <c r="GM31" s="241"/>
      <c r="GN31" s="241"/>
      <c r="GO31" s="241"/>
      <c r="GP31" s="241"/>
      <c r="GQ31" s="241"/>
      <c r="GR31" s="241"/>
      <c r="GS31" s="241"/>
      <c r="GT31" s="241"/>
      <c r="GU31" s="241"/>
      <c r="GV31" s="241"/>
      <c r="GW31" s="241"/>
      <c r="GX31" s="241"/>
      <c r="GY31" s="241"/>
      <c r="GZ31" s="241"/>
      <c r="HA31" s="241"/>
      <c r="HB31" s="241"/>
      <c r="HC31" s="241"/>
      <c r="HD31" s="241"/>
      <c r="HE31" s="241"/>
      <c r="HF31" s="241"/>
      <c r="HG31" s="241"/>
      <c r="HH31" s="241"/>
      <c r="HI31" s="241"/>
      <c r="HJ31" s="241"/>
      <c r="HK31" s="241"/>
      <c r="HL31" s="241"/>
      <c r="HM31" s="241"/>
      <c r="HN31" s="241"/>
      <c r="HO31" s="241"/>
      <c r="HP31" s="241"/>
      <c r="HQ31" s="241"/>
      <c r="HR31" s="241"/>
      <c r="HS31" s="241"/>
      <c r="HT31" s="241"/>
      <c r="HU31" s="241"/>
      <c r="HV31" s="241"/>
      <c r="HW31" s="241"/>
      <c r="HX31" s="241"/>
      <c r="HY31" s="241"/>
      <c r="HZ31" s="241"/>
      <c r="IA31" s="241"/>
      <c r="IB31" s="241"/>
      <c r="IC31" s="241"/>
      <c r="ID31" s="241"/>
      <c r="IE31" s="241"/>
      <c r="IF31" s="241"/>
      <c r="IG31" s="241"/>
      <c r="IH31" s="241"/>
      <c r="II31" s="241"/>
      <c r="IJ31" s="241"/>
      <c r="IK31" s="241"/>
      <c r="IL31" s="241"/>
      <c r="IM31" s="241"/>
      <c r="IN31" s="241"/>
      <c r="IO31" s="241"/>
      <c r="IP31" s="241"/>
      <c r="IQ31" s="241"/>
      <c r="IR31" s="241"/>
      <c r="IS31" s="241"/>
      <c r="IT31" s="241"/>
      <c r="IU31" s="241"/>
      <c r="IV31" s="241"/>
      <c r="IW31" s="241"/>
    </row>
    <row r="32" spans="1:257" s="242" customFormat="1" ht="37.5">
      <c r="A32" s="480"/>
      <c r="B32" s="483"/>
      <c r="C32" s="483"/>
      <c r="D32" s="326" t="s">
        <v>305</v>
      </c>
      <c r="E32" s="483"/>
      <c r="F32" s="483"/>
      <c r="G32" s="486"/>
      <c r="H32" s="483"/>
      <c r="I32" s="345"/>
      <c r="J32" s="346"/>
      <c r="K32" s="322" t="str">
        <f>IFERROR(CONCATENATE(INDEX('8- Politicas de admiistracion '!$B$16:$F$53,MATCH('5-. Identificación de Riesgos'!J32,'8- Politicas de admiistracion '!$C$16:$C$54,0),1)," - ",L32),"")</f>
        <v/>
      </c>
      <c r="L32" s="339"/>
      <c r="M32" s="489"/>
      <c r="N32" s="520"/>
      <c r="O32" s="278"/>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241"/>
      <c r="FX32" s="241"/>
      <c r="FY32" s="241"/>
      <c r="FZ32" s="241"/>
      <c r="GA32" s="241"/>
      <c r="GB32" s="241"/>
      <c r="GC32" s="241"/>
      <c r="GD32" s="241"/>
      <c r="GE32" s="241"/>
      <c r="GF32" s="241"/>
      <c r="GG32" s="241"/>
      <c r="GH32" s="241"/>
      <c r="GI32" s="241"/>
      <c r="GJ32" s="241"/>
      <c r="GK32" s="241"/>
      <c r="GL32" s="241"/>
      <c r="GM32" s="241"/>
      <c r="GN32" s="241"/>
      <c r="GO32" s="241"/>
      <c r="GP32" s="241"/>
      <c r="GQ32" s="241"/>
      <c r="GR32" s="241"/>
      <c r="GS32" s="241"/>
      <c r="GT32" s="241"/>
      <c r="GU32" s="241"/>
      <c r="GV32" s="241"/>
      <c r="GW32" s="241"/>
      <c r="GX32" s="241"/>
      <c r="GY32" s="241"/>
      <c r="GZ32" s="241"/>
      <c r="HA32" s="241"/>
      <c r="HB32" s="241"/>
      <c r="HC32" s="241"/>
      <c r="HD32" s="241"/>
      <c r="HE32" s="241"/>
      <c r="HF32" s="241"/>
      <c r="HG32" s="241"/>
      <c r="HH32" s="241"/>
      <c r="HI32" s="241"/>
      <c r="HJ32" s="241"/>
      <c r="HK32" s="241"/>
      <c r="HL32" s="241"/>
      <c r="HM32" s="241"/>
      <c r="HN32" s="241"/>
      <c r="HO32" s="241"/>
      <c r="HP32" s="241"/>
      <c r="HQ32" s="241"/>
      <c r="HR32" s="241"/>
      <c r="HS32" s="241"/>
      <c r="HT32" s="241"/>
      <c r="HU32" s="241"/>
      <c r="HV32" s="241"/>
      <c r="HW32" s="241"/>
      <c r="HX32" s="241"/>
      <c r="HY32" s="241"/>
      <c r="HZ32" s="241"/>
      <c r="IA32" s="241"/>
      <c r="IB32" s="241"/>
      <c r="IC32" s="241"/>
      <c r="ID32" s="241"/>
      <c r="IE32" s="241"/>
      <c r="IF32" s="241"/>
      <c r="IG32" s="241"/>
      <c r="IH32" s="241"/>
      <c r="II32" s="241"/>
      <c r="IJ32" s="241"/>
      <c r="IK32" s="241"/>
      <c r="IL32" s="241"/>
      <c r="IM32" s="241"/>
      <c r="IN32" s="241"/>
      <c r="IO32" s="241"/>
      <c r="IP32" s="241"/>
      <c r="IQ32" s="241"/>
      <c r="IR32" s="241"/>
      <c r="IS32" s="241"/>
      <c r="IT32" s="241"/>
      <c r="IU32" s="241"/>
      <c r="IV32" s="241"/>
      <c r="IW32" s="241"/>
    </row>
    <row r="33" spans="1:257" s="242" customFormat="1" ht="18.75">
      <c r="A33" s="480"/>
      <c r="B33" s="483"/>
      <c r="C33" s="483"/>
      <c r="D33" s="347" t="s">
        <v>306</v>
      </c>
      <c r="E33" s="483"/>
      <c r="F33" s="483"/>
      <c r="G33" s="486"/>
      <c r="H33" s="483"/>
      <c r="I33" s="345"/>
      <c r="J33" s="346"/>
      <c r="K33" s="322" t="str">
        <f>IFERROR(CONCATENATE(INDEX('8- Politicas de admiistracion '!$B$16:$F$53,MATCH('5-. Identificación de Riesgos'!J33,'8- Politicas de admiistracion '!$C$16:$C$54,0),1)," - ",L33),"")</f>
        <v/>
      </c>
      <c r="L33" s="336" t="str">
        <f>IFERROR(VLOOKUP(INDEX('8- Politicas de admiistracion '!$B$16:$F$53,MATCH('5-. Identificación de Riesgos'!J33,'8- Politicas de admiistracion '!$C$16:$C$54,0),1),'8- Politicas de admiistracion '!$B$16:$F$54,5,FALSE),"")</f>
        <v/>
      </c>
      <c r="M33" s="489"/>
      <c r="N33" s="520"/>
      <c r="O33" s="278"/>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row>
    <row r="34" spans="1:257" s="242" customFormat="1" ht="37.5">
      <c r="A34" s="480"/>
      <c r="B34" s="483"/>
      <c r="C34" s="483"/>
      <c r="D34" s="347" t="s">
        <v>307</v>
      </c>
      <c r="E34" s="483"/>
      <c r="F34" s="483"/>
      <c r="G34" s="486"/>
      <c r="H34" s="483"/>
      <c r="I34" s="345"/>
      <c r="J34" s="346"/>
      <c r="K34" s="322" t="str">
        <f>IFERROR(CONCATENATE(INDEX('8- Politicas de admiistracion '!$B$16:$F$53,MATCH('5-. Identificación de Riesgos'!J34,'8- Politicas de admiistracion '!$C$16:$C$54,0),1)," - ",L34),"")</f>
        <v/>
      </c>
      <c r="L34" s="339"/>
      <c r="M34" s="489"/>
      <c r="N34" s="520"/>
      <c r="O34" s="278"/>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row>
    <row r="35" spans="1:257" s="242" customFormat="1" ht="56.25">
      <c r="A35" s="480"/>
      <c r="B35" s="483"/>
      <c r="C35" s="483"/>
      <c r="D35" s="347" t="s">
        <v>308</v>
      </c>
      <c r="E35" s="483"/>
      <c r="F35" s="483"/>
      <c r="G35" s="486"/>
      <c r="H35" s="483"/>
      <c r="I35" s="345"/>
      <c r="J35" s="346"/>
      <c r="K35" s="322" t="str">
        <f>IFERROR(CONCATENATE(INDEX('8- Politicas de admiistracion '!$B$16:$F$53,MATCH('5-. Identificación de Riesgos'!J35,'8- Politicas de admiistracion '!$C$16:$C$54,0),1)," - ",L35),"")</f>
        <v/>
      </c>
      <c r="L35" s="336" t="str">
        <f>IFERROR(VLOOKUP(INDEX('8- Politicas de admiistracion '!$B$16:$F$53,MATCH('5-. Identificación de Riesgos'!J35,'8- Politicas de admiistracion '!$C$16:$C$54,0),1),'8- Politicas de admiistracion '!$B$16:$F$54,5,FALSE),"")</f>
        <v/>
      </c>
      <c r="M35" s="489"/>
      <c r="N35" s="520"/>
      <c r="O35" s="278"/>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row>
    <row r="36" spans="1:257" s="242" customFormat="1" ht="18.75" hidden="1">
      <c r="A36" s="480"/>
      <c r="B36" s="483"/>
      <c r="C36" s="483"/>
      <c r="D36" s="347"/>
      <c r="E36" s="483"/>
      <c r="F36" s="483"/>
      <c r="G36" s="486"/>
      <c r="H36" s="483"/>
      <c r="I36" s="345"/>
      <c r="J36" s="346"/>
      <c r="K36" s="322" t="str">
        <f>IFERROR(CONCATENATE(INDEX('8- Politicas de admiistracion '!$B$16:$F$53,MATCH('5-. Identificación de Riesgos'!J36,'8- Politicas de admiistracion '!$C$16:$C$54,0),1)," - ",L36),"")</f>
        <v/>
      </c>
      <c r="L36" s="339"/>
      <c r="M36" s="489"/>
      <c r="N36" s="520"/>
      <c r="O36" s="278"/>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row>
    <row r="37" spans="1:257" s="242" customFormat="1" ht="18.75" hidden="1">
      <c r="A37" s="480"/>
      <c r="B37" s="483"/>
      <c r="C37" s="483"/>
      <c r="D37" s="347"/>
      <c r="E37" s="483"/>
      <c r="F37" s="483"/>
      <c r="G37" s="486"/>
      <c r="H37" s="483"/>
      <c r="I37" s="345"/>
      <c r="J37" s="346"/>
      <c r="K37" s="322" t="str">
        <f>IFERROR(CONCATENATE(INDEX('8- Politicas de admiistracion '!$B$16:$F$53,MATCH('5-. Identificación de Riesgos'!J37,'8- Politicas de admiistracion '!$C$16:$C$54,0),1)," - ",L37),"")</f>
        <v/>
      </c>
      <c r="L37" s="348"/>
      <c r="M37" s="489"/>
      <c r="N37" s="520"/>
      <c r="O37" s="278"/>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c r="DB37" s="241"/>
      <c r="DC37" s="241"/>
      <c r="DD37" s="241"/>
      <c r="DE37" s="241"/>
      <c r="DF37" s="241"/>
      <c r="DG37" s="241"/>
      <c r="DH37" s="241"/>
      <c r="DI37" s="241"/>
      <c r="DJ37" s="241"/>
      <c r="DK37" s="241"/>
      <c r="DL37" s="241"/>
      <c r="DM37" s="241"/>
      <c r="DN37" s="241"/>
      <c r="DO37" s="241"/>
      <c r="DP37" s="241"/>
      <c r="DQ37" s="241"/>
      <c r="DR37" s="241"/>
      <c r="DS37" s="241"/>
      <c r="DT37" s="241"/>
      <c r="DU37" s="241"/>
      <c r="DV37" s="241"/>
      <c r="DW37" s="241"/>
      <c r="DX37" s="241"/>
      <c r="DY37" s="241"/>
      <c r="DZ37" s="241"/>
      <c r="EA37" s="241"/>
      <c r="EB37" s="241"/>
      <c r="EC37" s="241"/>
      <c r="ED37" s="241"/>
      <c r="EE37" s="241"/>
      <c r="EF37" s="241"/>
      <c r="EG37" s="241"/>
      <c r="EH37" s="241"/>
      <c r="EI37" s="241"/>
      <c r="EJ37" s="241"/>
      <c r="EK37" s="241"/>
      <c r="EL37" s="241"/>
      <c r="EM37" s="241"/>
      <c r="EN37" s="241"/>
      <c r="EO37" s="241"/>
      <c r="EP37" s="241"/>
      <c r="EQ37" s="241"/>
      <c r="ER37" s="241"/>
      <c r="ES37" s="241"/>
      <c r="ET37" s="241"/>
      <c r="EU37" s="241"/>
      <c r="EV37" s="241"/>
      <c r="EW37" s="241"/>
      <c r="EX37" s="241"/>
      <c r="EY37" s="241"/>
      <c r="EZ37" s="241"/>
      <c r="FA37" s="241"/>
      <c r="FB37" s="241"/>
      <c r="FC37" s="241"/>
      <c r="FD37" s="241"/>
      <c r="FE37" s="241"/>
      <c r="FF37" s="241"/>
      <c r="FG37" s="241"/>
      <c r="FH37" s="241"/>
      <c r="FI37" s="241"/>
      <c r="FJ37" s="241"/>
      <c r="FK37" s="241"/>
      <c r="FL37" s="241"/>
      <c r="FM37" s="241"/>
      <c r="FN37" s="241"/>
      <c r="FO37" s="241"/>
      <c r="FP37" s="241"/>
      <c r="FQ37" s="241"/>
      <c r="FR37" s="241"/>
      <c r="FS37" s="241"/>
      <c r="FT37" s="241"/>
      <c r="FU37" s="241"/>
      <c r="FV37" s="241"/>
      <c r="FW37" s="241"/>
      <c r="FX37" s="241"/>
      <c r="FY37" s="241"/>
      <c r="FZ37" s="241"/>
      <c r="GA37" s="241"/>
      <c r="GB37" s="241"/>
      <c r="GC37" s="241"/>
      <c r="GD37" s="241"/>
      <c r="GE37" s="241"/>
      <c r="GF37" s="241"/>
      <c r="GG37" s="241"/>
      <c r="GH37" s="241"/>
      <c r="GI37" s="241"/>
      <c r="GJ37" s="241"/>
      <c r="GK37" s="241"/>
      <c r="GL37" s="241"/>
      <c r="GM37" s="241"/>
      <c r="GN37" s="241"/>
      <c r="GO37" s="241"/>
      <c r="GP37" s="241"/>
      <c r="GQ37" s="241"/>
      <c r="GR37" s="241"/>
      <c r="GS37" s="241"/>
      <c r="GT37" s="241"/>
      <c r="GU37" s="241"/>
      <c r="GV37" s="241"/>
      <c r="GW37" s="241"/>
      <c r="GX37" s="241"/>
      <c r="GY37" s="241"/>
      <c r="GZ37" s="241"/>
      <c r="HA37" s="241"/>
      <c r="HB37" s="241"/>
      <c r="HC37" s="241"/>
      <c r="HD37" s="241"/>
      <c r="HE37" s="241"/>
      <c r="HF37" s="241"/>
      <c r="HG37" s="241"/>
      <c r="HH37" s="241"/>
      <c r="HI37" s="241"/>
      <c r="HJ37" s="241"/>
      <c r="HK37" s="241"/>
      <c r="HL37" s="241"/>
      <c r="HM37" s="241"/>
      <c r="HN37" s="241"/>
      <c r="HO37" s="241"/>
      <c r="HP37" s="241"/>
      <c r="HQ37" s="241"/>
      <c r="HR37" s="241"/>
      <c r="HS37" s="241"/>
      <c r="HT37" s="241"/>
      <c r="HU37" s="241"/>
      <c r="HV37" s="241"/>
      <c r="HW37" s="241"/>
      <c r="HX37" s="241"/>
      <c r="HY37" s="241"/>
      <c r="HZ37" s="241"/>
      <c r="IA37" s="241"/>
      <c r="IB37" s="241"/>
      <c r="IC37" s="241"/>
      <c r="ID37" s="241"/>
      <c r="IE37" s="241"/>
      <c r="IF37" s="241"/>
      <c r="IG37" s="241"/>
      <c r="IH37" s="241"/>
      <c r="II37" s="241"/>
      <c r="IJ37" s="241"/>
      <c r="IK37" s="241"/>
      <c r="IL37" s="241"/>
      <c r="IM37" s="241"/>
      <c r="IN37" s="241"/>
      <c r="IO37" s="241"/>
      <c r="IP37" s="241"/>
      <c r="IQ37" s="241"/>
      <c r="IR37" s="241"/>
      <c r="IS37" s="241"/>
      <c r="IT37" s="241"/>
      <c r="IU37" s="241"/>
      <c r="IV37" s="241"/>
      <c r="IW37" s="241"/>
    </row>
    <row r="38" spans="1:257" s="242" customFormat="1" ht="18.75" hidden="1">
      <c r="A38" s="480"/>
      <c r="B38" s="483"/>
      <c r="C38" s="483"/>
      <c r="D38" s="347"/>
      <c r="E38" s="483"/>
      <c r="F38" s="483"/>
      <c r="G38" s="486"/>
      <c r="H38" s="483"/>
      <c r="I38" s="345"/>
      <c r="J38" s="346"/>
      <c r="K38" s="322" t="str">
        <f>IFERROR(CONCATENATE(INDEX('8- Politicas de admiistracion '!$B$16:$F$53,MATCH('5-. Identificación de Riesgos'!J38,'8- Politicas de admiistracion '!$C$16:$C$54,0),1)," - ",L38),"")</f>
        <v/>
      </c>
      <c r="L38" s="339"/>
      <c r="M38" s="489"/>
      <c r="N38" s="520"/>
      <c r="O38" s="278"/>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c r="CZ38" s="241"/>
      <c r="DA38" s="241"/>
      <c r="DB38" s="241"/>
      <c r="DC38" s="241"/>
      <c r="DD38" s="241"/>
      <c r="DE38" s="241"/>
      <c r="DF38" s="241"/>
      <c r="DG38" s="241"/>
      <c r="DH38" s="241"/>
      <c r="DI38" s="241"/>
      <c r="DJ38" s="241"/>
      <c r="DK38" s="241"/>
      <c r="DL38" s="241"/>
      <c r="DM38" s="241"/>
      <c r="DN38" s="241"/>
      <c r="DO38" s="241"/>
      <c r="DP38" s="241"/>
      <c r="DQ38" s="241"/>
      <c r="DR38" s="241"/>
      <c r="DS38" s="241"/>
      <c r="DT38" s="241"/>
      <c r="DU38" s="241"/>
      <c r="DV38" s="241"/>
      <c r="DW38" s="241"/>
      <c r="DX38" s="241"/>
      <c r="DY38" s="241"/>
      <c r="DZ38" s="241"/>
      <c r="EA38" s="241"/>
      <c r="EB38" s="241"/>
      <c r="EC38" s="241"/>
      <c r="ED38" s="241"/>
      <c r="EE38" s="241"/>
      <c r="EF38" s="241"/>
      <c r="EG38" s="241"/>
      <c r="EH38" s="241"/>
      <c r="EI38" s="241"/>
      <c r="EJ38" s="241"/>
      <c r="EK38" s="241"/>
      <c r="EL38" s="241"/>
      <c r="EM38" s="241"/>
      <c r="EN38" s="241"/>
      <c r="EO38" s="241"/>
      <c r="EP38" s="241"/>
      <c r="EQ38" s="241"/>
      <c r="ER38" s="241"/>
      <c r="ES38" s="241"/>
      <c r="ET38" s="241"/>
      <c r="EU38" s="241"/>
      <c r="EV38" s="241"/>
      <c r="EW38" s="241"/>
      <c r="EX38" s="241"/>
      <c r="EY38" s="241"/>
      <c r="EZ38" s="241"/>
      <c r="FA38" s="241"/>
      <c r="FB38" s="241"/>
      <c r="FC38" s="241"/>
      <c r="FD38" s="241"/>
      <c r="FE38" s="241"/>
      <c r="FF38" s="241"/>
      <c r="FG38" s="241"/>
      <c r="FH38" s="241"/>
      <c r="FI38" s="241"/>
      <c r="FJ38" s="241"/>
      <c r="FK38" s="241"/>
      <c r="FL38" s="241"/>
      <c r="FM38" s="241"/>
      <c r="FN38" s="241"/>
      <c r="FO38" s="241"/>
      <c r="FP38" s="241"/>
      <c r="FQ38" s="241"/>
      <c r="FR38" s="241"/>
      <c r="FS38" s="241"/>
      <c r="FT38" s="241"/>
      <c r="FU38" s="241"/>
      <c r="FV38" s="241"/>
      <c r="FW38" s="241"/>
      <c r="FX38" s="241"/>
      <c r="FY38" s="241"/>
      <c r="FZ38" s="241"/>
      <c r="GA38" s="241"/>
      <c r="GB38" s="241"/>
      <c r="GC38" s="241"/>
      <c r="GD38" s="241"/>
      <c r="GE38" s="241"/>
      <c r="GF38" s="241"/>
      <c r="GG38" s="241"/>
      <c r="GH38" s="241"/>
      <c r="GI38" s="241"/>
      <c r="GJ38" s="241"/>
      <c r="GK38" s="241"/>
      <c r="GL38" s="241"/>
      <c r="GM38" s="241"/>
      <c r="GN38" s="241"/>
      <c r="GO38" s="241"/>
      <c r="GP38" s="241"/>
      <c r="GQ38" s="241"/>
      <c r="GR38" s="241"/>
      <c r="GS38" s="241"/>
      <c r="GT38" s="241"/>
      <c r="GU38" s="241"/>
      <c r="GV38" s="241"/>
      <c r="GW38" s="241"/>
      <c r="GX38" s="241"/>
      <c r="GY38" s="241"/>
      <c r="GZ38" s="241"/>
      <c r="HA38" s="241"/>
      <c r="HB38" s="241"/>
      <c r="HC38" s="241"/>
      <c r="HD38" s="241"/>
      <c r="HE38" s="241"/>
      <c r="HF38" s="241"/>
      <c r="HG38" s="241"/>
      <c r="HH38" s="241"/>
      <c r="HI38" s="241"/>
      <c r="HJ38" s="241"/>
      <c r="HK38" s="241"/>
      <c r="HL38" s="241"/>
      <c r="HM38" s="241"/>
      <c r="HN38" s="241"/>
      <c r="HO38" s="241"/>
      <c r="HP38" s="241"/>
      <c r="HQ38" s="241"/>
      <c r="HR38" s="241"/>
      <c r="HS38" s="241"/>
      <c r="HT38" s="241"/>
      <c r="HU38" s="241"/>
      <c r="HV38" s="241"/>
      <c r="HW38" s="241"/>
      <c r="HX38" s="241"/>
      <c r="HY38" s="241"/>
      <c r="HZ38" s="241"/>
      <c r="IA38" s="241"/>
      <c r="IB38" s="241"/>
      <c r="IC38" s="241"/>
      <c r="ID38" s="241"/>
      <c r="IE38" s="241"/>
      <c r="IF38" s="241"/>
      <c r="IG38" s="241"/>
      <c r="IH38" s="241"/>
      <c r="II38" s="241"/>
      <c r="IJ38" s="241"/>
      <c r="IK38" s="241"/>
      <c r="IL38" s="241"/>
      <c r="IM38" s="241"/>
      <c r="IN38" s="241"/>
      <c r="IO38" s="241"/>
      <c r="IP38" s="241"/>
      <c r="IQ38" s="241"/>
      <c r="IR38" s="241"/>
      <c r="IS38" s="241"/>
      <c r="IT38" s="241"/>
      <c r="IU38" s="241"/>
      <c r="IV38" s="241"/>
      <c r="IW38" s="241"/>
    </row>
    <row r="39" spans="1:257" s="242" customFormat="1" ht="19.5" thickBot="1">
      <c r="A39" s="481"/>
      <c r="B39" s="484"/>
      <c r="C39" s="484"/>
      <c r="D39" s="349"/>
      <c r="E39" s="484"/>
      <c r="F39" s="484"/>
      <c r="G39" s="487"/>
      <c r="H39" s="484"/>
      <c r="I39" s="350"/>
      <c r="J39" s="351"/>
      <c r="K39" s="330" t="str">
        <f>IFERROR(CONCATENATE(INDEX('8- Politicas de admiistracion '!$B$16:$F$53,MATCH('5-. Identificación de Riesgos'!J39,'8- Politicas de admiistracion '!$C$16:$C$54,0),1)," - ",L39),"")</f>
        <v/>
      </c>
      <c r="L39" s="342"/>
      <c r="M39" s="490"/>
      <c r="N39" s="521"/>
      <c r="O39" s="278"/>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c r="DB39" s="241"/>
      <c r="DC39" s="241"/>
      <c r="DD39" s="241"/>
      <c r="DE39" s="241"/>
      <c r="DF39" s="241"/>
      <c r="DG39" s="241"/>
      <c r="DH39" s="241"/>
      <c r="DI39" s="241"/>
      <c r="DJ39" s="241"/>
      <c r="DK39" s="241"/>
      <c r="DL39" s="241"/>
      <c r="DM39" s="241"/>
      <c r="DN39" s="241"/>
      <c r="DO39" s="241"/>
      <c r="DP39" s="241"/>
      <c r="DQ39" s="241"/>
      <c r="DR39" s="241"/>
      <c r="DS39" s="241"/>
      <c r="DT39" s="241"/>
      <c r="DU39" s="241"/>
      <c r="DV39" s="241"/>
      <c r="DW39" s="241"/>
      <c r="DX39" s="241"/>
      <c r="DY39" s="241"/>
      <c r="DZ39" s="241"/>
      <c r="EA39" s="241"/>
      <c r="EB39" s="241"/>
      <c r="EC39" s="241"/>
      <c r="ED39" s="241"/>
      <c r="EE39" s="241"/>
      <c r="EF39" s="241"/>
      <c r="EG39" s="241"/>
      <c r="EH39" s="241"/>
      <c r="EI39" s="241"/>
      <c r="EJ39" s="241"/>
      <c r="EK39" s="241"/>
      <c r="EL39" s="241"/>
      <c r="EM39" s="241"/>
      <c r="EN39" s="241"/>
      <c r="EO39" s="241"/>
      <c r="EP39" s="241"/>
      <c r="EQ39" s="241"/>
      <c r="ER39" s="241"/>
      <c r="ES39" s="241"/>
      <c r="ET39" s="241"/>
      <c r="EU39" s="241"/>
      <c r="EV39" s="241"/>
      <c r="EW39" s="241"/>
      <c r="EX39" s="241"/>
      <c r="EY39" s="241"/>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c r="GE39" s="241"/>
      <c r="GF39" s="241"/>
      <c r="GG39" s="241"/>
      <c r="GH39" s="241"/>
      <c r="GI39" s="241"/>
      <c r="GJ39" s="241"/>
      <c r="GK39" s="241"/>
      <c r="GL39" s="241"/>
      <c r="GM39" s="241"/>
      <c r="GN39" s="241"/>
      <c r="GO39" s="241"/>
      <c r="GP39" s="241"/>
      <c r="GQ39" s="241"/>
      <c r="GR39" s="241"/>
      <c r="GS39" s="241"/>
      <c r="GT39" s="241"/>
      <c r="GU39" s="241"/>
      <c r="GV39" s="241"/>
      <c r="GW39" s="241"/>
      <c r="GX39" s="241"/>
      <c r="GY39" s="241"/>
      <c r="GZ39" s="241"/>
      <c r="HA39" s="241"/>
      <c r="HB39" s="241"/>
      <c r="HC39" s="241"/>
      <c r="HD39" s="241"/>
      <c r="HE39" s="241"/>
      <c r="HF39" s="241"/>
      <c r="HG39" s="241"/>
      <c r="HH39" s="241"/>
      <c r="HI39" s="241"/>
      <c r="HJ39" s="241"/>
      <c r="HK39" s="241"/>
      <c r="HL39" s="241"/>
      <c r="HM39" s="241"/>
      <c r="HN39" s="241"/>
      <c r="HO39" s="241"/>
      <c r="HP39" s="241"/>
      <c r="HQ39" s="241"/>
      <c r="HR39" s="241"/>
      <c r="HS39" s="241"/>
      <c r="HT39" s="241"/>
      <c r="HU39" s="241"/>
      <c r="HV39" s="241"/>
      <c r="HW39" s="241"/>
      <c r="HX39" s="241"/>
      <c r="HY39" s="241"/>
      <c r="HZ39" s="241"/>
      <c r="IA39" s="241"/>
      <c r="IB39" s="241"/>
      <c r="IC39" s="241"/>
      <c r="ID39" s="241"/>
      <c r="IE39" s="241"/>
      <c r="IF39" s="241"/>
      <c r="IG39" s="241"/>
      <c r="IH39" s="241"/>
      <c r="II39" s="241"/>
      <c r="IJ39" s="241"/>
      <c r="IK39" s="241"/>
      <c r="IL39" s="241"/>
      <c r="IM39" s="241"/>
      <c r="IN39" s="241"/>
      <c r="IO39" s="241"/>
      <c r="IP39" s="241"/>
      <c r="IQ39" s="241"/>
      <c r="IR39" s="241"/>
      <c r="IS39" s="241"/>
      <c r="IT39" s="241"/>
      <c r="IU39" s="241"/>
      <c r="IV39" s="241"/>
      <c r="IW39" s="241"/>
    </row>
    <row r="40" spans="1:257" s="242" customFormat="1" ht="30" customHeight="1">
      <c r="A40" s="505">
        <v>4</v>
      </c>
      <c r="B40" s="500" t="s">
        <v>309</v>
      </c>
      <c r="C40" s="500" t="s">
        <v>310</v>
      </c>
      <c r="D40" s="214" t="s">
        <v>311</v>
      </c>
      <c r="E40" s="500"/>
      <c r="F40" s="500"/>
      <c r="G40" s="498" t="e">
        <f t="shared" ref="G40" si="2">F40/E40</f>
        <v>#DIV/0!</v>
      </c>
      <c r="H40" s="500" t="e">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#DIV/0!</v>
      </c>
      <c r="I40" s="276"/>
      <c r="J40" s="277"/>
      <c r="K40" s="227" t="str">
        <f>IFERROR(CONCATENATE(INDEX('8- Politicas de admiistracion '!$B$16:$F$53,MATCH('5-. Identificación de Riesgos'!J40,'8- Politicas de admiistracion '!$C$16:$C$54,0),1)," - ",L40),"")</f>
        <v/>
      </c>
      <c r="L40" s="229" t="str">
        <f>IFERROR(VLOOKUP(INDEX('8- Politicas de admiistracion '!$B$16:$F$53,MATCH('5-. Identificación de Riesgos'!J40,'8- Politicas de admiistracion '!$C$16:$C$54,0),1),'8- Politicas de admiistracion '!$B$16:$F$54,5,FALSE),"")</f>
        <v/>
      </c>
      <c r="M40" s="508" t="str">
        <f>IFERROR(CONCATENATE(INDEX('8- Politicas de admiistracion '!$B$16:$F$53,MATCH(ROUND(AVERAGE(L40:L49),0),'8- Politicas de admiistracion '!$F$16:$F$53,0),1)," - ",ROUND(AVERAGE(L40:L49),0)),"")</f>
        <v/>
      </c>
      <c r="N40" s="510" t="str">
        <f>IFERROR(CONCATENATE(VLOOKUP((LEFT(H40,LEN(H40)-4)&amp;LEFT(M40,LEN(M40)-4)),'9- Matriz de Calor '!$D$18:$E$42,2,0)," - ",RIGHT(H40,1)*RIGHT(M40,1)),"")</f>
        <v/>
      </c>
      <c r="O40" s="515" t="e">
        <f>RIGHT(H40,1)*RIGHT(M40,1)</f>
        <v>#DIV/0!</v>
      </c>
      <c r="P40" s="241"/>
      <c r="Q40" s="241"/>
      <c r="R40" s="514" t="s">
        <v>312</v>
      </c>
      <c r="S40" s="514"/>
      <c r="T40" s="514"/>
      <c r="U40" s="514"/>
      <c r="V40" s="514"/>
      <c r="W40" s="514"/>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c r="GN40" s="241"/>
      <c r="GO40" s="241"/>
      <c r="GP40" s="241"/>
      <c r="GQ40" s="241"/>
      <c r="GR40" s="241"/>
      <c r="GS40" s="241"/>
      <c r="GT40" s="241"/>
      <c r="GU40" s="241"/>
      <c r="GV40" s="241"/>
      <c r="GW40" s="241"/>
      <c r="GX40" s="241"/>
      <c r="GY40" s="241"/>
      <c r="GZ40" s="241"/>
      <c r="HA40" s="241"/>
      <c r="HB40" s="241"/>
      <c r="HC40" s="241"/>
      <c r="HD40" s="241"/>
      <c r="HE40" s="241"/>
      <c r="HF40" s="241"/>
      <c r="HG40" s="241"/>
      <c r="HH40" s="241"/>
      <c r="HI40" s="241"/>
      <c r="HJ40" s="241"/>
      <c r="HK40" s="241"/>
      <c r="HL40" s="241"/>
      <c r="HM40" s="241"/>
      <c r="HN40" s="241"/>
      <c r="HO40" s="241"/>
      <c r="HP40" s="241"/>
      <c r="HQ40" s="241"/>
      <c r="HR40" s="241"/>
      <c r="HS40" s="241"/>
      <c r="HT40" s="241"/>
      <c r="HU40" s="241"/>
      <c r="HV40" s="241"/>
      <c r="HW40" s="241"/>
      <c r="HX40" s="241"/>
      <c r="HY40" s="241"/>
      <c r="HZ40" s="241"/>
      <c r="IA40" s="241"/>
      <c r="IB40" s="241"/>
      <c r="IC40" s="241"/>
      <c r="ID40" s="241"/>
      <c r="IE40" s="241"/>
      <c r="IF40" s="241"/>
      <c r="IG40" s="241"/>
      <c r="IH40" s="241"/>
      <c r="II40" s="241"/>
      <c r="IJ40" s="241"/>
      <c r="IK40" s="241"/>
      <c r="IL40" s="241"/>
      <c r="IM40" s="241"/>
      <c r="IN40" s="241"/>
      <c r="IO40" s="241"/>
      <c r="IP40" s="241"/>
      <c r="IQ40" s="241"/>
      <c r="IR40" s="241"/>
      <c r="IS40" s="241"/>
      <c r="IT40" s="241"/>
      <c r="IU40" s="241"/>
      <c r="IV40" s="241"/>
      <c r="IW40" s="241"/>
    </row>
    <row r="41" spans="1:257" s="242" customFormat="1" ht="45">
      <c r="A41" s="506"/>
      <c r="B41" s="495"/>
      <c r="C41" s="495"/>
      <c r="D41" s="234" t="s">
        <v>313</v>
      </c>
      <c r="E41" s="495"/>
      <c r="F41" s="495"/>
      <c r="G41" s="492"/>
      <c r="H41" s="495"/>
      <c r="I41" s="279"/>
      <c r="J41" s="280"/>
      <c r="K41" s="216" t="str">
        <f>IFERROR(CONCATENATE(INDEX('8- Politicas de admiistracion '!$B$16:$F$53,MATCH('5-. Identificación de Riesgos'!J41,'8- Politicas de admiistracion '!$C$16:$C$54,0),1)," - ",L41),"")</f>
        <v/>
      </c>
      <c r="L41" s="230" t="str">
        <f>IFERROR(VLOOKUP(INDEX('8- Politicas de admiistracion '!$B$16:$F$53,MATCH('5-. Identificación de Riesgos'!J41,'8- Politicas de admiistracion '!$C$16:$C$54,0),1),'8- Politicas de admiistracion '!$B$16:$F$54,5,FALSE),"")</f>
        <v/>
      </c>
      <c r="M41" s="497"/>
      <c r="N41" s="503"/>
      <c r="O41" s="516"/>
      <c r="P41" s="241"/>
      <c r="Q41" s="241"/>
      <c r="R41" s="514"/>
      <c r="S41" s="514"/>
      <c r="T41" s="514"/>
      <c r="U41" s="514"/>
      <c r="V41" s="514"/>
      <c r="W41" s="514"/>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1"/>
      <c r="DZ41" s="241"/>
      <c r="EA41" s="241"/>
      <c r="EB41" s="241"/>
      <c r="EC41" s="241"/>
      <c r="ED41" s="241"/>
      <c r="EE41" s="241"/>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c r="GE41" s="241"/>
      <c r="GF41" s="241"/>
      <c r="GG41" s="241"/>
      <c r="GH41" s="241"/>
      <c r="GI41" s="241"/>
      <c r="GJ41" s="241"/>
      <c r="GK41" s="241"/>
      <c r="GL41" s="241"/>
      <c r="GM41" s="241"/>
      <c r="GN41" s="241"/>
      <c r="GO41" s="241"/>
      <c r="GP41" s="241"/>
      <c r="GQ41" s="241"/>
      <c r="GR41" s="241"/>
      <c r="GS41" s="241"/>
      <c r="GT41" s="241"/>
      <c r="GU41" s="241"/>
      <c r="GV41" s="241"/>
      <c r="GW41" s="241"/>
      <c r="GX41" s="241"/>
      <c r="GY41" s="241"/>
      <c r="GZ41" s="241"/>
      <c r="HA41" s="241"/>
      <c r="HB41" s="241"/>
      <c r="HC41" s="241"/>
      <c r="HD41" s="241"/>
      <c r="HE41" s="241"/>
      <c r="HF41" s="241"/>
      <c r="HG41" s="241"/>
      <c r="HH41" s="241"/>
      <c r="HI41" s="241"/>
      <c r="HJ41" s="241"/>
      <c r="HK41" s="241"/>
      <c r="HL41" s="241"/>
      <c r="HM41" s="241"/>
      <c r="HN41" s="241"/>
      <c r="HO41" s="241"/>
      <c r="HP41" s="241"/>
      <c r="HQ41" s="241"/>
      <c r="HR41" s="241"/>
      <c r="HS41" s="241"/>
      <c r="HT41" s="241"/>
      <c r="HU41" s="241"/>
      <c r="HV41" s="241"/>
      <c r="HW41" s="241"/>
      <c r="HX41" s="241"/>
      <c r="HY41" s="241"/>
      <c r="HZ41" s="241"/>
      <c r="IA41" s="241"/>
      <c r="IB41" s="241"/>
      <c r="IC41" s="241"/>
      <c r="ID41" s="241"/>
      <c r="IE41" s="241"/>
      <c r="IF41" s="241"/>
      <c r="IG41" s="241"/>
      <c r="IH41" s="241"/>
      <c r="II41" s="241"/>
      <c r="IJ41" s="241"/>
      <c r="IK41" s="241"/>
      <c r="IL41" s="241"/>
      <c r="IM41" s="241"/>
      <c r="IN41" s="241"/>
      <c r="IO41" s="241"/>
      <c r="IP41" s="241"/>
      <c r="IQ41" s="241"/>
      <c r="IR41" s="241"/>
      <c r="IS41" s="241"/>
      <c r="IT41" s="241"/>
      <c r="IU41" s="241"/>
      <c r="IV41" s="241"/>
      <c r="IW41" s="241"/>
    </row>
    <row r="42" spans="1:257" s="242" customFormat="1" ht="30">
      <c r="A42" s="506"/>
      <c r="B42" s="495"/>
      <c r="C42" s="495"/>
      <c r="D42" s="234" t="s">
        <v>314</v>
      </c>
      <c r="E42" s="495"/>
      <c r="F42" s="495"/>
      <c r="G42" s="492"/>
      <c r="H42" s="495"/>
      <c r="I42" s="279"/>
      <c r="J42" s="280"/>
      <c r="K42" s="216" t="str">
        <f>IFERROR(CONCATENATE(INDEX('8- Politicas de admiistracion '!$B$16:$F$53,MATCH('5-. Identificación de Riesgos'!J42,'8- Politicas de admiistracion '!$C$16:$C$54,0),1)," - ",L42),"")</f>
        <v/>
      </c>
      <c r="L42" s="231"/>
      <c r="M42" s="497"/>
      <c r="N42" s="503"/>
      <c r="O42" s="516"/>
      <c r="P42" s="241"/>
      <c r="Q42" s="241"/>
      <c r="R42" s="514"/>
      <c r="S42" s="514"/>
      <c r="T42" s="514"/>
      <c r="U42" s="514"/>
      <c r="V42" s="514"/>
      <c r="W42" s="514"/>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c r="DV42" s="241"/>
      <c r="DW42" s="241"/>
      <c r="DX42" s="241"/>
      <c r="DY42" s="241"/>
      <c r="DZ42" s="241"/>
      <c r="EA42" s="241"/>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c r="GN42" s="241"/>
      <c r="GO42" s="241"/>
      <c r="GP42" s="241"/>
      <c r="GQ42" s="241"/>
      <c r="GR42" s="241"/>
      <c r="GS42" s="241"/>
      <c r="GT42" s="241"/>
      <c r="GU42" s="241"/>
      <c r="GV42" s="241"/>
      <c r="GW42" s="241"/>
      <c r="GX42" s="241"/>
      <c r="GY42" s="241"/>
      <c r="GZ42" s="241"/>
      <c r="HA42" s="241"/>
      <c r="HB42" s="241"/>
      <c r="HC42" s="241"/>
      <c r="HD42" s="241"/>
      <c r="HE42" s="241"/>
      <c r="HF42" s="241"/>
      <c r="HG42" s="241"/>
      <c r="HH42" s="241"/>
      <c r="HI42" s="241"/>
      <c r="HJ42" s="241"/>
      <c r="HK42" s="241"/>
      <c r="HL42" s="241"/>
      <c r="HM42" s="241"/>
      <c r="HN42" s="241"/>
      <c r="HO42" s="241"/>
      <c r="HP42" s="241"/>
      <c r="HQ42" s="241"/>
      <c r="HR42" s="241"/>
      <c r="HS42" s="241"/>
      <c r="HT42" s="241"/>
      <c r="HU42" s="241"/>
      <c r="HV42" s="241"/>
      <c r="HW42" s="241"/>
      <c r="HX42" s="241"/>
      <c r="HY42" s="241"/>
      <c r="HZ42" s="241"/>
      <c r="IA42" s="241"/>
      <c r="IB42" s="241"/>
      <c r="IC42" s="241"/>
      <c r="ID42" s="241"/>
      <c r="IE42" s="241"/>
      <c r="IF42" s="241"/>
      <c r="IG42" s="241"/>
      <c r="IH42" s="241"/>
      <c r="II42" s="241"/>
      <c r="IJ42" s="241"/>
      <c r="IK42" s="241"/>
      <c r="IL42" s="241"/>
      <c r="IM42" s="241"/>
      <c r="IN42" s="241"/>
      <c r="IO42" s="241"/>
      <c r="IP42" s="241"/>
      <c r="IQ42" s="241"/>
      <c r="IR42" s="241"/>
      <c r="IS42" s="241"/>
      <c r="IT42" s="241"/>
      <c r="IU42" s="241"/>
      <c r="IV42" s="241"/>
      <c r="IW42" s="241"/>
    </row>
    <row r="43" spans="1:257" s="242" customFormat="1" ht="30" customHeight="1">
      <c r="A43" s="506"/>
      <c r="B43" s="495"/>
      <c r="C43" s="495"/>
      <c r="D43" s="234" t="s">
        <v>315</v>
      </c>
      <c r="E43" s="495"/>
      <c r="F43" s="495"/>
      <c r="G43" s="492"/>
      <c r="H43" s="495"/>
      <c r="I43" s="279"/>
      <c r="J43" s="280"/>
      <c r="K43" s="216" t="str">
        <f>IFERROR(CONCATENATE(INDEX('8- Politicas de admiistracion '!$B$16:$F$53,MATCH('5-. Identificación de Riesgos'!J43,'8- Politicas de admiistracion '!$C$16:$C$54,0),1)," - ",L43),"")</f>
        <v/>
      </c>
      <c r="L43" s="230" t="str">
        <f>IFERROR(VLOOKUP(INDEX('8- Politicas de admiistracion '!$B$16:$F$53,MATCH('5-. Identificación de Riesgos'!J43,'8- Politicas de admiistracion '!$C$16:$C$54,0),1),'8- Politicas de admiistracion '!$B$16:$F$54,5,FALSE),"")</f>
        <v/>
      </c>
      <c r="M43" s="497"/>
      <c r="N43" s="503"/>
      <c r="O43" s="516"/>
      <c r="P43" s="241"/>
      <c r="Q43" s="241"/>
      <c r="R43" s="514"/>
      <c r="S43" s="514"/>
      <c r="T43" s="514"/>
      <c r="U43" s="514"/>
      <c r="V43" s="514"/>
      <c r="W43" s="514"/>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c r="DM43" s="241"/>
      <c r="DN43" s="241"/>
      <c r="DO43" s="241"/>
      <c r="DP43" s="241"/>
      <c r="DQ43" s="241"/>
      <c r="DR43" s="241"/>
      <c r="DS43" s="241"/>
      <c r="DT43" s="241"/>
      <c r="DU43" s="241"/>
      <c r="DV43" s="241"/>
      <c r="DW43" s="241"/>
      <c r="DX43" s="241"/>
      <c r="DY43" s="241"/>
      <c r="DZ43" s="241"/>
      <c r="EA43" s="241"/>
      <c r="EB43" s="241"/>
      <c r="EC43" s="241"/>
      <c r="ED43" s="241"/>
      <c r="EE43" s="241"/>
      <c r="EF43" s="241"/>
      <c r="EG43" s="241"/>
      <c r="EH43" s="241"/>
      <c r="EI43" s="241"/>
      <c r="EJ43" s="241"/>
      <c r="EK43" s="241"/>
      <c r="EL43" s="241"/>
      <c r="EM43" s="241"/>
      <c r="EN43" s="241"/>
      <c r="EO43" s="241"/>
      <c r="EP43" s="241"/>
      <c r="EQ43" s="241"/>
      <c r="ER43" s="241"/>
      <c r="ES43" s="241"/>
      <c r="ET43" s="241"/>
      <c r="EU43" s="241"/>
      <c r="EV43" s="241"/>
      <c r="EW43" s="241"/>
      <c r="EX43" s="241"/>
      <c r="EY43" s="241"/>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c r="GE43" s="241"/>
      <c r="GF43" s="241"/>
      <c r="GG43" s="241"/>
      <c r="GH43" s="241"/>
      <c r="GI43" s="241"/>
      <c r="GJ43" s="241"/>
      <c r="GK43" s="241"/>
      <c r="GL43" s="241"/>
      <c r="GM43" s="241"/>
      <c r="GN43" s="241"/>
      <c r="GO43" s="241"/>
      <c r="GP43" s="241"/>
      <c r="GQ43" s="241"/>
      <c r="GR43" s="241"/>
      <c r="GS43" s="241"/>
      <c r="GT43" s="241"/>
      <c r="GU43" s="241"/>
      <c r="GV43" s="241"/>
      <c r="GW43" s="241"/>
      <c r="GX43" s="241"/>
      <c r="GY43" s="241"/>
      <c r="GZ43" s="241"/>
      <c r="HA43" s="241"/>
      <c r="HB43" s="241"/>
      <c r="HC43" s="241"/>
      <c r="HD43" s="241"/>
      <c r="HE43" s="241"/>
      <c r="HF43" s="241"/>
      <c r="HG43" s="241"/>
      <c r="HH43" s="241"/>
      <c r="HI43" s="241"/>
      <c r="HJ43" s="241"/>
      <c r="HK43" s="241"/>
      <c r="HL43" s="241"/>
      <c r="HM43" s="241"/>
      <c r="HN43" s="241"/>
      <c r="HO43" s="241"/>
      <c r="HP43" s="241"/>
      <c r="HQ43" s="241"/>
      <c r="HR43" s="241"/>
      <c r="HS43" s="241"/>
      <c r="HT43" s="241"/>
      <c r="HU43" s="241"/>
      <c r="HV43" s="241"/>
      <c r="HW43" s="241"/>
      <c r="HX43" s="241"/>
      <c r="HY43" s="241"/>
      <c r="HZ43" s="241"/>
      <c r="IA43" s="241"/>
      <c r="IB43" s="241"/>
      <c r="IC43" s="241"/>
      <c r="ID43" s="241"/>
      <c r="IE43" s="241"/>
      <c r="IF43" s="241"/>
      <c r="IG43" s="241"/>
      <c r="IH43" s="241"/>
      <c r="II43" s="241"/>
      <c r="IJ43" s="241"/>
      <c r="IK43" s="241"/>
      <c r="IL43" s="241"/>
      <c r="IM43" s="241"/>
      <c r="IN43" s="241"/>
      <c r="IO43" s="241"/>
      <c r="IP43" s="241"/>
      <c r="IQ43" s="241"/>
      <c r="IR43" s="241"/>
      <c r="IS43" s="241"/>
      <c r="IT43" s="241"/>
      <c r="IU43" s="241"/>
      <c r="IV43" s="241"/>
      <c r="IW43" s="241"/>
    </row>
    <row r="44" spans="1:257" s="242" customFormat="1" ht="30">
      <c r="A44" s="506"/>
      <c r="B44" s="495"/>
      <c r="C44" s="495"/>
      <c r="D44" s="234" t="s">
        <v>316</v>
      </c>
      <c r="E44" s="495"/>
      <c r="F44" s="495"/>
      <c r="G44" s="492"/>
      <c r="H44" s="495"/>
      <c r="I44" s="279"/>
      <c r="J44" s="280"/>
      <c r="K44" s="216" t="str">
        <f>IFERROR(CONCATENATE(INDEX('8- Politicas de admiistracion '!$B$16:$F$53,MATCH('5-. Identificación de Riesgos'!J44,'8- Politicas de admiistracion '!$C$16:$C$54,0),1)," - ",L44),"")</f>
        <v/>
      </c>
      <c r="L44" s="231"/>
      <c r="M44" s="497"/>
      <c r="N44" s="503"/>
      <c r="O44" s="516"/>
      <c r="P44" s="241"/>
      <c r="Q44" s="241"/>
      <c r="R44" s="514"/>
      <c r="S44" s="514"/>
      <c r="T44" s="514"/>
      <c r="U44" s="514"/>
      <c r="V44" s="514"/>
      <c r="W44" s="514"/>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241"/>
      <c r="DF44" s="241"/>
      <c r="DG44" s="241"/>
      <c r="DH44" s="241"/>
      <c r="DI44" s="241"/>
      <c r="DJ44" s="241"/>
      <c r="DK44" s="241"/>
      <c r="DL44" s="241"/>
      <c r="DM44" s="241"/>
      <c r="DN44" s="241"/>
      <c r="DO44" s="241"/>
      <c r="DP44" s="241"/>
      <c r="DQ44" s="241"/>
      <c r="DR44" s="241"/>
      <c r="DS44" s="241"/>
      <c r="DT44" s="241"/>
      <c r="DU44" s="241"/>
      <c r="DV44" s="241"/>
      <c r="DW44" s="241"/>
      <c r="DX44" s="241"/>
      <c r="DY44" s="241"/>
      <c r="DZ44" s="241"/>
      <c r="EA44" s="241"/>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1"/>
      <c r="FA44" s="241"/>
      <c r="FB44" s="241"/>
      <c r="FC44" s="241"/>
      <c r="FD44" s="241"/>
      <c r="FE44" s="241"/>
      <c r="FF44" s="241"/>
      <c r="FG44" s="241"/>
      <c r="FH44" s="241"/>
      <c r="FI44" s="241"/>
      <c r="FJ44" s="241"/>
      <c r="FK44" s="241"/>
      <c r="FL44" s="241"/>
      <c r="FM44" s="241"/>
      <c r="FN44" s="241"/>
      <c r="FO44" s="241"/>
      <c r="FP44" s="241"/>
      <c r="FQ44" s="241"/>
      <c r="FR44" s="241"/>
      <c r="FS44" s="241"/>
      <c r="FT44" s="241"/>
      <c r="FU44" s="241"/>
      <c r="FV44" s="241"/>
      <c r="FW44" s="241"/>
      <c r="FX44" s="241"/>
      <c r="FY44" s="241"/>
      <c r="FZ44" s="241"/>
      <c r="GA44" s="241"/>
      <c r="GB44" s="241"/>
      <c r="GC44" s="241"/>
      <c r="GD44" s="241"/>
      <c r="GE44" s="241"/>
      <c r="GF44" s="241"/>
      <c r="GG44" s="241"/>
      <c r="GH44" s="241"/>
      <c r="GI44" s="241"/>
      <c r="GJ44" s="241"/>
      <c r="GK44" s="241"/>
      <c r="GL44" s="241"/>
      <c r="GM44" s="241"/>
      <c r="GN44" s="241"/>
      <c r="GO44" s="241"/>
      <c r="GP44" s="241"/>
      <c r="GQ44" s="241"/>
      <c r="GR44" s="241"/>
      <c r="GS44" s="241"/>
      <c r="GT44" s="241"/>
      <c r="GU44" s="241"/>
      <c r="GV44" s="241"/>
      <c r="GW44" s="241"/>
      <c r="GX44" s="241"/>
      <c r="GY44" s="241"/>
      <c r="GZ44" s="241"/>
      <c r="HA44" s="241"/>
      <c r="HB44" s="241"/>
      <c r="HC44" s="241"/>
      <c r="HD44" s="241"/>
      <c r="HE44" s="241"/>
      <c r="HF44" s="241"/>
      <c r="HG44" s="241"/>
      <c r="HH44" s="241"/>
      <c r="HI44" s="241"/>
      <c r="HJ44" s="241"/>
      <c r="HK44" s="241"/>
      <c r="HL44" s="241"/>
      <c r="HM44" s="241"/>
      <c r="HN44" s="241"/>
      <c r="HO44" s="241"/>
      <c r="HP44" s="241"/>
      <c r="HQ44" s="241"/>
      <c r="HR44" s="241"/>
      <c r="HS44" s="241"/>
      <c r="HT44" s="241"/>
      <c r="HU44" s="241"/>
      <c r="HV44" s="241"/>
      <c r="HW44" s="241"/>
      <c r="HX44" s="241"/>
      <c r="HY44" s="241"/>
      <c r="HZ44" s="241"/>
      <c r="IA44" s="241"/>
      <c r="IB44" s="241"/>
      <c r="IC44" s="241"/>
      <c r="ID44" s="241"/>
      <c r="IE44" s="241"/>
      <c r="IF44" s="241"/>
      <c r="IG44" s="241"/>
      <c r="IH44" s="241"/>
      <c r="II44" s="241"/>
      <c r="IJ44" s="241"/>
      <c r="IK44" s="241"/>
      <c r="IL44" s="241"/>
      <c r="IM44" s="241"/>
      <c r="IN44" s="241"/>
      <c r="IO44" s="241"/>
      <c r="IP44" s="241"/>
      <c r="IQ44" s="241"/>
      <c r="IR44" s="241"/>
      <c r="IS44" s="241"/>
      <c r="IT44" s="241"/>
      <c r="IU44" s="241"/>
      <c r="IV44" s="241"/>
      <c r="IW44" s="241"/>
    </row>
    <row r="45" spans="1:257" s="242" customFormat="1" ht="15" customHeight="1">
      <c r="A45" s="506"/>
      <c r="B45" s="495"/>
      <c r="C45" s="495"/>
      <c r="D45" s="234"/>
      <c r="E45" s="495"/>
      <c r="F45" s="495"/>
      <c r="G45" s="492"/>
      <c r="H45" s="495"/>
      <c r="I45" s="279"/>
      <c r="J45" s="280"/>
      <c r="K45" s="216" t="str">
        <f>IFERROR(CONCATENATE(INDEX('8- Politicas de admiistracion '!$B$16:$F$53,MATCH('5-. Identificación de Riesgos'!J45,'8- Politicas de admiistracion '!$C$16:$C$54,0),1)," - ",L45),"")</f>
        <v/>
      </c>
      <c r="L45" s="230" t="str">
        <f>IFERROR(VLOOKUP(INDEX('8- Politicas de admiistracion '!$B$16:$F$53,MATCH('5-. Identificación de Riesgos'!J45,'8- Politicas de admiistracion '!$C$16:$C$54,0),1),'8- Politicas de admiistracion '!$B$16:$F$54,5,FALSE),"")</f>
        <v/>
      </c>
      <c r="M45" s="497"/>
      <c r="N45" s="503"/>
      <c r="O45" s="516"/>
      <c r="P45" s="241"/>
      <c r="Q45" s="241"/>
      <c r="R45" s="514"/>
      <c r="S45" s="514"/>
      <c r="T45" s="514"/>
      <c r="U45" s="514"/>
      <c r="V45" s="514"/>
      <c r="W45" s="514"/>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c r="DE45" s="241"/>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241"/>
      <c r="ES45" s="241"/>
      <c r="ET45" s="241"/>
      <c r="EU45" s="241"/>
      <c r="EV45" s="241"/>
      <c r="EW45" s="241"/>
      <c r="EX45" s="241"/>
      <c r="EY45" s="241"/>
      <c r="EZ45" s="241"/>
      <c r="FA45" s="241"/>
      <c r="FB45" s="241"/>
      <c r="FC45" s="241"/>
      <c r="FD45" s="241"/>
      <c r="FE45" s="241"/>
      <c r="FF45" s="241"/>
      <c r="FG45" s="241"/>
      <c r="FH45" s="241"/>
      <c r="FI45" s="241"/>
      <c r="FJ45" s="241"/>
      <c r="FK45" s="241"/>
      <c r="FL45" s="241"/>
      <c r="FM45" s="241"/>
      <c r="FN45" s="241"/>
      <c r="FO45" s="241"/>
      <c r="FP45" s="241"/>
      <c r="FQ45" s="241"/>
      <c r="FR45" s="241"/>
      <c r="FS45" s="241"/>
      <c r="FT45" s="241"/>
      <c r="FU45" s="241"/>
      <c r="FV45" s="241"/>
      <c r="FW45" s="241"/>
      <c r="FX45" s="241"/>
      <c r="FY45" s="241"/>
      <c r="FZ45" s="241"/>
      <c r="GA45" s="241"/>
      <c r="GB45" s="241"/>
      <c r="GC45" s="241"/>
      <c r="GD45" s="241"/>
      <c r="GE45" s="241"/>
      <c r="GF45" s="241"/>
      <c r="GG45" s="241"/>
      <c r="GH45" s="241"/>
      <c r="GI45" s="241"/>
      <c r="GJ45" s="241"/>
      <c r="GK45" s="241"/>
      <c r="GL45" s="241"/>
      <c r="GM45" s="241"/>
      <c r="GN45" s="241"/>
      <c r="GO45" s="241"/>
      <c r="GP45" s="241"/>
      <c r="GQ45" s="241"/>
      <c r="GR45" s="241"/>
      <c r="GS45" s="241"/>
      <c r="GT45" s="241"/>
      <c r="GU45" s="241"/>
      <c r="GV45" s="241"/>
      <c r="GW45" s="241"/>
      <c r="GX45" s="241"/>
      <c r="GY45" s="241"/>
      <c r="GZ45" s="241"/>
      <c r="HA45" s="241"/>
      <c r="HB45" s="241"/>
      <c r="HC45" s="241"/>
      <c r="HD45" s="241"/>
      <c r="HE45" s="241"/>
      <c r="HF45" s="241"/>
      <c r="HG45" s="241"/>
      <c r="HH45" s="241"/>
      <c r="HI45" s="241"/>
      <c r="HJ45" s="241"/>
      <c r="HK45" s="241"/>
      <c r="HL45" s="241"/>
      <c r="HM45" s="241"/>
      <c r="HN45" s="241"/>
      <c r="HO45" s="241"/>
      <c r="HP45" s="241"/>
      <c r="HQ45" s="241"/>
      <c r="HR45" s="241"/>
      <c r="HS45" s="241"/>
      <c r="HT45" s="241"/>
      <c r="HU45" s="241"/>
      <c r="HV45" s="241"/>
      <c r="HW45" s="241"/>
      <c r="HX45" s="241"/>
      <c r="HY45" s="241"/>
      <c r="HZ45" s="241"/>
      <c r="IA45" s="241"/>
      <c r="IB45" s="241"/>
      <c r="IC45" s="241"/>
      <c r="ID45" s="241"/>
      <c r="IE45" s="241"/>
      <c r="IF45" s="241"/>
      <c r="IG45" s="241"/>
      <c r="IH45" s="241"/>
      <c r="II45" s="241"/>
      <c r="IJ45" s="241"/>
      <c r="IK45" s="241"/>
      <c r="IL45" s="241"/>
      <c r="IM45" s="241"/>
      <c r="IN45" s="241"/>
      <c r="IO45" s="241"/>
      <c r="IP45" s="241"/>
      <c r="IQ45" s="241"/>
      <c r="IR45" s="241"/>
      <c r="IS45" s="241"/>
      <c r="IT45" s="241"/>
      <c r="IU45" s="241"/>
      <c r="IV45" s="241"/>
      <c r="IW45" s="241"/>
    </row>
    <row r="46" spans="1:257" s="242" customFormat="1" ht="30" hidden="1" customHeight="1">
      <c r="A46" s="506"/>
      <c r="B46" s="495"/>
      <c r="C46" s="495"/>
      <c r="D46" s="234"/>
      <c r="E46" s="495"/>
      <c r="F46" s="495"/>
      <c r="G46" s="492"/>
      <c r="H46" s="495"/>
      <c r="I46" s="279"/>
      <c r="J46" s="280"/>
      <c r="K46" s="216" t="str">
        <f>IFERROR(CONCATENATE(INDEX('8- Politicas de admiistracion '!$B$16:$F$53,MATCH('5-. Identificación de Riesgos'!J46,'8- Politicas de admiistracion '!$C$16:$C$54,0),1)," - ",L46),"")</f>
        <v/>
      </c>
      <c r="L46" s="231"/>
      <c r="M46" s="497"/>
      <c r="N46" s="503"/>
      <c r="O46" s="516"/>
      <c r="P46" s="241"/>
      <c r="Q46" s="241"/>
      <c r="R46" s="514"/>
      <c r="S46" s="514"/>
      <c r="T46" s="514"/>
      <c r="U46" s="514"/>
      <c r="V46" s="514"/>
      <c r="W46" s="514"/>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241"/>
      <c r="GF46" s="241"/>
      <c r="GG46" s="241"/>
      <c r="GH46" s="241"/>
      <c r="GI46" s="241"/>
      <c r="GJ46" s="241"/>
      <c r="GK46" s="241"/>
      <c r="GL46" s="241"/>
      <c r="GM46" s="241"/>
      <c r="GN46" s="241"/>
      <c r="GO46" s="241"/>
      <c r="GP46" s="241"/>
      <c r="GQ46" s="241"/>
      <c r="GR46" s="241"/>
      <c r="GS46" s="241"/>
      <c r="GT46" s="241"/>
      <c r="GU46" s="241"/>
      <c r="GV46" s="241"/>
      <c r="GW46" s="241"/>
      <c r="GX46" s="241"/>
      <c r="GY46" s="241"/>
      <c r="GZ46" s="241"/>
      <c r="HA46" s="241"/>
      <c r="HB46" s="241"/>
      <c r="HC46" s="241"/>
      <c r="HD46" s="241"/>
      <c r="HE46" s="241"/>
      <c r="HF46" s="241"/>
      <c r="HG46" s="241"/>
      <c r="HH46" s="241"/>
      <c r="HI46" s="241"/>
      <c r="HJ46" s="241"/>
      <c r="HK46" s="241"/>
      <c r="HL46" s="241"/>
      <c r="HM46" s="241"/>
      <c r="HN46" s="241"/>
      <c r="HO46" s="241"/>
      <c r="HP46" s="241"/>
      <c r="HQ46" s="241"/>
      <c r="HR46" s="241"/>
      <c r="HS46" s="241"/>
      <c r="HT46" s="241"/>
      <c r="HU46" s="241"/>
      <c r="HV46" s="241"/>
      <c r="HW46" s="241"/>
      <c r="HX46" s="241"/>
      <c r="HY46" s="241"/>
      <c r="HZ46" s="241"/>
      <c r="IA46" s="241"/>
      <c r="IB46" s="241"/>
      <c r="IC46" s="241"/>
      <c r="ID46" s="241"/>
      <c r="IE46" s="241"/>
      <c r="IF46" s="241"/>
      <c r="IG46" s="241"/>
      <c r="IH46" s="241"/>
      <c r="II46" s="241"/>
      <c r="IJ46" s="241"/>
      <c r="IK46" s="241"/>
      <c r="IL46" s="241"/>
      <c r="IM46" s="241"/>
      <c r="IN46" s="241"/>
      <c r="IO46" s="241"/>
      <c r="IP46" s="241"/>
      <c r="IQ46" s="241"/>
      <c r="IR46" s="241"/>
      <c r="IS46" s="241"/>
      <c r="IT46" s="241"/>
      <c r="IU46" s="241"/>
      <c r="IV46" s="241"/>
      <c r="IW46" s="241"/>
    </row>
    <row r="47" spans="1:257" s="242" customFormat="1" ht="31.15" hidden="1" customHeight="1">
      <c r="A47" s="506"/>
      <c r="B47" s="495"/>
      <c r="C47" s="495"/>
      <c r="D47" s="281"/>
      <c r="E47" s="495"/>
      <c r="F47" s="495"/>
      <c r="G47" s="492"/>
      <c r="H47" s="495"/>
      <c r="I47" s="279"/>
      <c r="J47" s="280"/>
      <c r="K47" s="216" t="str">
        <f>IFERROR(CONCATENATE(INDEX('8- Politicas de admiistracion '!$B$16:$F$53,MATCH('5-. Identificación de Riesgos'!J47,'8- Politicas de admiistracion '!$C$16:$C$54,0),1)," - ",L47),"")</f>
        <v/>
      </c>
      <c r="L47" s="282"/>
      <c r="M47" s="497"/>
      <c r="N47" s="503"/>
      <c r="O47" s="516"/>
      <c r="P47" s="241"/>
      <c r="Q47" s="241"/>
      <c r="R47" s="514"/>
      <c r="S47" s="514"/>
      <c r="T47" s="514"/>
      <c r="U47" s="514"/>
      <c r="V47" s="514"/>
      <c r="W47" s="514"/>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c r="GE47" s="241"/>
      <c r="GF47" s="241"/>
      <c r="GG47" s="241"/>
      <c r="GH47" s="241"/>
      <c r="GI47" s="241"/>
      <c r="GJ47" s="241"/>
      <c r="GK47" s="241"/>
      <c r="GL47" s="241"/>
      <c r="GM47" s="241"/>
      <c r="GN47" s="241"/>
      <c r="GO47" s="241"/>
      <c r="GP47" s="241"/>
      <c r="GQ47" s="241"/>
      <c r="GR47" s="241"/>
      <c r="GS47" s="241"/>
      <c r="GT47" s="241"/>
      <c r="GU47" s="241"/>
      <c r="GV47" s="241"/>
      <c r="GW47" s="241"/>
      <c r="GX47" s="241"/>
      <c r="GY47" s="241"/>
      <c r="GZ47" s="241"/>
      <c r="HA47" s="241"/>
      <c r="HB47" s="241"/>
      <c r="HC47" s="241"/>
      <c r="HD47" s="241"/>
      <c r="HE47" s="241"/>
      <c r="HF47" s="241"/>
      <c r="HG47" s="241"/>
      <c r="HH47" s="241"/>
      <c r="HI47" s="241"/>
      <c r="HJ47" s="241"/>
      <c r="HK47" s="241"/>
      <c r="HL47" s="241"/>
      <c r="HM47" s="241"/>
      <c r="HN47" s="241"/>
      <c r="HO47" s="241"/>
      <c r="HP47" s="241"/>
      <c r="HQ47" s="241"/>
      <c r="HR47" s="241"/>
      <c r="HS47" s="241"/>
      <c r="HT47" s="241"/>
      <c r="HU47" s="241"/>
      <c r="HV47" s="241"/>
      <c r="HW47" s="241"/>
      <c r="HX47" s="241"/>
      <c r="HY47" s="241"/>
      <c r="HZ47" s="241"/>
      <c r="IA47" s="241"/>
      <c r="IB47" s="241"/>
      <c r="IC47" s="241"/>
      <c r="ID47" s="241"/>
      <c r="IE47" s="241"/>
      <c r="IF47" s="241"/>
      <c r="IG47" s="241"/>
      <c r="IH47" s="241"/>
      <c r="II47" s="241"/>
      <c r="IJ47" s="241"/>
      <c r="IK47" s="241"/>
      <c r="IL47" s="241"/>
      <c r="IM47" s="241"/>
      <c r="IN47" s="241"/>
      <c r="IO47" s="241"/>
      <c r="IP47" s="241"/>
      <c r="IQ47" s="241"/>
      <c r="IR47" s="241"/>
      <c r="IS47" s="241"/>
      <c r="IT47" s="241"/>
      <c r="IU47" s="241"/>
      <c r="IV47" s="241"/>
      <c r="IW47" s="241"/>
    </row>
    <row r="48" spans="1:257" s="242" customFormat="1" ht="41.45" hidden="1" customHeight="1">
      <c r="A48" s="506"/>
      <c r="B48" s="495"/>
      <c r="C48" s="495"/>
      <c r="D48" s="281"/>
      <c r="E48" s="495"/>
      <c r="F48" s="495"/>
      <c r="G48" s="492"/>
      <c r="H48" s="495"/>
      <c r="I48" s="279"/>
      <c r="J48" s="280"/>
      <c r="K48" s="216" t="str">
        <f>IFERROR(CONCATENATE(INDEX('8- Politicas de admiistracion '!$B$16:$F$53,MATCH('5-. Identificación de Riesgos'!J48,'8- Politicas de admiistracion '!$C$16:$C$54,0),1)," - ",L48),"")</f>
        <v/>
      </c>
      <c r="L48" s="231"/>
      <c r="M48" s="497"/>
      <c r="N48" s="503"/>
      <c r="O48" s="516"/>
      <c r="P48" s="241"/>
      <c r="Q48" s="241"/>
      <c r="R48" s="514"/>
      <c r="S48" s="514"/>
      <c r="T48" s="514"/>
      <c r="U48" s="514"/>
      <c r="V48" s="514"/>
      <c r="W48" s="514"/>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c r="DE48" s="241"/>
      <c r="DF48" s="241"/>
      <c r="DG48" s="241"/>
      <c r="DH48" s="241"/>
      <c r="DI48" s="241"/>
      <c r="DJ48" s="241"/>
      <c r="DK48" s="241"/>
      <c r="DL48" s="241"/>
      <c r="DM48" s="241"/>
      <c r="DN48" s="241"/>
      <c r="DO48" s="241"/>
      <c r="DP48" s="241"/>
      <c r="DQ48" s="241"/>
      <c r="DR48" s="241"/>
      <c r="DS48" s="241"/>
      <c r="DT48" s="241"/>
      <c r="DU48" s="241"/>
      <c r="DV48" s="241"/>
      <c r="DW48" s="241"/>
      <c r="DX48" s="241"/>
      <c r="DY48" s="241"/>
      <c r="DZ48" s="241"/>
      <c r="EA48" s="241"/>
      <c r="EB48" s="241"/>
      <c r="EC48" s="241"/>
      <c r="ED48" s="241"/>
      <c r="EE48" s="241"/>
      <c r="EF48" s="241"/>
      <c r="EG48" s="241"/>
      <c r="EH48" s="241"/>
      <c r="EI48" s="241"/>
      <c r="EJ48" s="241"/>
      <c r="EK48" s="241"/>
      <c r="EL48" s="241"/>
      <c r="EM48" s="241"/>
      <c r="EN48" s="241"/>
      <c r="EO48" s="241"/>
      <c r="EP48" s="241"/>
      <c r="EQ48" s="241"/>
      <c r="ER48" s="241"/>
      <c r="ES48" s="241"/>
      <c r="ET48" s="241"/>
      <c r="EU48" s="241"/>
      <c r="EV48" s="241"/>
      <c r="EW48" s="241"/>
      <c r="EX48" s="241"/>
      <c r="EY48" s="241"/>
      <c r="EZ48" s="241"/>
      <c r="FA48" s="241"/>
      <c r="FB48" s="241"/>
      <c r="FC48" s="241"/>
      <c r="FD48" s="241"/>
      <c r="FE48" s="241"/>
      <c r="FF48" s="241"/>
      <c r="FG48" s="241"/>
      <c r="FH48" s="241"/>
      <c r="FI48" s="241"/>
      <c r="FJ48" s="241"/>
      <c r="FK48" s="241"/>
      <c r="FL48" s="241"/>
      <c r="FM48" s="241"/>
      <c r="FN48" s="241"/>
      <c r="FO48" s="241"/>
      <c r="FP48" s="241"/>
      <c r="FQ48" s="241"/>
      <c r="FR48" s="241"/>
      <c r="FS48" s="241"/>
      <c r="FT48" s="241"/>
      <c r="FU48" s="241"/>
      <c r="FV48" s="241"/>
      <c r="FW48" s="241"/>
      <c r="FX48" s="241"/>
      <c r="FY48" s="241"/>
      <c r="FZ48" s="241"/>
      <c r="GA48" s="241"/>
      <c r="GB48" s="241"/>
      <c r="GC48" s="241"/>
      <c r="GD48" s="241"/>
      <c r="GE48" s="241"/>
      <c r="GF48" s="241"/>
      <c r="GG48" s="241"/>
      <c r="GH48" s="241"/>
      <c r="GI48" s="241"/>
      <c r="GJ48" s="241"/>
      <c r="GK48" s="241"/>
      <c r="GL48" s="241"/>
      <c r="GM48" s="241"/>
      <c r="GN48" s="241"/>
      <c r="GO48" s="241"/>
      <c r="GP48" s="241"/>
      <c r="GQ48" s="241"/>
      <c r="GR48" s="241"/>
      <c r="GS48" s="241"/>
      <c r="GT48" s="241"/>
      <c r="GU48" s="241"/>
      <c r="GV48" s="241"/>
      <c r="GW48" s="241"/>
      <c r="GX48" s="241"/>
      <c r="GY48" s="241"/>
      <c r="GZ48" s="241"/>
      <c r="HA48" s="241"/>
      <c r="HB48" s="241"/>
      <c r="HC48" s="241"/>
      <c r="HD48" s="241"/>
      <c r="HE48" s="241"/>
      <c r="HF48" s="241"/>
      <c r="HG48" s="241"/>
      <c r="HH48" s="241"/>
      <c r="HI48" s="241"/>
      <c r="HJ48" s="241"/>
      <c r="HK48" s="241"/>
      <c r="HL48" s="241"/>
      <c r="HM48" s="241"/>
      <c r="HN48" s="241"/>
      <c r="HO48" s="241"/>
      <c r="HP48" s="241"/>
      <c r="HQ48" s="241"/>
      <c r="HR48" s="241"/>
      <c r="HS48" s="241"/>
      <c r="HT48" s="241"/>
      <c r="HU48" s="241"/>
      <c r="HV48" s="241"/>
      <c r="HW48" s="241"/>
      <c r="HX48" s="241"/>
      <c r="HY48" s="241"/>
      <c r="HZ48" s="241"/>
      <c r="IA48" s="241"/>
      <c r="IB48" s="241"/>
      <c r="IC48" s="241"/>
      <c r="ID48" s="241"/>
      <c r="IE48" s="241"/>
      <c r="IF48" s="241"/>
      <c r="IG48" s="241"/>
      <c r="IH48" s="241"/>
      <c r="II48" s="241"/>
      <c r="IJ48" s="241"/>
      <c r="IK48" s="241"/>
      <c r="IL48" s="241"/>
      <c r="IM48" s="241"/>
      <c r="IN48" s="241"/>
      <c r="IO48" s="241"/>
      <c r="IP48" s="241"/>
      <c r="IQ48" s="241"/>
      <c r="IR48" s="241"/>
      <c r="IS48" s="241"/>
      <c r="IT48" s="241"/>
      <c r="IU48" s="241"/>
      <c r="IV48" s="241"/>
      <c r="IW48" s="241"/>
    </row>
    <row r="49" spans="1:257" s="242" customFormat="1" ht="17.25" customHeight="1" thickBot="1">
      <c r="A49" s="507"/>
      <c r="B49" s="501"/>
      <c r="C49" s="501"/>
      <c r="D49" s="283"/>
      <c r="E49" s="501"/>
      <c r="F49" s="501"/>
      <c r="G49" s="499"/>
      <c r="H49" s="501"/>
      <c r="I49" s="284"/>
      <c r="J49" s="285"/>
      <c r="K49" s="219" t="str">
        <f>IFERROR(CONCATENATE(INDEX('8- Politicas de admiistracion '!$B$16:$F$53,MATCH('5-. Identificación de Riesgos'!J49,'8- Politicas de admiistracion '!$C$16:$C$54,0),1)," - ",L49),"")</f>
        <v/>
      </c>
      <c r="L49" s="232"/>
      <c r="M49" s="509"/>
      <c r="N49" s="511"/>
      <c r="O49" s="516"/>
      <c r="P49" s="241"/>
      <c r="Q49" s="241"/>
      <c r="R49" s="514"/>
      <c r="S49" s="514"/>
      <c r="T49" s="514"/>
      <c r="U49" s="514"/>
      <c r="V49" s="514"/>
      <c r="W49" s="514"/>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c r="CZ49" s="241"/>
      <c r="DA49" s="241"/>
      <c r="DB49" s="241"/>
      <c r="DC49" s="241"/>
      <c r="DD49" s="241"/>
      <c r="DE49" s="241"/>
      <c r="DF49" s="241"/>
      <c r="DG49" s="241"/>
      <c r="DH49" s="241"/>
      <c r="DI49" s="241"/>
      <c r="DJ49" s="241"/>
      <c r="DK49" s="241"/>
      <c r="DL49" s="241"/>
      <c r="DM49" s="241"/>
      <c r="DN49" s="241"/>
      <c r="DO49" s="241"/>
      <c r="DP49" s="241"/>
      <c r="DQ49" s="241"/>
      <c r="DR49" s="241"/>
      <c r="DS49" s="241"/>
      <c r="DT49" s="241"/>
      <c r="DU49" s="241"/>
      <c r="DV49" s="241"/>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1"/>
      <c r="GE49" s="241"/>
      <c r="GF49" s="241"/>
      <c r="GG49" s="241"/>
      <c r="GH49" s="241"/>
      <c r="GI49" s="241"/>
      <c r="GJ49" s="241"/>
      <c r="GK49" s="241"/>
      <c r="GL49" s="241"/>
      <c r="GM49" s="241"/>
      <c r="GN49" s="241"/>
      <c r="GO49" s="241"/>
      <c r="GP49" s="241"/>
      <c r="GQ49" s="241"/>
      <c r="GR49" s="241"/>
      <c r="GS49" s="241"/>
      <c r="GT49" s="241"/>
      <c r="GU49" s="241"/>
      <c r="GV49" s="241"/>
      <c r="GW49" s="241"/>
      <c r="GX49" s="241"/>
      <c r="GY49" s="241"/>
      <c r="GZ49" s="241"/>
      <c r="HA49" s="241"/>
      <c r="HB49" s="241"/>
      <c r="HC49" s="241"/>
      <c r="HD49" s="241"/>
      <c r="HE49" s="241"/>
      <c r="HF49" s="241"/>
      <c r="HG49" s="241"/>
      <c r="HH49" s="241"/>
      <c r="HI49" s="241"/>
      <c r="HJ49" s="241"/>
      <c r="HK49" s="241"/>
      <c r="HL49" s="241"/>
      <c r="HM49" s="241"/>
      <c r="HN49" s="241"/>
      <c r="HO49" s="241"/>
      <c r="HP49" s="241"/>
      <c r="HQ49" s="241"/>
      <c r="HR49" s="241"/>
      <c r="HS49" s="241"/>
      <c r="HT49" s="241"/>
      <c r="HU49" s="241"/>
      <c r="HV49" s="241"/>
      <c r="HW49" s="241"/>
      <c r="HX49" s="241"/>
      <c r="HY49" s="241"/>
      <c r="HZ49" s="241"/>
      <c r="IA49" s="241"/>
      <c r="IB49" s="241"/>
      <c r="IC49" s="241"/>
      <c r="ID49" s="241"/>
      <c r="IE49" s="241"/>
      <c r="IF49" s="241"/>
      <c r="IG49" s="241"/>
      <c r="IH49" s="241"/>
      <c r="II49" s="241"/>
      <c r="IJ49" s="241"/>
      <c r="IK49" s="241"/>
      <c r="IL49" s="241"/>
      <c r="IM49" s="241"/>
      <c r="IN49" s="241"/>
      <c r="IO49" s="241"/>
      <c r="IP49" s="241"/>
      <c r="IQ49" s="241"/>
      <c r="IR49" s="241"/>
      <c r="IS49" s="241"/>
      <c r="IT49" s="241"/>
      <c r="IU49" s="241"/>
      <c r="IV49" s="241"/>
      <c r="IW49" s="241"/>
    </row>
    <row r="50" spans="1:257" s="242" customFormat="1" ht="30">
      <c r="A50" s="505">
        <v>5</v>
      </c>
      <c r="B50" s="500" t="s">
        <v>317</v>
      </c>
      <c r="C50" s="500" t="s">
        <v>318</v>
      </c>
      <c r="D50" s="214" t="s">
        <v>319</v>
      </c>
      <c r="E50" s="500"/>
      <c r="F50" s="500"/>
      <c r="G50" s="498" t="e">
        <f t="shared" ref="G50" si="3">F50/E50</f>
        <v>#DIV/0!</v>
      </c>
      <c r="H50" s="500" t="e">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#DIV/0!</v>
      </c>
      <c r="I50" s="276"/>
      <c r="J50" s="277"/>
      <c r="K50" s="227" t="str">
        <f>IFERROR(CONCATENATE(INDEX('8- Politicas de admiistracion '!$B$16:$F$53,MATCH('5-. Identificación de Riesgos'!J50,'8- Politicas de admiistracion '!$C$16:$C$54,0),1)," - ",L50),"")</f>
        <v/>
      </c>
      <c r="L50" s="229" t="str">
        <f>IFERROR(VLOOKUP(INDEX('8- Politicas de admiistracion '!$B$16:$F$53,MATCH('5-. Identificación de Riesgos'!J50,'8- Politicas de admiistracion '!$C$16:$C$54,0),1),'8- Politicas de admiistracion '!$B$16:$F$54,5,FALSE),"")</f>
        <v/>
      </c>
      <c r="M50" s="508" t="str">
        <f>IFERROR(CONCATENATE(INDEX('8- Politicas de admiistracion '!$B$16:$F$53,MATCH(ROUND(AVERAGE(L50:L59),0),'8- Politicas de admiistracion '!$F$16:$F$53,0),1)," - ",ROUND(AVERAGE(L50:L59),0)),"")</f>
        <v/>
      </c>
      <c r="N50" s="510" t="str">
        <f>IFERROR(CONCATENATE(VLOOKUP((LEFT(H50,LEN(H50)-4)&amp;LEFT(M50,LEN(M50)-4)),'9- Matriz de Calor '!$D$18:$E$42,2,0)," - ",RIGHT(H50,1)*RIGHT(M50,1)),"")</f>
        <v/>
      </c>
      <c r="O50" s="278"/>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c r="CZ50" s="241"/>
      <c r="DA50" s="241"/>
      <c r="DB50" s="241"/>
      <c r="DC50" s="241"/>
      <c r="DD50" s="241"/>
      <c r="DE50" s="241"/>
      <c r="DF50" s="241"/>
      <c r="DG50" s="241"/>
      <c r="DH50" s="241"/>
      <c r="DI50" s="241"/>
      <c r="DJ50" s="241"/>
      <c r="DK50" s="241"/>
      <c r="DL50" s="241"/>
      <c r="DM50" s="241"/>
      <c r="DN50" s="241"/>
      <c r="DO50" s="241"/>
      <c r="DP50" s="241"/>
      <c r="DQ50" s="241"/>
      <c r="DR50" s="241"/>
      <c r="DS50" s="241"/>
      <c r="DT50" s="241"/>
      <c r="DU50" s="241"/>
      <c r="DV50" s="241"/>
      <c r="DW50" s="241"/>
      <c r="DX50" s="241"/>
      <c r="DY50" s="241"/>
      <c r="DZ50" s="241"/>
      <c r="EA50" s="241"/>
      <c r="EB50" s="241"/>
      <c r="EC50" s="241"/>
      <c r="ED50" s="241"/>
      <c r="EE50" s="241"/>
      <c r="EF50" s="241"/>
      <c r="EG50" s="241"/>
      <c r="EH50" s="241"/>
      <c r="EI50" s="241"/>
      <c r="EJ50" s="241"/>
      <c r="EK50" s="241"/>
      <c r="EL50" s="241"/>
      <c r="EM50" s="241"/>
      <c r="EN50" s="241"/>
      <c r="EO50" s="241"/>
      <c r="EP50" s="241"/>
      <c r="EQ50" s="241"/>
      <c r="ER50" s="241"/>
      <c r="ES50" s="241"/>
      <c r="ET50" s="241"/>
      <c r="EU50" s="241"/>
      <c r="EV50" s="241"/>
      <c r="EW50" s="241"/>
      <c r="EX50" s="241"/>
      <c r="EY50" s="241"/>
      <c r="EZ50" s="241"/>
      <c r="FA50" s="241"/>
      <c r="FB50" s="241"/>
      <c r="FC50" s="241"/>
      <c r="FD50" s="241"/>
      <c r="FE50" s="241"/>
      <c r="FF50" s="241"/>
      <c r="FG50" s="241"/>
      <c r="FH50" s="241"/>
      <c r="FI50" s="241"/>
      <c r="FJ50" s="241"/>
      <c r="FK50" s="241"/>
      <c r="FL50" s="241"/>
      <c r="FM50" s="241"/>
      <c r="FN50" s="241"/>
      <c r="FO50" s="241"/>
      <c r="FP50" s="241"/>
      <c r="FQ50" s="241"/>
      <c r="FR50" s="241"/>
      <c r="FS50" s="241"/>
      <c r="FT50" s="241"/>
      <c r="FU50" s="241"/>
      <c r="FV50" s="241"/>
      <c r="FW50" s="241"/>
      <c r="FX50" s="241"/>
      <c r="FY50" s="241"/>
      <c r="FZ50" s="241"/>
      <c r="GA50" s="241"/>
      <c r="GB50" s="241"/>
      <c r="GC50" s="241"/>
      <c r="GD50" s="241"/>
      <c r="GE50" s="241"/>
      <c r="GF50" s="241"/>
      <c r="GG50" s="241"/>
      <c r="GH50" s="241"/>
      <c r="GI50" s="241"/>
      <c r="GJ50" s="241"/>
      <c r="GK50" s="241"/>
      <c r="GL50" s="241"/>
      <c r="GM50" s="241"/>
      <c r="GN50" s="241"/>
      <c r="GO50" s="241"/>
      <c r="GP50" s="241"/>
      <c r="GQ50" s="241"/>
      <c r="GR50" s="241"/>
      <c r="GS50" s="241"/>
      <c r="GT50" s="241"/>
      <c r="GU50" s="241"/>
      <c r="GV50" s="241"/>
      <c r="GW50" s="241"/>
      <c r="GX50" s="241"/>
      <c r="GY50" s="241"/>
      <c r="GZ50" s="241"/>
      <c r="HA50" s="241"/>
      <c r="HB50" s="241"/>
      <c r="HC50" s="241"/>
      <c r="HD50" s="241"/>
      <c r="HE50" s="241"/>
      <c r="HF50" s="241"/>
      <c r="HG50" s="241"/>
      <c r="HH50" s="241"/>
      <c r="HI50" s="241"/>
      <c r="HJ50" s="241"/>
      <c r="HK50" s="241"/>
      <c r="HL50" s="241"/>
      <c r="HM50" s="241"/>
      <c r="HN50" s="241"/>
      <c r="HO50" s="241"/>
      <c r="HP50" s="241"/>
      <c r="HQ50" s="241"/>
      <c r="HR50" s="241"/>
      <c r="HS50" s="241"/>
      <c r="HT50" s="241"/>
      <c r="HU50" s="241"/>
      <c r="HV50" s="241"/>
      <c r="HW50" s="241"/>
      <c r="HX50" s="241"/>
      <c r="HY50" s="241"/>
      <c r="HZ50" s="241"/>
      <c r="IA50" s="241"/>
      <c r="IB50" s="241"/>
      <c r="IC50" s="241"/>
      <c r="ID50" s="241"/>
      <c r="IE50" s="241"/>
      <c r="IF50" s="241"/>
      <c r="IG50" s="241"/>
      <c r="IH50" s="241"/>
      <c r="II50" s="241"/>
      <c r="IJ50" s="241"/>
      <c r="IK50" s="241"/>
      <c r="IL50" s="241"/>
      <c r="IM50" s="241"/>
      <c r="IN50" s="241"/>
      <c r="IO50" s="241"/>
      <c r="IP50" s="241"/>
      <c r="IQ50" s="241"/>
      <c r="IR50" s="241"/>
      <c r="IS50" s="241"/>
      <c r="IT50" s="241"/>
      <c r="IU50" s="241"/>
      <c r="IV50" s="241"/>
      <c r="IW50" s="241"/>
    </row>
    <row r="51" spans="1:257" s="242" customFormat="1" ht="30">
      <c r="A51" s="506"/>
      <c r="B51" s="495"/>
      <c r="C51" s="495"/>
      <c r="D51" s="233" t="s">
        <v>320</v>
      </c>
      <c r="E51" s="495"/>
      <c r="F51" s="495"/>
      <c r="G51" s="492"/>
      <c r="H51" s="495"/>
      <c r="I51" s="279"/>
      <c r="J51" s="280"/>
      <c r="K51" s="216" t="str">
        <f>IFERROR(CONCATENATE(INDEX('8- Politicas de admiistracion '!$B$16:$F$53,MATCH('5-. Identificación de Riesgos'!J51,'8- Politicas de admiistracion '!$C$16:$C$54,0),1)," - ",L51),"")</f>
        <v/>
      </c>
      <c r="L51" s="230" t="str">
        <f>IFERROR(VLOOKUP(INDEX('8- Politicas de admiistracion '!$B$16:$F$53,MATCH('5-. Identificación de Riesgos'!J51,'8- Politicas de admiistracion '!$C$16:$C$54,0),1),'8- Politicas de admiistracion '!$B$16:$F$54,5,FALSE),"")</f>
        <v/>
      </c>
      <c r="M51" s="497"/>
      <c r="N51" s="503"/>
      <c r="O51" s="278"/>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41"/>
      <c r="CZ51" s="241"/>
      <c r="DA51" s="241"/>
      <c r="DB51" s="241"/>
      <c r="DC51" s="241"/>
      <c r="DD51" s="241"/>
      <c r="DE51" s="241"/>
      <c r="DF51" s="241"/>
      <c r="DG51" s="241"/>
      <c r="DH51" s="241"/>
      <c r="DI51" s="241"/>
      <c r="DJ51" s="241"/>
      <c r="DK51" s="241"/>
      <c r="DL51" s="241"/>
      <c r="DM51" s="241"/>
      <c r="DN51" s="241"/>
      <c r="DO51" s="241"/>
      <c r="DP51" s="241"/>
      <c r="DQ51" s="241"/>
      <c r="DR51" s="241"/>
      <c r="DS51" s="241"/>
      <c r="DT51" s="241"/>
      <c r="DU51" s="241"/>
      <c r="DV51" s="241"/>
      <c r="DW51" s="241"/>
      <c r="DX51" s="241"/>
      <c r="DY51" s="241"/>
      <c r="DZ51" s="241"/>
      <c r="EA51" s="241"/>
      <c r="EB51" s="241"/>
      <c r="EC51" s="241"/>
      <c r="ED51" s="241"/>
      <c r="EE51" s="241"/>
      <c r="EF51" s="241"/>
      <c r="EG51" s="241"/>
      <c r="EH51" s="241"/>
      <c r="EI51" s="241"/>
      <c r="EJ51" s="241"/>
      <c r="EK51" s="241"/>
      <c r="EL51" s="241"/>
      <c r="EM51" s="241"/>
      <c r="EN51" s="241"/>
      <c r="EO51" s="241"/>
      <c r="EP51" s="241"/>
      <c r="EQ51" s="241"/>
      <c r="ER51" s="241"/>
      <c r="ES51" s="241"/>
      <c r="ET51" s="241"/>
      <c r="EU51" s="241"/>
      <c r="EV51" s="241"/>
      <c r="EW51" s="241"/>
      <c r="EX51" s="241"/>
      <c r="EY51" s="241"/>
      <c r="EZ51" s="241"/>
      <c r="FA51" s="241"/>
      <c r="FB51" s="241"/>
      <c r="FC51" s="241"/>
      <c r="FD51" s="241"/>
      <c r="FE51" s="241"/>
      <c r="FF51" s="241"/>
      <c r="FG51" s="241"/>
      <c r="FH51" s="241"/>
      <c r="FI51" s="241"/>
      <c r="FJ51" s="241"/>
      <c r="FK51" s="241"/>
      <c r="FL51" s="241"/>
      <c r="FM51" s="241"/>
      <c r="FN51" s="241"/>
      <c r="FO51" s="241"/>
      <c r="FP51" s="241"/>
      <c r="FQ51" s="241"/>
      <c r="FR51" s="241"/>
      <c r="FS51" s="241"/>
      <c r="FT51" s="241"/>
      <c r="FU51" s="241"/>
      <c r="FV51" s="241"/>
      <c r="FW51" s="241"/>
      <c r="FX51" s="241"/>
      <c r="FY51" s="241"/>
      <c r="FZ51" s="241"/>
      <c r="GA51" s="241"/>
      <c r="GB51" s="241"/>
      <c r="GC51" s="241"/>
      <c r="GD51" s="241"/>
      <c r="GE51" s="241"/>
      <c r="GF51" s="241"/>
      <c r="GG51" s="241"/>
      <c r="GH51" s="241"/>
      <c r="GI51" s="241"/>
      <c r="GJ51" s="241"/>
      <c r="GK51" s="241"/>
      <c r="GL51" s="241"/>
      <c r="GM51" s="241"/>
      <c r="GN51" s="241"/>
      <c r="GO51" s="241"/>
      <c r="GP51" s="241"/>
      <c r="GQ51" s="241"/>
      <c r="GR51" s="241"/>
      <c r="GS51" s="241"/>
      <c r="GT51" s="241"/>
      <c r="GU51" s="241"/>
      <c r="GV51" s="241"/>
      <c r="GW51" s="241"/>
      <c r="GX51" s="241"/>
      <c r="GY51" s="241"/>
      <c r="GZ51" s="241"/>
      <c r="HA51" s="241"/>
      <c r="HB51" s="241"/>
      <c r="HC51" s="241"/>
      <c r="HD51" s="241"/>
      <c r="HE51" s="241"/>
      <c r="HF51" s="241"/>
      <c r="HG51" s="241"/>
      <c r="HH51" s="241"/>
      <c r="HI51" s="241"/>
      <c r="HJ51" s="241"/>
      <c r="HK51" s="241"/>
      <c r="HL51" s="241"/>
      <c r="HM51" s="241"/>
      <c r="HN51" s="241"/>
      <c r="HO51" s="241"/>
      <c r="HP51" s="241"/>
      <c r="HQ51" s="241"/>
      <c r="HR51" s="241"/>
      <c r="HS51" s="241"/>
      <c r="HT51" s="241"/>
      <c r="HU51" s="241"/>
      <c r="HV51" s="241"/>
      <c r="HW51" s="241"/>
      <c r="HX51" s="241"/>
      <c r="HY51" s="241"/>
      <c r="HZ51" s="241"/>
      <c r="IA51" s="241"/>
      <c r="IB51" s="241"/>
      <c r="IC51" s="241"/>
      <c r="ID51" s="241"/>
      <c r="IE51" s="241"/>
      <c r="IF51" s="241"/>
      <c r="IG51" s="241"/>
      <c r="IH51" s="241"/>
      <c r="II51" s="241"/>
      <c r="IJ51" s="241"/>
      <c r="IK51" s="241"/>
      <c r="IL51" s="241"/>
      <c r="IM51" s="241"/>
      <c r="IN51" s="241"/>
      <c r="IO51" s="241"/>
      <c r="IP51" s="241"/>
      <c r="IQ51" s="241"/>
      <c r="IR51" s="241"/>
      <c r="IS51" s="241"/>
      <c r="IT51" s="241"/>
      <c r="IU51" s="241"/>
      <c r="IV51" s="241"/>
      <c r="IW51" s="241"/>
    </row>
    <row r="52" spans="1:257" s="242" customFormat="1" ht="102" customHeight="1">
      <c r="A52" s="506"/>
      <c r="B52" s="495"/>
      <c r="C52" s="495"/>
      <c r="D52" s="234" t="s">
        <v>323</v>
      </c>
      <c r="E52" s="495"/>
      <c r="F52" s="495"/>
      <c r="G52" s="492"/>
      <c r="H52" s="495"/>
      <c r="I52" s="279"/>
      <c r="J52" s="280"/>
      <c r="K52" s="216" t="str">
        <f>IFERROR(CONCATENATE(INDEX('8- Politicas de admiistracion '!$B$16:$F$53,MATCH('5-. Identificación de Riesgos'!J52,'8- Politicas de admiistracion '!$C$16:$C$54,0),1)," - ",L52),"")</f>
        <v/>
      </c>
      <c r="L52" s="231"/>
      <c r="M52" s="497"/>
      <c r="N52" s="503"/>
      <c r="O52" s="278"/>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c r="CO52" s="241"/>
      <c r="CP52" s="241"/>
      <c r="CQ52" s="241"/>
      <c r="CR52" s="241"/>
      <c r="CS52" s="241"/>
      <c r="CT52" s="241"/>
      <c r="CU52" s="241"/>
      <c r="CV52" s="241"/>
      <c r="CW52" s="241"/>
      <c r="CX52" s="241"/>
      <c r="CY52" s="241"/>
      <c r="CZ52" s="241"/>
      <c r="DA52" s="241"/>
      <c r="DB52" s="241"/>
      <c r="DC52" s="241"/>
      <c r="DD52" s="241"/>
      <c r="DE52" s="241"/>
      <c r="DF52" s="241"/>
      <c r="DG52" s="241"/>
      <c r="DH52" s="241"/>
      <c r="DI52" s="241"/>
      <c r="DJ52" s="241"/>
      <c r="DK52" s="241"/>
      <c r="DL52" s="241"/>
      <c r="DM52" s="241"/>
      <c r="DN52" s="241"/>
      <c r="DO52" s="241"/>
      <c r="DP52" s="241"/>
      <c r="DQ52" s="241"/>
      <c r="DR52" s="241"/>
      <c r="DS52" s="241"/>
      <c r="DT52" s="241"/>
      <c r="DU52" s="241"/>
      <c r="DV52" s="241"/>
      <c r="DW52" s="241"/>
      <c r="DX52" s="241"/>
      <c r="DY52" s="241"/>
      <c r="DZ52" s="241"/>
      <c r="EA52" s="241"/>
      <c r="EB52" s="241"/>
      <c r="EC52" s="241"/>
      <c r="ED52" s="241"/>
      <c r="EE52" s="241"/>
      <c r="EF52" s="241"/>
      <c r="EG52" s="241"/>
      <c r="EH52" s="241"/>
      <c r="EI52" s="241"/>
      <c r="EJ52" s="241"/>
      <c r="EK52" s="241"/>
      <c r="EL52" s="241"/>
      <c r="EM52" s="241"/>
      <c r="EN52" s="241"/>
      <c r="EO52" s="241"/>
      <c r="EP52" s="241"/>
      <c r="EQ52" s="241"/>
      <c r="ER52" s="241"/>
      <c r="ES52" s="241"/>
      <c r="ET52" s="241"/>
      <c r="EU52" s="241"/>
      <c r="EV52" s="241"/>
      <c r="EW52" s="241"/>
      <c r="EX52" s="241"/>
      <c r="EY52" s="241"/>
      <c r="EZ52" s="241"/>
      <c r="FA52" s="241"/>
      <c r="FB52" s="241"/>
      <c r="FC52" s="241"/>
      <c r="FD52" s="241"/>
      <c r="FE52" s="241"/>
      <c r="FF52" s="241"/>
      <c r="FG52" s="241"/>
      <c r="FH52" s="241"/>
      <c r="FI52" s="241"/>
      <c r="FJ52" s="241"/>
      <c r="FK52" s="241"/>
      <c r="FL52" s="241"/>
      <c r="FM52" s="241"/>
      <c r="FN52" s="241"/>
      <c r="FO52" s="241"/>
      <c r="FP52" s="241"/>
      <c r="FQ52" s="241"/>
      <c r="FR52" s="241"/>
      <c r="FS52" s="241"/>
      <c r="FT52" s="241"/>
      <c r="FU52" s="241"/>
      <c r="FV52" s="241"/>
      <c r="FW52" s="241"/>
      <c r="FX52" s="241"/>
      <c r="FY52" s="241"/>
      <c r="FZ52" s="241"/>
      <c r="GA52" s="241"/>
      <c r="GB52" s="241"/>
      <c r="GC52" s="241"/>
      <c r="GD52" s="241"/>
      <c r="GE52" s="241"/>
      <c r="GF52" s="241"/>
      <c r="GG52" s="241"/>
      <c r="GH52" s="241"/>
      <c r="GI52" s="241"/>
      <c r="GJ52" s="241"/>
      <c r="GK52" s="241"/>
      <c r="GL52" s="241"/>
      <c r="GM52" s="241"/>
      <c r="GN52" s="241"/>
      <c r="GO52" s="241"/>
      <c r="GP52" s="241"/>
      <c r="GQ52" s="241"/>
      <c r="GR52" s="241"/>
      <c r="GS52" s="241"/>
      <c r="GT52" s="241"/>
      <c r="GU52" s="241"/>
      <c r="GV52" s="241"/>
      <c r="GW52" s="241"/>
      <c r="GX52" s="241"/>
      <c r="GY52" s="241"/>
      <c r="GZ52" s="241"/>
      <c r="HA52" s="241"/>
      <c r="HB52" s="241"/>
      <c r="HC52" s="241"/>
      <c r="HD52" s="241"/>
      <c r="HE52" s="241"/>
      <c r="HF52" s="241"/>
      <c r="HG52" s="241"/>
      <c r="HH52" s="241"/>
      <c r="HI52" s="241"/>
      <c r="HJ52" s="241"/>
      <c r="HK52" s="241"/>
      <c r="HL52" s="241"/>
      <c r="HM52" s="241"/>
      <c r="HN52" s="241"/>
      <c r="HO52" s="241"/>
      <c r="HP52" s="241"/>
      <c r="HQ52" s="241"/>
      <c r="HR52" s="241"/>
      <c r="HS52" s="241"/>
      <c r="HT52" s="241"/>
      <c r="HU52" s="241"/>
      <c r="HV52" s="241"/>
      <c r="HW52" s="241"/>
      <c r="HX52" s="241"/>
      <c r="HY52" s="241"/>
      <c r="HZ52" s="241"/>
      <c r="IA52" s="241"/>
      <c r="IB52" s="241"/>
      <c r="IC52" s="241"/>
      <c r="ID52" s="241"/>
      <c r="IE52" s="241"/>
      <c r="IF52" s="241"/>
      <c r="IG52" s="241"/>
      <c r="IH52" s="241"/>
      <c r="II52" s="241"/>
      <c r="IJ52" s="241"/>
      <c r="IK52" s="241"/>
      <c r="IL52" s="241"/>
      <c r="IM52" s="241"/>
      <c r="IN52" s="241"/>
      <c r="IO52" s="241"/>
      <c r="IP52" s="241"/>
      <c r="IQ52" s="241"/>
      <c r="IR52" s="241"/>
      <c r="IS52" s="241"/>
      <c r="IT52" s="241"/>
      <c r="IU52" s="241"/>
      <c r="IV52" s="241"/>
      <c r="IW52" s="241"/>
    </row>
    <row r="53" spans="1:257" s="242" customFormat="1" ht="28.5" customHeight="1">
      <c r="A53" s="506"/>
      <c r="B53" s="495"/>
      <c r="C53" s="495"/>
      <c r="D53" s="281" t="s">
        <v>325</v>
      </c>
      <c r="E53" s="495"/>
      <c r="F53" s="495"/>
      <c r="G53" s="492"/>
      <c r="H53" s="495"/>
      <c r="I53" s="279"/>
      <c r="J53" s="280"/>
      <c r="K53" s="216" t="str">
        <f>IFERROR(CONCATENATE(INDEX('8- Politicas de admiistracion '!$B$16:$F$53,MATCH('5-. Identificación de Riesgos'!J53,'8- Politicas de admiistracion '!$C$16:$C$54,0),1)," - ",L53),"")</f>
        <v/>
      </c>
      <c r="L53" s="230" t="str">
        <f>IFERROR(VLOOKUP(INDEX('8- Politicas de admiistracion '!$B$16:$F$53,MATCH('5-. Identificación de Riesgos'!J53,'8- Politicas de admiistracion '!$C$16:$C$54,0),1),'8- Politicas de admiistracion '!$B$16:$F$54,5,FALSE),"")</f>
        <v/>
      </c>
      <c r="M53" s="497"/>
      <c r="N53" s="503"/>
      <c r="O53" s="278"/>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41"/>
      <c r="CZ53" s="241"/>
      <c r="DA53" s="241"/>
      <c r="DB53" s="241"/>
      <c r="DC53" s="241"/>
      <c r="DD53" s="241"/>
      <c r="DE53" s="241"/>
      <c r="DF53" s="241"/>
      <c r="DG53" s="241"/>
      <c r="DH53" s="241"/>
      <c r="DI53" s="241"/>
      <c r="DJ53" s="241"/>
      <c r="DK53" s="241"/>
      <c r="DL53" s="241"/>
      <c r="DM53" s="241"/>
      <c r="DN53" s="241"/>
      <c r="DO53" s="241"/>
      <c r="DP53" s="241"/>
      <c r="DQ53" s="241"/>
      <c r="DR53" s="241"/>
      <c r="DS53" s="241"/>
      <c r="DT53" s="241"/>
      <c r="DU53" s="241"/>
      <c r="DV53" s="241"/>
      <c r="DW53" s="241"/>
      <c r="DX53" s="241"/>
      <c r="DY53" s="241"/>
      <c r="DZ53" s="241"/>
      <c r="EA53" s="241"/>
      <c r="EB53" s="241"/>
      <c r="EC53" s="241"/>
      <c r="ED53" s="241"/>
      <c r="EE53" s="241"/>
      <c r="EF53" s="241"/>
      <c r="EG53" s="241"/>
      <c r="EH53" s="241"/>
      <c r="EI53" s="241"/>
      <c r="EJ53" s="241"/>
      <c r="EK53" s="241"/>
      <c r="EL53" s="241"/>
      <c r="EM53" s="241"/>
      <c r="EN53" s="241"/>
      <c r="EO53" s="241"/>
      <c r="EP53" s="241"/>
      <c r="EQ53" s="241"/>
      <c r="ER53" s="241"/>
      <c r="ES53" s="241"/>
      <c r="ET53" s="241"/>
      <c r="EU53" s="241"/>
      <c r="EV53" s="241"/>
      <c r="EW53" s="241"/>
      <c r="EX53" s="241"/>
      <c r="EY53" s="241"/>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1"/>
      <c r="FY53" s="241"/>
      <c r="FZ53" s="241"/>
      <c r="GA53" s="241"/>
      <c r="GB53" s="241"/>
      <c r="GC53" s="241"/>
      <c r="GD53" s="241"/>
      <c r="GE53" s="241"/>
      <c r="GF53" s="241"/>
      <c r="GG53" s="241"/>
      <c r="GH53" s="241"/>
      <c r="GI53" s="241"/>
      <c r="GJ53" s="241"/>
      <c r="GK53" s="241"/>
      <c r="GL53" s="241"/>
      <c r="GM53" s="241"/>
      <c r="GN53" s="241"/>
      <c r="GO53" s="241"/>
      <c r="GP53" s="241"/>
      <c r="GQ53" s="241"/>
      <c r="GR53" s="241"/>
      <c r="GS53" s="241"/>
      <c r="GT53" s="241"/>
      <c r="GU53" s="241"/>
      <c r="GV53" s="241"/>
      <c r="GW53" s="241"/>
      <c r="GX53" s="241"/>
      <c r="GY53" s="241"/>
      <c r="GZ53" s="241"/>
      <c r="HA53" s="241"/>
      <c r="HB53" s="241"/>
      <c r="HC53" s="241"/>
      <c r="HD53" s="241"/>
      <c r="HE53" s="241"/>
      <c r="HF53" s="241"/>
      <c r="HG53" s="241"/>
      <c r="HH53" s="241"/>
      <c r="HI53" s="241"/>
      <c r="HJ53" s="241"/>
      <c r="HK53" s="241"/>
      <c r="HL53" s="241"/>
      <c r="HM53" s="241"/>
      <c r="HN53" s="241"/>
      <c r="HO53" s="241"/>
      <c r="HP53" s="241"/>
      <c r="HQ53" s="241"/>
      <c r="HR53" s="241"/>
      <c r="HS53" s="241"/>
      <c r="HT53" s="241"/>
      <c r="HU53" s="241"/>
      <c r="HV53" s="241"/>
      <c r="HW53" s="241"/>
      <c r="HX53" s="241"/>
      <c r="HY53" s="241"/>
      <c r="HZ53" s="241"/>
      <c r="IA53" s="241"/>
      <c r="IB53" s="241"/>
      <c r="IC53" s="241"/>
      <c r="ID53" s="241"/>
      <c r="IE53" s="241"/>
      <c r="IF53" s="241"/>
      <c r="IG53" s="241"/>
      <c r="IH53" s="241"/>
      <c r="II53" s="241"/>
      <c r="IJ53" s="241"/>
      <c r="IK53" s="241"/>
      <c r="IL53" s="241"/>
      <c r="IM53" s="241"/>
      <c r="IN53" s="241"/>
      <c r="IO53" s="241"/>
      <c r="IP53" s="241"/>
      <c r="IQ53" s="241"/>
      <c r="IR53" s="241"/>
      <c r="IS53" s="241"/>
      <c r="IT53" s="241"/>
      <c r="IU53" s="241"/>
      <c r="IV53" s="241"/>
      <c r="IW53" s="241"/>
    </row>
    <row r="54" spans="1:257" s="242" customFormat="1" ht="15" hidden="1">
      <c r="A54" s="506"/>
      <c r="B54" s="495"/>
      <c r="C54" s="495"/>
      <c r="D54" s="281"/>
      <c r="E54" s="495"/>
      <c r="F54" s="495"/>
      <c r="G54" s="492"/>
      <c r="H54" s="495"/>
      <c r="I54" s="279"/>
      <c r="J54" s="280"/>
      <c r="K54" s="216" t="str">
        <f>IFERROR(CONCATENATE(INDEX('8- Politicas de admiistracion '!$B$16:$F$53,MATCH('5-. Identificación de Riesgos'!J54,'8- Politicas de admiistracion '!$C$16:$C$54,0),1)," - ",L54),"")</f>
        <v/>
      </c>
      <c r="L54" s="231"/>
      <c r="M54" s="497"/>
      <c r="N54" s="503"/>
      <c r="O54" s="278"/>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1"/>
      <c r="DD54" s="241"/>
      <c r="DE54" s="241"/>
      <c r="DF54" s="241"/>
      <c r="DG54" s="241"/>
      <c r="DH54" s="241"/>
      <c r="DI54" s="241"/>
      <c r="DJ54" s="241"/>
      <c r="DK54" s="241"/>
      <c r="DL54" s="241"/>
      <c r="DM54" s="241"/>
      <c r="DN54" s="241"/>
      <c r="DO54" s="241"/>
      <c r="DP54" s="241"/>
      <c r="DQ54" s="241"/>
      <c r="DR54" s="241"/>
      <c r="DS54" s="241"/>
      <c r="DT54" s="241"/>
      <c r="DU54" s="241"/>
      <c r="DV54" s="241"/>
      <c r="DW54" s="241"/>
      <c r="DX54" s="241"/>
      <c r="DY54" s="241"/>
      <c r="DZ54" s="241"/>
      <c r="EA54" s="241"/>
      <c r="EB54" s="241"/>
      <c r="EC54" s="241"/>
      <c r="ED54" s="241"/>
      <c r="EE54" s="241"/>
      <c r="EF54" s="241"/>
      <c r="EG54" s="241"/>
      <c r="EH54" s="241"/>
      <c r="EI54" s="241"/>
      <c r="EJ54" s="241"/>
      <c r="EK54" s="241"/>
      <c r="EL54" s="241"/>
      <c r="EM54" s="241"/>
      <c r="EN54" s="241"/>
      <c r="EO54" s="241"/>
      <c r="EP54" s="241"/>
      <c r="EQ54" s="241"/>
      <c r="ER54" s="241"/>
      <c r="ES54" s="241"/>
      <c r="ET54" s="241"/>
      <c r="EU54" s="241"/>
      <c r="EV54" s="241"/>
      <c r="EW54" s="241"/>
      <c r="EX54" s="241"/>
      <c r="EY54" s="241"/>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1"/>
      <c r="FY54" s="241"/>
      <c r="FZ54" s="241"/>
      <c r="GA54" s="241"/>
      <c r="GB54" s="241"/>
      <c r="GC54" s="241"/>
      <c r="GD54" s="241"/>
      <c r="GE54" s="241"/>
      <c r="GF54" s="241"/>
      <c r="GG54" s="241"/>
      <c r="GH54" s="241"/>
      <c r="GI54" s="241"/>
      <c r="GJ54" s="241"/>
      <c r="GK54" s="241"/>
      <c r="GL54" s="241"/>
      <c r="GM54" s="241"/>
      <c r="GN54" s="241"/>
      <c r="GO54" s="241"/>
      <c r="GP54" s="241"/>
      <c r="GQ54" s="241"/>
      <c r="GR54" s="241"/>
      <c r="GS54" s="241"/>
      <c r="GT54" s="241"/>
      <c r="GU54" s="241"/>
      <c r="GV54" s="241"/>
      <c r="GW54" s="241"/>
      <c r="GX54" s="241"/>
      <c r="GY54" s="241"/>
      <c r="GZ54" s="241"/>
      <c r="HA54" s="241"/>
      <c r="HB54" s="241"/>
      <c r="HC54" s="241"/>
      <c r="HD54" s="241"/>
      <c r="HE54" s="241"/>
      <c r="HF54" s="241"/>
      <c r="HG54" s="241"/>
      <c r="HH54" s="241"/>
      <c r="HI54" s="241"/>
      <c r="HJ54" s="241"/>
      <c r="HK54" s="241"/>
      <c r="HL54" s="241"/>
      <c r="HM54" s="241"/>
      <c r="HN54" s="241"/>
      <c r="HO54" s="241"/>
      <c r="HP54" s="241"/>
      <c r="HQ54" s="241"/>
      <c r="HR54" s="241"/>
      <c r="HS54" s="241"/>
      <c r="HT54" s="241"/>
      <c r="HU54" s="241"/>
      <c r="HV54" s="241"/>
      <c r="HW54" s="241"/>
      <c r="HX54" s="241"/>
      <c r="HY54" s="241"/>
      <c r="HZ54" s="241"/>
      <c r="IA54" s="241"/>
      <c r="IB54" s="241"/>
      <c r="IC54" s="241"/>
      <c r="ID54" s="241"/>
      <c r="IE54" s="241"/>
      <c r="IF54" s="241"/>
      <c r="IG54" s="241"/>
      <c r="IH54" s="241"/>
      <c r="II54" s="241"/>
      <c r="IJ54" s="241"/>
      <c r="IK54" s="241"/>
      <c r="IL54" s="241"/>
      <c r="IM54" s="241"/>
      <c r="IN54" s="241"/>
      <c r="IO54" s="241"/>
      <c r="IP54" s="241"/>
      <c r="IQ54" s="241"/>
      <c r="IR54" s="241"/>
      <c r="IS54" s="241"/>
      <c r="IT54" s="241"/>
      <c r="IU54" s="241"/>
      <c r="IV54" s="241"/>
      <c r="IW54" s="241"/>
    </row>
    <row r="55" spans="1:257" s="242" customFormat="1" ht="15" hidden="1">
      <c r="A55" s="506"/>
      <c r="B55" s="495"/>
      <c r="C55" s="495"/>
      <c r="D55" s="281"/>
      <c r="E55" s="495"/>
      <c r="F55" s="495"/>
      <c r="G55" s="492"/>
      <c r="H55" s="495"/>
      <c r="I55" s="279"/>
      <c r="J55" s="280"/>
      <c r="K55" s="216" t="str">
        <f>IFERROR(CONCATENATE(INDEX('8- Politicas de admiistracion '!$B$16:$F$53,MATCH('5-. Identificación de Riesgos'!J55,'8- Politicas de admiistracion '!$C$16:$C$54,0),1)," - ",L55),"")</f>
        <v/>
      </c>
      <c r="L55" s="230" t="str">
        <f>IFERROR(VLOOKUP(INDEX('8- Politicas de admiistracion '!$B$16:$F$53,MATCH('5-. Identificación de Riesgos'!J55,'8- Politicas de admiistracion '!$C$16:$C$54,0),1),'8- Politicas de admiistracion '!$B$16:$F$54,5,FALSE),"")</f>
        <v/>
      </c>
      <c r="M55" s="497"/>
      <c r="N55" s="503"/>
      <c r="O55" s="278"/>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1"/>
      <c r="DD55" s="241"/>
      <c r="DE55" s="241"/>
      <c r="DF55" s="241"/>
      <c r="DG55" s="241"/>
      <c r="DH55" s="241"/>
      <c r="DI55" s="241"/>
      <c r="DJ55" s="241"/>
      <c r="DK55" s="241"/>
      <c r="DL55" s="241"/>
      <c r="DM55" s="241"/>
      <c r="DN55" s="241"/>
      <c r="DO55" s="241"/>
      <c r="DP55" s="241"/>
      <c r="DQ55" s="241"/>
      <c r="DR55" s="241"/>
      <c r="DS55" s="241"/>
      <c r="DT55" s="241"/>
      <c r="DU55" s="241"/>
      <c r="DV55" s="241"/>
      <c r="DW55" s="241"/>
      <c r="DX55" s="241"/>
      <c r="DY55" s="241"/>
      <c r="DZ55" s="241"/>
      <c r="EA55" s="241"/>
      <c r="EB55" s="241"/>
      <c r="EC55" s="241"/>
      <c r="ED55" s="241"/>
      <c r="EE55" s="241"/>
      <c r="EF55" s="241"/>
      <c r="EG55" s="241"/>
      <c r="EH55" s="241"/>
      <c r="EI55" s="241"/>
      <c r="EJ55" s="241"/>
      <c r="EK55" s="241"/>
      <c r="EL55" s="241"/>
      <c r="EM55" s="241"/>
      <c r="EN55" s="241"/>
      <c r="EO55" s="241"/>
      <c r="EP55" s="241"/>
      <c r="EQ55" s="241"/>
      <c r="ER55" s="241"/>
      <c r="ES55" s="241"/>
      <c r="ET55" s="241"/>
      <c r="EU55" s="241"/>
      <c r="EV55" s="241"/>
      <c r="EW55" s="241"/>
      <c r="EX55" s="241"/>
      <c r="EY55" s="241"/>
      <c r="EZ55" s="241"/>
      <c r="FA55" s="241"/>
      <c r="FB55" s="241"/>
      <c r="FC55" s="241"/>
      <c r="FD55" s="241"/>
      <c r="FE55" s="241"/>
      <c r="FF55" s="241"/>
      <c r="FG55" s="241"/>
      <c r="FH55" s="241"/>
      <c r="FI55" s="241"/>
      <c r="FJ55" s="241"/>
      <c r="FK55" s="241"/>
      <c r="FL55" s="241"/>
      <c r="FM55" s="241"/>
      <c r="FN55" s="241"/>
      <c r="FO55" s="241"/>
      <c r="FP55" s="241"/>
      <c r="FQ55" s="241"/>
      <c r="FR55" s="241"/>
      <c r="FS55" s="241"/>
      <c r="FT55" s="241"/>
      <c r="FU55" s="241"/>
      <c r="FV55" s="241"/>
      <c r="FW55" s="241"/>
      <c r="FX55" s="241"/>
      <c r="FY55" s="241"/>
      <c r="FZ55" s="241"/>
      <c r="GA55" s="241"/>
      <c r="GB55" s="241"/>
      <c r="GC55" s="241"/>
      <c r="GD55" s="241"/>
      <c r="GE55" s="241"/>
      <c r="GF55" s="241"/>
      <c r="GG55" s="241"/>
      <c r="GH55" s="241"/>
      <c r="GI55" s="241"/>
      <c r="GJ55" s="241"/>
      <c r="GK55" s="241"/>
      <c r="GL55" s="241"/>
      <c r="GM55" s="241"/>
      <c r="GN55" s="241"/>
      <c r="GO55" s="241"/>
      <c r="GP55" s="241"/>
      <c r="GQ55" s="241"/>
      <c r="GR55" s="241"/>
      <c r="GS55" s="241"/>
      <c r="GT55" s="241"/>
      <c r="GU55" s="241"/>
      <c r="GV55" s="241"/>
      <c r="GW55" s="241"/>
      <c r="GX55" s="241"/>
      <c r="GY55" s="241"/>
      <c r="GZ55" s="241"/>
      <c r="HA55" s="241"/>
      <c r="HB55" s="241"/>
      <c r="HC55" s="241"/>
      <c r="HD55" s="241"/>
      <c r="HE55" s="241"/>
      <c r="HF55" s="241"/>
      <c r="HG55" s="241"/>
      <c r="HH55" s="241"/>
      <c r="HI55" s="241"/>
      <c r="HJ55" s="241"/>
      <c r="HK55" s="241"/>
      <c r="HL55" s="241"/>
      <c r="HM55" s="241"/>
      <c r="HN55" s="241"/>
      <c r="HO55" s="241"/>
      <c r="HP55" s="241"/>
      <c r="HQ55" s="241"/>
      <c r="HR55" s="241"/>
      <c r="HS55" s="241"/>
      <c r="HT55" s="241"/>
      <c r="HU55" s="241"/>
      <c r="HV55" s="241"/>
      <c r="HW55" s="241"/>
      <c r="HX55" s="241"/>
      <c r="HY55" s="241"/>
      <c r="HZ55" s="241"/>
      <c r="IA55" s="241"/>
      <c r="IB55" s="241"/>
      <c r="IC55" s="241"/>
      <c r="ID55" s="241"/>
      <c r="IE55" s="241"/>
      <c r="IF55" s="241"/>
      <c r="IG55" s="241"/>
      <c r="IH55" s="241"/>
      <c r="II55" s="241"/>
      <c r="IJ55" s="241"/>
      <c r="IK55" s="241"/>
      <c r="IL55" s="241"/>
      <c r="IM55" s="241"/>
      <c r="IN55" s="241"/>
      <c r="IO55" s="241"/>
      <c r="IP55" s="241"/>
      <c r="IQ55" s="241"/>
      <c r="IR55" s="241"/>
      <c r="IS55" s="241"/>
      <c r="IT55" s="241"/>
      <c r="IU55" s="241"/>
      <c r="IV55" s="241"/>
      <c r="IW55" s="241"/>
    </row>
    <row r="56" spans="1:257" s="242" customFormat="1" ht="15" hidden="1">
      <c r="A56" s="506"/>
      <c r="B56" s="495"/>
      <c r="C56" s="495"/>
      <c r="D56" s="281"/>
      <c r="E56" s="495"/>
      <c r="F56" s="495"/>
      <c r="G56" s="492"/>
      <c r="H56" s="495"/>
      <c r="I56" s="279"/>
      <c r="J56" s="280"/>
      <c r="K56" s="216" t="str">
        <f>IFERROR(CONCATENATE(INDEX('8- Politicas de admiistracion '!$B$16:$F$53,MATCH('5-. Identificación de Riesgos'!J56,'8- Politicas de admiistracion '!$C$16:$C$54,0),1)," - ",L56),"")</f>
        <v/>
      </c>
      <c r="L56" s="231"/>
      <c r="M56" s="497"/>
      <c r="N56" s="503"/>
      <c r="O56" s="278"/>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c r="CO56" s="241"/>
      <c r="CP56" s="241"/>
      <c r="CQ56" s="241"/>
      <c r="CR56" s="241"/>
      <c r="CS56" s="241"/>
      <c r="CT56" s="241"/>
      <c r="CU56" s="241"/>
      <c r="CV56" s="241"/>
      <c r="CW56" s="241"/>
      <c r="CX56" s="241"/>
      <c r="CY56" s="241"/>
      <c r="CZ56" s="241"/>
      <c r="DA56" s="241"/>
      <c r="DB56" s="241"/>
      <c r="DC56" s="241"/>
      <c r="DD56" s="241"/>
      <c r="DE56" s="241"/>
      <c r="DF56" s="241"/>
      <c r="DG56" s="241"/>
      <c r="DH56" s="241"/>
      <c r="DI56" s="241"/>
      <c r="DJ56" s="241"/>
      <c r="DK56" s="241"/>
      <c r="DL56" s="241"/>
      <c r="DM56" s="241"/>
      <c r="DN56" s="241"/>
      <c r="DO56" s="241"/>
      <c r="DP56" s="241"/>
      <c r="DQ56" s="241"/>
      <c r="DR56" s="241"/>
      <c r="DS56" s="241"/>
      <c r="DT56" s="241"/>
      <c r="DU56" s="241"/>
      <c r="DV56" s="241"/>
      <c r="DW56" s="241"/>
      <c r="DX56" s="241"/>
      <c r="DY56" s="241"/>
      <c r="DZ56" s="241"/>
      <c r="EA56" s="241"/>
      <c r="EB56" s="241"/>
      <c r="EC56" s="241"/>
      <c r="ED56" s="241"/>
      <c r="EE56" s="241"/>
      <c r="EF56" s="241"/>
      <c r="EG56" s="241"/>
      <c r="EH56" s="241"/>
      <c r="EI56" s="241"/>
      <c r="EJ56" s="241"/>
      <c r="EK56" s="241"/>
      <c r="EL56" s="241"/>
      <c r="EM56" s="241"/>
      <c r="EN56" s="241"/>
      <c r="EO56" s="241"/>
      <c r="EP56" s="241"/>
      <c r="EQ56" s="241"/>
      <c r="ER56" s="241"/>
      <c r="ES56" s="241"/>
      <c r="ET56" s="241"/>
      <c r="EU56" s="241"/>
      <c r="EV56" s="241"/>
      <c r="EW56" s="241"/>
      <c r="EX56" s="241"/>
      <c r="EY56" s="241"/>
      <c r="EZ56" s="241"/>
      <c r="FA56" s="241"/>
      <c r="FB56" s="241"/>
      <c r="FC56" s="241"/>
      <c r="FD56" s="241"/>
      <c r="FE56" s="241"/>
      <c r="FF56" s="241"/>
      <c r="FG56" s="241"/>
      <c r="FH56" s="241"/>
      <c r="FI56" s="241"/>
      <c r="FJ56" s="241"/>
      <c r="FK56" s="241"/>
      <c r="FL56" s="241"/>
      <c r="FM56" s="241"/>
      <c r="FN56" s="241"/>
      <c r="FO56" s="241"/>
      <c r="FP56" s="241"/>
      <c r="FQ56" s="241"/>
      <c r="FR56" s="241"/>
      <c r="FS56" s="241"/>
      <c r="FT56" s="241"/>
      <c r="FU56" s="241"/>
      <c r="FV56" s="241"/>
      <c r="FW56" s="241"/>
      <c r="FX56" s="241"/>
      <c r="FY56" s="241"/>
      <c r="FZ56" s="241"/>
      <c r="GA56" s="241"/>
      <c r="GB56" s="241"/>
      <c r="GC56" s="241"/>
      <c r="GD56" s="241"/>
      <c r="GE56" s="241"/>
      <c r="GF56" s="241"/>
      <c r="GG56" s="241"/>
      <c r="GH56" s="241"/>
      <c r="GI56" s="241"/>
      <c r="GJ56" s="241"/>
      <c r="GK56" s="241"/>
      <c r="GL56" s="241"/>
      <c r="GM56" s="241"/>
      <c r="GN56" s="241"/>
      <c r="GO56" s="241"/>
      <c r="GP56" s="241"/>
      <c r="GQ56" s="241"/>
      <c r="GR56" s="241"/>
      <c r="GS56" s="241"/>
      <c r="GT56" s="241"/>
      <c r="GU56" s="241"/>
      <c r="GV56" s="241"/>
      <c r="GW56" s="241"/>
      <c r="GX56" s="241"/>
      <c r="GY56" s="241"/>
      <c r="GZ56" s="241"/>
      <c r="HA56" s="241"/>
      <c r="HB56" s="241"/>
      <c r="HC56" s="241"/>
      <c r="HD56" s="241"/>
      <c r="HE56" s="241"/>
      <c r="HF56" s="241"/>
      <c r="HG56" s="241"/>
      <c r="HH56" s="241"/>
      <c r="HI56" s="241"/>
      <c r="HJ56" s="241"/>
      <c r="HK56" s="241"/>
      <c r="HL56" s="241"/>
      <c r="HM56" s="241"/>
      <c r="HN56" s="241"/>
      <c r="HO56" s="241"/>
      <c r="HP56" s="241"/>
      <c r="HQ56" s="241"/>
      <c r="HR56" s="241"/>
      <c r="HS56" s="241"/>
      <c r="HT56" s="241"/>
      <c r="HU56" s="241"/>
      <c r="HV56" s="241"/>
      <c r="HW56" s="241"/>
      <c r="HX56" s="241"/>
      <c r="HY56" s="241"/>
      <c r="HZ56" s="241"/>
      <c r="IA56" s="241"/>
      <c r="IB56" s="241"/>
      <c r="IC56" s="241"/>
      <c r="ID56" s="241"/>
      <c r="IE56" s="241"/>
      <c r="IF56" s="241"/>
      <c r="IG56" s="241"/>
      <c r="IH56" s="241"/>
      <c r="II56" s="241"/>
      <c r="IJ56" s="241"/>
      <c r="IK56" s="241"/>
      <c r="IL56" s="241"/>
      <c r="IM56" s="241"/>
      <c r="IN56" s="241"/>
      <c r="IO56" s="241"/>
      <c r="IP56" s="241"/>
      <c r="IQ56" s="241"/>
      <c r="IR56" s="241"/>
      <c r="IS56" s="241"/>
      <c r="IT56" s="241"/>
      <c r="IU56" s="241"/>
      <c r="IV56" s="241"/>
      <c r="IW56" s="241"/>
    </row>
    <row r="57" spans="1:257" s="242" customFormat="1" ht="15" hidden="1">
      <c r="A57" s="506"/>
      <c r="B57" s="495"/>
      <c r="C57" s="495"/>
      <c r="D57" s="281"/>
      <c r="E57" s="495"/>
      <c r="F57" s="495"/>
      <c r="G57" s="492"/>
      <c r="H57" s="495"/>
      <c r="I57" s="279"/>
      <c r="J57" s="280"/>
      <c r="K57" s="216" t="str">
        <f>IFERROR(CONCATENATE(INDEX('8- Politicas de admiistracion '!$B$16:$F$53,MATCH('5-. Identificación de Riesgos'!J57,'8- Politicas de admiistracion '!$C$16:$C$54,0),1)," - ",L57),"")</f>
        <v/>
      </c>
      <c r="L57" s="282"/>
      <c r="M57" s="497"/>
      <c r="N57" s="503"/>
      <c r="O57" s="278"/>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1"/>
      <c r="CQ57" s="241"/>
      <c r="CR57" s="241"/>
      <c r="CS57" s="241"/>
      <c r="CT57" s="241"/>
      <c r="CU57" s="241"/>
      <c r="CV57" s="241"/>
      <c r="CW57" s="241"/>
      <c r="CX57" s="241"/>
      <c r="CY57" s="241"/>
      <c r="CZ57" s="241"/>
      <c r="DA57" s="241"/>
      <c r="DB57" s="241"/>
      <c r="DC57" s="241"/>
      <c r="DD57" s="241"/>
      <c r="DE57" s="241"/>
      <c r="DF57" s="241"/>
      <c r="DG57" s="241"/>
      <c r="DH57" s="241"/>
      <c r="DI57" s="241"/>
      <c r="DJ57" s="241"/>
      <c r="DK57" s="241"/>
      <c r="DL57" s="241"/>
      <c r="DM57" s="241"/>
      <c r="DN57" s="241"/>
      <c r="DO57" s="241"/>
      <c r="DP57" s="241"/>
      <c r="DQ57" s="241"/>
      <c r="DR57" s="241"/>
      <c r="DS57" s="241"/>
      <c r="DT57" s="241"/>
      <c r="DU57" s="241"/>
      <c r="DV57" s="241"/>
      <c r="DW57" s="241"/>
      <c r="DX57" s="241"/>
      <c r="DY57" s="241"/>
      <c r="DZ57" s="241"/>
      <c r="EA57" s="241"/>
      <c r="EB57" s="241"/>
      <c r="EC57" s="241"/>
      <c r="ED57" s="241"/>
      <c r="EE57" s="241"/>
      <c r="EF57" s="241"/>
      <c r="EG57" s="241"/>
      <c r="EH57" s="241"/>
      <c r="EI57" s="241"/>
      <c r="EJ57" s="241"/>
      <c r="EK57" s="241"/>
      <c r="EL57" s="241"/>
      <c r="EM57" s="241"/>
      <c r="EN57" s="241"/>
      <c r="EO57" s="241"/>
      <c r="EP57" s="241"/>
      <c r="EQ57" s="241"/>
      <c r="ER57" s="241"/>
      <c r="ES57" s="241"/>
      <c r="ET57" s="241"/>
      <c r="EU57" s="241"/>
      <c r="EV57" s="241"/>
      <c r="EW57" s="241"/>
      <c r="EX57" s="241"/>
      <c r="EY57" s="241"/>
      <c r="EZ57" s="241"/>
      <c r="FA57" s="241"/>
      <c r="FB57" s="241"/>
      <c r="FC57" s="241"/>
      <c r="FD57" s="241"/>
      <c r="FE57" s="241"/>
      <c r="FF57" s="241"/>
      <c r="FG57" s="241"/>
      <c r="FH57" s="241"/>
      <c r="FI57" s="241"/>
      <c r="FJ57" s="241"/>
      <c r="FK57" s="241"/>
      <c r="FL57" s="241"/>
      <c r="FM57" s="241"/>
      <c r="FN57" s="241"/>
      <c r="FO57" s="241"/>
      <c r="FP57" s="241"/>
      <c r="FQ57" s="241"/>
      <c r="FR57" s="241"/>
      <c r="FS57" s="241"/>
      <c r="FT57" s="241"/>
      <c r="FU57" s="241"/>
      <c r="FV57" s="241"/>
      <c r="FW57" s="241"/>
      <c r="FX57" s="241"/>
      <c r="FY57" s="241"/>
      <c r="FZ57" s="241"/>
      <c r="GA57" s="241"/>
      <c r="GB57" s="241"/>
      <c r="GC57" s="241"/>
      <c r="GD57" s="241"/>
      <c r="GE57" s="241"/>
      <c r="GF57" s="241"/>
      <c r="GG57" s="241"/>
      <c r="GH57" s="241"/>
      <c r="GI57" s="241"/>
      <c r="GJ57" s="241"/>
      <c r="GK57" s="241"/>
      <c r="GL57" s="241"/>
      <c r="GM57" s="241"/>
      <c r="GN57" s="241"/>
      <c r="GO57" s="241"/>
      <c r="GP57" s="241"/>
      <c r="GQ57" s="241"/>
      <c r="GR57" s="241"/>
      <c r="GS57" s="241"/>
      <c r="GT57" s="241"/>
      <c r="GU57" s="241"/>
      <c r="GV57" s="241"/>
      <c r="GW57" s="241"/>
      <c r="GX57" s="241"/>
      <c r="GY57" s="241"/>
      <c r="GZ57" s="241"/>
      <c r="HA57" s="241"/>
      <c r="HB57" s="241"/>
      <c r="HC57" s="241"/>
      <c r="HD57" s="241"/>
      <c r="HE57" s="241"/>
      <c r="HF57" s="241"/>
      <c r="HG57" s="241"/>
      <c r="HH57" s="241"/>
      <c r="HI57" s="241"/>
      <c r="HJ57" s="241"/>
      <c r="HK57" s="241"/>
      <c r="HL57" s="241"/>
      <c r="HM57" s="241"/>
      <c r="HN57" s="241"/>
      <c r="HO57" s="241"/>
      <c r="HP57" s="241"/>
      <c r="HQ57" s="241"/>
      <c r="HR57" s="241"/>
      <c r="HS57" s="241"/>
      <c r="HT57" s="241"/>
      <c r="HU57" s="241"/>
      <c r="HV57" s="241"/>
      <c r="HW57" s="241"/>
      <c r="HX57" s="241"/>
      <c r="HY57" s="241"/>
      <c r="HZ57" s="241"/>
      <c r="IA57" s="241"/>
      <c r="IB57" s="241"/>
      <c r="IC57" s="241"/>
      <c r="ID57" s="241"/>
      <c r="IE57" s="241"/>
      <c r="IF57" s="241"/>
      <c r="IG57" s="241"/>
      <c r="IH57" s="241"/>
      <c r="II57" s="241"/>
      <c r="IJ57" s="241"/>
      <c r="IK57" s="241"/>
      <c r="IL57" s="241"/>
      <c r="IM57" s="241"/>
      <c r="IN57" s="241"/>
      <c r="IO57" s="241"/>
      <c r="IP57" s="241"/>
      <c r="IQ57" s="241"/>
      <c r="IR57" s="241"/>
      <c r="IS57" s="241"/>
      <c r="IT57" s="241"/>
      <c r="IU57" s="241"/>
      <c r="IV57" s="241"/>
      <c r="IW57" s="241"/>
    </row>
    <row r="58" spans="1:257" s="242" customFormat="1" ht="15" hidden="1">
      <c r="A58" s="506"/>
      <c r="B58" s="495"/>
      <c r="C58" s="495"/>
      <c r="D58" s="281"/>
      <c r="E58" s="495"/>
      <c r="F58" s="495"/>
      <c r="G58" s="492"/>
      <c r="H58" s="495"/>
      <c r="I58" s="279"/>
      <c r="J58" s="280"/>
      <c r="K58" s="216" t="str">
        <f>IFERROR(CONCATENATE(INDEX('8- Politicas de admiistracion '!$B$16:$F$53,MATCH('5-. Identificación de Riesgos'!J58,'8- Politicas de admiistracion '!$C$16:$C$54,0),1)," - ",L58),"")</f>
        <v/>
      </c>
      <c r="L58" s="231"/>
      <c r="M58" s="497"/>
      <c r="N58" s="503"/>
      <c r="O58" s="278"/>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1"/>
      <c r="CQ58" s="241"/>
      <c r="CR58" s="241"/>
      <c r="CS58" s="241"/>
      <c r="CT58" s="241"/>
      <c r="CU58" s="241"/>
      <c r="CV58" s="241"/>
      <c r="CW58" s="241"/>
      <c r="CX58" s="241"/>
      <c r="CY58" s="241"/>
      <c r="CZ58" s="241"/>
      <c r="DA58" s="241"/>
      <c r="DB58" s="241"/>
      <c r="DC58" s="241"/>
      <c r="DD58" s="241"/>
      <c r="DE58" s="241"/>
      <c r="DF58" s="241"/>
      <c r="DG58" s="241"/>
      <c r="DH58" s="241"/>
      <c r="DI58" s="241"/>
      <c r="DJ58" s="241"/>
      <c r="DK58" s="241"/>
      <c r="DL58" s="241"/>
      <c r="DM58" s="241"/>
      <c r="DN58" s="241"/>
      <c r="DO58" s="241"/>
      <c r="DP58" s="241"/>
      <c r="DQ58" s="241"/>
      <c r="DR58" s="241"/>
      <c r="DS58" s="241"/>
      <c r="DT58" s="241"/>
      <c r="DU58" s="241"/>
      <c r="DV58" s="241"/>
      <c r="DW58" s="241"/>
      <c r="DX58" s="241"/>
      <c r="DY58" s="241"/>
      <c r="DZ58" s="241"/>
      <c r="EA58" s="241"/>
      <c r="EB58" s="241"/>
      <c r="EC58" s="241"/>
      <c r="ED58" s="241"/>
      <c r="EE58" s="241"/>
      <c r="EF58" s="241"/>
      <c r="EG58" s="241"/>
      <c r="EH58" s="241"/>
      <c r="EI58" s="241"/>
      <c r="EJ58" s="241"/>
      <c r="EK58" s="241"/>
      <c r="EL58" s="241"/>
      <c r="EM58" s="241"/>
      <c r="EN58" s="241"/>
      <c r="EO58" s="241"/>
      <c r="EP58" s="241"/>
      <c r="EQ58" s="241"/>
      <c r="ER58" s="241"/>
      <c r="ES58" s="241"/>
      <c r="ET58" s="241"/>
      <c r="EU58" s="241"/>
      <c r="EV58" s="241"/>
      <c r="EW58" s="241"/>
      <c r="EX58" s="241"/>
      <c r="EY58" s="241"/>
      <c r="EZ58" s="241"/>
      <c r="FA58" s="241"/>
      <c r="FB58" s="241"/>
      <c r="FC58" s="241"/>
      <c r="FD58" s="241"/>
      <c r="FE58" s="241"/>
      <c r="FF58" s="241"/>
      <c r="FG58" s="241"/>
      <c r="FH58" s="241"/>
      <c r="FI58" s="241"/>
      <c r="FJ58" s="241"/>
      <c r="FK58" s="241"/>
      <c r="FL58" s="241"/>
      <c r="FM58" s="241"/>
      <c r="FN58" s="241"/>
      <c r="FO58" s="241"/>
      <c r="FP58" s="241"/>
      <c r="FQ58" s="241"/>
      <c r="FR58" s="241"/>
      <c r="FS58" s="241"/>
      <c r="FT58" s="241"/>
      <c r="FU58" s="241"/>
      <c r="FV58" s="241"/>
      <c r="FW58" s="241"/>
      <c r="FX58" s="241"/>
      <c r="FY58" s="241"/>
      <c r="FZ58" s="241"/>
      <c r="GA58" s="241"/>
      <c r="GB58" s="241"/>
      <c r="GC58" s="241"/>
      <c r="GD58" s="241"/>
      <c r="GE58" s="241"/>
      <c r="GF58" s="241"/>
      <c r="GG58" s="241"/>
      <c r="GH58" s="241"/>
      <c r="GI58" s="241"/>
      <c r="GJ58" s="241"/>
      <c r="GK58" s="241"/>
      <c r="GL58" s="241"/>
      <c r="GM58" s="241"/>
      <c r="GN58" s="241"/>
      <c r="GO58" s="241"/>
      <c r="GP58" s="241"/>
      <c r="GQ58" s="241"/>
      <c r="GR58" s="241"/>
      <c r="GS58" s="241"/>
      <c r="GT58" s="241"/>
      <c r="GU58" s="241"/>
      <c r="GV58" s="241"/>
      <c r="GW58" s="241"/>
      <c r="GX58" s="241"/>
      <c r="GY58" s="241"/>
      <c r="GZ58" s="241"/>
      <c r="HA58" s="241"/>
      <c r="HB58" s="241"/>
      <c r="HC58" s="241"/>
      <c r="HD58" s="241"/>
      <c r="HE58" s="241"/>
      <c r="HF58" s="241"/>
      <c r="HG58" s="241"/>
      <c r="HH58" s="241"/>
      <c r="HI58" s="241"/>
      <c r="HJ58" s="241"/>
      <c r="HK58" s="241"/>
      <c r="HL58" s="241"/>
      <c r="HM58" s="241"/>
      <c r="HN58" s="241"/>
      <c r="HO58" s="241"/>
      <c r="HP58" s="241"/>
      <c r="HQ58" s="241"/>
      <c r="HR58" s="241"/>
      <c r="HS58" s="241"/>
      <c r="HT58" s="241"/>
      <c r="HU58" s="241"/>
      <c r="HV58" s="241"/>
      <c r="HW58" s="241"/>
      <c r="HX58" s="241"/>
      <c r="HY58" s="241"/>
      <c r="HZ58" s="241"/>
      <c r="IA58" s="241"/>
      <c r="IB58" s="241"/>
      <c r="IC58" s="241"/>
      <c r="ID58" s="241"/>
      <c r="IE58" s="241"/>
      <c r="IF58" s="241"/>
      <c r="IG58" s="241"/>
      <c r="IH58" s="241"/>
      <c r="II58" s="241"/>
      <c r="IJ58" s="241"/>
      <c r="IK58" s="241"/>
      <c r="IL58" s="241"/>
      <c r="IM58" s="241"/>
      <c r="IN58" s="241"/>
      <c r="IO58" s="241"/>
      <c r="IP58" s="241"/>
      <c r="IQ58" s="241"/>
      <c r="IR58" s="241"/>
      <c r="IS58" s="241"/>
      <c r="IT58" s="241"/>
      <c r="IU58" s="241"/>
      <c r="IV58" s="241"/>
      <c r="IW58" s="241"/>
    </row>
    <row r="59" spans="1:257" s="242" customFormat="1" ht="15.75" thickBot="1">
      <c r="A59" s="507"/>
      <c r="B59" s="501"/>
      <c r="C59" s="501"/>
      <c r="D59" s="283"/>
      <c r="E59" s="501"/>
      <c r="F59" s="501"/>
      <c r="G59" s="499"/>
      <c r="H59" s="501"/>
      <c r="I59" s="284"/>
      <c r="J59" s="285"/>
      <c r="K59" s="219" t="str">
        <f>IFERROR(CONCATENATE(INDEX('8- Politicas de admiistracion '!$B$16:$F$53,MATCH('5-. Identificación de Riesgos'!J59,'8- Politicas de admiistracion '!$C$16:$C$54,0),1)," - ",L59),"")</f>
        <v/>
      </c>
      <c r="L59" s="232"/>
      <c r="M59" s="509"/>
      <c r="N59" s="511"/>
      <c r="O59" s="278"/>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41"/>
      <c r="CZ59" s="241"/>
      <c r="DA59" s="241"/>
      <c r="DB59" s="241"/>
      <c r="DC59" s="241"/>
      <c r="DD59" s="241"/>
      <c r="DE59" s="241"/>
      <c r="DF59" s="241"/>
      <c r="DG59" s="241"/>
      <c r="DH59" s="241"/>
      <c r="DI59" s="241"/>
      <c r="DJ59" s="241"/>
      <c r="DK59" s="241"/>
      <c r="DL59" s="241"/>
      <c r="DM59" s="241"/>
      <c r="DN59" s="241"/>
      <c r="DO59" s="241"/>
      <c r="DP59" s="241"/>
      <c r="DQ59" s="241"/>
      <c r="DR59" s="241"/>
      <c r="DS59" s="241"/>
      <c r="DT59" s="241"/>
      <c r="DU59" s="241"/>
      <c r="DV59" s="241"/>
      <c r="DW59" s="241"/>
      <c r="DX59" s="241"/>
      <c r="DY59" s="241"/>
      <c r="DZ59" s="241"/>
      <c r="EA59" s="241"/>
      <c r="EB59" s="241"/>
      <c r="EC59" s="241"/>
      <c r="ED59" s="241"/>
      <c r="EE59" s="241"/>
      <c r="EF59" s="241"/>
      <c r="EG59" s="241"/>
      <c r="EH59" s="241"/>
      <c r="EI59" s="241"/>
      <c r="EJ59" s="241"/>
      <c r="EK59" s="241"/>
      <c r="EL59" s="241"/>
      <c r="EM59" s="241"/>
      <c r="EN59" s="241"/>
      <c r="EO59" s="241"/>
      <c r="EP59" s="241"/>
      <c r="EQ59" s="241"/>
      <c r="ER59" s="241"/>
      <c r="ES59" s="241"/>
      <c r="ET59" s="241"/>
      <c r="EU59" s="241"/>
      <c r="EV59" s="241"/>
      <c r="EW59" s="241"/>
      <c r="EX59" s="241"/>
      <c r="EY59" s="241"/>
      <c r="EZ59" s="241"/>
      <c r="FA59" s="241"/>
      <c r="FB59" s="241"/>
      <c r="FC59" s="241"/>
      <c r="FD59" s="241"/>
      <c r="FE59" s="241"/>
      <c r="FF59" s="241"/>
      <c r="FG59" s="241"/>
      <c r="FH59" s="241"/>
      <c r="FI59" s="241"/>
      <c r="FJ59" s="241"/>
      <c r="FK59" s="241"/>
      <c r="FL59" s="241"/>
      <c r="FM59" s="241"/>
      <c r="FN59" s="241"/>
      <c r="FO59" s="241"/>
      <c r="FP59" s="241"/>
      <c r="FQ59" s="241"/>
      <c r="FR59" s="241"/>
      <c r="FS59" s="241"/>
      <c r="FT59" s="241"/>
      <c r="FU59" s="241"/>
      <c r="FV59" s="241"/>
      <c r="FW59" s="241"/>
      <c r="FX59" s="241"/>
      <c r="FY59" s="241"/>
      <c r="FZ59" s="241"/>
      <c r="GA59" s="241"/>
      <c r="GB59" s="241"/>
      <c r="GC59" s="241"/>
      <c r="GD59" s="241"/>
      <c r="GE59" s="241"/>
      <c r="GF59" s="241"/>
      <c r="GG59" s="241"/>
      <c r="GH59" s="241"/>
      <c r="GI59" s="241"/>
      <c r="GJ59" s="241"/>
      <c r="GK59" s="241"/>
      <c r="GL59" s="241"/>
      <c r="GM59" s="241"/>
      <c r="GN59" s="241"/>
      <c r="GO59" s="241"/>
      <c r="GP59" s="241"/>
      <c r="GQ59" s="241"/>
      <c r="GR59" s="241"/>
      <c r="GS59" s="241"/>
      <c r="GT59" s="241"/>
      <c r="GU59" s="241"/>
      <c r="GV59" s="241"/>
      <c r="GW59" s="241"/>
      <c r="GX59" s="241"/>
      <c r="GY59" s="241"/>
      <c r="GZ59" s="241"/>
      <c r="HA59" s="241"/>
      <c r="HB59" s="241"/>
      <c r="HC59" s="241"/>
      <c r="HD59" s="241"/>
      <c r="HE59" s="241"/>
      <c r="HF59" s="241"/>
      <c r="HG59" s="241"/>
      <c r="HH59" s="241"/>
      <c r="HI59" s="241"/>
      <c r="HJ59" s="241"/>
      <c r="HK59" s="241"/>
      <c r="HL59" s="241"/>
      <c r="HM59" s="241"/>
      <c r="HN59" s="241"/>
      <c r="HO59" s="241"/>
      <c r="HP59" s="241"/>
      <c r="HQ59" s="241"/>
      <c r="HR59" s="241"/>
      <c r="HS59" s="241"/>
      <c r="HT59" s="241"/>
      <c r="HU59" s="241"/>
      <c r="HV59" s="241"/>
      <c r="HW59" s="241"/>
      <c r="HX59" s="241"/>
      <c r="HY59" s="241"/>
      <c r="HZ59" s="241"/>
      <c r="IA59" s="241"/>
      <c r="IB59" s="241"/>
      <c r="IC59" s="241"/>
      <c r="ID59" s="241"/>
      <c r="IE59" s="241"/>
      <c r="IF59" s="241"/>
      <c r="IG59" s="241"/>
      <c r="IH59" s="241"/>
      <c r="II59" s="241"/>
      <c r="IJ59" s="241"/>
      <c r="IK59" s="241"/>
      <c r="IL59" s="241"/>
      <c r="IM59" s="241"/>
      <c r="IN59" s="241"/>
      <c r="IO59" s="241"/>
      <c r="IP59" s="241"/>
      <c r="IQ59" s="241"/>
      <c r="IR59" s="241"/>
      <c r="IS59" s="241"/>
      <c r="IT59" s="241"/>
      <c r="IU59" s="241"/>
      <c r="IV59" s="241"/>
      <c r="IW59" s="241"/>
    </row>
    <row r="60" spans="1:257" s="242" customFormat="1" ht="30">
      <c r="A60" s="512">
        <v>6</v>
      </c>
      <c r="B60" s="494" t="s">
        <v>326</v>
      </c>
      <c r="C60" s="494" t="s">
        <v>327</v>
      </c>
      <c r="D60" s="233" t="s">
        <v>319</v>
      </c>
      <c r="E60" s="494"/>
      <c r="F60" s="494"/>
      <c r="G60" s="491" t="e">
        <f t="shared" ref="G60" si="4">F60/E60</f>
        <v>#DIV/0!</v>
      </c>
      <c r="H60" s="494" t="e">
        <f>CONCATENATE(IF(G60&lt;='8- Politicas de admiistracion '!$D$6,'8- Politicas de admiistracion '!$B$6,IF(G60&lt;='8- Politicas de admiistracion '!$D$7,'8- Politicas de admiistracion '!$B$7,IF(G60&lt;='8- Politicas de admiistracion '!$D$8,'8- Politicas de admiistracion '!$B$8,IF(G60&lt;='8- Politicas de admiistracion '!$D$9,'8- Politicas de admiistracion '!$B$9,IF(G60&lt;='8- Politicas de admiistracion '!$D$10,'8- Politicas de admiistracion '!$B$10,"Probabilidad no valida")))))," - ",VLOOKUP(IF(G60&lt;='8- Politicas de admiistracion '!$D$6,'8- Politicas de admiistracion '!$B$6,IF(G60&lt;='8- Politicas de admiistracion '!$D$7,'8- Politicas de admiistracion '!$B$7,IF(G60&lt;='8- Politicas de admiistracion '!$D$8,'8- Politicas de admiistracion '!$B$8,IF(G60&lt;='8- Politicas de admiistracion '!$D$9,'8- Politicas de admiistracion '!$B$9,IF(G60&lt;='8- Politicas de admiistracion '!$D$10,'8- Politicas de admiistracion '!$B$10,"Probabilidad no valida"))))),'8- Politicas de admiistracion '!$B$6:$F$10,5,FALSE))</f>
        <v>#DIV/0!</v>
      </c>
      <c r="I60" s="286"/>
      <c r="J60" s="287"/>
      <c r="K60" s="221" t="str">
        <f>IFERROR(CONCATENATE(INDEX('8- Politicas de admiistracion '!$B$16:$F$53,MATCH('5-. Identificación de Riesgos'!J60,'8- Politicas de admiistracion '!$C$16:$C$54,0),1)," - ",L60),"")</f>
        <v/>
      </c>
      <c r="L60" s="231" t="str">
        <f>IFERROR(VLOOKUP(INDEX('8- Politicas de admiistracion '!$B$16:$F$53,MATCH('5-. Identificación de Riesgos'!J60,'8- Politicas de admiistracion '!$C$16:$C$54,0),1),'8- Politicas de admiistracion '!$B$16:$F$54,5,FALSE),"")</f>
        <v/>
      </c>
      <c r="M60" s="497" t="str">
        <f>IFERROR(CONCATENATE(INDEX('8- Politicas de admiistracion '!$B$16:$F$53,MATCH(ROUND(AVERAGE(L60:L69),0),'8- Politicas de admiistracion '!$F$16:$F$53,0),1)," - ",ROUND(AVERAGE(L60:L69),0)),"")</f>
        <v/>
      </c>
      <c r="N60" s="502" t="str">
        <f>IFERROR(CONCATENATE(VLOOKUP((LEFT(H60,LEN(H60)-4)&amp;LEFT(M60,LEN(M60)-4)),'9- Matriz de Calor '!$D$18:$E$42,2,0)," - ",RIGHT(H60,1)*RIGHT(M60,1)),"")</f>
        <v/>
      </c>
      <c r="O60" s="278"/>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c r="CV60" s="241"/>
      <c r="CW60" s="241"/>
      <c r="CX60" s="241"/>
      <c r="CY60" s="241"/>
      <c r="CZ60" s="241"/>
      <c r="DA60" s="241"/>
      <c r="DB60" s="241"/>
      <c r="DC60" s="241"/>
      <c r="DD60" s="241"/>
      <c r="DE60" s="241"/>
      <c r="DF60" s="241"/>
      <c r="DG60" s="241"/>
      <c r="DH60" s="241"/>
      <c r="DI60" s="241"/>
      <c r="DJ60" s="241"/>
      <c r="DK60" s="241"/>
      <c r="DL60" s="241"/>
      <c r="DM60" s="241"/>
      <c r="DN60" s="241"/>
      <c r="DO60" s="241"/>
      <c r="DP60" s="241"/>
      <c r="DQ60" s="241"/>
      <c r="DR60" s="241"/>
      <c r="DS60" s="241"/>
      <c r="DT60" s="241"/>
      <c r="DU60" s="241"/>
      <c r="DV60" s="241"/>
      <c r="DW60" s="241"/>
      <c r="DX60" s="241"/>
      <c r="DY60" s="241"/>
      <c r="DZ60" s="241"/>
      <c r="EA60" s="241"/>
      <c r="EB60" s="241"/>
      <c r="EC60" s="241"/>
      <c r="ED60" s="241"/>
      <c r="EE60" s="241"/>
      <c r="EF60" s="241"/>
      <c r="EG60" s="241"/>
      <c r="EH60" s="241"/>
      <c r="EI60" s="241"/>
      <c r="EJ60" s="241"/>
      <c r="EK60" s="241"/>
      <c r="EL60" s="241"/>
      <c r="EM60" s="241"/>
      <c r="EN60" s="241"/>
      <c r="EO60" s="241"/>
      <c r="EP60" s="241"/>
      <c r="EQ60" s="241"/>
      <c r="ER60" s="241"/>
      <c r="ES60" s="241"/>
      <c r="ET60" s="241"/>
      <c r="EU60" s="241"/>
      <c r="EV60" s="241"/>
      <c r="EW60" s="241"/>
      <c r="EX60" s="241"/>
      <c r="EY60" s="241"/>
      <c r="EZ60" s="241"/>
      <c r="FA60" s="241"/>
      <c r="FB60" s="241"/>
      <c r="FC60" s="241"/>
      <c r="FD60" s="241"/>
      <c r="FE60" s="241"/>
      <c r="FF60" s="241"/>
      <c r="FG60" s="241"/>
      <c r="FH60" s="241"/>
      <c r="FI60" s="241"/>
      <c r="FJ60" s="241"/>
      <c r="FK60" s="241"/>
      <c r="FL60" s="241"/>
      <c r="FM60" s="241"/>
      <c r="FN60" s="241"/>
      <c r="FO60" s="241"/>
      <c r="FP60" s="241"/>
      <c r="FQ60" s="241"/>
      <c r="FR60" s="241"/>
      <c r="FS60" s="241"/>
      <c r="FT60" s="241"/>
      <c r="FU60" s="241"/>
      <c r="FV60" s="241"/>
      <c r="FW60" s="241"/>
      <c r="FX60" s="241"/>
      <c r="FY60" s="241"/>
      <c r="FZ60" s="241"/>
      <c r="GA60" s="241"/>
      <c r="GB60" s="241"/>
      <c r="GC60" s="241"/>
      <c r="GD60" s="241"/>
      <c r="GE60" s="241"/>
      <c r="GF60" s="241"/>
      <c r="GG60" s="241"/>
      <c r="GH60" s="241"/>
      <c r="GI60" s="241"/>
      <c r="GJ60" s="241"/>
      <c r="GK60" s="241"/>
      <c r="GL60" s="241"/>
      <c r="GM60" s="241"/>
      <c r="GN60" s="241"/>
      <c r="GO60" s="241"/>
      <c r="GP60" s="241"/>
      <c r="GQ60" s="241"/>
      <c r="GR60" s="241"/>
      <c r="GS60" s="241"/>
      <c r="GT60" s="241"/>
      <c r="GU60" s="241"/>
      <c r="GV60" s="241"/>
      <c r="GW60" s="241"/>
      <c r="GX60" s="241"/>
      <c r="GY60" s="241"/>
      <c r="GZ60" s="241"/>
      <c r="HA60" s="241"/>
      <c r="HB60" s="241"/>
      <c r="HC60" s="241"/>
      <c r="HD60" s="241"/>
      <c r="HE60" s="241"/>
      <c r="HF60" s="241"/>
      <c r="HG60" s="241"/>
      <c r="HH60" s="241"/>
      <c r="HI60" s="241"/>
      <c r="HJ60" s="241"/>
      <c r="HK60" s="241"/>
      <c r="HL60" s="241"/>
      <c r="HM60" s="241"/>
      <c r="HN60" s="241"/>
      <c r="HO60" s="241"/>
      <c r="HP60" s="241"/>
      <c r="HQ60" s="241"/>
      <c r="HR60" s="241"/>
      <c r="HS60" s="241"/>
      <c r="HT60" s="241"/>
      <c r="HU60" s="241"/>
      <c r="HV60" s="241"/>
      <c r="HW60" s="241"/>
      <c r="HX60" s="241"/>
      <c r="HY60" s="241"/>
      <c r="HZ60" s="241"/>
      <c r="IA60" s="241"/>
      <c r="IB60" s="241"/>
      <c r="IC60" s="241"/>
      <c r="ID60" s="241"/>
      <c r="IE60" s="241"/>
      <c r="IF60" s="241"/>
      <c r="IG60" s="241"/>
      <c r="IH60" s="241"/>
      <c r="II60" s="241"/>
      <c r="IJ60" s="241"/>
      <c r="IK60" s="241"/>
      <c r="IL60" s="241"/>
      <c r="IM60" s="241"/>
      <c r="IN60" s="241"/>
      <c r="IO60" s="241"/>
      <c r="IP60" s="241"/>
      <c r="IQ60" s="241"/>
      <c r="IR60" s="241"/>
      <c r="IS60" s="241"/>
      <c r="IT60" s="241"/>
      <c r="IU60" s="241"/>
      <c r="IV60" s="241"/>
      <c r="IW60" s="241"/>
    </row>
    <row r="61" spans="1:257" s="242" customFormat="1" ht="30">
      <c r="A61" s="506"/>
      <c r="B61" s="495"/>
      <c r="C61" s="495"/>
      <c r="D61" s="233" t="s">
        <v>320</v>
      </c>
      <c r="E61" s="495"/>
      <c r="F61" s="495"/>
      <c r="G61" s="492"/>
      <c r="H61" s="495"/>
      <c r="I61" s="279"/>
      <c r="J61" s="280"/>
      <c r="K61" s="216" t="str">
        <f>IFERROR(CONCATENATE(INDEX('8- Politicas de admiistracion '!$B$16:$F$53,MATCH('5-. Identificación de Riesgos'!J61,'8- Politicas de admiistracion '!$C$16:$C$54,0),1)," - ",L61),"")</f>
        <v/>
      </c>
      <c r="L61" s="230" t="str">
        <f>IFERROR(VLOOKUP(INDEX('8- Politicas de admiistracion '!$B$16:$F$53,MATCH('5-. Identificación de Riesgos'!J61,'8- Politicas de admiistracion '!$C$16:$C$54,0),1),'8- Politicas de admiistracion '!$B$16:$F$54,5,FALSE),"")</f>
        <v/>
      </c>
      <c r="M61" s="497"/>
      <c r="N61" s="503"/>
      <c r="O61" s="278"/>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1"/>
      <c r="CP61" s="241"/>
      <c r="CQ61" s="241"/>
      <c r="CR61" s="241"/>
      <c r="CS61" s="241"/>
      <c r="CT61" s="241"/>
      <c r="CU61" s="241"/>
      <c r="CV61" s="241"/>
      <c r="CW61" s="241"/>
      <c r="CX61" s="241"/>
      <c r="CY61" s="241"/>
      <c r="CZ61" s="241"/>
      <c r="DA61" s="241"/>
      <c r="DB61" s="241"/>
      <c r="DC61" s="241"/>
      <c r="DD61" s="241"/>
      <c r="DE61" s="241"/>
      <c r="DF61" s="241"/>
      <c r="DG61" s="241"/>
      <c r="DH61" s="241"/>
      <c r="DI61" s="241"/>
      <c r="DJ61" s="241"/>
      <c r="DK61" s="241"/>
      <c r="DL61" s="241"/>
      <c r="DM61" s="241"/>
      <c r="DN61" s="241"/>
      <c r="DO61" s="241"/>
      <c r="DP61" s="241"/>
      <c r="DQ61" s="241"/>
      <c r="DR61" s="241"/>
      <c r="DS61" s="241"/>
      <c r="DT61" s="241"/>
      <c r="DU61" s="241"/>
      <c r="DV61" s="241"/>
      <c r="DW61" s="241"/>
      <c r="DX61" s="241"/>
      <c r="DY61" s="241"/>
      <c r="DZ61" s="241"/>
      <c r="EA61" s="241"/>
      <c r="EB61" s="241"/>
      <c r="EC61" s="241"/>
      <c r="ED61" s="241"/>
      <c r="EE61" s="241"/>
      <c r="EF61" s="241"/>
      <c r="EG61" s="241"/>
      <c r="EH61" s="241"/>
      <c r="EI61" s="241"/>
      <c r="EJ61" s="241"/>
      <c r="EK61" s="241"/>
      <c r="EL61" s="241"/>
      <c r="EM61" s="241"/>
      <c r="EN61" s="241"/>
      <c r="EO61" s="241"/>
      <c r="EP61" s="241"/>
      <c r="EQ61" s="241"/>
      <c r="ER61" s="241"/>
      <c r="ES61" s="241"/>
      <c r="ET61" s="241"/>
      <c r="EU61" s="241"/>
      <c r="EV61" s="241"/>
      <c r="EW61" s="241"/>
      <c r="EX61" s="241"/>
      <c r="EY61" s="241"/>
      <c r="EZ61" s="241"/>
      <c r="FA61" s="241"/>
      <c r="FB61" s="241"/>
      <c r="FC61" s="241"/>
      <c r="FD61" s="241"/>
      <c r="FE61" s="241"/>
      <c r="FF61" s="241"/>
      <c r="FG61" s="241"/>
      <c r="FH61" s="241"/>
      <c r="FI61" s="241"/>
      <c r="FJ61" s="241"/>
      <c r="FK61" s="241"/>
      <c r="FL61" s="241"/>
      <c r="FM61" s="241"/>
      <c r="FN61" s="241"/>
      <c r="FO61" s="241"/>
      <c r="FP61" s="241"/>
      <c r="FQ61" s="241"/>
      <c r="FR61" s="241"/>
      <c r="FS61" s="241"/>
      <c r="FT61" s="241"/>
      <c r="FU61" s="241"/>
      <c r="FV61" s="241"/>
      <c r="FW61" s="241"/>
      <c r="FX61" s="241"/>
      <c r="FY61" s="241"/>
      <c r="FZ61" s="241"/>
      <c r="GA61" s="241"/>
      <c r="GB61" s="241"/>
      <c r="GC61" s="241"/>
      <c r="GD61" s="241"/>
      <c r="GE61" s="241"/>
      <c r="GF61" s="241"/>
      <c r="GG61" s="241"/>
      <c r="GH61" s="241"/>
      <c r="GI61" s="241"/>
      <c r="GJ61" s="241"/>
      <c r="GK61" s="241"/>
      <c r="GL61" s="241"/>
      <c r="GM61" s="241"/>
      <c r="GN61" s="241"/>
      <c r="GO61" s="241"/>
      <c r="GP61" s="241"/>
      <c r="GQ61" s="241"/>
      <c r="GR61" s="241"/>
      <c r="GS61" s="241"/>
      <c r="GT61" s="241"/>
      <c r="GU61" s="241"/>
      <c r="GV61" s="241"/>
      <c r="GW61" s="241"/>
      <c r="GX61" s="241"/>
      <c r="GY61" s="241"/>
      <c r="GZ61" s="241"/>
      <c r="HA61" s="241"/>
      <c r="HB61" s="241"/>
      <c r="HC61" s="241"/>
      <c r="HD61" s="241"/>
      <c r="HE61" s="241"/>
      <c r="HF61" s="241"/>
      <c r="HG61" s="241"/>
      <c r="HH61" s="241"/>
      <c r="HI61" s="241"/>
      <c r="HJ61" s="241"/>
      <c r="HK61" s="241"/>
      <c r="HL61" s="241"/>
      <c r="HM61" s="241"/>
      <c r="HN61" s="241"/>
      <c r="HO61" s="241"/>
      <c r="HP61" s="241"/>
      <c r="HQ61" s="241"/>
      <c r="HR61" s="241"/>
      <c r="HS61" s="241"/>
      <c r="HT61" s="241"/>
      <c r="HU61" s="241"/>
      <c r="HV61" s="241"/>
      <c r="HW61" s="241"/>
      <c r="HX61" s="241"/>
      <c r="HY61" s="241"/>
      <c r="HZ61" s="241"/>
      <c r="IA61" s="241"/>
      <c r="IB61" s="241"/>
      <c r="IC61" s="241"/>
      <c r="ID61" s="241"/>
      <c r="IE61" s="241"/>
      <c r="IF61" s="241"/>
      <c r="IG61" s="241"/>
      <c r="IH61" s="241"/>
      <c r="II61" s="241"/>
      <c r="IJ61" s="241"/>
      <c r="IK61" s="241"/>
      <c r="IL61" s="241"/>
      <c r="IM61" s="241"/>
      <c r="IN61" s="241"/>
      <c r="IO61" s="241"/>
      <c r="IP61" s="241"/>
      <c r="IQ61" s="241"/>
      <c r="IR61" s="241"/>
      <c r="IS61" s="241"/>
      <c r="IT61" s="241"/>
      <c r="IU61" s="241"/>
      <c r="IV61" s="241"/>
      <c r="IW61" s="241"/>
    </row>
    <row r="62" spans="1:257" s="242" customFormat="1" ht="45.75" customHeight="1">
      <c r="A62" s="506"/>
      <c r="B62" s="495"/>
      <c r="C62" s="495"/>
      <c r="D62" s="234" t="s">
        <v>330</v>
      </c>
      <c r="E62" s="495"/>
      <c r="F62" s="495"/>
      <c r="G62" s="492"/>
      <c r="H62" s="495"/>
      <c r="I62" s="279"/>
      <c r="J62" s="280"/>
      <c r="K62" s="216" t="str">
        <f>IFERROR(CONCATENATE(INDEX('8- Politicas de admiistracion '!$B$16:$F$53,MATCH('5-. Identificación de Riesgos'!J62,'8- Politicas de admiistracion '!$C$16:$C$54,0),1)," - ",L62),"")</f>
        <v/>
      </c>
      <c r="L62" s="231"/>
      <c r="M62" s="497"/>
      <c r="N62" s="503"/>
      <c r="O62" s="278"/>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1"/>
      <c r="DD62" s="241"/>
      <c r="DE62" s="241"/>
      <c r="DF62" s="241"/>
      <c r="DG62" s="241"/>
      <c r="DH62" s="241"/>
      <c r="DI62" s="241"/>
      <c r="DJ62" s="241"/>
      <c r="DK62" s="241"/>
      <c r="DL62" s="241"/>
      <c r="DM62" s="241"/>
      <c r="DN62" s="241"/>
      <c r="DO62" s="241"/>
      <c r="DP62" s="241"/>
      <c r="DQ62" s="241"/>
      <c r="DR62" s="241"/>
      <c r="DS62" s="241"/>
      <c r="DT62" s="241"/>
      <c r="DU62" s="241"/>
      <c r="DV62" s="241"/>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c r="FG62" s="241"/>
      <c r="FH62" s="241"/>
      <c r="FI62" s="241"/>
      <c r="FJ62" s="241"/>
      <c r="FK62" s="241"/>
      <c r="FL62" s="241"/>
      <c r="FM62" s="241"/>
      <c r="FN62" s="241"/>
      <c r="FO62" s="241"/>
      <c r="FP62" s="241"/>
      <c r="FQ62" s="241"/>
      <c r="FR62" s="241"/>
      <c r="FS62" s="241"/>
      <c r="FT62" s="241"/>
      <c r="FU62" s="241"/>
      <c r="FV62" s="241"/>
      <c r="FW62" s="241"/>
      <c r="FX62" s="241"/>
      <c r="FY62" s="241"/>
      <c r="FZ62" s="241"/>
      <c r="GA62" s="241"/>
      <c r="GB62" s="241"/>
      <c r="GC62" s="241"/>
      <c r="GD62" s="241"/>
      <c r="GE62" s="241"/>
      <c r="GF62" s="241"/>
      <c r="GG62" s="241"/>
      <c r="GH62" s="241"/>
      <c r="GI62" s="241"/>
      <c r="GJ62" s="241"/>
      <c r="GK62" s="241"/>
      <c r="GL62" s="241"/>
      <c r="GM62" s="241"/>
      <c r="GN62" s="241"/>
      <c r="GO62" s="241"/>
      <c r="GP62" s="241"/>
      <c r="GQ62" s="241"/>
      <c r="GR62" s="241"/>
      <c r="GS62" s="241"/>
      <c r="GT62" s="241"/>
      <c r="GU62" s="241"/>
      <c r="GV62" s="241"/>
      <c r="GW62" s="241"/>
      <c r="GX62" s="241"/>
      <c r="GY62" s="241"/>
      <c r="GZ62" s="241"/>
      <c r="HA62" s="241"/>
      <c r="HB62" s="241"/>
      <c r="HC62" s="241"/>
      <c r="HD62" s="241"/>
      <c r="HE62" s="241"/>
      <c r="HF62" s="241"/>
      <c r="HG62" s="241"/>
      <c r="HH62" s="241"/>
      <c r="HI62" s="241"/>
      <c r="HJ62" s="241"/>
      <c r="HK62" s="241"/>
      <c r="HL62" s="241"/>
      <c r="HM62" s="241"/>
      <c r="HN62" s="241"/>
      <c r="HO62" s="241"/>
      <c r="HP62" s="241"/>
      <c r="HQ62" s="241"/>
      <c r="HR62" s="241"/>
      <c r="HS62" s="241"/>
      <c r="HT62" s="241"/>
      <c r="HU62" s="241"/>
      <c r="HV62" s="241"/>
      <c r="HW62" s="241"/>
      <c r="HX62" s="241"/>
      <c r="HY62" s="241"/>
      <c r="HZ62" s="241"/>
      <c r="IA62" s="241"/>
      <c r="IB62" s="241"/>
      <c r="IC62" s="241"/>
      <c r="ID62" s="241"/>
      <c r="IE62" s="241"/>
      <c r="IF62" s="241"/>
      <c r="IG62" s="241"/>
      <c r="IH62" s="241"/>
      <c r="II62" s="241"/>
      <c r="IJ62" s="241"/>
      <c r="IK62" s="241"/>
      <c r="IL62" s="241"/>
      <c r="IM62" s="241"/>
      <c r="IN62" s="241"/>
      <c r="IO62" s="241"/>
      <c r="IP62" s="241"/>
      <c r="IQ62" s="241"/>
      <c r="IR62" s="241"/>
      <c r="IS62" s="241"/>
      <c r="IT62" s="241"/>
      <c r="IU62" s="241"/>
      <c r="IV62" s="241"/>
      <c r="IW62" s="241"/>
    </row>
    <row r="63" spans="1:257" s="242" customFormat="1" ht="15" hidden="1">
      <c r="A63" s="506"/>
      <c r="B63" s="495"/>
      <c r="C63" s="495"/>
      <c r="D63" s="281"/>
      <c r="E63" s="495"/>
      <c r="F63" s="495"/>
      <c r="G63" s="492"/>
      <c r="H63" s="495"/>
      <c r="I63" s="279"/>
      <c r="J63" s="280"/>
      <c r="K63" s="216" t="str">
        <f>IFERROR(CONCATENATE(INDEX('8- Politicas de admiistracion '!$B$16:$F$53,MATCH('5-. Identificación de Riesgos'!J63,'8- Politicas de admiistracion '!$C$16:$C$54,0),1)," - ",L63),"")</f>
        <v/>
      </c>
      <c r="L63" s="230" t="str">
        <f>IFERROR(VLOOKUP(INDEX('8- Politicas de admiistracion '!$B$16:$F$53,MATCH('5-. Identificación de Riesgos'!J63,'8- Politicas de admiistracion '!$C$16:$C$54,0),1),'8- Politicas de admiistracion '!$B$16:$F$54,5,FALSE),"")</f>
        <v/>
      </c>
      <c r="M63" s="497"/>
      <c r="N63" s="503"/>
      <c r="O63" s="278"/>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row>
    <row r="64" spans="1:257" s="242" customFormat="1" ht="15" hidden="1">
      <c r="A64" s="506"/>
      <c r="B64" s="495"/>
      <c r="C64" s="495"/>
      <c r="D64" s="281"/>
      <c r="E64" s="495"/>
      <c r="F64" s="495"/>
      <c r="G64" s="492"/>
      <c r="H64" s="495"/>
      <c r="I64" s="279"/>
      <c r="J64" s="280"/>
      <c r="K64" s="216" t="str">
        <f>IFERROR(CONCATENATE(INDEX('8- Politicas de admiistracion '!$B$16:$F$53,MATCH('5-. Identificación de Riesgos'!J64,'8- Politicas de admiistracion '!$C$16:$C$54,0),1)," - ",L64),"")</f>
        <v/>
      </c>
      <c r="L64" s="231"/>
      <c r="M64" s="497"/>
      <c r="N64" s="503"/>
      <c r="O64" s="278"/>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1"/>
      <c r="DD64" s="241"/>
      <c r="DE64" s="241"/>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c r="GE64" s="241"/>
      <c r="GF64" s="241"/>
      <c r="GG64" s="241"/>
      <c r="GH64" s="241"/>
      <c r="GI64" s="241"/>
      <c r="GJ64" s="241"/>
      <c r="GK64" s="241"/>
      <c r="GL64" s="241"/>
      <c r="GM64" s="241"/>
      <c r="GN64" s="241"/>
      <c r="GO64" s="241"/>
      <c r="GP64" s="241"/>
      <c r="GQ64" s="241"/>
      <c r="GR64" s="241"/>
      <c r="GS64" s="241"/>
      <c r="GT64" s="241"/>
      <c r="GU64" s="241"/>
      <c r="GV64" s="241"/>
      <c r="GW64" s="241"/>
      <c r="GX64" s="241"/>
      <c r="GY64" s="241"/>
      <c r="GZ64" s="241"/>
      <c r="HA64" s="241"/>
      <c r="HB64" s="241"/>
      <c r="HC64" s="241"/>
      <c r="HD64" s="241"/>
      <c r="HE64" s="241"/>
      <c r="HF64" s="241"/>
      <c r="HG64" s="241"/>
      <c r="HH64" s="241"/>
      <c r="HI64" s="241"/>
      <c r="HJ64" s="241"/>
      <c r="HK64" s="241"/>
      <c r="HL64" s="241"/>
      <c r="HM64" s="241"/>
      <c r="HN64" s="241"/>
      <c r="HO64" s="241"/>
      <c r="HP64" s="241"/>
      <c r="HQ64" s="241"/>
      <c r="HR64" s="241"/>
      <c r="HS64" s="241"/>
      <c r="HT64" s="241"/>
      <c r="HU64" s="241"/>
      <c r="HV64" s="241"/>
      <c r="HW64" s="241"/>
      <c r="HX64" s="241"/>
      <c r="HY64" s="241"/>
      <c r="HZ64" s="241"/>
      <c r="IA64" s="241"/>
      <c r="IB64" s="241"/>
      <c r="IC64" s="241"/>
      <c r="ID64" s="241"/>
      <c r="IE64" s="241"/>
      <c r="IF64" s="241"/>
      <c r="IG64" s="241"/>
      <c r="IH64" s="241"/>
      <c r="II64" s="241"/>
      <c r="IJ64" s="241"/>
      <c r="IK64" s="241"/>
      <c r="IL64" s="241"/>
      <c r="IM64" s="241"/>
      <c r="IN64" s="241"/>
      <c r="IO64" s="241"/>
      <c r="IP64" s="241"/>
      <c r="IQ64" s="241"/>
      <c r="IR64" s="241"/>
      <c r="IS64" s="241"/>
      <c r="IT64" s="241"/>
      <c r="IU64" s="241"/>
      <c r="IV64" s="241"/>
      <c r="IW64" s="241"/>
    </row>
    <row r="65" spans="1:257" s="242" customFormat="1" ht="15" hidden="1">
      <c r="A65" s="506"/>
      <c r="B65" s="495"/>
      <c r="C65" s="495"/>
      <c r="D65" s="281"/>
      <c r="E65" s="495"/>
      <c r="F65" s="495"/>
      <c r="G65" s="492"/>
      <c r="H65" s="495"/>
      <c r="I65" s="279"/>
      <c r="J65" s="280"/>
      <c r="K65" s="216" t="str">
        <f>IFERROR(CONCATENATE(INDEX('8- Politicas de admiistracion '!$B$16:$F$53,MATCH('5-. Identificación de Riesgos'!J65,'8- Politicas de admiistracion '!$C$16:$C$54,0),1)," - ",L65),"")</f>
        <v/>
      </c>
      <c r="L65" s="230" t="str">
        <f>IFERROR(VLOOKUP(INDEX('8- Politicas de admiistracion '!$B$16:$F$53,MATCH('5-. Identificación de Riesgos'!J65,'8- Politicas de admiistracion '!$C$16:$C$54,0),1),'8- Politicas de admiistracion '!$B$16:$F$54,5,FALSE),"")</f>
        <v/>
      </c>
      <c r="M65" s="497"/>
      <c r="N65" s="503"/>
      <c r="O65" s="278"/>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c r="DB65" s="241"/>
      <c r="DC65" s="241"/>
      <c r="DD65" s="241"/>
      <c r="DE65" s="241"/>
      <c r="DF65" s="241"/>
      <c r="DG65" s="241"/>
      <c r="DH65" s="241"/>
      <c r="DI65" s="241"/>
      <c r="DJ65" s="241"/>
      <c r="DK65" s="241"/>
      <c r="DL65" s="241"/>
      <c r="DM65" s="241"/>
      <c r="DN65" s="241"/>
      <c r="DO65" s="241"/>
      <c r="DP65" s="241"/>
      <c r="DQ65" s="241"/>
      <c r="DR65" s="241"/>
      <c r="DS65" s="241"/>
      <c r="DT65" s="241"/>
      <c r="DU65" s="241"/>
      <c r="DV65" s="241"/>
      <c r="DW65" s="241"/>
      <c r="DX65" s="241"/>
      <c r="DY65" s="241"/>
      <c r="DZ65" s="241"/>
      <c r="EA65" s="241"/>
      <c r="EB65" s="241"/>
      <c r="EC65" s="241"/>
      <c r="ED65" s="241"/>
      <c r="EE65" s="241"/>
      <c r="EF65" s="241"/>
      <c r="EG65" s="241"/>
      <c r="EH65" s="241"/>
      <c r="EI65" s="241"/>
      <c r="EJ65" s="241"/>
      <c r="EK65" s="241"/>
      <c r="EL65" s="241"/>
      <c r="EM65" s="241"/>
      <c r="EN65" s="241"/>
      <c r="EO65" s="241"/>
      <c r="EP65" s="241"/>
      <c r="EQ65" s="241"/>
      <c r="ER65" s="241"/>
      <c r="ES65" s="241"/>
      <c r="ET65" s="241"/>
      <c r="EU65" s="241"/>
      <c r="EV65" s="241"/>
      <c r="EW65" s="241"/>
      <c r="EX65" s="241"/>
      <c r="EY65" s="241"/>
      <c r="EZ65" s="241"/>
      <c r="FA65" s="241"/>
      <c r="FB65" s="241"/>
      <c r="FC65" s="241"/>
      <c r="FD65" s="241"/>
      <c r="FE65" s="241"/>
      <c r="FF65" s="241"/>
      <c r="FG65" s="241"/>
      <c r="FH65" s="241"/>
      <c r="FI65" s="241"/>
      <c r="FJ65" s="241"/>
      <c r="FK65" s="241"/>
      <c r="FL65" s="241"/>
      <c r="FM65" s="241"/>
      <c r="FN65" s="241"/>
      <c r="FO65" s="241"/>
      <c r="FP65" s="241"/>
      <c r="FQ65" s="241"/>
      <c r="FR65" s="241"/>
      <c r="FS65" s="241"/>
      <c r="FT65" s="241"/>
      <c r="FU65" s="241"/>
      <c r="FV65" s="241"/>
      <c r="FW65" s="241"/>
      <c r="FX65" s="241"/>
      <c r="FY65" s="241"/>
      <c r="FZ65" s="241"/>
      <c r="GA65" s="241"/>
      <c r="GB65" s="241"/>
      <c r="GC65" s="241"/>
      <c r="GD65" s="241"/>
      <c r="GE65" s="241"/>
      <c r="GF65" s="241"/>
      <c r="GG65" s="241"/>
      <c r="GH65" s="241"/>
      <c r="GI65" s="241"/>
      <c r="GJ65" s="241"/>
      <c r="GK65" s="241"/>
      <c r="GL65" s="241"/>
      <c r="GM65" s="241"/>
      <c r="GN65" s="241"/>
      <c r="GO65" s="241"/>
      <c r="GP65" s="241"/>
      <c r="GQ65" s="241"/>
      <c r="GR65" s="241"/>
      <c r="GS65" s="241"/>
      <c r="GT65" s="241"/>
      <c r="GU65" s="241"/>
      <c r="GV65" s="241"/>
      <c r="GW65" s="241"/>
      <c r="GX65" s="241"/>
      <c r="GY65" s="241"/>
      <c r="GZ65" s="241"/>
      <c r="HA65" s="241"/>
      <c r="HB65" s="241"/>
      <c r="HC65" s="241"/>
      <c r="HD65" s="241"/>
      <c r="HE65" s="241"/>
      <c r="HF65" s="241"/>
      <c r="HG65" s="241"/>
      <c r="HH65" s="241"/>
      <c r="HI65" s="241"/>
      <c r="HJ65" s="241"/>
      <c r="HK65" s="241"/>
      <c r="HL65" s="241"/>
      <c r="HM65" s="241"/>
      <c r="HN65" s="241"/>
      <c r="HO65" s="241"/>
      <c r="HP65" s="241"/>
      <c r="HQ65" s="241"/>
      <c r="HR65" s="241"/>
      <c r="HS65" s="241"/>
      <c r="HT65" s="241"/>
      <c r="HU65" s="241"/>
      <c r="HV65" s="241"/>
      <c r="HW65" s="241"/>
      <c r="HX65" s="241"/>
      <c r="HY65" s="241"/>
      <c r="HZ65" s="241"/>
      <c r="IA65" s="241"/>
      <c r="IB65" s="241"/>
      <c r="IC65" s="241"/>
      <c r="ID65" s="241"/>
      <c r="IE65" s="241"/>
      <c r="IF65" s="241"/>
      <c r="IG65" s="241"/>
      <c r="IH65" s="241"/>
      <c r="II65" s="241"/>
      <c r="IJ65" s="241"/>
      <c r="IK65" s="241"/>
      <c r="IL65" s="241"/>
      <c r="IM65" s="241"/>
      <c r="IN65" s="241"/>
      <c r="IO65" s="241"/>
      <c r="IP65" s="241"/>
      <c r="IQ65" s="241"/>
      <c r="IR65" s="241"/>
      <c r="IS65" s="241"/>
      <c r="IT65" s="241"/>
      <c r="IU65" s="241"/>
      <c r="IV65" s="241"/>
      <c r="IW65" s="241"/>
    </row>
    <row r="66" spans="1:257" s="242" customFormat="1" ht="15" hidden="1">
      <c r="A66" s="506"/>
      <c r="B66" s="495"/>
      <c r="C66" s="495"/>
      <c r="D66" s="281"/>
      <c r="E66" s="495"/>
      <c r="F66" s="495"/>
      <c r="G66" s="492"/>
      <c r="H66" s="495"/>
      <c r="I66" s="279"/>
      <c r="J66" s="280"/>
      <c r="K66" s="216" t="str">
        <f>IFERROR(CONCATENATE(INDEX('8- Politicas de admiistracion '!$B$16:$F$53,MATCH('5-. Identificación de Riesgos'!J66,'8- Politicas de admiistracion '!$C$16:$C$54,0),1)," - ",L66),"")</f>
        <v/>
      </c>
      <c r="L66" s="231"/>
      <c r="M66" s="497"/>
      <c r="N66" s="503"/>
      <c r="O66" s="278"/>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241"/>
      <c r="GF66" s="241"/>
      <c r="GG66" s="241"/>
      <c r="GH66" s="241"/>
      <c r="GI66" s="241"/>
      <c r="GJ66" s="241"/>
      <c r="GK66" s="241"/>
      <c r="GL66" s="241"/>
      <c r="GM66" s="241"/>
      <c r="GN66" s="241"/>
      <c r="GO66" s="241"/>
      <c r="GP66" s="241"/>
      <c r="GQ66" s="241"/>
      <c r="GR66" s="241"/>
      <c r="GS66" s="241"/>
      <c r="GT66" s="241"/>
      <c r="GU66" s="241"/>
      <c r="GV66" s="241"/>
      <c r="GW66" s="241"/>
      <c r="GX66" s="241"/>
      <c r="GY66" s="241"/>
      <c r="GZ66" s="241"/>
      <c r="HA66" s="241"/>
      <c r="HB66" s="241"/>
      <c r="HC66" s="241"/>
      <c r="HD66" s="241"/>
      <c r="HE66" s="241"/>
      <c r="HF66" s="241"/>
      <c r="HG66" s="241"/>
      <c r="HH66" s="241"/>
      <c r="HI66" s="241"/>
      <c r="HJ66" s="241"/>
      <c r="HK66" s="241"/>
      <c r="HL66" s="241"/>
      <c r="HM66" s="241"/>
      <c r="HN66" s="241"/>
      <c r="HO66" s="241"/>
      <c r="HP66" s="241"/>
      <c r="HQ66" s="241"/>
      <c r="HR66" s="241"/>
      <c r="HS66" s="241"/>
      <c r="HT66" s="241"/>
      <c r="HU66" s="241"/>
      <c r="HV66" s="241"/>
      <c r="HW66" s="241"/>
      <c r="HX66" s="241"/>
      <c r="HY66" s="241"/>
      <c r="HZ66" s="241"/>
      <c r="IA66" s="241"/>
      <c r="IB66" s="241"/>
      <c r="IC66" s="241"/>
      <c r="ID66" s="241"/>
      <c r="IE66" s="241"/>
      <c r="IF66" s="241"/>
      <c r="IG66" s="241"/>
      <c r="IH66" s="241"/>
      <c r="II66" s="241"/>
      <c r="IJ66" s="241"/>
      <c r="IK66" s="241"/>
      <c r="IL66" s="241"/>
      <c r="IM66" s="241"/>
      <c r="IN66" s="241"/>
      <c r="IO66" s="241"/>
      <c r="IP66" s="241"/>
      <c r="IQ66" s="241"/>
      <c r="IR66" s="241"/>
      <c r="IS66" s="241"/>
      <c r="IT66" s="241"/>
      <c r="IU66" s="241"/>
      <c r="IV66" s="241"/>
      <c r="IW66" s="241"/>
    </row>
    <row r="67" spans="1:257" s="242" customFormat="1" ht="15" hidden="1">
      <c r="A67" s="506"/>
      <c r="B67" s="495"/>
      <c r="C67" s="495"/>
      <c r="D67" s="281"/>
      <c r="E67" s="495"/>
      <c r="F67" s="495"/>
      <c r="G67" s="492"/>
      <c r="H67" s="495"/>
      <c r="I67" s="279"/>
      <c r="J67" s="280"/>
      <c r="K67" s="216" t="str">
        <f>IFERROR(CONCATENATE(INDEX('8- Politicas de admiistracion '!$B$16:$F$53,MATCH('5-. Identificación de Riesgos'!J67,'8- Politicas de admiistracion '!$C$16:$C$54,0),1)," - ",L67),"")</f>
        <v/>
      </c>
      <c r="L67" s="282"/>
      <c r="M67" s="497"/>
      <c r="N67" s="503"/>
      <c r="O67" s="278"/>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c r="CO67" s="241"/>
      <c r="CP67" s="241"/>
      <c r="CQ67" s="241"/>
      <c r="CR67" s="241"/>
      <c r="CS67" s="241"/>
      <c r="CT67" s="241"/>
      <c r="CU67" s="241"/>
      <c r="CV67" s="241"/>
      <c r="CW67" s="241"/>
      <c r="CX67" s="241"/>
      <c r="CY67" s="241"/>
      <c r="CZ67" s="241"/>
      <c r="DA67" s="241"/>
      <c r="DB67" s="241"/>
      <c r="DC67" s="241"/>
      <c r="DD67" s="241"/>
      <c r="DE67" s="241"/>
      <c r="DF67" s="241"/>
      <c r="DG67" s="241"/>
      <c r="DH67" s="241"/>
      <c r="DI67" s="241"/>
      <c r="DJ67" s="241"/>
      <c r="DK67" s="241"/>
      <c r="DL67" s="241"/>
      <c r="DM67" s="241"/>
      <c r="DN67" s="241"/>
      <c r="DO67" s="241"/>
      <c r="DP67" s="241"/>
      <c r="DQ67" s="241"/>
      <c r="DR67" s="241"/>
      <c r="DS67" s="241"/>
      <c r="DT67" s="241"/>
      <c r="DU67" s="241"/>
      <c r="DV67" s="241"/>
      <c r="DW67" s="241"/>
      <c r="DX67" s="241"/>
      <c r="DY67" s="241"/>
      <c r="DZ67" s="241"/>
      <c r="EA67" s="241"/>
      <c r="EB67" s="241"/>
      <c r="EC67" s="241"/>
      <c r="ED67" s="241"/>
      <c r="EE67" s="241"/>
      <c r="EF67" s="241"/>
      <c r="EG67" s="241"/>
      <c r="EH67" s="241"/>
      <c r="EI67" s="241"/>
      <c r="EJ67" s="241"/>
      <c r="EK67" s="241"/>
      <c r="EL67" s="241"/>
      <c r="EM67" s="241"/>
      <c r="EN67" s="241"/>
      <c r="EO67" s="241"/>
      <c r="EP67" s="241"/>
      <c r="EQ67" s="241"/>
      <c r="ER67" s="241"/>
      <c r="ES67" s="241"/>
      <c r="ET67" s="241"/>
      <c r="EU67" s="241"/>
      <c r="EV67" s="241"/>
      <c r="EW67" s="241"/>
      <c r="EX67" s="241"/>
      <c r="EY67" s="241"/>
      <c r="EZ67" s="241"/>
      <c r="FA67" s="241"/>
      <c r="FB67" s="241"/>
      <c r="FC67" s="241"/>
      <c r="FD67" s="241"/>
      <c r="FE67" s="241"/>
      <c r="FF67" s="241"/>
      <c r="FG67" s="241"/>
      <c r="FH67" s="241"/>
      <c r="FI67" s="241"/>
      <c r="FJ67" s="241"/>
      <c r="FK67" s="241"/>
      <c r="FL67" s="241"/>
      <c r="FM67" s="241"/>
      <c r="FN67" s="241"/>
      <c r="FO67" s="241"/>
      <c r="FP67" s="241"/>
      <c r="FQ67" s="241"/>
      <c r="FR67" s="241"/>
      <c r="FS67" s="241"/>
      <c r="FT67" s="241"/>
      <c r="FU67" s="241"/>
      <c r="FV67" s="241"/>
      <c r="FW67" s="241"/>
      <c r="FX67" s="241"/>
      <c r="FY67" s="241"/>
      <c r="FZ67" s="241"/>
      <c r="GA67" s="241"/>
      <c r="GB67" s="241"/>
      <c r="GC67" s="241"/>
      <c r="GD67" s="241"/>
      <c r="GE67" s="241"/>
      <c r="GF67" s="241"/>
      <c r="GG67" s="241"/>
      <c r="GH67" s="241"/>
      <c r="GI67" s="241"/>
      <c r="GJ67" s="241"/>
      <c r="GK67" s="241"/>
      <c r="GL67" s="241"/>
      <c r="GM67" s="241"/>
      <c r="GN67" s="241"/>
      <c r="GO67" s="241"/>
      <c r="GP67" s="241"/>
      <c r="GQ67" s="241"/>
      <c r="GR67" s="241"/>
      <c r="GS67" s="241"/>
      <c r="GT67" s="241"/>
      <c r="GU67" s="241"/>
      <c r="GV67" s="241"/>
      <c r="GW67" s="241"/>
      <c r="GX67" s="241"/>
      <c r="GY67" s="241"/>
      <c r="GZ67" s="241"/>
      <c r="HA67" s="241"/>
      <c r="HB67" s="241"/>
      <c r="HC67" s="241"/>
      <c r="HD67" s="241"/>
      <c r="HE67" s="241"/>
      <c r="HF67" s="241"/>
      <c r="HG67" s="241"/>
      <c r="HH67" s="241"/>
      <c r="HI67" s="241"/>
      <c r="HJ67" s="241"/>
      <c r="HK67" s="241"/>
      <c r="HL67" s="241"/>
      <c r="HM67" s="241"/>
      <c r="HN67" s="241"/>
      <c r="HO67" s="241"/>
      <c r="HP67" s="241"/>
      <c r="HQ67" s="241"/>
      <c r="HR67" s="241"/>
      <c r="HS67" s="241"/>
      <c r="HT67" s="241"/>
      <c r="HU67" s="241"/>
      <c r="HV67" s="241"/>
      <c r="HW67" s="241"/>
      <c r="HX67" s="241"/>
      <c r="HY67" s="241"/>
      <c r="HZ67" s="241"/>
      <c r="IA67" s="241"/>
      <c r="IB67" s="241"/>
      <c r="IC67" s="241"/>
      <c r="ID67" s="241"/>
      <c r="IE67" s="241"/>
      <c r="IF67" s="241"/>
      <c r="IG67" s="241"/>
      <c r="IH67" s="241"/>
      <c r="II67" s="241"/>
      <c r="IJ67" s="241"/>
      <c r="IK67" s="241"/>
      <c r="IL67" s="241"/>
      <c r="IM67" s="241"/>
      <c r="IN67" s="241"/>
      <c r="IO67" s="241"/>
      <c r="IP67" s="241"/>
      <c r="IQ67" s="241"/>
      <c r="IR67" s="241"/>
      <c r="IS67" s="241"/>
      <c r="IT67" s="241"/>
      <c r="IU67" s="241"/>
      <c r="IV67" s="241"/>
      <c r="IW67" s="241"/>
    </row>
    <row r="68" spans="1:257" s="242" customFormat="1" ht="15" hidden="1">
      <c r="A68" s="506"/>
      <c r="B68" s="495"/>
      <c r="C68" s="495"/>
      <c r="D68" s="281"/>
      <c r="E68" s="495"/>
      <c r="F68" s="495"/>
      <c r="G68" s="492"/>
      <c r="H68" s="495"/>
      <c r="I68" s="279"/>
      <c r="J68" s="280"/>
      <c r="K68" s="216" t="str">
        <f>IFERROR(CONCATENATE(INDEX('8- Politicas de admiistracion '!$B$16:$F$53,MATCH('5-. Identificación de Riesgos'!J68,'8- Politicas de admiistracion '!$C$16:$C$54,0),1)," - ",L68),"")</f>
        <v/>
      </c>
      <c r="L68" s="231"/>
      <c r="M68" s="497"/>
      <c r="N68" s="503"/>
      <c r="O68" s="278"/>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c r="CO68" s="241"/>
      <c r="CP68" s="241"/>
      <c r="CQ68" s="241"/>
      <c r="CR68" s="241"/>
      <c r="CS68" s="241"/>
      <c r="CT68" s="241"/>
      <c r="CU68" s="241"/>
      <c r="CV68" s="241"/>
      <c r="CW68" s="241"/>
      <c r="CX68" s="241"/>
      <c r="CY68" s="241"/>
      <c r="CZ68" s="241"/>
      <c r="DA68" s="241"/>
      <c r="DB68" s="241"/>
      <c r="DC68" s="241"/>
      <c r="DD68" s="241"/>
      <c r="DE68" s="241"/>
      <c r="DF68" s="241"/>
      <c r="DG68" s="241"/>
      <c r="DH68" s="241"/>
      <c r="DI68" s="241"/>
      <c r="DJ68" s="241"/>
      <c r="DK68" s="241"/>
      <c r="DL68" s="241"/>
      <c r="DM68" s="241"/>
      <c r="DN68" s="241"/>
      <c r="DO68" s="241"/>
      <c r="DP68" s="241"/>
      <c r="DQ68" s="241"/>
      <c r="DR68" s="241"/>
      <c r="DS68" s="241"/>
      <c r="DT68" s="241"/>
      <c r="DU68" s="241"/>
      <c r="DV68" s="241"/>
      <c r="DW68" s="241"/>
      <c r="DX68" s="241"/>
      <c r="DY68" s="241"/>
      <c r="DZ68" s="241"/>
      <c r="EA68" s="241"/>
      <c r="EB68" s="241"/>
      <c r="EC68" s="241"/>
      <c r="ED68" s="241"/>
      <c r="EE68" s="241"/>
      <c r="EF68" s="241"/>
      <c r="EG68" s="241"/>
      <c r="EH68" s="241"/>
      <c r="EI68" s="241"/>
      <c r="EJ68" s="241"/>
      <c r="EK68" s="241"/>
      <c r="EL68" s="241"/>
      <c r="EM68" s="241"/>
      <c r="EN68" s="241"/>
      <c r="EO68" s="241"/>
      <c r="EP68" s="241"/>
      <c r="EQ68" s="241"/>
      <c r="ER68" s="241"/>
      <c r="ES68" s="241"/>
      <c r="ET68" s="241"/>
      <c r="EU68" s="241"/>
      <c r="EV68" s="241"/>
      <c r="EW68" s="241"/>
      <c r="EX68" s="241"/>
      <c r="EY68" s="241"/>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241"/>
      <c r="GB68" s="241"/>
      <c r="GC68" s="241"/>
      <c r="GD68" s="241"/>
      <c r="GE68" s="241"/>
      <c r="GF68" s="241"/>
      <c r="GG68" s="241"/>
      <c r="GH68" s="241"/>
      <c r="GI68" s="241"/>
      <c r="GJ68" s="241"/>
      <c r="GK68" s="241"/>
      <c r="GL68" s="241"/>
      <c r="GM68" s="241"/>
      <c r="GN68" s="241"/>
      <c r="GO68" s="241"/>
      <c r="GP68" s="241"/>
      <c r="GQ68" s="241"/>
      <c r="GR68" s="241"/>
      <c r="GS68" s="241"/>
      <c r="GT68" s="241"/>
      <c r="GU68" s="241"/>
      <c r="GV68" s="241"/>
      <c r="GW68" s="241"/>
      <c r="GX68" s="241"/>
      <c r="GY68" s="241"/>
      <c r="GZ68" s="241"/>
      <c r="HA68" s="241"/>
      <c r="HB68" s="241"/>
      <c r="HC68" s="241"/>
      <c r="HD68" s="241"/>
      <c r="HE68" s="241"/>
      <c r="HF68" s="241"/>
      <c r="HG68" s="241"/>
      <c r="HH68" s="241"/>
      <c r="HI68" s="241"/>
      <c r="HJ68" s="241"/>
      <c r="HK68" s="241"/>
      <c r="HL68" s="241"/>
      <c r="HM68" s="241"/>
      <c r="HN68" s="241"/>
      <c r="HO68" s="241"/>
      <c r="HP68" s="241"/>
      <c r="HQ68" s="241"/>
      <c r="HR68" s="241"/>
      <c r="HS68" s="241"/>
      <c r="HT68" s="241"/>
      <c r="HU68" s="241"/>
      <c r="HV68" s="241"/>
      <c r="HW68" s="241"/>
      <c r="HX68" s="241"/>
      <c r="HY68" s="241"/>
      <c r="HZ68" s="241"/>
      <c r="IA68" s="241"/>
      <c r="IB68" s="241"/>
      <c r="IC68" s="241"/>
      <c r="ID68" s="241"/>
      <c r="IE68" s="241"/>
      <c r="IF68" s="241"/>
      <c r="IG68" s="241"/>
      <c r="IH68" s="241"/>
      <c r="II68" s="241"/>
      <c r="IJ68" s="241"/>
      <c r="IK68" s="241"/>
      <c r="IL68" s="241"/>
      <c r="IM68" s="241"/>
      <c r="IN68" s="241"/>
      <c r="IO68" s="241"/>
      <c r="IP68" s="241"/>
      <c r="IQ68" s="241"/>
      <c r="IR68" s="241"/>
      <c r="IS68" s="241"/>
      <c r="IT68" s="241"/>
      <c r="IU68" s="241"/>
      <c r="IV68" s="241"/>
      <c r="IW68" s="241"/>
    </row>
    <row r="69" spans="1:257" s="242" customFormat="1" ht="15.75" thickBot="1">
      <c r="A69" s="513"/>
      <c r="B69" s="496"/>
      <c r="C69" s="496"/>
      <c r="D69" s="288"/>
      <c r="E69" s="496"/>
      <c r="F69" s="496"/>
      <c r="G69" s="493"/>
      <c r="H69" s="496"/>
      <c r="I69" s="289"/>
      <c r="J69" s="290"/>
      <c r="K69" s="235" t="str">
        <f>IFERROR(CONCATENATE(INDEX('8- Politicas de admiistracion '!$B$16:$F$53,MATCH('5-. Identificación de Riesgos'!J69,'8- Politicas de admiistracion '!$C$16:$C$54,0),1)," - ",L69),"")</f>
        <v/>
      </c>
      <c r="L69" s="231"/>
      <c r="M69" s="497"/>
      <c r="N69" s="504"/>
      <c r="O69" s="278"/>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c r="CO69" s="241"/>
      <c r="CP69" s="241"/>
      <c r="CQ69" s="241"/>
      <c r="CR69" s="241"/>
      <c r="CS69" s="241"/>
      <c r="CT69" s="241"/>
      <c r="CU69" s="241"/>
      <c r="CV69" s="241"/>
      <c r="CW69" s="241"/>
      <c r="CX69" s="241"/>
      <c r="CY69" s="241"/>
      <c r="CZ69" s="241"/>
      <c r="DA69" s="241"/>
      <c r="DB69" s="241"/>
      <c r="DC69" s="241"/>
      <c r="DD69" s="241"/>
      <c r="DE69" s="241"/>
      <c r="DF69" s="241"/>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241"/>
      <c r="GF69" s="241"/>
      <c r="GG69" s="241"/>
      <c r="GH69" s="241"/>
      <c r="GI69" s="241"/>
      <c r="GJ69" s="241"/>
      <c r="GK69" s="241"/>
      <c r="GL69" s="241"/>
      <c r="GM69" s="241"/>
      <c r="GN69" s="241"/>
      <c r="GO69" s="241"/>
      <c r="GP69" s="241"/>
      <c r="GQ69" s="241"/>
      <c r="GR69" s="241"/>
      <c r="GS69" s="241"/>
      <c r="GT69" s="241"/>
      <c r="GU69" s="241"/>
      <c r="GV69" s="241"/>
      <c r="GW69" s="241"/>
      <c r="GX69" s="241"/>
      <c r="GY69" s="241"/>
      <c r="GZ69" s="241"/>
      <c r="HA69" s="241"/>
      <c r="HB69" s="241"/>
      <c r="HC69" s="241"/>
      <c r="HD69" s="241"/>
      <c r="HE69" s="241"/>
      <c r="HF69" s="241"/>
      <c r="HG69" s="241"/>
      <c r="HH69" s="241"/>
      <c r="HI69" s="241"/>
      <c r="HJ69" s="241"/>
      <c r="HK69" s="241"/>
      <c r="HL69" s="241"/>
      <c r="HM69" s="241"/>
      <c r="HN69" s="241"/>
      <c r="HO69" s="241"/>
      <c r="HP69" s="241"/>
      <c r="HQ69" s="241"/>
      <c r="HR69" s="241"/>
      <c r="HS69" s="241"/>
      <c r="HT69" s="241"/>
      <c r="HU69" s="241"/>
      <c r="HV69" s="241"/>
      <c r="HW69" s="241"/>
      <c r="HX69" s="241"/>
      <c r="HY69" s="241"/>
      <c r="HZ69" s="241"/>
      <c r="IA69" s="241"/>
      <c r="IB69" s="241"/>
      <c r="IC69" s="241"/>
      <c r="ID69" s="241"/>
      <c r="IE69" s="241"/>
      <c r="IF69" s="241"/>
      <c r="IG69" s="241"/>
      <c r="IH69" s="241"/>
      <c r="II69" s="241"/>
      <c r="IJ69" s="241"/>
      <c r="IK69" s="241"/>
      <c r="IL69" s="241"/>
      <c r="IM69" s="241"/>
      <c r="IN69" s="241"/>
      <c r="IO69" s="241"/>
      <c r="IP69" s="241"/>
      <c r="IQ69" s="241"/>
      <c r="IR69" s="241"/>
      <c r="IS69" s="241"/>
      <c r="IT69" s="241"/>
      <c r="IU69" s="241"/>
      <c r="IV69" s="241"/>
      <c r="IW69" s="241"/>
    </row>
    <row r="70" spans="1:257" s="242" customFormat="1" ht="30">
      <c r="A70" s="505">
        <v>7</v>
      </c>
      <c r="B70" s="500" t="s">
        <v>331</v>
      </c>
      <c r="C70" s="500" t="s">
        <v>332</v>
      </c>
      <c r="D70" s="214" t="s">
        <v>319</v>
      </c>
      <c r="E70" s="500"/>
      <c r="F70" s="500"/>
      <c r="G70" s="498" t="e">
        <f t="shared" ref="G70" si="5">F70/E70</f>
        <v>#DIV/0!</v>
      </c>
      <c r="H70" s="500" t="e">
        <f>CONCATENATE(IF(G70&lt;='8- Politicas de admiistracion '!$D$6,'8- Politicas de admiistracion '!$B$6,IF(G70&lt;='8- Politicas de admiistracion '!$D$7,'8- Politicas de admiistracion '!$B$7,IF(G70&lt;='8- Politicas de admiistracion '!$D$8,'8- Politicas de admiistracion '!$B$8,IF(G70&lt;='8- Politicas de admiistracion '!$D$9,'8- Politicas de admiistracion '!$B$9,IF(G70&lt;='8- Politicas de admiistracion '!$D$10,'8- Politicas de admiistracion '!$B$10,"Probabilidad no valida")))))," - ",VLOOKUP(IF(G70&lt;='8- Politicas de admiistracion '!$D$6,'8- Politicas de admiistracion '!$B$6,IF(G70&lt;='8- Politicas de admiistracion '!$D$7,'8- Politicas de admiistracion '!$B$7,IF(G70&lt;='8- Politicas de admiistracion '!$D$8,'8- Politicas de admiistracion '!$B$8,IF(G70&lt;='8- Politicas de admiistracion '!$D$9,'8- Politicas de admiistracion '!$B$9,IF(G70&lt;='8- Politicas de admiistracion '!$D$10,'8- Politicas de admiistracion '!$B$10,"Probabilidad no valida"))))),'8- Politicas de admiistracion '!$B$6:$F$10,5,FALSE))</f>
        <v>#DIV/0!</v>
      </c>
      <c r="I70" s="276"/>
      <c r="J70" s="277"/>
      <c r="K70" s="227" t="str">
        <f>IFERROR(CONCATENATE(INDEX('8- Politicas de admiistracion '!$B$16:$F$53,MATCH('5-. Identificación de Riesgos'!J70,'8- Politicas de admiistracion '!$C$16:$C$54,0),1)," - ",L70),"")</f>
        <v/>
      </c>
      <c r="L70" s="229" t="str">
        <f>IFERROR(VLOOKUP(INDEX('8- Politicas de admiistracion '!$B$16:$F$53,MATCH('5-. Identificación de Riesgos'!J70,'8- Politicas de admiistracion '!$C$16:$C$54,0),1),'8- Politicas de admiistracion '!$B$16:$F$54,5,FALSE),"")</f>
        <v/>
      </c>
      <c r="M70" s="508" t="str">
        <f>IFERROR(CONCATENATE(INDEX('8- Politicas de admiistracion '!$B$16:$F$53,MATCH(ROUND(AVERAGE(L70:L79),0),'8- Politicas de admiistracion '!$F$16:$F$53,0),1)," - ",ROUND(AVERAGE(L70:L79),0)),"")</f>
        <v/>
      </c>
      <c r="N70" s="510" t="str">
        <f>IFERROR(CONCATENATE(VLOOKUP((LEFT(H70,LEN(H70)-4)&amp;LEFT(M70,LEN(M70)-4)),'9- Matriz de Calor '!$D$18:$E$42,2,0)," - ",RIGHT(H70,1)*RIGHT(M70,1)),"")</f>
        <v/>
      </c>
      <c r="O70" s="278"/>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c r="CO70" s="241"/>
      <c r="CP70" s="241"/>
      <c r="CQ70" s="241"/>
      <c r="CR70" s="241"/>
      <c r="CS70" s="241"/>
      <c r="CT70" s="241"/>
      <c r="CU70" s="241"/>
      <c r="CV70" s="241"/>
      <c r="CW70" s="241"/>
      <c r="CX70" s="241"/>
      <c r="CY70" s="241"/>
      <c r="CZ70" s="241"/>
      <c r="DA70" s="241"/>
      <c r="DB70" s="241"/>
      <c r="DC70" s="241"/>
      <c r="DD70" s="241"/>
      <c r="DE70" s="241"/>
      <c r="DF70" s="241"/>
      <c r="DG70" s="241"/>
      <c r="DH70" s="241"/>
      <c r="DI70" s="241"/>
      <c r="DJ70" s="241"/>
      <c r="DK70" s="241"/>
      <c r="DL70" s="241"/>
      <c r="DM70" s="241"/>
      <c r="DN70" s="241"/>
      <c r="DO70" s="241"/>
      <c r="DP70" s="241"/>
      <c r="DQ70" s="241"/>
      <c r="DR70" s="241"/>
      <c r="DS70" s="241"/>
      <c r="DT70" s="241"/>
      <c r="DU70" s="241"/>
      <c r="DV70" s="241"/>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241"/>
      <c r="GF70" s="241"/>
      <c r="GG70" s="241"/>
      <c r="GH70" s="241"/>
      <c r="GI70" s="241"/>
      <c r="GJ70" s="241"/>
      <c r="GK70" s="241"/>
      <c r="GL70" s="241"/>
      <c r="GM70" s="241"/>
      <c r="GN70" s="241"/>
      <c r="GO70" s="241"/>
      <c r="GP70" s="241"/>
      <c r="GQ70" s="241"/>
      <c r="GR70" s="241"/>
      <c r="GS70" s="241"/>
      <c r="GT70" s="241"/>
      <c r="GU70" s="241"/>
      <c r="GV70" s="241"/>
      <c r="GW70" s="241"/>
      <c r="GX70" s="241"/>
      <c r="GY70" s="241"/>
      <c r="GZ70" s="241"/>
      <c r="HA70" s="241"/>
      <c r="HB70" s="241"/>
      <c r="HC70" s="241"/>
      <c r="HD70" s="241"/>
      <c r="HE70" s="241"/>
      <c r="HF70" s="241"/>
      <c r="HG70" s="241"/>
      <c r="HH70" s="241"/>
      <c r="HI70" s="241"/>
      <c r="HJ70" s="241"/>
      <c r="HK70" s="241"/>
      <c r="HL70" s="241"/>
      <c r="HM70" s="241"/>
      <c r="HN70" s="241"/>
      <c r="HO70" s="241"/>
      <c r="HP70" s="241"/>
      <c r="HQ70" s="241"/>
      <c r="HR70" s="241"/>
      <c r="HS70" s="241"/>
      <c r="HT70" s="241"/>
      <c r="HU70" s="241"/>
      <c r="HV70" s="241"/>
      <c r="HW70" s="241"/>
      <c r="HX70" s="241"/>
      <c r="HY70" s="241"/>
      <c r="HZ70" s="241"/>
      <c r="IA70" s="241"/>
      <c r="IB70" s="241"/>
      <c r="IC70" s="241"/>
      <c r="ID70" s="241"/>
      <c r="IE70" s="241"/>
      <c r="IF70" s="241"/>
      <c r="IG70" s="241"/>
      <c r="IH70" s="241"/>
      <c r="II70" s="241"/>
      <c r="IJ70" s="241"/>
      <c r="IK70" s="241"/>
      <c r="IL70" s="241"/>
      <c r="IM70" s="241"/>
      <c r="IN70" s="241"/>
      <c r="IO70" s="241"/>
      <c r="IP70" s="241"/>
      <c r="IQ70" s="241"/>
      <c r="IR70" s="241"/>
      <c r="IS70" s="241"/>
      <c r="IT70" s="241"/>
      <c r="IU70" s="241"/>
      <c r="IV70" s="241"/>
      <c r="IW70" s="241"/>
    </row>
    <row r="71" spans="1:257" s="242" customFormat="1" ht="30">
      <c r="A71" s="506"/>
      <c r="B71" s="495"/>
      <c r="C71" s="495"/>
      <c r="D71" s="233" t="s">
        <v>320</v>
      </c>
      <c r="E71" s="495"/>
      <c r="F71" s="495"/>
      <c r="G71" s="492"/>
      <c r="H71" s="495"/>
      <c r="I71" s="279"/>
      <c r="J71" s="280"/>
      <c r="K71" s="216" t="str">
        <f>IFERROR(CONCATENATE(INDEX('8- Politicas de admiistracion '!$B$16:$F$53,MATCH('5-. Identificación de Riesgos'!J71,'8- Politicas de admiistracion '!$C$16:$C$54,0),1)," - ",L71),"")</f>
        <v/>
      </c>
      <c r="L71" s="230" t="str">
        <f>IFERROR(VLOOKUP(INDEX('8- Politicas de admiistracion '!$B$16:$F$53,MATCH('5-. Identificación de Riesgos'!J71,'8- Politicas de admiistracion '!$C$16:$C$54,0),1),'8- Politicas de admiistracion '!$B$16:$F$54,5,FALSE),"")</f>
        <v/>
      </c>
      <c r="M71" s="497"/>
      <c r="N71" s="503"/>
      <c r="O71" s="278"/>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c r="CO71" s="241"/>
      <c r="CP71" s="241"/>
      <c r="CQ71" s="241"/>
      <c r="CR71" s="241"/>
      <c r="CS71" s="241"/>
      <c r="CT71" s="241"/>
      <c r="CU71" s="241"/>
      <c r="CV71" s="241"/>
      <c r="CW71" s="241"/>
      <c r="CX71" s="241"/>
      <c r="CY71" s="241"/>
      <c r="CZ71" s="241"/>
      <c r="DA71" s="241"/>
      <c r="DB71" s="241"/>
      <c r="DC71" s="241"/>
      <c r="DD71" s="241"/>
      <c r="DE71" s="241"/>
      <c r="DF71" s="241"/>
      <c r="DG71" s="241"/>
      <c r="DH71" s="241"/>
      <c r="DI71" s="241"/>
      <c r="DJ71" s="241"/>
      <c r="DK71" s="241"/>
      <c r="DL71" s="241"/>
      <c r="DM71" s="241"/>
      <c r="DN71" s="241"/>
      <c r="DO71" s="241"/>
      <c r="DP71" s="241"/>
      <c r="DQ71" s="241"/>
      <c r="DR71" s="241"/>
      <c r="DS71" s="241"/>
      <c r="DT71" s="241"/>
      <c r="DU71" s="241"/>
      <c r="DV71" s="241"/>
      <c r="DW71" s="241"/>
      <c r="DX71" s="241"/>
      <c r="DY71" s="241"/>
      <c r="DZ71" s="241"/>
      <c r="EA71" s="241"/>
      <c r="EB71" s="241"/>
      <c r="EC71" s="241"/>
      <c r="ED71" s="241"/>
      <c r="EE71" s="241"/>
      <c r="EF71" s="241"/>
      <c r="EG71" s="241"/>
      <c r="EH71" s="241"/>
      <c r="EI71" s="241"/>
      <c r="EJ71" s="241"/>
      <c r="EK71" s="241"/>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c r="GE71" s="241"/>
      <c r="GF71" s="241"/>
      <c r="GG71" s="241"/>
      <c r="GH71" s="241"/>
      <c r="GI71" s="241"/>
      <c r="GJ71" s="241"/>
      <c r="GK71" s="241"/>
      <c r="GL71" s="241"/>
      <c r="GM71" s="241"/>
      <c r="GN71" s="241"/>
      <c r="GO71" s="241"/>
      <c r="GP71" s="241"/>
      <c r="GQ71" s="241"/>
      <c r="GR71" s="241"/>
      <c r="GS71" s="241"/>
      <c r="GT71" s="241"/>
      <c r="GU71" s="241"/>
      <c r="GV71" s="241"/>
      <c r="GW71" s="241"/>
      <c r="GX71" s="241"/>
      <c r="GY71" s="241"/>
      <c r="GZ71" s="241"/>
      <c r="HA71" s="241"/>
      <c r="HB71" s="241"/>
      <c r="HC71" s="241"/>
      <c r="HD71" s="241"/>
      <c r="HE71" s="241"/>
      <c r="HF71" s="241"/>
      <c r="HG71" s="241"/>
      <c r="HH71" s="241"/>
      <c r="HI71" s="241"/>
      <c r="HJ71" s="241"/>
      <c r="HK71" s="241"/>
      <c r="HL71" s="241"/>
      <c r="HM71" s="241"/>
      <c r="HN71" s="241"/>
      <c r="HO71" s="241"/>
      <c r="HP71" s="241"/>
      <c r="HQ71" s="241"/>
      <c r="HR71" s="241"/>
      <c r="HS71" s="241"/>
      <c r="HT71" s="241"/>
      <c r="HU71" s="241"/>
      <c r="HV71" s="241"/>
      <c r="HW71" s="241"/>
      <c r="HX71" s="241"/>
      <c r="HY71" s="241"/>
      <c r="HZ71" s="241"/>
      <c r="IA71" s="241"/>
      <c r="IB71" s="241"/>
      <c r="IC71" s="241"/>
      <c r="ID71" s="241"/>
      <c r="IE71" s="241"/>
      <c r="IF71" s="241"/>
      <c r="IG71" s="241"/>
      <c r="IH71" s="241"/>
      <c r="II71" s="241"/>
      <c r="IJ71" s="241"/>
      <c r="IK71" s="241"/>
      <c r="IL71" s="241"/>
      <c r="IM71" s="241"/>
      <c r="IN71" s="241"/>
      <c r="IO71" s="241"/>
      <c r="IP71" s="241"/>
      <c r="IQ71" s="241"/>
      <c r="IR71" s="241"/>
      <c r="IS71" s="241"/>
      <c r="IT71" s="241"/>
      <c r="IU71" s="241"/>
      <c r="IV71" s="241"/>
      <c r="IW71" s="241"/>
    </row>
    <row r="72" spans="1:257" s="242" customFormat="1" ht="45.75" customHeight="1">
      <c r="A72" s="506"/>
      <c r="B72" s="495"/>
      <c r="C72" s="495"/>
      <c r="D72" s="234" t="s">
        <v>334</v>
      </c>
      <c r="E72" s="495"/>
      <c r="F72" s="495"/>
      <c r="G72" s="492"/>
      <c r="H72" s="495"/>
      <c r="I72" s="279"/>
      <c r="J72" s="280"/>
      <c r="K72" s="216" t="str">
        <f>IFERROR(CONCATENATE(INDEX('8- Politicas de admiistracion '!$B$16:$F$53,MATCH('5-. Identificación de Riesgos'!J72,'8- Politicas de admiistracion '!$C$16:$C$54,0),1)," - ",L72),"")</f>
        <v/>
      </c>
      <c r="L72" s="231"/>
      <c r="M72" s="497"/>
      <c r="N72" s="503"/>
      <c r="O72" s="278"/>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c r="CO72" s="241"/>
      <c r="CP72" s="241"/>
      <c r="CQ72" s="241"/>
      <c r="CR72" s="241"/>
      <c r="CS72" s="241"/>
      <c r="CT72" s="241"/>
      <c r="CU72" s="241"/>
      <c r="CV72" s="241"/>
      <c r="CW72" s="241"/>
      <c r="CX72" s="241"/>
      <c r="CY72" s="241"/>
      <c r="CZ72" s="241"/>
      <c r="DA72" s="241"/>
      <c r="DB72" s="241"/>
      <c r="DC72" s="241"/>
      <c r="DD72" s="241"/>
      <c r="DE72" s="241"/>
      <c r="DF72" s="241"/>
      <c r="DG72" s="241"/>
      <c r="DH72" s="241"/>
      <c r="DI72" s="241"/>
      <c r="DJ72" s="241"/>
      <c r="DK72" s="241"/>
      <c r="DL72" s="241"/>
      <c r="DM72" s="241"/>
      <c r="DN72" s="241"/>
      <c r="DO72" s="241"/>
      <c r="DP72" s="241"/>
      <c r="DQ72" s="241"/>
      <c r="DR72" s="241"/>
      <c r="DS72" s="241"/>
      <c r="DT72" s="241"/>
      <c r="DU72" s="241"/>
      <c r="DV72" s="241"/>
      <c r="DW72" s="241"/>
      <c r="DX72" s="241"/>
      <c r="DY72" s="241"/>
      <c r="DZ72" s="241"/>
      <c r="EA72" s="241"/>
      <c r="EB72" s="241"/>
      <c r="EC72" s="241"/>
      <c r="ED72" s="241"/>
      <c r="EE72" s="241"/>
      <c r="EF72" s="241"/>
      <c r="EG72" s="241"/>
      <c r="EH72" s="241"/>
      <c r="EI72" s="241"/>
      <c r="EJ72" s="241"/>
      <c r="EK72" s="241"/>
      <c r="EL72" s="241"/>
      <c r="EM72" s="241"/>
      <c r="EN72" s="241"/>
      <c r="EO72" s="241"/>
      <c r="EP72" s="241"/>
      <c r="EQ72" s="241"/>
      <c r="ER72" s="241"/>
      <c r="ES72" s="241"/>
      <c r="ET72" s="241"/>
      <c r="EU72" s="241"/>
      <c r="EV72" s="241"/>
      <c r="EW72" s="241"/>
      <c r="EX72" s="241"/>
      <c r="EY72" s="241"/>
      <c r="EZ72" s="241"/>
      <c r="FA72" s="241"/>
      <c r="FB72" s="241"/>
      <c r="FC72" s="241"/>
      <c r="FD72" s="241"/>
      <c r="FE72" s="241"/>
      <c r="FF72" s="241"/>
      <c r="FG72" s="241"/>
      <c r="FH72" s="241"/>
      <c r="FI72" s="241"/>
      <c r="FJ72" s="241"/>
      <c r="FK72" s="241"/>
      <c r="FL72" s="241"/>
      <c r="FM72" s="241"/>
      <c r="FN72" s="241"/>
      <c r="FO72" s="241"/>
      <c r="FP72" s="241"/>
      <c r="FQ72" s="241"/>
      <c r="FR72" s="241"/>
      <c r="FS72" s="241"/>
      <c r="FT72" s="241"/>
      <c r="FU72" s="241"/>
      <c r="FV72" s="241"/>
      <c r="FW72" s="241"/>
      <c r="FX72" s="241"/>
      <c r="FY72" s="241"/>
      <c r="FZ72" s="241"/>
      <c r="GA72" s="241"/>
      <c r="GB72" s="241"/>
      <c r="GC72" s="241"/>
      <c r="GD72" s="241"/>
      <c r="GE72" s="241"/>
      <c r="GF72" s="241"/>
      <c r="GG72" s="241"/>
      <c r="GH72" s="241"/>
      <c r="GI72" s="241"/>
      <c r="GJ72" s="241"/>
      <c r="GK72" s="241"/>
      <c r="GL72" s="241"/>
      <c r="GM72" s="241"/>
      <c r="GN72" s="241"/>
      <c r="GO72" s="241"/>
      <c r="GP72" s="241"/>
      <c r="GQ72" s="241"/>
      <c r="GR72" s="241"/>
      <c r="GS72" s="241"/>
      <c r="GT72" s="241"/>
      <c r="GU72" s="241"/>
      <c r="GV72" s="241"/>
      <c r="GW72" s="241"/>
      <c r="GX72" s="241"/>
      <c r="GY72" s="241"/>
      <c r="GZ72" s="241"/>
      <c r="HA72" s="241"/>
      <c r="HB72" s="241"/>
      <c r="HC72" s="241"/>
      <c r="HD72" s="241"/>
      <c r="HE72" s="241"/>
      <c r="HF72" s="241"/>
      <c r="HG72" s="241"/>
      <c r="HH72" s="241"/>
      <c r="HI72" s="241"/>
      <c r="HJ72" s="241"/>
      <c r="HK72" s="241"/>
      <c r="HL72" s="241"/>
      <c r="HM72" s="241"/>
      <c r="HN72" s="241"/>
      <c r="HO72" s="241"/>
      <c r="HP72" s="241"/>
      <c r="HQ72" s="241"/>
      <c r="HR72" s="241"/>
      <c r="HS72" s="241"/>
      <c r="HT72" s="241"/>
      <c r="HU72" s="241"/>
      <c r="HV72" s="241"/>
      <c r="HW72" s="241"/>
      <c r="HX72" s="241"/>
      <c r="HY72" s="241"/>
      <c r="HZ72" s="241"/>
      <c r="IA72" s="241"/>
      <c r="IB72" s="241"/>
      <c r="IC72" s="241"/>
      <c r="ID72" s="241"/>
      <c r="IE72" s="241"/>
      <c r="IF72" s="241"/>
      <c r="IG72" s="241"/>
      <c r="IH72" s="241"/>
      <c r="II72" s="241"/>
      <c r="IJ72" s="241"/>
      <c r="IK72" s="241"/>
      <c r="IL72" s="241"/>
      <c r="IM72" s="241"/>
      <c r="IN72" s="241"/>
      <c r="IO72" s="241"/>
      <c r="IP72" s="241"/>
      <c r="IQ72" s="241"/>
      <c r="IR72" s="241"/>
      <c r="IS72" s="241"/>
      <c r="IT72" s="241"/>
      <c r="IU72" s="241"/>
      <c r="IV72" s="241"/>
      <c r="IW72" s="241"/>
    </row>
    <row r="73" spans="1:257" s="242" customFormat="1" ht="15">
      <c r="A73" s="506"/>
      <c r="B73" s="495"/>
      <c r="C73" s="495"/>
      <c r="D73" s="281"/>
      <c r="E73" s="495"/>
      <c r="F73" s="495"/>
      <c r="G73" s="492"/>
      <c r="H73" s="495"/>
      <c r="I73" s="279"/>
      <c r="J73" s="280"/>
      <c r="K73" s="216" t="str">
        <f>IFERROR(CONCATENATE(INDEX('8- Politicas de admiistracion '!$B$16:$F$53,MATCH('5-. Identificación de Riesgos'!J73,'8- Politicas de admiistracion '!$C$16:$C$54,0),1)," - ",L73),"")</f>
        <v/>
      </c>
      <c r="L73" s="230" t="str">
        <f>IFERROR(VLOOKUP(INDEX('8- Politicas de admiistracion '!$B$16:$F$53,MATCH('5-. Identificación de Riesgos'!J73,'8- Politicas de admiistracion '!$C$16:$C$54,0),1),'8- Politicas de admiistracion '!$B$16:$F$54,5,FALSE),"")</f>
        <v/>
      </c>
      <c r="M73" s="497"/>
      <c r="N73" s="503"/>
      <c r="O73" s="278"/>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c r="CV73" s="241"/>
      <c r="CW73" s="241"/>
      <c r="CX73" s="241"/>
      <c r="CY73" s="241"/>
      <c r="CZ73" s="241"/>
      <c r="DA73" s="241"/>
      <c r="DB73" s="241"/>
      <c r="DC73" s="241"/>
      <c r="DD73" s="241"/>
      <c r="DE73" s="241"/>
      <c r="DF73" s="241"/>
      <c r="DG73" s="241"/>
      <c r="DH73" s="241"/>
      <c r="DI73" s="241"/>
      <c r="DJ73" s="241"/>
      <c r="DK73" s="241"/>
      <c r="DL73" s="241"/>
      <c r="DM73" s="241"/>
      <c r="DN73" s="241"/>
      <c r="DO73" s="241"/>
      <c r="DP73" s="241"/>
      <c r="DQ73" s="241"/>
      <c r="DR73" s="241"/>
      <c r="DS73" s="241"/>
      <c r="DT73" s="241"/>
      <c r="DU73" s="241"/>
      <c r="DV73" s="241"/>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c r="GE73" s="241"/>
      <c r="GF73" s="241"/>
      <c r="GG73" s="241"/>
      <c r="GH73" s="241"/>
      <c r="GI73" s="241"/>
      <c r="GJ73" s="241"/>
      <c r="GK73" s="241"/>
      <c r="GL73" s="241"/>
      <c r="GM73" s="241"/>
      <c r="GN73" s="241"/>
      <c r="GO73" s="241"/>
      <c r="GP73" s="241"/>
      <c r="GQ73" s="241"/>
      <c r="GR73" s="241"/>
      <c r="GS73" s="241"/>
      <c r="GT73" s="241"/>
      <c r="GU73" s="241"/>
      <c r="GV73" s="241"/>
      <c r="GW73" s="241"/>
      <c r="GX73" s="241"/>
      <c r="GY73" s="241"/>
      <c r="GZ73" s="241"/>
      <c r="HA73" s="241"/>
      <c r="HB73" s="241"/>
      <c r="HC73" s="241"/>
      <c r="HD73" s="241"/>
      <c r="HE73" s="241"/>
      <c r="HF73" s="241"/>
      <c r="HG73" s="241"/>
      <c r="HH73" s="241"/>
      <c r="HI73" s="241"/>
      <c r="HJ73" s="241"/>
      <c r="HK73" s="241"/>
      <c r="HL73" s="241"/>
      <c r="HM73" s="241"/>
      <c r="HN73" s="241"/>
      <c r="HO73" s="241"/>
      <c r="HP73" s="241"/>
      <c r="HQ73" s="241"/>
      <c r="HR73" s="241"/>
      <c r="HS73" s="241"/>
      <c r="HT73" s="241"/>
      <c r="HU73" s="241"/>
      <c r="HV73" s="241"/>
      <c r="HW73" s="241"/>
      <c r="HX73" s="241"/>
      <c r="HY73" s="241"/>
      <c r="HZ73" s="241"/>
      <c r="IA73" s="241"/>
      <c r="IB73" s="241"/>
      <c r="IC73" s="241"/>
      <c r="ID73" s="241"/>
      <c r="IE73" s="241"/>
      <c r="IF73" s="241"/>
      <c r="IG73" s="241"/>
      <c r="IH73" s="241"/>
      <c r="II73" s="241"/>
      <c r="IJ73" s="241"/>
      <c r="IK73" s="241"/>
      <c r="IL73" s="241"/>
      <c r="IM73" s="241"/>
      <c r="IN73" s="241"/>
      <c r="IO73" s="241"/>
      <c r="IP73" s="241"/>
      <c r="IQ73" s="241"/>
      <c r="IR73" s="241"/>
      <c r="IS73" s="241"/>
      <c r="IT73" s="241"/>
      <c r="IU73" s="241"/>
      <c r="IV73" s="241"/>
      <c r="IW73" s="241"/>
    </row>
    <row r="74" spans="1:257" s="242" customFormat="1" ht="15">
      <c r="A74" s="506"/>
      <c r="B74" s="495"/>
      <c r="C74" s="495"/>
      <c r="D74" s="281"/>
      <c r="E74" s="495"/>
      <c r="F74" s="495"/>
      <c r="G74" s="492"/>
      <c r="H74" s="495"/>
      <c r="I74" s="279"/>
      <c r="J74" s="280"/>
      <c r="K74" s="216" t="str">
        <f>IFERROR(CONCATENATE(INDEX('8- Politicas de admiistracion '!$B$16:$F$53,MATCH('5-. Identificación de Riesgos'!J74,'8- Politicas de admiistracion '!$C$16:$C$54,0),1)," - ",L74),"")</f>
        <v/>
      </c>
      <c r="L74" s="231"/>
      <c r="M74" s="497"/>
      <c r="N74" s="503"/>
      <c r="O74" s="278"/>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c r="CV74" s="241"/>
      <c r="CW74" s="241"/>
      <c r="CX74" s="241"/>
      <c r="CY74" s="241"/>
      <c r="CZ74" s="241"/>
      <c r="DA74" s="241"/>
      <c r="DB74" s="241"/>
      <c r="DC74" s="241"/>
      <c r="DD74" s="241"/>
      <c r="DE74" s="241"/>
      <c r="DF74" s="241"/>
      <c r="DG74" s="241"/>
      <c r="DH74" s="241"/>
      <c r="DI74" s="241"/>
      <c r="DJ74" s="241"/>
      <c r="DK74" s="241"/>
      <c r="DL74" s="241"/>
      <c r="DM74" s="241"/>
      <c r="DN74" s="241"/>
      <c r="DO74" s="241"/>
      <c r="DP74" s="241"/>
      <c r="DQ74" s="241"/>
      <c r="DR74" s="241"/>
      <c r="DS74" s="241"/>
      <c r="DT74" s="241"/>
      <c r="DU74" s="241"/>
      <c r="DV74" s="241"/>
      <c r="DW74" s="241"/>
      <c r="DX74" s="241"/>
      <c r="DY74" s="241"/>
      <c r="DZ74" s="241"/>
      <c r="EA74" s="241"/>
      <c r="EB74" s="241"/>
      <c r="EC74" s="241"/>
      <c r="ED74" s="241"/>
      <c r="EE74" s="241"/>
      <c r="EF74" s="241"/>
      <c r="EG74" s="241"/>
      <c r="EH74" s="241"/>
      <c r="EI74" s="241"/>
      <c r="EJ74" s="241"/>
      <c r="EK74" s="241"/>
      <c r="EL74" s="241"/>
      <c r="EM74" s="241"/>
      <c r="EN74" s="241"/>
      <c r="EO74" s="241"/>
      <c r="EP74" s="241"/>
      <c r="EQ74" s="241"/>
      <c r="ER74" s="241"/>
      <c r="ES74" s="241"/>
      <c r="ET74" s="241"/>
      <c r="EU74" s="241"/>
      <c r="EV74" s="241"/>
      <c r="EW74" s="241"/>
      <c r="EX74" s="241"/>
      <c r="EY74" s="241"/>
      <c r="EZ74" s="241"/>
      <c r="FA74" s="241"/>
      <c r="FB74" s="241"/>
      <c r="FC74" s="241"/>
      <c r="FD74" s="241"/>
      <c r="FE74" s="241"/>
      <c r="FF74" s="241"/>
      <c r="FG74" s="241"/>
      <c r="FH74" s="241"/>
      <c r="FI74" s="241"/>
      <c r="FJ74" s="241"/>
      <c r="FK74" s="241"/>
      <c r="FL74" s="241"/>
      <c r="FM74" s="241"/>
      <c r="FN74" s="241"/>
      <c r="FO74" s="241"/>
      <c r="FP74" s="241"/>
      <c r="FQ74" s="241"/>
      <c r="FR74" s="241"/>
      <c r="FS74" s="241"/>
      <c r="FT74" s="241"/>
      <c r="FU74" s="241"/>
      <c r="FV74" s="241"/>
      <c r="FW74" s="241"/>
      <c r="FX74" s="241"/>
      <c r="FY74" s="241"/>
      <c r="FZ74" s="241"/>
      <c r="GA74" s="241"/>
      <c r="GB74" s="241"/>
      <c r="GC74" s="241"/>
      <c r="GD74" s="241"/>
      <c r="GE74" s="241"/>
      <c r="GF74" s="241"/>
      <c r="GG74" s="241"/>
      <c r="GH74" s="241"/>
      <c r="GI74" s="241"/>
      <c r="GJ74" s="241"/>
      <c r="GK74" s="241"/>
      <c r="GL74" s="241"/>
      <c r="GM74" s="241"/>
      <c r="GN74" s="241"/>
      <c r="GO74" s="241"/>
      <c r="GP74" s="241"/>
      <c r="GQ74" s="241"/>
      <c r="GR74" s="241"/>
      <c r="GS74" s="241"/>
      <c r="GT74" s="241"/>
      <c r="GU74" s="241"/>
      <c r="GV74" s="241"/>
      <c r="GW74" s="241"/>
      <c r="GX74" s="241"/>
      <c r="GY74" s="241"/>
      <c r="GZ74" s="241"/>
      <c r="HA74" s="241"/>
      <c r="HB74" s="241"/>
      <c r="HC74" s="241"/>
      <c r="HD74" s="241"/>
      <c r="HE74" s="241"/>
      <c r="HF74" s="241"/>
      <c r="HG74" s="241"/>
      <c r="HH74" s="241"/>
      <c r="HI74" s="241"/>
      <c r="HJ74" s="241"/>
      <c r="HK74" s="241"/>
      <c r="HL74" s="241"/>
      <c r="HM74" s="241"/>
      <c r="HN74" s="241"/>
      <c r="HO74" s="241"/>
      <c r="HP74" s="241"/>
      <c r="HQ74" s="241"/>
      <c r="HR74" s="241"/>
      <c r="HS74" s="241"/>
      <c r="HT74" s="241"/>
      <c r="HU74" s="241"/>
      <c r="HV74" s="241"/>
      <c r="HW74" s="241"/>
      <c r="HX74" s="241"/>
      <c r="HY74" s="241"/>
      <c r="HZ74" s="241"/>
      <c r="IA74" s="241"/>
      <c r="IB74" s="241"/>
      <c r="IC74" s="241"/>
      <c r="ID74" s="241"/>
      <c r="IE74" s="241"/>
      <c r="IF74" s="241"/>
      <c r="IG74" s="241"/>
      <c r="IH74" s="241"/>
      <c r="II74" s="241"/>
      <c r="IJ74" s="241"/>
      <c r="IK74" s="241"/>
      <c r="IL74" s="241"/>
      <c r="IM74" s="241"/>
      <c r="IN74" s="241"/>
      <c r="IO74" s="241"/>
      <c r="IP74" s="241"/>
      <c r="IQ74" s="241"/>
      <c r="IR74" s="241"/>
      <c r="IS74" s="241"/>
      <c r="IT74" s="241"/>
      <c r="IU74" s="241"/>
      <c r="IV74" s="241"/>
      <c r="IW74" s="241"/>
    </row>
    <row r="75" spans="1:257" s="242" customFormat="1" ht="15">
      <c r="A75" s="506"/>
      <c r="B75" s="495"/>
      <c r="C75" s="495"/>
      <c r="D75" s="281"/>
      <c r="E75" s="495"/>
      <c r="F75" s="495"/>
      <c r="G75" s="492"/>
      <c r="H75" s="495"/>
      <c r="I75" s="279"/>
      <c r="J75" s="280"/>
      <c r="K75" s="216" t="str">
        <f>IFERROR(CONCATENATE(INDEX('8- Politicas de admiistracion '!$B$16:$F$53,MATCH('5-. Identificación de Riesgos'!J75,'8- Politicas de admiistracion '!$C$16:$C$54,0),1)," - ",L75),"")</f>
        <v/>
      </c>
      <c r="L75" s="230" t="str">
        <f>IFERROR(VLOOKUP(INDEX('8- Politicas de admiistracion '!$B$16:$F$53,MATCH('5-. Identificación de Riesgos'!J75,'8- Politicas de admiistracion '!$C$16:$C$54,0),1),'8- Politicas de admiistracion '!$B$16:$F$54,5,FALSE),"")</f>
        <v/>
      </c>
      <c r="M75" s="497"/>
      <c r="N75" s="503"/>
      <c r="O75" s="278"/>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241"/>
      <c r="CY75" s="241"/>
      <c r="CZ75" s="241"/>
      <c r="DA75" s="241"/>
      <c r="DB75" s="241"/>
      <c r="DC75" s="241"/>
      <c r="DD75" s="241"/>
      <c r="DE75" s="241"/>
      <c r="DF75" s="241"/>
      <c r="DG75" s="241"/>
      <c r="DH75" s="241"/>
      <c r="DI75" s="241"/>
      <c r="DJ75" s="241"/>
      <c r="DK75" s="241"/>
      <c r="DL75" s="241"/>
      <c r="DM75" s="241"/>
      <c r="DN75" s="241"/>
      <c r="DO75" s="241"/>
      <c r="DP75" s="241"/>
      <c r="DQ75" s="241"/>
      <c r="DR75" s="241"/>
      <c r="DS75" s="241"/>
      <c r="DT75" s="241"/>
      <c r="DU75" s="241"/>
      <c r="DV75" s="241"/>
      <c r="DW75" s="241"/>
      <c r="DX75" s="241"/>
      <c r="DY75" s="241"/>
      <c r="DZ75" s="241"/>
      <c r="EA75" s="241"/>
      <c r="EB75" s="241"/>
      <c r="EC75" s="241"/>
      <c r="ED75" s="241"/>
      <c r="EE75" s="241"/>
      <c r="EF75" s="241"/>
      <c r="EG75" s="241"/>
      <c r="EH75" s="241"/>
      <c r="EI75" s="241"/>
      <c r="EJ75" s="241"/>
      <c r="EK75" s="241"/>
      <c r="EL75" s="241"/>
      <c r="EM75" s="241"/>
      <c r="EN75" s="241"/>
      <c r="EO75" s="241"/>
      <c r="EP75" s="241"/>
      <c r="EQ75" s="241"/>
      <c r="ER75" s="241"/>
      <c r="ES75" s="241"/>
      <c r="ET75" s="241"/>
      <c r="EU75" s="241"/>
      <c r="EV75" s="241"/>
      <c r="EW75" s="241"/>
      <c r="EX75" s="241"/>
      <c r="EY75" s="241"/>
      <c r="EZ75" s="241"/>
      <c r="FA75" s="241"/>
      <c r="FB75" s="241"/>
      <c r="FC75" s="241"/>
      <c r="FD75" s="241"/>
      <c r="FE75" s="241"/>
      <c r="FF75" s="241"/>
      <c r="FG75" s="241"/>
      <c r="FH75" s="241"/>
      <c r="FI75" s="241"/>
      <c r="FJ75" s="241"/>
      <c r="FK75" s="241"/>
      <c r="FL75" s="241"/>
      <c r="FM75" s="241"/>
      <c r="FN75" s="241"/>
      <c r="FO75" s="241"/>
      <c r="FP75" s="241"/>
      <c r="FQ75" s="241"/>
      <c r="FR75" s="241"/>
      <c r="FS75" s="241"/>
      <c r="FT75" s="241"/>
      <c r="FU75" s="241"/>
      <c r="FV75" s="241"/>
      <c r="FW75" s="241"/>
      <c r="FX75" s="241"/>
      <c r="FY75" s="241"/>
      <c r="FZ75" s="241"/>
      <c r="GA75" s="241"/>
      <c r="GB75" s="241"/>
      <c r="GC75" s="241"/>
      <c r="GD75" s="241"/>
      <c r="GE75" s="241"/>
      <c r="GF75" s="241"/>
      <c r="GG75" s="241"/>
      <c r="GH75" s="241"/>
      <c r="GI75" s="241"/>
      <c r="GJ75" s="241"/>
      <c r="GK75" s="241"/>
      <c r="GL75" s="241"/>
      <c r="GM75" s="241"/>
      <c r="GN75" s="241"/>
      <c r="GO75" s="241"/>
      <c r="GP75" s="241"/>
      <c r="GQ75" s="241"/>
      <c r="GR75" s="241"/>
      <c r="GS75" s="241"/>
      <c r="GT75" s="241"/>
      <c r="GU75" s="241"/>
      <c r="GV75" s="241"/>
      <c r="GW75" s="241"/>
      <c r="GX75" s="241"/>
      <c r="GY75" s="241"/>
      <c r="GZ75" s="241"/>
      <c r="HA75" s="241"/>
      <c r="HB75" s="241"/>
      <c r="HC75" s="241"/>
      <c r="HD75" s="241"/>
      <c r="HE75" s="241"/>
      <c r="HF75" s="241"/>
      <c r="HG75" s="241"/>
      <c r="HH75" s="241"/>
      <c r="HI75" s="241"/>
      <c r="HJ75" s="241"/>
      <c r="HK75" s="241"/>
      <c r="HL75" s="241"/>
      <c r="HM75" s="241"/>
      <c r="HN75" s="241"/>
      <c r="HO75" s="241"/>
      <c r="HP75" s="241"/>
      <c r="HQ75" s="241"/>
      <c r="HR75" s="241"/>
      <c r="HS75" s="241"/>
      <c r="HT75" s="241"/>
      <c r="HU75" s="241"/>
      <c r="HV75" s="241"/>
      <c r="HW75" s="241"/>
      <c r="HX75" s="241"/>
      <c r="HY75" s="241"/>
      <c r="HZ75" s="241"/>
      <c r="IA75" s="241"/>
      <c r="IB75" s="241"/>
      <c r="IC75" s="241"/>
      <c r="ID75" s="241"/>
      <c r="IE75" s="241"/>
      <c r="IF75" s="241"/>
      <c r="IG75" s="241"/>
      <c r="IH75" s="241"/>
      <c r="II75" s="241"/>
      <c r="IJ75" s="241"/>
      <c r="IK75" s="241"/>
      <c r="IL75" s="241"/>
      <c r="IM75" s="241"/>
      <c r="IN75" s="241"/>
      <c r="IO75" s="241"/>
      <c r="IP75" s="241"/>
      <c r="IQ75" s="241"/>
      <c r="IR75" s="241"/>
      <c r="IS75" s="241"/>
      <c r="IT75" s="241"/>
      <c r="IU75" s="241"/>
      <c r="IV75" s="241"/>
      <c r="IW75" s="241"/>
    </row>
    <row r="76" spans="1:257" s="242" customFormat="1" ht="15">
      <c r="A76" s="506"/>
      <c r="B76" s="495"/>
      <c r="C76" s="495"/>
      <c r="D76" s="281"/>
      <c r="E76" s="495"/>
      <c r="F76" s="495"/>
      <c r="G76" s="492"/>
      <c r="H76" s="495"/>
      <c r="I76" s="279"/>
      <c r="J76" s="280"/>
      <c r="K76" s="216" t="str">
        <f>IFERROR(CONCATENATE(INDEX('8- Politicas de admiistracion '!$B$16:$F$53,MATCH('5-. Identificación de Riesgos'!J76,'8- Politicas de admiistracion '!$C$16:$C$54,0),1)," - ",L76),"")</f>
        <v/>
      </c>
      <c r="L76" s="231"/>
      <c r="M76" s="497"/>
      <c r="N76" s="503"/>
      <c r="O76" s="278"/>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c r="GE76" s="241"/>
      <c r="GF76" s="241"/>
      <c r="GG76" s="241"/>
      <c r="GH76" s="241"/>
      <c r="GI76" s="241"/>
      <c r="GJ76" s="241"/>
      <c r="GK76" s="241"/>
      <c r="GL76" s="241"/>
      <c r="GM76" s="241"/>
      <c r="GN76" s="241"/>
      <c r="GO76" s="241"/>
      <c r="GP76" s="241"/>
      <c r="GQ76" s="241"/>
      <c r="GR76" s="241"/>
      <c r="GS76" s="241"/>
      <c r="GT76" s="241"/>
      <c r="GU76" s="241"/>
      <c r="GV76" s="241"/>
      <c r="GW76" s="241"/>
      <c r="GX76" s="241"/>
      <c r="GY76" s="241"/>
      <c r="GZ76" s="241"/>
      <c r="HA76" s="241"/>
      <c r="HB76" s="241"/>
      <c r="HC76" s="241"/>
      <c r="HD76" s="241"/>
      <c r="HE76" s="241"/>
      <c r="HF76" s="241"/>
      <c r="HG76" s="241"/>
      <c r="HH76" s="241"/>
      <c r="HI76" s="241"/>
      <c r="HJ76" s="241"/>
      <c r="HK76" s="241"/>
      <c r="HL76" s="241"/>
      <c r="HM76" s="241"/>
      <c r="HN76" s="241"/>
      <c r="HO76" s="241"/>
      <c r="HP76" s="241"/>
      <c r="HQ76" s="241"/>
      <c r="HR76" s="241"/>
      <c r="HS76" s="241"/>
      <c r="HT76" s="241"/>
      <c r="HU76" s="241"/>
      <c r="HV76" s="241"/>
      <c r="HW76" s="241"/>
      <c r="HX76" s="241"/>
      <c r="HY76" s="241"/>
      <c r="HZ76" s="241"/>
      <c r="IA76" s="241"/>
      <c r="IB76" s="241"/>
      <c r="IC76" s="241"/>
      <c r="ID76" s="241"/>
      <c r="IE76" s="241"/>
      <c r="IF76" s="241"/>
      <c r="IG76" s="241"/>
      <c r="IH76" s="241"/>
      <c r="II76" s="241"/>
      <c r="IJ76" s="241"/>
      <c r="IK76" s="241"/>
      <c r="IL76" s="241"/>
      <c r="IM76" s="241"/>
      <c r="IN76" s="241"/>
      <c r="IO76" s="241"/>
      <c r="IP76" s="241"/>
      <c r="IQ76" s="241"/>
      <c r="IR76" s="241"/>
      <c r="IS76" s="241"/>
      <c r="IT76" s="241"/>
      <c r="IU76" s="241"/>
      <c r="IV76" s="241"/>
      <c r="IW76" s="241"/>
    </row>
    <row r="77" spans="1:257" s="242" customFormat="1" ht="15">
      <c r="A77" s="506"/>
      <c r="B77" s="495"/>
      <c r="C77" s="495"/>
      <c r="D77" s="281"/>
      <c r="E77" s="495"/>
      <c r="F77" s="495"/>
      <c r="G77" s="492"/>
      <c r="H77" s="495"/>
      <c r="I77" s="279"/>
      <c r="J77" s="280"/>
      <c r="K77" s="216" t="str">
        <f>IFERROR(CONCATENATE(INDEX('8- Politicas de admiistracion '!$B$16:$F$53,MATCH('5-. Identificación de Riesgos'!J77,'8- Politicas de admiistracion '!$C$16:$C$54,0),1)," - ",L77),"")</f>
        <v/>
      </c>
      <c r="L77" s="282"/>
      <c r="M77" s="497"/>
      <c r="N77" s="503"/>
      <c r="O77" s="278"/>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c r="GE77" s="241"/>
      <c r="GF77" s="241"/>
      <c r="GG77" s="241"/>
      <c r="GH77" s="241"/>
      <c r="GI77" s="241"/>
      <c r="GJ77" s="241"/>
      <c r="GK77" s="241"/>
      <c r="GL77" s="241"/>
      <c r="GM77" s="241"/>
      <c r="GN77" s="241"/>
      <c r="GO77" s="241"/>
      <c r="GP77" s="241"/>
      <c r="GQ77" s="241"/>
      <c r="GR77" s="241"/>
      <c r="GS77" s="241"/>
      <c r="GT77" s="241"/>
      <c r="GU77" s="241"/>
      <c r="GV77" s="241"/>
      <c r="GW77" s="241"/>
      <c r="GX77" s="241"/>
      <c r="GY77" s="241"/>
      <c r="GZ77" s="241"/>
      <c r="HA77" s="241"/>
      <c r="HB77" s="241"/>
      <c r="HC77" s="241"/>
      <c r="HD77" s="241"/>
      <c r="HE77" s="241"/>
      <c r="HF77" s="241"/>
      <c r="HG77" s="241"/>
      <c r="HH77" s="241"/>
      <c r="HI77" s="241"/>
      <c r="HJ77" s="241"/>
      <c r="HK77" s="241"/>
      <c r="HL77" s="241"/>
      <c r="HM77" s="241"/>
      <c r="HN77" s="241"/>
      <c r="HO77" s="241"/>
      <c r="HP77" s="241"/>
      <c r="HQ77" s="241"/>
      <c r="HR77" s="241"/>
      <c r="HS77" s="241"/>
      <c r="HT77" s="241"/>
      <c r="HU77" s="241"/>
      <c r="HV77" s="241"/>
      <c r="HW77" s="241"/>
      <c r="HX77" s="241"/>
      <c r="HY77" s="241"/>
      <c r="HZ77" s="241"/>
      <c r="IA77" s="241"/>
      <c r="IB77" s="241"/>
      <c r="IC77" s="241"/>
      <c r="ID77" s="241"/>
      <c r="IE77" s="241"/>
      <c r="IF77" s="241"/>
      <c r="IG77" s="241"/>
      <c r="IH77" s="241"/>
      <c r="II77" s="241"/>
      <c r="IJ77" s="241"/>
      <c r="IK77" s="241"/>
      <c r="IL77" s="241"/>
      <c r="IM77" s="241"/>
      <c r="IN77" s="241"/>
      <c r="IO77" s="241"/>
      <c r="IP77" s="241"/>
      <c r="IQ77" s="241"/>
      <c r="IR77" s="241"/>
      <c r="IS77" s="241"/>
      <c r="IT77" s="241"/>
      <c r="IU77" s="241"/>
      <c r="IV77" s="241"/>
      <c r="IW77" s="241"/>
    </row>
    <row r="78" spans="1:257" s="242" customFormat="1" ht="15">
      <c r="A78" s="506"/>
      <c r="B78" s="495"/>
      <c r="C78" s="495"/>
      <c r="D78" s="281"/>
      <c r="E78" s="495"/>
      <c r="F78" s="495"/>
      <c r="G78" s="492"/>
      <c r="H78" s="495"/>
      <c r="I78" s="279"/>
      <c r="J78" s="280"/>
      <c r="K78" s="216" t="str">
        <f>IFERROR(CONCATENATE(INDEX('8- Politicas de admiistracion '!$B$16:$F$53,MATCH('5-. Identificación de Riesgos'!J78,'8- Politicas de admiistracion '!$C$16:$C$54,0),1)," - ",L78),"")</f>
        <v/>
      </c>
      <c r="L78" s="231"/>
      <c r="M78" s="497"/>
      <c r="N78" s="503"/>
      <c r="O78" s="278"/>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241"/>
      <c r="EO78" s="241"/>
      <c r="EP78" s="241"/>
      <c r="EQ78" s="241"/>
      <c r="ER78" s="241"/>
      <c r="ES78" s="241"/>
      <c r="ET78" s="241"/>
      <c r="EU78" s="241"/>
      <c r="EV78" s="241"/>
      <c r="EW78" s="241"/>
      <c r="EX78" s="241"/>
      <c r="EY78" s="241"/>
      <c r="EZ78" s="241"/>
      <c r="FA78" s="241"/>
      <c r="FB78" s="241"/>
      <c r="FC78" s="241"/>
      <c r="FD78" s="241"/>
      <c r="FE78" s="241"/>
      <c r="FF78" s="241"/>
      <c r="FG78" s="241"/>
      <c r="FH78" s="241"/>
      <c r="FI78" s="241"/>
      <c r="FJ78" s="241"/>
      <c r="FK78" s="241"/>
      <c r="FL78" s="241"/>
      <c r="FM78" s="241"/>
      <c r="FN78" s="241"/>
      <c r="FO78" s="241"/>
      <c r="FP78" s="241"/>
      <c r="FQ78" s="241"/>
      <c r="FR78" s="241"/>
      <c r="FS78" s="241"/>
      <c r="FT78" s="241"/>
      <c r="FU78" s="241"/>
      <c r="FV78" s="241"/>
      <c r="FW78" s="241"/>
      <c r="FX78" s="241"/>
      <c r="FY78" s="241"/>
      <c r="FZ78" s="241"/>
      <c r="GA78" s="241"/>
      <c r="GB78" s="241"/>
      <c r="GC78" s="241"/>
      <c r="GD78" s="241"/>
      <c r="GE78" s="241"/>
      <c r="GF78" s="241"/>
      <c r="GG78" s="241"/>
      <c r="GH78" s="241"/>
      <c r="GI78" s="241"/>
      <c r="GJ78" s="241"/>
      <c r="GK78" s="241"/>
      <c r="GL78" s="241"/>
      <c r="GM78" s="241"/>
      <c r="GN78" s="241"/>
      <c r="GO78" s="241"/>
      <c r="GP78" s="241"/>
      <c r="GQ78" s="241"/>
      <c r="GR78" s="241"/>
      <c r="GS78" s="241"/>
      <c r="GT78" s="241"/>
      <c r="GU78" s="241"/>
      <c r="GV78" s="241"/>
      <c r="GW78" s="241"/>
      <c r="GX78" s="241"/>
      <c r="GY78" s="241"/>
      <c r="GZ78" s="241"/>
      <c r="HA78" s="241"/>
      <c r="HB78" s="241"/>
      <c r="HC78" s="241"/>
      <c r="HD78" s="241"/>
      <c r="HE78" s="241"/>
      <c r="HF78" s="241"/>
      <c r="HG78" s="241"/>
      <c r="HH78" s="241"/>
      <c r="HI78" s="241"/>
      <c r="HJ78" s="241"/>
      <c r="HK78" s="241"/>
      <c r="HL78" s="241"/>
      <c r="HM78" s="241"/>
      <c r="HN78" s="241"/>
      <c r="HO78" s="241"/>
      <c r="HP78" s="241"/>
      <c r="HQ78" s="241"/>
      <c r="HR78" s="241"/>
      <c r="HS78" s="241"/>
      <c r="HT78" s="241"/>
      <c r="HU78" s="241"/>
      <c r="HV78" s="241"/>
      <c r="HW78" s="241"/>
      <c r="HX78" s="241"/>
      <c r="HY78" s="241"/>
      <c r="HZ78" s="241"/>
      <c r="IA78" s="241"/>
      <c r="IB78" s="241"/>
      <c r="IC78" s="241"/>
      <c r="ID78" s="241"/>
      <c r="IE78" s="241"/>
      <c r="IF78" s="241"/>
      <c r="IG78" s="241"/>
      <c r="IH78" s="241"/>
      <c r="II78" s="241"/>
      <c r="IJ78" s="241"/>
      <c r="IK78" s="241"/>
      <c r="IL78" s="241"/>
      <c r="IM78" s="241"/>
      <c r="IN78" s="241"/>
      <c r="IO78" s="241"/>
      <c r="IP78" s="241"/>
      <c r="IQ78" s="241"/>
      <c r="IR78" s="241"/>
      <c r="IS78" s="241"/>
      <c r="IT78" s="241"/>
      <c r="IU78" s="241"/>
      <c r="IV78" s="241"/>
      <c r="IW78" s="241"/>
    </row>
    <row r="79" spans="1:257" s="242" customFormat="1" ht="15.75" thickBot="1">
      <c r="A79" s="507"/>
      <c r="B79" s="501"/>
      <c r="C79" s="501"/>
      <c r="D79" s="283"/>
      <c r="E79" s="501"/>
      <c r="F79" s="501"/>
      <c r="G79" s="499"/>
      <c r="H79" s="501"/>
      <c r="I79" s="284"/>
      <c r="J79" s="285"/>
      <c r="K79" s="219" t="str">
        <f>IFERROR(CONCATENATE(INDEX('8- Politicas de admiistracion '!$B$16:$F$53,MATCH('5-. Identificación de Riesgos'!J79,'8- Politicas de admiistracion '!$C$16:$C$54,0),1)," - ",L79),"")</f>
        <v/>
      </c>
      <c r="L79" s="232"/>
      <c r="M79" s="509"/>
      <c r="N79" s="511"/>
      <c r="O79" s="278"/>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c r="CO79" s="241"/>
      <c r="CP79" s="241"/>
      <c r="CQ79" s="241"/>
      <c r="CR79" s="241"/>
      <c r="CS79" s="241"/>
      <c r="CT79" s="241"/>
      <c r="CU79" s="241"/>
      <c r="CV79" s="241"/>
      <c r="CW79" s="241"/>
      <c r="CX79" s="241"/>
      <c r="CY79" s="241"/>
      <c r="CZ79" s="241"/>
      <c r="DA79" s="241"/>
      <c r="DB79" s="241"/>
      <c r="DC79" s="241"/>
      <c r="DD79" s="241"/>
      <c r="DE79" s="241"/>
      <c r="DF79" s="241"/>
      <c r="DG79" s="241"/>
      <c r="DH79" s="241"/>
      <c r="DI79" s="241"/>
      <c r="DJ79" s="241"/>
      <c r="DK79" s="241"/>
      <c r="DL79" s="241"/>
      <c r="DM79" s="241"/>
      <c r="DN79" s="241"/>
      <c r="DO79" s="241"/>
      <c r="DP79" s="241"/>
      <c r="DQ79" s="241"/>
      <c r="DR79" s="241"/>
      <c r="DS79" s="241"/>
      <c r="DT79" s="241"/>
      <c r="DU79" s="241"/>
      <c r="DV79" s="241"/>
      <c r="DW79" s="241"/>
      <c r="DX79" s="241"/>
      <c r="DY79" s="241"/>
      <c r="DZ79" s="241"/>
      <c r="EA79" s="241"/>
      <c r="EB79" s="241"/>
      <c r="EC79" s="241"/>
      <c r="ED79" s="241"/>
      <c r="EE79" s="241"/>
      <c r="EF79" s="241"/>
      <c r="EG79" s="241"/>
      <c r="EH79" s="241"/>
      <c r="EI79" s="241"/>
      <c r="EJ79" s="241"/>
      <c r="EK79" s="241"/>
      <c r="EL79" s="241"/>
      <c r="EM79" s="241"/>
      <c r="EN79" s="241"/>
      <c r="EO79" s="241"/>
      <c r="EP79" s="241"/>
      <c r="EQ79" s="241"/>
      <c r="ER79" s="241"/>
      <c r="ES79" s="241"/>
      <c r="ET79" s="241"/>
      <c r="EU79" s="241"/>
      <c r="EV79" s="241"/>
      <c r="EW79" s="241"/>
      <c r="EX79" s="241"/>
      <c r="EY79" s="241"/>
      <c r="EZ79" s="241"/>
      <c r="FA79" s="241"/>
      <c r="FB79" s="241"/>
      <c r="FC79" s="241"/>
      <c r="FD79" s="241"/>
      <c r="FE79" s="241"/>
      <c r="FF79" s="241"/>
      <c r="FG79" s="241"/>
      <c r="FH79" s="241"/>
      <c r="FI79" s="241"/>
      <c r="FJ79" s="241"/>
      <c r="FK79" s="241"/>
      <c r="FL79" s="241"/>
      <c r="FM79" s="241"/>
      <c r="FN79" s="241"/>
      <c r="FO79" s="241"/>
      <c r="FP79" s="241"/>
      <c r="FQ79" s="241"/>
      <c r="FR79" s="241"/>
      <c r="FS79" s="241"/>
      <c r="FT79" s="241"/>
      <c r="FU79" s="241"/>
      <c r="FV79" s="241"/>
      <c r="FW79" s="241"/>
      <c r="FX79" s="241"/>
      <c r="FY79" s="241"/>
      <c r="FZ79" s="241"/>
      <c r="GA79" s="241"/>
      <c r="GB79" s="241"/>
      <c r="GC79" s="241"/>
      <c r="GD79" s="241"/>
      <c r="GE79" s="241"/>
      <c r="GF79" s="241"/>
      <c r="GG79" s="241"/>
      <c r="GH79" s="241"/>
      <c r="GI79" s="241"/>
      <c r="GJ79" s="241"/>
      <c r="GK79" s="241"/>
      <c r="GL79" s="241"/>
      <c r="GM79" s="241"/>
      <c r="GN79" s="241"/>
      <c r="GO79" s="241"/>
      <c r="GP79" s="241"/>
      <c r="GQ79" s="241"/>
      <c r="GR79" s="241"/>
      <c r="GS79" s="241"/>
      <c r="GT79" s="241"/>
      <c r="GU79" s="241"/>
      <c r="GV79" s="241"/>
      <c r="GW79" s="241"/>
      <c r="GX79" s="241"/>
      <c r="GY79" s="241"/>
      <c r="GZ79" s="241"/>
      <c r="HA79" s="241"/>
      <c r="HB79" s="241"/>
      <c r="HC79" s="241"/>
      <c r="HD79" s="241"/>
      <c r="HE79" s="241"/>
      <c r="HF79" s="241"/>
      <c r="HG79" s="241"/>
      <c r="HH79" s="241"/>
      <c r="HI79" s="241"/>
      <c r="HJ79" s="241"/>
      <c r="HK79" s="241"/>
      <c r="HL79" s="241"/>
      <c r="HM79" s="241"/>
      <c r="HN79" s="241"/>
      <c r="HO79" s="241"/>
      <c r="HP79" s="241"/>
      <c r="HQ79" s="241"/>
      <c r="HR79" s="241"/>
      <c r="HS79" s="241"/>
      <c r="HT79" s="241"/>
      <c r="HU79" s="241"/>
      <c r="HV79" s="241"/>
      <c r="HW79" s="241"/>
      <c r="HX79" s="241"/>
      <c r="HY79" s="241"/>
      <c r="HZ79" s="241"/>
      <c r="IA79" s="241"/>
      <c r="IB79" s="241"/>
      <c r="IC79" s="241"/>
      <c r="ID79" s="241"/>
      <c r="IE79" s="241"/>
      <c r="IF79" s="241"/>
      <c r="IG79" s="241"/>
      <c r="IH79" s="241"/>
      <c r="II79" s="241"/>
      <c r="IJ79" s="241"/>
      <c r="IK79" s="241"/>
      <c r="IL79" s="241"/>
      <c r="IM79" s="241"/>
      <c r="IN79" s="241"/>
      <c r="IO79" s="241"/>
      <c r="IP79" s="241"/>
      <c r="IQ79" s="241"/>
      <c r="IR79" s="241"/>
      <c r="IS79" s="241"/>
      <c r="IT79" s="241"/>
      <c r="IU79" s="241"/>
      <c r="IV79" s="241"/>
      <c r="IW79" s="241"/>
    </row>
  </sheetData>
  <mergeCells count="92">
    <mergeCell ref="G20:G29"/>
    <mergeCell ref="H20:H29"/>
    <mergeCell ref="M20:M29"/>
    <mergeCell ref="N20:N29"/>
    <mergeCell ref="O20:O29"/>
    <mergeCell ref="A40:A49"/>
    <mergeCell ref="B40:B49"/>
    <mergeCell ref="C40:C49"/>
    <mergeCell ref="E40:E49"/>
    <mergeCell ref="F40:F49"/>
    <mergeCell ref="A20:A29"/>
    <mergeCell ref="B20:B29"/>
    <mergeCell ref="C20:C29"/>
    <mergeCell ref="E20:E29"/>
    <mergeCell ref="F20:F29"/>
    <mergeCell ref="A5:C5"/>
    <mergeCell ref="A6:C6"/>
    <mergeCell ref="H10:H19"/>
    <mergeCell ref="E10:E19"/>
    <mergeCell ref="F10:F19"/>
    <mergeCell ref="G10:G19"/>
    <mergeCell ref="A10:A19"/>
    <mergeCell ref="C10:C19"/>
    <mergeCell ref="B10:B19"/>
    <mergeCell ref="G8:G9"/>
    <mergeCell ref="H8:H9"/>
    <mergeCell ref="E7:H7"/>
    <mergeCell ref="D7:D9"/>
    <mergeCell ref="A1:C2"/>
    <mergeCell ref="A4:C4"/>
    <mergeCell ref="A8:A9"/>
    <mergeCell ref="B8:B9"/>
    <mergeCell ref="E8:E9"/>
    <mergeCell ref="D4:O4"/>
    <mergeCell ref="D5:O5"/>
    <mergeCell ref="O8:O9"/>
    <mergeCell ref="N8:N9"/>
    <mergeCell ref="N7:O7"/>
    <mergeCell ref="K8:K9"/>
    <mergeCell ref="M8:M9"/>
    <mergeCell ref="L8:L9"/>
    <mergeCell ref="I8:I9"/>
    <mergeCell ref="I7:M7"/>
    <mergeCell ref="F8:F9"/>
    <mergeCell ref="I18:I19"/>
    <mergeCell ref="J18:J19"/>
    <mergeCell ref="N10:N19"/>
    <mergeCell ref="M10:M19"/>
    <mergeCell ref="L18:L19"/>
    <mergeCell ref="R40:W49"/>
    <mergeCell ref="N40:N49"/>
    <mergeCell ref="O40:O49"/>
    <mergeCell ref="M40:M49"/>
    <mergeCell ref="O10:O19"/>
    <mergeCell ref="N30:N39"/>
    <mergeCell ref="N50:N59"/>
    <mergeCell ref="A50:A59"/>
    <mergeCell ref="B50:B59"/>
    <mergeCell ref="C50:C59"/>
    <mergeCell ref="E50:E59"/>
    <mergeCell ref="F50:F59"/>
    <mergeCell ref="G50:G59"/>
    <mergeCell ref="H50:H59"/>
    <mergeCell ref="M50:M59"/>
    <mergeCell ref="N60:N69"/>
    <mergeCell ref="A70:A79"/>
    <mergeCell ref="B70:B79"/>
    <mergeCell ref="C70:C79"/>
    <mergeCell ref="E70:E79"/>
    <mergeCell ref="F70:F79"/>
    <mergeCell ref="G70:G79"/>
    <mergeCell ref="H70:H79"/>
    <mergeCell ref="M70:M79"/>
    <mergeCell ref="N70:N79"/>
    <mergeCell ref="A60:A69"/>
    <mergeCell ref="B60:B69"/>
    <mergeCell ref="C60:C69"/>
    <mergeCell ref="E60:E69"/>
    <mergeCell ref="F60:F69"/>
    <mergeCell ref="G30:G39"/>
    <mergeCell ref="H30:H39"/>
    <mergeCell ref="M30:M39"/>
    <mergeCell ref="G60:G69"/>
    <mergeCell ref="H60:H69"/>
    <mergeCell ref="M60:M69"/>
    <mergeCell ref="G40:G49"/>
    <mergeCell ref="H40:H49"/>
    <mergeCell ref="A30:A39"/>
    <mergeCell ref="B30:B39"/>
    <mergeCell ref="C30:C39"/>
    <mergeCell ref="E30:E39"/>
    <mergeCell ref="F30:F39"/>
  </mergeCells>
  <conditionalFormatting sqref="D10:D13">
    <cfRule type="containsText" dxfId="916" priority="193" operator="containsText" text="3- Moderado">
      <formula>NOT(ISERROR(SEARCH("3- Moderado",D10)))</formula>
    </cfRule>
    <cfRule type="containsText" dxfId="915" priority="194" operator="containsText" text="6- Moderado">
      <formula>NOT(ISERROR(SEARCH("6- Moderado",D10)))</formula>
    </cfRule>
    <cfRule type="containsText" dxfId="914" priority="195" operator="containsText" text="4- Moderado">
      <formula>NOT(ISERROR(SEARCH("4- Moderado",D10)))</formula>
    </cfRule>
    <cfRule type="containsText" dxfId="913" priority="196" operator="containsText" text="3- Bajo">
      <formula>NOT(ISERROR(SEARCH("3- Bajo",D10)))</formula>
    </cfRule>
    <cfRule type="containsText" dxfId="912" priority="197" operator="containsText" text="4- Bajo">
      <formula>NOT(ISERROR(SEARCH("4- Bajo",D10)))</formula>
    </cfRule>
    <cfRule type="containsText" dxfId="911" priority="198" operator="containsText" text="1- Bajo">
      <formula>NOT(ISERROR(SEARCH("1- Bajo",D10)))</formula>
    </cfRule>
  </conditionalFormatting>
  <conditionalFormatting sqref="D23:D24">
    <cfRule type="containsText" dxfId="910" priority="145" operator="containsText" text="3- Moderado">
      <formula>NOT(ISERROR(SEARCH("3- Moderado",D23)))</formula>
    </cfRule>
    <cfRule type="containsText" dxfId="909" priority="146" operator="containsText" text="6- Moderado">
      <formula>NOT(ISERROR(SEARCH("6- Moderado",D23)))</formula>
    </cfRule>
    <cfRule type="containsText" dxfId="908" priority="147" operator="containsText" text="4- Moderado">
      <formula>NOT(ISERROR(SEARCH("4- Moderado",D23)))</formula>
    </cfRule>
    <cfRule type="containsText" dxfId="907" priority="148" operator="containsText" text="3- Bajo">
      <formula>NOT(ISERROR(SEARCH("3- Bajo",D23)))</formula>
    </cfRule>
    <cfRule type="containsText" dxfId="906" priority="149" operator="containsText" text="4- Bajo">
      <formula>NOT(ISERROR(SEARCH("4- Bajo",D23)))</formula>
    </cfRule>
    <cfRule type="containsText" dxfId="905" priority="150" operator="containsText" text="1- Bajo">
      <formula>NOT(ISERROR(SEARCH("1- Bajo",D23)))</formula>
    </cfRule>
  </conditionalFormatting>
  <conditionalFormatting sqref="H10">
    <cfRule type="containsText" dxfId="904" priority="864" operator="containsText" text="Muy Baja">
      <formula>NOT(ISERROR(SEARCH("Muy Baja",H10)))</formula>
    </cfRule>
    <cfRule type="containsText" dxfId="903" priority="865" operator="containsText" text="Baja">
      <formula>NOT(ISERROR(SEARCH("Baja",H10)))</formula>
    </cfRule>
    <cfRule type="containsText" dxfId="902" priority="866" operator="containsText" text="Muy Alta">
      <formula>NOT(ISERROR(SEARCH("Muy Alta",H10)))</formula>
    </cfRule>
    <cfRule type="containsText" dxfId="901" priority="868" operator="containsText" text="Alta">
      <formula>NOT(ISERROR(SEARCH("Alta",H10)))</formula>
    </cfRule>
    <cfRule type="containsText" dxfId="900" priority="869" operator="containsText" text="Media">
      <formula>NOT(ISERROR(SEARCH("Media",H10)))</formula>
    </cfRule>
    <cfRule type="containsText" dxfId="899" priority="870" operator="containsText" text="Media">
      <formula>NOT(ISERROR(SEARCH("Media",H10)))</formula>
    </cfRule>
    <cfRule type="containsText" dxfId="898" priority="871" operator="containsText" text="Media">
      <formula>NOT(ISERROR(SEARCH("Media",H10)))</formula>
    </cfRule>
    <cfRule type="containsText" dxfId="897" priority="872" operator="containsText" text="Muy Baja">
      <formula>NOT(ISERROR(SEARCH("Muy Baja",H10)))</formula>
    </cfRule>
    <cfRule type="containsText" dxfId="896" priority="873" operator="containsText" text="Baja">
      <formula>NOT(ISERROR(SEARCH("Baja",H10)))</formula>
    </cfRule>
    <cfRule type="containsText" dxfId="895" priority="874" operator="containsText" text="Muy Baja">
      <formula>NOT(ISERROR(SEARCH("Muy Baja",H10)))</formula>
    </cfRule>
    <cfRule type="containsText" dxfId="894" priority="875" operator="containsText" text="Muy Baja">
      <formula>NOT(ISERROR(SEARCH("Muy Baja",H10)))</formula>
    </cfRule>
    <cfRule type="containsText" dxfId="893" priority="876" operator="containsText" text="Muy Baja">
      <formula>NOT(ISERROR(SEARCH("Muy Baja",H10)))</formula>
    </cfRule>
    <cfRule type="containsText" dxfId="892" priority="877" operator="containsText" text="Muy Baja'Tabla probabilidad'!">
      <formula>NOT(ISERROR(SEARCH("Muy Baja'Tabla probabilidad'!",H10)))</formula>
    </cfRule>
    <cfRule type="containsText" dxfId="891" priority="878" operator="containsText" text="Muy bajo">
      <formula>NOT(ISERROR(SEARCH("Muy bajo",H10)))</formula>
    </cfRule>
    <cfRule type="containsText" dxfId="890" priority="879" operator="containsText" text="Alta">
      <formula>NOT(ISERROR(SEARCH("Alta",H10)))</formula>
    </cfRule>
    <cfRule type="containsText" dxfId="889" priority="880" operator="containsText" text="Media">
      <formula>NOT(ISERROR(SEARCH("Media",H10)))</formula>
    </cfRule>
    <cfRule type="containsText" dxfId="888" priority="881" operator="containsText" text="Baja">
      <formula>NOT(ISERROR(SEARCH("Baja",H10)))</formula>
    </cfRule>
    <cfRule type="containsText" dxfId="887" priority="882" operator="containsText" text="Muy baja">
      <formula>NOT(ISERROR(SEARCH("Muy baja",H10)))</formula>
    </cfRule>
    <cfRule type="cellIs" dxfId="886" priority="885" operator="between">
      <formula>1</formula>
      <formula>2</formula>
    </cfRule>
    <cfRule type="cellIs" dxfId="885" priority="886" operator="between">
      <formula>0</formula>
      <formula>2</formula>
    </cfRule>
  </conditionalFormatting>
  <conditionalFormatting sqref="H20">
    <cfRule type="containsText" dxfId="884" priority="257" operator="containsText" text="Muy Baja">
      <formula>NOT(ISERROR(SEARCH("Muy Baja",H20)))</formula>
    </cfRule>
    <cfRule type="containsText" dxfId="883" priority="258" operator="containsText" text="Baja">
      <formula>NOT(ISERROR(SEARCH("Baja",H20)))</formula>
    </cfRule>
    <cfRule type="containsText" dxfId="882" priority="259" operator="containsText" text="Muy Alta">
      <formula>NOT(ISERROR(SEARCH("Muy Alta",H20)))</formula>
    </cfRule>
    <cfRule type="containsText" dxfId="881" priority="261" operator="containsText" text="Alta">
      <formula>NOT(ISERROR(SEARCH("Alta",H20)))</formula>
    </cfRule>
    <cfRule type="containsText" dxfId="880" priority="262" operator="containsText" text="Media">
      <formula>NOT(ISERROR(SEARCH("Media",H20)))</formula>
    </cfRule>
    <cfRule type="containsText" dxfId="879" priority="263" operator="containsText" text="Media">
      <formula>NOT(ISERROR(SEARCH("Media",H20)))</formula>
    </cfRule>
    <cfRule type="containsText" dxfId="878" priority="264" operator="containsText" text="Media">
      <formula>NOT(ISERROR(SEARCH("Media",H20)))</formula>
    </cfRule>
    <cfRule type="containsText" dxfId="877" priority="265" operator="containsText" text="Muy Baja">
      <formula>NOT(ISERROR(SEARCH("Muy Baja",H20)))</formula>
    </cfRule>
    <cfRule type="containsText" dxfId="876" priority="266" operator="containsText" text="Baja">
      <formula>NOT(ISERROR(SEARCH("Baja",H20)))</formula>
    </cfRule>
    <cfRule type="containsText" dxfId="875" priority="267" operator="containsText" text="Muy Baja">
      <formula>NOT(ISERROR(SEARCH("Muy Baja",H20)))</formula>
    </cfRule>
    <cfRule type="containsText" dxfId="874" priority="268" operator="containsText" text="Muy Baja">
      <formula>NOT(ISERROR(SEARCH("Muy Baja",H20)))</formula>
    </cfRule>
    <cfRule type="containsText" dxfId="873" priority="269" operator="containsText" text="Muy Baja">
      <formula>NOT(ISERROR(SEARCH("Muy Baja",H20)))</formula>
    </cfRule>
    <cfRule type="containsText" dxfId="872" priority="270" operator="containsText" text="Muy Baja'Tabla probabilidad'!">
      <formula>NOT(ISERROR(SEARCH("Muy Baja'Tabla probabilidad'!",H20)))</formula>
    </cfRule>
    <cfRule type="containsText" dxfId="871" priority="271" operator="containsText" text="Muy bajo">
      <formula>NOT(ISERROR(SEARCH("Muy bajo",H20)))</formula>
    </cfRule>
    <cfRule type="containsText" dxfId="870" priority="272" operator="containsText" text="Alta">
      <formula>NOT(ISERROR(SEARCH("Alta",H20)))</formula>
    </cfRule>
    <cfRule type="containsText" dxfId="869" priority="273" operator="containsText" text="Media">
      <formula>NOT(ISERROR(SEARCH("Media",H20)))</formula>
    </cfRule>
    <cfRule type="containsText" dxfId="868" priority="274" operator="containsText" text="Baja">
      <formula>NOT(ISERROR(SEARCH("Baja",H20)))</formula>
    </cfRule>
    <cfRule type="containsText" dxfId="867" priority="275" operator="containsText" text="Muy baja">
      <formula>NOT(ISERROR(SEARCH("Muy baja",H20)))</formula>
    </cfRule>
    <cfRule type="cellIs" dxfId="866" priority="278" operator="between">
      <formula>1</formula>
      <formula>2</formula>
    </cfRule>
    <cfRule type="cellIs" dxfId="865" priority="279" operator="between">
      <formula>0</formula>
      <formula>2</formula>
    </cfRule>
  </conditionalFormatting>
  <conditionalFormatting sqref="H40">
    <cfRule type="containsText" dxfId="864" priority="393" operator="containsText" text="Muy Baja">
      <formula>NOT(ISERROR(SEARCH("Muy Baja",H40)))</formula>
    </cfRule>
    <cfRule type="containsText" dxfId="863" priority="394" operator="containsText" text="Baja">
      <formula>NOT(ISERROR(SEARCH("Baja",H40)))</formula>
    </cfRule>
    <cfRule type="containsText" dxfId="862" priority="395" operator="containsText" text="Muy Alta">
      <formula>NOT(ISERROR(SEARCH("Muy Alta",H40)))</formula>
    </cfRule>
    <cfRule type="containsText" dxfId="861" priority="397" operator="containsText" text="Alta">
      <formula>NOT(ISERROR(SEARCH("Alta",H40)))</formula>
    </cfRule>
    <cfRule type="containsText" dxfId="860" priority="398" operator="containsText" text="Media">
      <formula>NOT(ISERROR(SEARCH("Media",H40)))</formula>
    </cfRule>
    <cfRule type="containsText" dxfId="859" priority="399" operator="containsText" text="Media">
      <formula>NOT(ISERROR(SEARCH("Media",H40)))</formula>
    </cfRule>
    <cfRule type="containsText" dxfId="858" priority="400" operator="containsText" text="Media">
      <formula>NOT(ISERROR(SEARCH("Media",H40)))</formula>
    </cfRule>
    <cfRule type="containsText" dxfId="857" priority="401" operator="containsText" text="Muy Baja">
      <formula>NOT(ISERROR(SEARCH("Muy Baja",H40)))</formula>
    </cfRule>
    <cfRule type="containsText" dxfId="856" priority="402" operator="containsText" text="Baja">
      <formula>NOT(ISERROR(SEARCH("Baja",H40)))</formula>
    </cfRule>
    <cfRule type="containsText" dxfId="855" priority="403" operator="containsText" text="Muy Baja">
      <formula>NOT(ISERROR(SEARCH("Muy Baja",H40)))</formula>
    </cfRule>
    <cfRule type="containsText" dxfId="854" priority="404" operator="containsText" text="Muy Baja">
      <formula>NOT(ISERROR(SEARCH("Muy Baja",H40)))</formula>
    </cfRule>
    <cfRule type="containsText" dxfId="853" priority="405" operator="containsText" text="Muy Baja">
      <formula>NOT(ISERROR(SEARCH("Muy Baja",H40)))</formula>
    </cfRule>
    <cfRule type="containsText" dxfId="852" priority="406" operator="containsText" text="Muy Baja'Tabla probabilidad'!">
      <formula>NOT(ISERROR(SEARCH("Muy Baja'Tabla probabilidad'!",H40)))</formula>
    </cfRule>
    <cfRule type="containsText" dxfId="851" priority="407" operator="containsText" text="Muy bajo">
      <formula>NOT(ISERROR(SEARCH("Muy bajo",H40)))</formula>
    </cfRule>
    <cfRule type="containsText" dxfId="850" priority="408" operator="containsText" text="Alta">
      <formula>NOT(ISERROR(SEARCH("Alta",H40)))</formula>
    </cfRule>
    <cfRule type="containsText" dxfId="849" priority="409" operator="containsText" text="Media">
      <formula>NOT(ISERROR(SEARCH("Media",H40)))</formula>
    </cfRule>
    <cfRule type="containsText" dxfId="848" priority="410" operator="containsText" text="Baja">
      <formula>NOT(ISERROR(SEARCH("Baja",H40)))</formula>
    </cfRule>
    <cfRule type="containsText" dxfId="847" priority="411" operator="containsText" text="Muy baja">
      <formula>NOT(ISERROR(SEARCH("Muy baja",H40)))</formula>
    </cfRule>
    <cfRule type="cellIs" dxfId="846" priority="412" operator="between">
      <formula>1</formula>
      <formula>2</formula>
    </cfRule>
    <cfRule type="cellIs" dxfId="845" priority="413" operator="between">
      <formula>0</formula>
      <formula>2</formula>
    </cfRule>
  </conditionalFormatting>
  <conditionalFormatting sqref="M10 K10:K29 K40:K49">
    <cfRule type="containsText" dxfId="844" priority="858" operator="containsText" text="Catastrófico">
      <formula>NOT(ISERROR(SEARCH("Catastrófico",K10)))</formula>
    </cfRule>
    <cfRule type="containsText" dxfId="843" priority="859" operator="containsText" text="Mayor">
      <formula>NOT(ISERROR(SEARCH("Mayor",K10)))</formula>
    </cfRule>
    <cfRule type="containsText" dxfId="842" priority="860" operator="containsText" text="Alta">
      <formula>NOT(ISERROR(SEARCH("Alta",K10)))</formula>
    </cfRule>
    <cfRule type="containsText" dxfId="841" priority="861" operator="containsText" text="Moderado">
      <formula>NOT(ISERROR(SEARCH("Moderado",K10)))</formula>
    </cfRule>
    <cfRule type="containsText" dxfId="840" priority="862" operator="containsText" text="Menor">
      <formula>NOT(ISERROR(SEARCH("Menor",K10)))</formula>
    </cfRule>
    <cfRule type="containsText" dxfId="839" priority="863" operator="containsText" text="Leve">
      <formula>NOT(ISERROR(SEARCH("Leve",K10)))</formula>
    </cfRule>
  </conditionalFormatting>
  <conditionalFormatting sqref="M20">
    <cfRule type="containsText" dxfId="838" priority="251" operator="containsText" text="Catastrófico">
      <formula>NOT(ISERROR(SEARCH("Catastrófico",M20)))</formula>
    </cfRule>
    <cfRule type="containsText" dxfId="837" priority="252" operator="containsText" text="Mayor">
      <formula>NOT(ISERROR(SEARCH("Mayor",M20)))</formula>
    </cfRule>
    <cfRule type="containsText" dxfId="836" priority="253" operator="containsText" text="Alta">
      <formula>NOT(ISERROR(SEARCH("Alta",M20)))</formula>
    </cfRule>
    <cfRule type="containsText" dxfId="835" priority="254" operator="containsText" text="Moderado">
      <formula>NOT(ISERROR(SEARCH("Moderado",M20)))</formula>
    </cfRule>
    <cfRule type="containsText" dxfId="834" priority="255" operator="containsText" text="Menor">
      <formula>NOT(ISERROR(SEARCH("Menor",M20)))</formula>
    </cfRule>
    <cfRule type="containsText" dxfId="833" priority="256" operator="containsText" text="Leve">
      <formula>NOT(ISERROR(SEARCH("Leve",M20)))</formula>
    </cfRule>
  </conditionalFormatting>
  <conditionalFormatting sqref="M40">
    <cfRule type="containsText" dxfId="832" priority="284" operator="containsText" text="Catastrófico">
      <formula>NOT(ISERROR(SEARCH("Catastrófico",M40)))</formula>
    </cfRule>
    <cfRule type="containsText" dxfId="831" priority="285" operator="containsText" text="Mayor">
      <formula>NOT(ISERROR(SEARCH("Mayor",M40)))</formula>
    </cfRule>
    <cfRule type="containsText" dxfId="830" priority="286" operator="containsText" text="Alta">
      <formula>NOT(ISERROR(SEARCH("Alta",M40)))</formula>
    </cfRule>
    <cfRule type="containsText" dxfId="829" priority="287" operator="containsText" text="Moderado">
      <formula>NOT(ISERROR(SEARCH("Moderado",M40)))</formula>
    </cfRule>
    <cfRule type="containsText" dxfId="828" priority="288" operator="containsText" text="Menor">
      <formula>NOT(ISERROR(SEARCH("Menor",M40)))</formula>
    </cfRule>
    <cfRule type="containsText" dxfId="827" priority="289" operator="containsText" text="Leve">
      <formula>NOT(ISERROR(SEARCH("Leve",M40)))</formula>
    </cfRule>
  </conditionalFormatting>
  <conditionalFormatting sqref="N20">
    <cfRule type="containsText" dxfId="826" priority="280" operator="containsText" text="Extremo">
      <formula>NOT(ISERROR(SEARCH("Extremo",N20)))</formula>
    </cfRule>
    <cfRule type="containsText" dxfId="825" priority="281" operator="containsText" text="Alto">
      <formula>NOT(ISERROR(SEARCH("Alto",N20)))</formula>
    </cfRule>
    <cfRule type="containsText" dxfId="824" priority="282" operator="containsText" text="Bajo">
      <formula>NOT(ISERROR(SEARCH("Bajo",N20)))</formula>
    </cfRule>
    <cfRule type="containsText" dxfId="823" priority="283" operator="containsText" text="Moderado">
      <formula>NOT(ISERROR(SEARCH("Moderado",N20)))</formula>
    </cfRule>
  </conditionalFormatting>
  <conditionalFormatting sqref="N8:O8">
    <cfRule type="containsText" dxfId="822" priority="840" operator="containsText" text="3- Moderado">
      <formula>NOT(ISERROR(SEARCH("3- Moderado",N8)))</formula>
    </cfRule>
    <cfRule type="containsText" dxfId="821" priority="841" operator="containsText" text="6- Moderado">
      <formula>NOT(ISERROR(SEARCH("6- Moderado",N8)))</formula>
    </cfRule>
    <cfRule type="containsText" dxfId="820" priority="842" operator="containsText" text="4- Moderado">
      <formula>NOT(ISERROR(SEARCH("4- Moderado",N8)))</formula>
    </cfRule>
    <cfRule type="containsText" dxfId="819" priority="843" operator="containsText" text="3- Bajo">
      <formula>NOT(ISERROR(SEARCH("3- Bajo",N8)))</formula>
    </cfRule>
    <cfRule type="containsText" dxfId="818" priority="844" operator="containsText" text="4- Bajo">
      <formula>NOT(ISERROR(SEARCH("4- Bajo",N8)))</formula>
    </cfRule>
    <cfRule type="containsText" dxfId="817" priority="845" operator="containsText" text="1- Bajo">
      <formula>NOT(ISERROR(SEARCH("1- Bajo",N8)))</formula>
    </cfRule>
  </conditionalFormatting>
  <conditionalFormatting sqref="N10:O10">
    <cfRule type="containsText" dxfId="816" priority="1445" operator="containsText" text="Extremo">
      <formula>NOT(ISERROR(SEARCH("Extremo",N10)))</formula>
    </cfRule>
    <cfRule type="containsText" dxfId="815" priority="1446" operator="containsText" text="Alto">
      <formula>NOT(ISERROR(SEARCH("Alto",N10)))</formula>
    </cfRule>
    <cfRule type="containsText" dxfId="814" priority="1447" operator="containsText" text="Bajo">
      <formula>NOT(ISERROR(SEARCH("Bajo",N10)))</formula>
    </cfRule>
    <cfRule type="containsText" dxfId="813" priority="1448" operator="containsText" text="Moderado">
      <formula>NOT(ISERROR(SEARCH("Moderado",N10)))</formula>
    </cfRule>
  </conditionalFormatting>
  <conditionalFormatting sqref="N40:O40">
    <cfRule type="containsText" dxfId="812" priority="223" operator="containsText" text="Extremo">
      <formula>NOT(ISERROR(SEARCH("Extremo",N40)))</formula>
    </cfRule>
    <cfRule type="containsText" dxfId="811" priority="224" operator="containsText" text="Alto">
      <formula>NOT(ISERROR(SEARCH("Alto",N40)))</formula>
    </cfRule>
    <cfRule type="containsText" dxfId="810" priority="225" operator="containsText" text="Bajo">
      <formula>NOT(ISERROR(SEARCH("Bajo",N40)))</formula>
    </cfRule>
    <cfRule type="containsText" dxfId="809" priority="226" operator="containsText" text="Moderado">
      <formula>NOT(ISERROR(SEARCH("Moderado",N40)))</formula>
    </cfRule>
  </conditionalFormatting>
  <conditionalFormatting sqref="H50">
    <cfRule type="containsText" dxfId="808" priority="119" operator="containsText" text="Muy Baja">
      <formula>NOT(ISERROR(SEARCH("Muy Baja",H50)))</formula>
    </cfRule>
    <cfRule type="containsText" dxfId="807" priority="120" operator="containsText" text="Baja">
      <formula>NOT(ISERROR(SEARCH("Baja",H50)))</formula>
    </cfRule>
    <cfRule type="containsText" dxfId="806" priority="121" operator="containsText" text="Muy Alta">
      <formula>NOT(ISERROR(SEARCH("Muy Alta",H50)))</formula>
    </cfRule>
    <cfRule type="containsText" dxfId="805" priority="122" operator="containsText" text="Alta">
      <formula>NOT(ISERROR(SEARCH("Alta",H50)))</formula>
    </cfRule>
    <cfRule type="containsText" dxfId="804" priority="123" operator="containsText" text="Media">
      <formula>NOT(ISERROR(SEARCH("Media",H50)))</formula>
    </cfRule>
    <cfRule type="containsText" dxfId="803" priority="124" operator="containsText" text="Media">
      <formula>NOT(ISERROR(SEARCH("Media",H50)))</formula>
    </cfRule>
    <cfRule type="containsText" dxfId="802" priority="125" operator="containsText" text="Media">
      <formula>NOT(ISERROR(SEARCH("Media",H50)))</formula>
    </cfRule>
    <cfRule type="containsText" dxfId="801" priority="126" operator="containsText" text="Muy Baja">
      <formula>NOT(ISERROR(SEARCH("Muy Baja",H50)))</formula>
    </cfRule>
    <cfRule type="containsText" dxfId="800" priority="127" operator="containsText" text="Baja">
      <formula>NOT(ISERROR(SEARCH("Baja",H50)))</formula>
    </cfRule>
    <cfRule type="containsText" dxfId="799" priority="128" operator="containsText" text="Muy Baja">
      <formula>NOT(ISERROR(SEARCH("Muy Baja",H50)))</formula>
    </cfRule>
    <cfRule type="containsText" dxfId="798" priority="129" operator="containsText" text="Muy Baja">
      <formula>NOT(ISERROR(SEARCH("Muy Baja",H50)))</formula>
    </cfRule>
    <cfRule type="containsText" dxfId="797" priority="130" operator="containsText" text="Muy Baja">
      <formula>NOT(ISERROR(SEARCH("Muy Baja",H50)))</formula>
    </cfRule>
    <cfRule type="containsText" dxfId="796" priority="131" operator="containsText" text="Muy Baja'Tabla probabilidad'!">
      <formula>NOT(ISERROR(SEARCH("Muy Baja'Tabla probabilidad'!",H50)))</formula>
    </cfRule>
    <cfRule type="containsText" dxfId="795" priority="132" operator="containsText" text="Muy bajo">
      <formula>NOT(ISERROR(SEARCH("Muy bajo",H50)))</formula>
    </cfRule>
    <cfRule type="containsText" dxfId="794" priority="133" operator="containsText" text="Alta">
      <formula>NOT(ISERROR(SEARCH("Alta",H50)))</formula>
    </cfRule>
    <cfRule type="containsText" dxfId="793" priority="134" operator="containsText" text="Media">
      <formula>NOT(ISERROR(SEARCH("Media",H50)))</formula>
    </cfRule>
    <cfRule type="containsText" dxfId="792" priority="135" operator="containsText" text="Baja">
      <formula>NOT(ISERROR(SEARCH("Baja",H50)))</formula>
    </cfRule>
    <cfRule type="containsText" dxfId="791" priority="136" operator="containsText" text="Muy baja">
      <formula>NOT(ISERROR(SEARCH("Muy baja",H50)))</formula>
    </cfRule>
    <cfRule type="cellIs" dxfId="790" priority="137" operator="between">
      <formula>1</formula>
      <formula>2</formula>
    </cfRule>
    <cfRule type="cellIs" dxfId="789" priority="138" operator="between">
      <formula>0</formula>
      <formula>2</formula>
    </cfRule>
  </conditionalFormatting>
  <conditionalFormatting sqref="K50:K59">
    <cfRule type="containsText" dxfId="788" priority="139" operator="containsText" text="Catastrófico">
      <formula>NOT(ISERROR(SEARCH("Catastrófico",K50)))</formula>
    </cfRule>
    <cfRule type="containsText" dxfId="787" priority="140" operator="containsText" text="Mayor">
      <formula>NOT(ISERROR(SEARCH("Mayor",K50)))</formula>
    </cfRule>
    <cfRule type="containsText" dxfId="786" priority="141" operator="containsText" text="Alta">
      <formula>NOT(ISERROR(SEARCH("Alta",K50)))</formula>
    </cfRule>
    <cfRule type="containsText" dxfId="785" priority="142" operator="containsText" text="Moderado">
      <formula>NOT(ISERROR(SEARCH("Moderado",K50)))</formula>
    </cfRule>
    <cfRule type="containsText" dxfId="784" priority="143" operator="containsText" text="Menor">
      <formula>NOT(ISERROR(SEARCH("Menor",K50)))</formula>
    </cfRule>
    <cfRule type="containsText" dxfId="783" priority="144" operator="containsText" text="Leve">
      <formula>NOT(ISERROR(SEARCH("Leve",K50)))</formula>
    </cfRule>
  </conditionalFormatting>
  <conditionalFormatting sqref="M50">
    <cfRule type="containsText" dxfId="782" priority="113" operator="containsText" text="Catastrófico">
      <formula>NOT(ISERROR(SEARCH("Catastrófico",M50)))</formula>
    </cfRule>
    <cfRule type="containsText" dxfId="781" priority="114" operator="containsText" text="Mayor">
      <formula>NOT(ISERROR(SEARCH("Mayor",M50)))</formula>
    </cfRule>
    <cfRule type="containsText" dxfId="780" priority="115" operator="containsText" text="Alta">
      <formula>NOT(ISERROR(SEARCH("Alta",M50)))</formula>
    </cfRule>
    <cfRule type="containsText" dxfId="779" priority="116" operator="containsText" text="Moderado">
      <formula>NOT(ISERROR(SEARCH("Moderado",M50)))</formula>
    </cfRule>
    <cfRule type="containsText" dxfId="778" priority="117" operator="containsText" text="Menor">
      <formula>NOT(ISERROR(SEARCH("Menor",M50)))</formula>
    </cfRule>
    <cfRule type="containsText" dxfId="777" priority="118" operator="containsText" text="Leve">
      <formula>NOT(ISERROR(SEARCH("Leve",M50)))</formula>
    </cfRule>
  </conditionalFormatting>
  <conditionalFormatting sqref="N50">
    <cfRule type="containsText" dxfId="776" priority="109" operator="containsText" text="Extremo">
      <formula>NOT(ISERROR(SEARCH("Extremo",N50)))</formula>
    </cfRule>
    <cfRule type="containsText" dxfId="775" priority="110" operator="containsText" text="Alto">
      <formula>NOT(ISERROR(SEARCH("Alto",N50)))</formula>
    </cfRule>
    <cfRule type="containsText" dxfId="774" priority="111" operator="containsText" text="Bajo">
      <formula>NOT(ISERROR(SEARCH("Bajo",N50)))</formula>
    </cfRule>
    <cfRule type="containsText" dxfId="773" priority="112" operator="containsText" text="Moderado">
      <formula>NOT(ISERROR(SEARCH("Moderado",N50)))</formula>
    </cfRule>
  </conditionalFormatting>
  <conditionalFormatting sqref="H60">
    <cfRule type="containsText" dxfId="772" priority="83" operator="containsText" text="Muy Baja">
      <formula>NOT(ISERROR(SEARCH("Muy Baja",H60)))</formula>
    </cfRule>
    <cfRule type="containsText" dxfId="771" priority="84" operator="containsText" text="Baja">
      <formula>NOT(ISERROR(SEARCH("Baja",H60)))</formula>
    </cfRule>
    <cfRule type="containsText" dxfId="770" priority="85" operator="containsText" text="Muy Alta">
      <formula>NOT(ISERROR(SEARCH("Muy Alta",H60)))</formula>
    </cfRule>
    <cfRule type="containsText" dxfId="769" priority="86" operator="containsText" text="Alta">
      <formula>NOT(ISERROR(SEARCH("Alta",H60)))</formula>
    </cfRule>
    <cfRule type="containsText" dxfId="768" priority="87" operator="containsText" text="Media">
      <formula>NOT(ISERROR(SEARCH("Media",H60)))</formula>
    </cfRule>
    <cfRule type="containsText" dxfId="767" priority="88" operator="containsText" text="Media">
      <formula>NOT(ISERROR(SEARCH("Media",H60)))</formula>
    </cfRule>
    <cfRule type="containsText" dxfId="766" priority="89" operator="containsText" text="Media">
      <formula>NOT(ISERROR(SEARCH("Media",H60)))</formula>
    </cfRule>
    <cfRule type="containsText" dxfId="765" priority="90" operator="containsText" text="Muy Baja">
      <formula>NOT(ISERROR(SEARCH("Muy Baja",H60)))</formula>
    </cfRule>
    <cfRule type="containsText" dxfId="764" priority="91" operator="containsText" text="Baja">
      <formula>NOT(ISERROR(SEARCH("Baja",H60)))</formula>
    </cfRule>
    <cfRule type="containsText" dxfId="763" priority="92" operator="containsText" text="Muy Baja">
      <formula>NOT(ISERROR(SEARCH("Muy Baja",H60)))</formula>
    </cfRule>
    <cfRule type="containsText" dxfId="762" priority="93" operator="containsText" text="Muy Baja">
      <formula>NOT(ISERROR(SEARCH("Muy Baja",H60)))</formula>
    </cfRule>
    <cfRule type="containsText" dxfId="761" priority="94" operator="containsText" text="Muy Baja">
      <formula>NOT(ISERROR(SEARCH("Muy Baja",H60)))</formula>
    </cfRule>
    <cfRule type="containsText" dxfId="760" priority="95" operator="containsText" text="Muy Baja'Tabla probabilidad'!">
      <formula>NOT(ISERROR(SEARCH("Muy Baja'Tabla probabilidad'!",H60)))</formula>
    </cfRule>
    <cfRule type="containsText" dxfId="759" priority="96" operator="containsText" text="Muy bajo">
      <formula>NOT(ISERROR(SEARCH("Muy bajo",H60)))</formula>
    </cfRule>
    <cfRule type="containsText" dxfId="758" priority="97" operator="containsText" text="Alta">
      <formula>NOT(ISERROR(SEARCH("Alta",H60)))</formula>
    </cfRule>
    <cfRule type="containsText" dxfId="757" priority="98" operator="containsText" text="Media">
      <formula>NOT(ISERROR(SEARCH("Media",H60)))</formula>
    </cfRule>
    <cfRule type="containsText" dxfId="756" priority="99" operator="containsText" text="Baja">
      <formula>NOT(ISERROR(SEARCH("Baja",H60)))</formula>
    </cfRule>
    <cfRule type="containsText" dxfId="755" priority="100" operator="containsText" text="Muy baja">
      <formula>NOT(ISERROR(SEARCH("Muy baja",H60)))</formula>
    </cfRule>
    <cfRule type="cellIs" dxfId="754" priority="101" operator="between">
      <formula>1</formula>
      <formula>2</formula>
    </cfRule>
    <cfRule type="cellIs" dxfId="753" priority="102" operator="between">
      <formula>0</formula>
      <formula>2</formula>
    </cfRule>
  </conditionalFormatting>
  <conditionalFormatting sqref="K60:K69">
    <cfRule type="containsText" dxfId="752" priority="103" operator="containsText" text="Catastrófico">
      <formula>NOT(ISERROR(SEARCH("Catastrófico",K60)))</formula>
    </cfRule>
    <cfRule type="containsText" dxfId="751" priority="104" operator="containsText" text="Mayor">
      <formula>NOT(ISERROR(SEARCH("Mayor",K60)))</formula>
    </cfRule>
    <cfRule type="containsText" dxfId="750" priority="105" operator="containsText" text="Alta">
      <formula>NOT(ISERROR(SEARCH("Alta",K60)))</formula>
    </cfRule>
    <cfRule type="containsText" dxfId="749" priority="106" operator="containsText" text="Moderado">
      <formula>NOT(ISERROR(SEARCH("Moderado",K60)))</formula>
    </cfRule>
    <cfRule type="containsText" dxfId="748" priority="107" operator="containsText" text="Menor">
      <formula>NOT(ISERROR(SEARCH("Menor",K60)))</formula>
    </cfRule>
    <cfRule type="containsText" dxfId="747" priority="108" operator="containsText" text="Leve">
      <formula>NOT(ISERROR(SEARCH("Leve",K60)))</formula>
    </cfRule>
  </conditionalFormatting>
  <conditionalFormatting sqref="M60">
    <cfRule type="containsText" dxfId="746" priority="77" operator="containsText" text="Catastrófico">
      <formula>NOT(ISERROR(SEARCH("Catastrófico",M60)))</formula>
    </cfRule>
    <cfRule type="containsText" dxfId="745" priority="78" operator="containsText" text="Mayor">
      <formula>NOT(ISERROR(SEARCH("Mayor",M60)))</formula>
    </cfRule>
    <cfRule type="containsText" dxfId="744" priority="79" operator="containsText" text="Alta">
      <formula>NOT(ISERROR(SEARCH("Alta",M60)))</formula>
    </cfRule>
    <cfRule type="containsText" dxfId="743" priority="80" operator="containsText" text="Moderado">
      <formula>NOT(ISERROR(SEARCH("Moderado",M60)))</formula>
    </cfRule>
    <cfRule type="containsText" dxfId="742" priority="81" operator="containsText" text="Menor">
      <formula>NOT(ISERROR(SEARCH("Menor",M60)))</formula>
    </cfRule>
    <cfRule type="containsText" dxfId="741" priority="82" operator="containsText" text="Leve">
      <formula>NOT(ISERROR(SEARCH("Leve",M60)))</formula>
    </cfRule>
  </conditionalFormatting>
  <conditionalFormatting sqref="N60">
    <cfRule type="containsText" dxfId="740" priority="73" operator="containsText" text="Extremo">
      <formula>NOT(ISERROR(SEARCH("Extremo",N60)))</formula>
    </cfRule>
    <cfRule type="containsText" dxfId="739" priority="74" operator="containsText" text="Alto">
      <formula>NOT(ISERROR(SEARCH("Alto",N60)))</formula>
    </cfRule>
    <cfRule type="containsText" dxfId="738" priority="75" operator="containsText" text="Bajo">
      <formula>NOT(ISERROR(SEARCH("Bajo",N60)))</formula>
    </cfRule>
    <cfRule type="containsText" dxfId="737" priority="76" operator="containsText" text="Moderado">
      <formula>NOT(ISERROR(SEARCH("Moderado",N60)))</formula>
    </cfRule>
  </conditionalFormatting>
  <conditionalFormatting sqref="H70">
    <cfRule type="containsText" dxfId="736" priority="47" operator="containsText" text="Muy Baja">
      <formula>NOT(ISERROR(SEARCH("Muy Baja",H70)))</formula>
    </cfRule>
    <cfRule type="containsText" dxfId="735" priority="48" operator="containsText" text="Baja">
      <formula>NOT(ISERROR(SEARCH("Baja",H70)))</formula>
    </cfRule>
    <cfRule type="containsText" dxfId="734" priority="49" operator="containsText" text="Muy Alta">
      <formula>NOT(ISERROR(SEARCH("Muy Alta",H70)))</formula>
    </cfRule>
    <cfRule type="containsText" dxfId="733" priority="50" operator="containsText" text="Alta">
      <formula>NOT(ISERROR(SEARCH("Alta",H70)))</formula>
    </cfRule>
    <cfRule type="containsText" dxfId="732" priority="51" operator="containsText" text="Media">
      <formula>NOT(ISERROR(SEARCH("Media",H70)))</formula>
    </cfRule>
    <cfRule type="containsText" dxfId="731" priority="52" operator="containsText" text="Media">
      <formula>NOT(ISERROR(SEARCH("Media",H70)))</formula>
    </cfRule>
    <cfRule type="containsText" dxfId="730" priority="53" operator="containsText" text="Media">
      <formula>NOT(ISERROR(SEARCH("Media",H70)))</formula>
    </cfRule>
    <cfRule type="containsText" dxfId="729" priority="54" operator="containsText" text="Muy Baja">
      <formula>NOT(ISERROR(SEARCH("Muy Baja",H70)))</formula>
    </cfRule>
    <cfRule type="containsText" dxfId="728" priority="55" operator="containsText" text="Baja">
      <formula>NOT(ISERROR(SEARCH("Baja",H70)))</formula>
    </cfRule>
    <cfRule type="containsText" dxfId="727" priority="56" operator="containsText" text="Muy Baja">
      <formula>NOT(ISERROR(SEARCH("Muy Baja",H70)))</formula>
    </cfRule>
    <cfRule type="containsText" dxfId="726" priority="57" operator="containsText" text="Muy Baja">
      <formula>NOT(ISERROR(SEARCH("Muy Baja",H70)))</formula>
    </cfRule>
    <cfRule type="containsText" dxfId="725" priority="58" operator="containsText" text="Muy Baja">
      <formula>NOT(ISERROR(SEARCH("Muy Baja",H70)))</formula>
    </cfRule>
    <cfRule type="containsText" dxfId="724" priority="59" operator="containsText" text="Muy Baja'Tabla probabilidad'!">
      <formula>NOT(ISERROR(SEARCH("Muy Baja'Tabla probabilidad'!",H70)))</formula>
    </cfRule>
    <cfRule type="containsText" dxfId="723" priority="60" operator="containsText" text="Muy bajo">
      <formula>NOT(ISERROR(SEARCH("Muy bajo",H70)))</formula>
    </cfRule>
    <cfRule type="containsText" dxfId="722" priority="61" operator="containsText" text="Alta">
      <formula>NOT(ISERROR(SEARCH("Alta",H70)))</formula>
    </cfRule>
    <cfRule type="containsText" dxfId="721" priority="62" operator="containsText" text="Media">
      <formula>NOT(ISERROR(SEARCH("Media",H70)))</formula>
    </cfRule>
    <cfRule type="containsText" dxfId="720" priority="63" operator="containsText" text="Baja">
      <formula>NOT(ISERROR(SEARCH("Baja",H70)))</formula>
    </cfRule>
    <cfRule type="containsText" dxfId="719" priority="64" operator="containsText" text="Muy baja">
      <formula>NOT(ISERROR(SEARCH("Muy baja",H70)))</formula>
    </cfRule>
    <cfRule type="cellIs" dxfId="718" priority="65" operator="between">
      <formula>1</formula>
      <formula>2</formula>
    </cfRule>
    <cfRule type="cellIs" dxfId="717" priority="66" operator="between">
      <formula>0</formula>
      <formula>2</formula>
    </cfRule>
  </conditionalFormatting>
  <conditionalFormatting sqref="K70:K79">
    <cfRule type="containsText" dxfId="716" priority="67" operator="containsText" text="Catastrófico">
      <formula>NOT(ISERROR(SEARCH("Catastrófico",K70)))</formula>
    </cfRule>
    <cfRule type="containsText" dxfId="715" priority="68" operator="containsText" text="Mayor">
      <formula>NOT(ISERROR(SEARCH("Mayor",K70)))</formula>
    </cfRule>
    <cfRule type="containsText" dxfId="714" priority="69" operator="containsText" text="Alta">
      <formula>NOT(ISERROR(SEARCH("Alta",K70)))</formula>
    </cfRule>
    <cfRule type="containsText" dxfId="713" priority="70" operator="containsText" text="Moderado">
      <formula>NOT(ISERROR(SEARCH("Moderado",K70)))</formula>
    </cfRule>
    <cfRule type="containsText" dxfId="712" priority="71" operator="containsText" text="Menor">
      <formula>NOT(ISERROR(SEARCH("Menor",K70)))</formula>
    </cfRule>
    <cfRule type="containsText" dxfId="711" priority="72" operator="containsText" text="Leve">
      <formula>NOT(ISERROR(SEARCH("Leve",K70)))</formula>
    </cfRule>
  </conditionalFormatting>
  <conditionalFormatting sqref="M70">
    <cfRule type="containsText" dxfId="710" priority="41" operator="containsText" text="Catastrófico">
      <formula>NOT(ISERROR(SEARCH("Catastrófico",M70)))</formula>
    </cfRule>
    <cfRule type="containsText" dxfId="709" priority="42" operator="containsText" text="Mayor">
      <formula>NOT(ISERROR(SEARCH("Mayor",M70)))</formula>
    </cfRule>
    <cfRule type="containsText" dxfId="708" priority="43" operator="containsText" text="Alta">
      <formula>NOT(ISERROR(SEARCH("Alta",M70)))</formula>
    </cfRule>
    <cfRule type="containsText" dxfId="707" priority="44" operator="containsText" text="Moderado">
      <formula>NOT(ISERROR(SEARCH("Moderado",M70)))</formula>
    </cfRule>
    <cfRule type="containsText" dxfId="706" priority="45" operator="containsText" text="Menor">
      <formula>NOT(ISERROR(SEARCH("Menor",M70)))</formula>
    </cfRule>
    <cfRule type="containsText" dxfId="705" priority="46" operator="containsText" text="Leve">
      <formula>NOT(ISERROR(SEARCH("Leve",M70)))</formula>
    </cfRule>
  </conditionalFormatting>
  <conditionalFormatting sqref="N70">
    <cfRule type="containsText" dxfId="704" priority="37" operator="containsText" text="Extremo">
      <formula>NOT(ISERROR(SEARCH("Extremo",N70)))</formula>
    </cfRule>
    <cfRule type="containsText" dxfId="703" priority="38" operator="containsText" text="Alto">
      <formula>NOT(ISERROR(SEARCH("Alto",N70)))</formula>
    </cfRule>
    <cfRule type="containsText" dxfId="702" priority="39" operator="containsText" text="Bajo">
      <formula>NOT(ISERROR(SEARCH("Bajo",N70)))</formula>
    </cfRule>
    <cfRule type="containsText" dxfId="701" priority="40" operator="containsText" text="Moderado">
      <formula>NOT(ISERROR(SEARCH("Moderado",N70)))</formula>
    </cfRule>
  </conditionalFormatting>
  <conditionalFormatting sqref="H30">
    <cfRule type="containsText" dxfId="700" priority="11" operator="containsText" text="Muy Baja">
      <formula>NOT(ISERROR(SEARCH("Muy Baja",H30)))</formula>
    </cfRule>
    <cfRule type="containsText" dxfId="699" priority="12" operator="containsText" text="Baja">
      <formula>NOT(ISERROR(SEARCH("Baja",H30)))</formula>
    </cfRule>
    <cfRule type="containsText" dxfId="698" priority="13" operator="containsText" text="Muy Alta">
      <formula>NOT(ISERROR(SEARCH("Muy Alta",H30)))</formula>
    </cfRule>
    <cfRule type="containsText" dxfId="697" priority="14" operator="containsText" text="Alta">
      <formula>NOT(ISERROR(SEARCH("Alta",H30)))</formula>
    </cfRule>
    <cfRule type="containsText" dxfId="696" priority="15" operator="containsText" text="Media">
      <formula>NOT(ISERROR(SEARCH("Media",H30)))</formula>
    </cfRule>
    <cfRule type="containsText" dxfId="695" priority="16" operator="containsText" text="Media">
      <formula>NOT(ISERROR(SEARCH("Media",H30)))</formula>
    </cfRule>
    <cfRule type="containsText" dxfId="694" priority="17" operator="containsText" text="Media">
      <formula>NOT(ISERROR(SEARCH("Media",H30)))</formula>
    </cfRule>
    <cfRule type="containsText" dxfId="693" priority="18" operator="containsText" text="Muy Baja">
      <formula>NOT(ISERROR(SEARCH("Muy Baja",H30)))</formula>
    </cfRule>
    <cfRule type="containsText" dxfId="692" priority="19" operator="containsText" text="Baja">
      <formula>NOT(ISERROR(SEARCH("Baja",H30)))</formula>
    </cfRule>
    <cfRule type="containsText" dxfId="691" priority="20" operator="containsText" text="Muy Baja">
      <formula>NOT(ISERROR(SEARCH("Muy Baja",H30)))</formula>
    </cfRule>
    <cfRule type="containsText" dxfId="690" priority="21" operator="containsText" text="Muy Baja">
      <formula>NOT(ISERROR(SEARCH("Muy Baja",H30)))</formula>
    </cfRule>
    <cfRule type="containsText" dxfId="689" priority="22" operator="containsText" text="Muy Baja">
      <formula>NOT(ISERROR(SEARCH("Muy Baja",H30)))</formula>
    </cfRule>
    <cfRule type="containsText" dxfId="688" priority="23" operator="containsText" text="Muy Baja'Tabla probabilidad'!">
      <formula>NOT(ISERROR(SEARCH("Muy Baja'Tabla probabilidad'!",H30)))</formula>
    </cfRule>
    <cfRule type="containsText" dxfId="687" priority="24" operator="containsText" text="Muy bajo">
      <formula>NOT(ISERROR(SEARCH("Muy bajo",H30)))</formula>
    </cfRule>
    <cfRule type="containsText" dxfId="686" priority="25" operator="containsText" text="Alta">
      <formula>NOT(ISERROR(SEARCH("Alta",H30)))</formula>
    </cfRule>
    <cfRule type="containsText" dxfId="685" priority="26" operator="containsText" text="Media">
      <formula>NOT(ISERROR(SEARCH("Media",H30)))</formula>
    </cfRule>
    <cfRule type="containsText" dxfId="684" priority="27" operator="containsText" text="Baja">
      <formula>NOT(ISERROR(SEARCH("Baja",H30)))</formula>
    </cfRule>
    <cfRule type="containsText" dxfId="683" priority="28" operator="containsText" text="Muy baja">
      <formula>NOT(ISERROR(SEARCH("Muy baja",H30)))</formula>
    </cfRule>
    <cfRule type="cellIs" dxfId="682" priority="29" operator="between">
      <formula>1</formula>
      <formula>2</formula>
    </cfRule>
    <cfRule type="cellIs" dxfId="681" priority="30" operator="between">
      <formula>0</formula>
      <formula>2</formula>
    </cfRule>
  </conditionalFormatting>
  <conditionalFormatting sqref="K30:K39">
    <cfRule type="containsText" dxfId="680" priority="31" operator="containsText" text="Catastrófico">
      <formula>NOT(ISERROR(SEARCH("Catastrófico",K30)))</formula>
    </cfRule>
    <cfRule type="containsText" dxfId="679" priority="32" operator="containsText" text="Mayor">
      <formula>NOT(ISERROR(SEARCH("Mayor",K30)))</formula>
    </cfRule>
    <cfRule type="containsText" dxfId="678" priority="33" operator="containsText" text="Alta">
      <formula>NOT(ISERROR(SEARCH("Alta",K30)))</formula>
    </cfRule>
    <cfRule type="containsText" dxfId="677" priority="34" operator="containsText" text="Moderado">
      <formula>NOT(ISERROR(SEARCH("Moderado",K30)))</formula>
    </cfRule>
    <cfRule type="containsText" dxfId="676" priority="35" operator="containsText" text="Menor">
      <formula>NOT(ISERROR(SEARCH("Menor",K30)))</formula>
    </cfRule>
    <cfRule type="containsText" dxfId="675" priority="36" operator="containsText" text="Leve">
      <formula>NOT(ISERROR(SEARCH("Leve",K30)))</formula>
    </cfRule>
  </conditionalFormatting>
  <conditionalFormatting sqref="M30">
    <cfRule type="containsText" dxfId="674" priority="5" operator="containsText" text="Catastrófico">
      <formula>NOT(ISERROR(SEARCH("Catastrófico",M30)))</formula>
    </cfRule>
    <cfRule type="containsText" dxfId="673" priority="6" operator="containsText" text="Mayor">
      <formula>NOT(ISERROR(SEARCH("Mayor",M30)))</formula>
    </cfRule>
    <cfRule type="containsText" dxfId="672" priority="7" operator="containsText" text="Alta">
      <formula>NOT(ISERROR(SEARCH("Alta",M30)))</formula>
    </cfRule>
    <cfRule type="containsText" dxfId="671" priority="8" operator="containsText" text="Moderado">
      <formula>NOT(ISERROR(SEARCH("Moderado",M30)))</formula>
    </cfRule>
    <cfRule type="containsText" dxfId="670" priority="9" operator="containsText" text="Menor">
      <formula>NOT(ISERROR(SEARCH("Menor",M30)))</formula>
    </cfRule>
    <cfRule type="containsText" dxfId="669" priority="10" operator="containsText" text="Leve">
      <formula>NOT(ISERROR(SEARCH("Leve",M30)))</formula>
    </cfRule>
  </conditionalFormatting>
  <conditionalFormatting sqref="N30">
    <cfRule type="containsText" dxfId="668" priority="1" operator="containsText" text="Extremo">
      <formula>NOT(ISERROR(SEARCH("Extremo",N30)))</formula>
    </cfRule>
    <cfRule type="containsText" dxfId="667" priority="2" operator="containsText" text="Alto">
      <formula>NOT(ISERROR(SEARCH("Alto",N30)))</formula>
    </cfRule>
    <cfRule type="containsText" dxfId="666" priority="3" operator="containsText" text="Bajo">
      <formula>NOT(ISERROR(SEARCH("Bajo",N30)))</formula>
    </cfRule>
    <cfRule type="containsText" dxfId="665" priority="4" operator="containsText" text="Moderado">
      <formula>NOT(ISERROR(SEARCH("Moderado",N30)))</formula>
    </cfRule>
  </conditionalFormatting>
  <pageMargins left="0.70866141732283472" right="0.70866141732283472" top="0.94488188976377963" bottom="0.94488188976377963" header="0.31496062992125984" footer="0.31496062992125984"/>
  <pageSetup paperSize="14"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83" operator="containsText" id="{D4158494-FAE5-4853-A580-52567E2FD023}">
            <xm:f>NOT(ISERROR(SEARCH('8- Politicas de admiistracion '!$B$5,H10)))</xm:f>
            <xm:f>'8- Politicas de admiistracion '!$B$5</xm:f>
            <x14:dxf>
              <font>
                <color rgb="FF006100"/>
              </font>
              <fill>
                <patternFill>
                  <bgColor rgb="FFC6EFCE"/>
                </patternFill>
              </fill>
            </x14:dxf>
          </x14:cfRule>
          <x14:cfRule type="containsText" priority="884" operator="containsText" id="{009A1948-254C-4020-A26D-7181B4E8E5DF}">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276" operator="containsText" id="{B3F77126-2A27-4EC5-85A9-CBEC830FD7BD}">
            <xm:f>NOT(ISERROR(SEARCH('8- Politicas de admiistracion '!$B$5,H20)))</xm:f>
            <xm:f>'8- Politicas de admiistracion '!$B$5</xm:f>
            <x14:dxf>
              <font>
                <color rgb="FF006100"/>
              </font>
              <fill>
                <patternFill>
                  <bgColor rgb="FFC6EFCE"/>
                </patternFill>
              </fill>
            </x14:dxf>
          </x14:cfRule>
          <x14:cfRule type="containsText" priority="277" operator="containsText" id="{CA966E56-48A7-4BE5-A289-34723629A3D2}">
            <xm:f>NOT(ISERROR(SEARCH('8- Politicas de admiistracion '!$B$5,H20)))</xm:f>
            <xm:f>'8- Politicas de admiistracion '!$B$5</xm:f>
            <x14:dxf>
              <font>
                <color rgb="FF9C0006"/>
              </font>
              <fill>
                <patternFill>
                  <bgColor rgb="FFFFC7CE"/>
                </patternFill>
              </fill>
            </x14:dxf>
          </x14:cfRule>
          <xm:sqref>H20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Politicas de admiistracion '!$I$17:$I$22</xm:f>
          </x14:formula1>
          <xm:sqref>I10:I79</xm:sqref>
        </x14:dataValidation>
        <x14:dataValidation type="list" allowBlank="1" showInputMessage="1" showErrorMessage="1">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R79"/>
  <sheetViews>
    <sheetView view="pageBreakPreview" zoomScale="60" zoomScaleNormal="60" zoomScalePageLayoutView="70" workbookViewId="0">
      <pane xSplit="5" ySplit="9" topLeftCell="F21" activePane="bottomRight" state="frozen"/>
      <selection pane="topRight" activeCell="F1" sqref="F1"/>
      <selection pane="bottomLeft" activeCell="A10" sqref="A10"/>
      <selection pane="bottomRight" activeCell="Y9" sqref="Y9"/>
    </sheetView>
  </sheetViews>
  <sheetFormatPr baseColWidth="10" defaultColWidth="11.42578125" defaultRowHeight="15"/>
  <cols>
    <col min="1" max="1" width="7" style="254" customWidth="1"/>
    <col min="2" max="2" width="34" style="254" customWidth="1"/>
    <col min="3" max="3" width="41.7109375" style="255" customWidth="1"/>
    <col min="4" max="4" width="6.140625" style="254" hidden="1" customWidth="1"/>
    <col min="5" max="5" width="54.7109375" style="254" customWidth="1"/>
    <col min="6" max="6" width="11.42578125" style="254"/>
    <col min="7" max="7" width="12.28515625" style="254" bestFit="1" customWidth="1"/>
    <col min="8" max="8" width="14.7109375" style="254" bestFit="1" customWidth="1"/>
    <col min="9" max="9" width="13.5703125" style="254" customWidth="1"/>
    <col min="10" max="10" width="9.42578125" style="254" customWidth="1"/>
    <col min="11" max="11" width="11.7109375" style="254" customWidth="1"/>
    <col min="12" max="12" width="26.42578125" style="42" customWidth="1"/>
    <col min="13" max="13" width="42.7109375" style="254" hidden="1" customWidth="1"/>
    <col min="14" max="14" width="7.7109375" style="254" hidden="1" customWidth="1"/>
    <col min="15" max="15" width="15.7109375" style="254" hidden="1" customWidth="1"/>
    <col min="16" max="17" width="10" style="254" hidden="1" customWidth="1"/>
    <col min="18" max="18" width="10.85546875" style="254" hidden="1" customWidth="1"/>
    <col min="19" max="19" width="11.42578125" style="254" hidden="1" customWidth="1"/>
    <col min="20" max="20" width="26.28515625" style="256" customWidth="1"/>
    <col min="21" max="21" width="18.5703125" style="257" customWidth="1"/>
    <col min="22" max="22" width="22.5703125" style="258" customWidth="1"/>
    <col min="23" max="278" width="11.42578125" style="241"/>
    <col min="279" max="16384" width="11.42578125" style="242"/>
  </cols>
  <sheetData>
    <row r="1" spans="1:278" s="240" customFormat="1" ht="17.25" thickTop="1">
      <c r="A1" s="608"/>
      <c r="B1" s="609"/>
      <c r="C1" s="610"/>
      <c r="D1" s="352"/>
      <c r="E1" s="603" t="s">
        <v>335</v>
      </c>
      <c r="F1" s="604"/>
      <c r="G1" s="604"/>
      <c r="H1" s="604"/>
      <c r="I1" s="604"/>
      <c r="J1" s="604"/>
      <c r="K1" s="604"/>
      <c r="L1" s="604"/>
      <c r="M1" s="604"/>
      <c r="N1" s="604"/>
      <c r="O1" s="604"/>
      <c r="P1" s="604"/>
      <c r="Q1" s="604"/>
      <c r="R1" s="604"/>
      <c r="S1" s="604"/>
      <c r="T1" s="604"/>
      <c r="U1" s="604"/>
      <c r="V1" s="604"/>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c r="GG1" s="239"/>
      <c r="GH1" s="239"/>
      <c r="GI1" s="239"/>
      <c r="GJ1" s="239"/>
      <c r="GK1" s="239"/>
      <c r="GL1" s="239"/>
      <c r="GM1" s="239"/>
      <c r="GN1" s="239"/>
      <c r="GO1" s="239"/>
      <c r="GP1" s="239"/>
      <c r="GQ1" s="239"/>
      <c r="GR1" s="239"/>
      <c r="GS1" s="239"/>
      <c r="GT1" s="239"/>
      <c r="GU1" s="239"/>
      <c r="GV1" s="239"/>
      <c r="GW1" s="239"/>
      <c r="GX1" s="239"/>
      <c r="GY1" s="239"/>
      <c r="GZ1" s="239"/>
      <c r="HA1" s="239"/>
      <c r="HB1" s="239"/>
      <c r="HC1" s="239"/>
      <c r="HD1" s="239"/>
      <c r="HE1" s="239"/>
      <c r="HF1" s="239"/>
      <c r="HG1" s="239"/>
      <c r="HH1" s="239"/>
      <c r="HI1" s="239"/>
      <c r="HJ1" s="239"/>
      <c r="HK1" s="239"/>
      <c r="HL1" s="239"/>
      <c r="HM1" s="239"/>
      <c r="HN1" s="239"/>
      <c r="HO1" s="239"/>
      <c r="HP1" s="239"/>
      <c r="HQ1" s="239"/>
      <c r="HR1" s="239"/>
      <c r="HS1" s="239"/>
      <c r="HT1" s="239"/>
      <c r="HU1" s="239"/>
      <c r="HV1" s="239"/>
      <c r="HW1" s="239"/>
      <c r="HX1" s="239"/>
      <c r="HY1" s="239"/>
      <c r="HZ1" s="239"/>
      <c r="IA1" s="239"/>
      <c r="IB1" s="239"/>
      <c r="IC1" s="239"/>
      <c r="ID1" s="239"/>
      <c r="IE1" s="239"/>
      <c r="IF1" s="239"/>
      <c r="IG1" s="239"/>
      <c r="IH1" s="239"/>
      <c r="II1" s="239"/>
      <c r="IJ1" s="239"/>
      <c r="IK1" s="239"/>
      <c r="IL1" s="239"/>
      <c r="IM1" s="239"/>
      <c r="IN1" s="239"/>
      <c r="IO1" s="239"/>
      <c r="IP1" s="239"/>
      <c r="IQ1" s="239"/>
      <c r="IR1" s="239"/>
      <c r="IS1" s="239"/>
      <c r="IT1" s="239"/>
      <c r="IU1" s="239"/>
      <c r="IV1" s="239"/>
      <c r="IW1" s="239"/>
      <c r="IX1" s="239"/>
      <c r="IY1" s="239"/>
      <c r="IZ1" s="239"/>
      <c r="JA1" s="239"/>
      <c r="JB1" s="239"/>
      <c r="JC1" s="239"/>
      <c r="JD1" s="239"/>
      <c r="JE1" s="239"/>
      <c r="JF1" s="239"/>
      <c r="JG1" s="239"/>
      <c r="JH1" s="239"/>
      <c r="JI1" s="239"/>
      <c r="JJ1" s="239"/>
      <c r="JK1" s="239"/>
      <c r="JL1" s="239"/>
      <c r="JM1" s="239"/>
      <c r="JN1" s="239"/>
      <c r="JO1" s="239"/>
      <c r="JP1" s="239"/>
      <c r="JQ1" s="239"/>
      <c r="JR1" s="239"/>
    </row>
    <row r="2" spans="1:278" s="240" customFormat="1" ht="16.5">
      <c r="A2" s="611"/>
      <c r="B2" s="612"/>
      <c r="C2" s="613"/>
      <c r="D2" s="352"/>
      <c r="E2" s="605"/>
      <c r="F2" s="606"/>
      <c r="G2" s="606"/>
      <c r="H2" s="606"/>
      <c r="I2" s="606"/>
      <c r="J2" s="606"/>
      <c r="K2" s="606"/>
      <c r="L2" s="606"/>
      <c r="M2" s="606"/>
      <c r="N2" s="606"/>
      <c r="O2" s="606"/>
      <c r="P2" s="606"/>
      <c r="Q2" s="606"/>
      <c r="R2" s="606"/>
      <c r="S2" s="606"/>
      <c r="T2" s="606"/>
      <c r="U2" s="606"/>
      <c r="V2" s="606"/>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c r="IF2" s="239"/>
      <c r="IG2" s="239"/>
      <c r="IH2" s="239"/>
      <c r="II2" s="239"/>
      <c r="IJ2" s="239"/>
      <c r="IK2" s="239"/>
      <c r="IL2" s="239"/>
      <c r="IM2" s="239"/>
      <c r="IN2" s="239"/>
      <c r="IO2" s="239"/>
      <c r="IP2" s="239"/>
      <c r="IQ2" s="239"/>
      <c r="IR2" s="239"/>
      <c r="IS2" s="239"/>
      <c r="IT2" s="239"/>
      <c r="IU2" s="239"/>
      <c r="IV2" s="239"/>
      <c r="IW2" s="239"/>
      <c r="IX2" s="239"/>
      <c r="IY2" s="239"/>
      <c r="IZ2" s="239"/>
      <c r="JA2" s="239"/>
      <c r="JB2" s="239"/>
      <c r="JC2" s="239"/>
      <c r="JD2" s="239"/>
      <c r="JE2" s="239"/>
      <c r="JF2" s="239"/>
      <c r="JG2" s="239"/>
      <c r="JH2" s="239"/>
      <c r="JI2" s="239"/>
      <c r="JJ2" s="239"/>
      <c r="JK2" s="239"/>
      <c r="JL2" s="239"/>
      <c r="JM2" s="239"/>
      <c r="JN2" s="239"/>
      <c r="JO2" s="239"/>
      <c r="JP2" s="239"/>
      <c r="JQ2" s="239"/>
      <c r="JR2" s="239"/>
    </row>
    <row r="3" spans="1:278" s="240" customFormat="1" ht="33.75" customHeight="1" thickBot="1">
      <c r="A3" s="614"/>
      <c r="B3" s="615"/>
      <c r="C3" s="613"/>
      <c r="D3" s="353"/>
      <c r="E3" s="605"/>
      <c r="F3" s="607"/>
      <c r="G3" s="607"/>
      <c r="H3" s="607"/>
      <c r="I3" s="607"/>
      <c r="J3" s="607"/>
      <c r="K3" s="607"/>
      <c r="L3" s="607"/>
      <c r="M3" s="607"/>
      <c r="N3" s="607"/>
      <c r="O3" s="607"/>
      <c r="P3" s="607"/>
      <c r="Q3" s="607"/>
      <c r="R3" s="607"/>
      <c r="S3" s="607"/>
      <c r="T3" s="607"/>
      <c r="U3" s="607"/>
      <c r="V3" s="607"/>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c r="HV3" s="239"/>
      <c r="HW3" s="239"/>
      <c r="HX3" s="239"/>
      <c r="HY3" s="239"/>
      <c r="HZ3" s="239"/>
      <c r="IA3" s="239"/>
      <c r="IB3" s="239"/>
      <c r="IC3" s="239"/>
      <c r="ID3" s="239"/>
      <c r="IE3" s="239"/>
      <c r="IF3" s="239"/>
      <c r="IG3" s="239"/>
      <c r="IH3" s="239"/>
      <c r="II3" s="239"/>
      <c r="IJ3" s="239"/>
      <c r="IK3" s="239"/>
      <c r="IL3" s="239"/>
      <c r="IM3" s="239"/>
      <c r="IN3" s="239"/>
      <c r="IO3" s="239"/>
      <c r="IP3" s="239"/>
      <c r="IQ3" s="239"/>
      <c r="IR3" s="239"/>
      <c r="IS3" s="239"/>
      <c r="IT3" s="239"/>
      <c r="IU3" s="239"/>
      <c r="IV3" s="239"/>
      <c r="IW3" s="239"/>
      <c r="IX3" s="239"/>
      <c r="IY3" s="239"/>
      <c r="IZ3" s="239"/>
      <c r="JA3" s="239"/>
      <c r="JB3" s="239"/>
      <c r="JC3" s="239"/>
      <c r="JD3" s="239"/>
      <c r="JE3" s="239"/>
      <c r="JF3" s="239"/>
      <c r="JG3" s="239"/>
      <c r="JH3" s="239"/>
      <c r="JI3" s="239"/>
      <c r="JJ3" s="239"/>
      <c r="JK3" s="239"/>
      <c r="JL3" s="239"/>
      <c r="JM3" s="239"/>
      <c r="JN3" s="239"/>
      <c r="JO3" s="239"/>
      <c r="JP3" s="239"/>
      <c r="JQ3" s="239"/>
      <c r="JR3" s="239"/>
    </row>
    <row r="4" spans="1:278" s="240" customFormat="1" ht="31.5" customHeight="1" thickTop="1">
      <c r="A4" s="634" t="s">
        <v>261</v>
      </c>
      <c r="B4" s="635"/>
      <c r="C4" s="538" t="s">
        <v>4</v>
      </c>
      <c r="D4" s="538"/>
      <c r="E4" s="538"/>
      <c r="F4" s="538"/>
      <c r="G4" s="538"/>
      <c r="H4" s="538"/>
      <c r="I4" s="538"/>
      <c r="J4" s="538"/>
      <c r="K4" s="538"/>
      <c r="L4" s="538"/>
      <c r="M4" s="538"/>
      <c r="N4" s="538"/>
      <c r="O4" s="538"/>
      <c r="P4" s="538"/>
      <c r="Q4" s="538"/>
      <c r="R4" s="538"/>
      <c r="S4" s="538"/>
      <c r="T4" s="538"/>
      <c r="U4" s="538"/>
      <c r="V4" s="538"/>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39"/>
      <c r="GQ4" s="239"/>
      <c r="GR4" s="239"/>
      <c r="GS4" s="239"/>
      <c r="GT4" s="239"/>
      <c r="GU4" s="239"/>
      <c r="GV4" s="239"/>
      <c r="GW4" s="239"/>
      <c r="GX4" s="239"/>
      <c r="GY4" s="239"/>
      <c r="GZ4" s="239"/>
      <c r="HA4" s="239"/>
      <c r="HB4" s="239"/>
      <c r="HC4" s="239"/>
      <c r="HD4" s="239"/>
      <c r="HE4" s="239"/>
      <c r="HF4" s="239"/>
      <c r="HG4" s="239"/>
      <c r="HH4" s="239"/>
      <c r="HI4" s="239"/>
      <c r="HJ4" s="239"/>
      <c r="HK4" s="239"/>
      <c r="HL4" s="239"/>
      <c r="HM4" s="239"/>
      <c r="HN4" s="239"/>
      <c r="HO4" s="239"/>
      <c r="HP4" s="239"/>
      <c r="HQ4" s="239"/>
      <c r="HR4" s="239"/>
      <c r="HS4" s="239"/>
      <c r="HT4" s="239"/>
      <c r="HU4" s="239"/>
      <c r="HV4" s="239"/>
      <c r="HW4" s="239"/>
      <c r="HX4" s="239"/>
      <c r="HY4" s="239"/>
      <c r="HZ4" s="239"/>
      <c r="IA4" s="239"/>
      <c r="IB4" s="239"/>
      <c r="IC4" s="239"/>
      <c r="ID4" s="239"/>
      <c r="IE4" s="239"/>
      <c r="IF4" s="239"/>
      <c r="IG4" s="239"/>
      <c r="IH4" s="239"/>
      <c r="II4" s="239"/>
      <c r="IJ4" s="239"/>
      <c r="IK4" s="239"/>
      <c r="IL4" s="239"/>
      <c r="IM4" s="239"/>
      <c r="IN4" s="239"/>
      <c r="IO4" s="239"/>
      <c r="IP4" s="239"/>
      <c r="IQ4" s="239"/>
      <c r="IR4" s="239"/>
      <c r="IS4" s="239"/>
      <c r="IT4" s="239"/>
      <c r="IU4" s="239"/>
      <c r="IV4" s="239"/>
      <c r="IW4" s="239"/>
      <c r="IX4" s="239"/>
      <c r="IY4" s="239"/>
      <c r="IZ4" s="239"/>
      <c r="JA4" s="239"/>
      <c r="JB4" s="239"/>
      <c r="JC4" s="239"/>
      <c r="JD4" s="239"/>
      <c r="JE4" s="239"/>
      <c r="JF4" s="239"/>
      <c r="JG4" s="239"/>
      <c r="JH4" s="239"/>
      <c r="JI4" s="239"/>
      <c r="JJ4" s="239"/>
      <c r="JK4" s="239"/>
      <c r="JL4" s="239"/>
      <c r="JM4" s="239"/>
      <c r="JN4" s="239"/>
      <c r="JO4" s="239"/>
      <c r="JP4" s="239"/>
      <c r="JQ4" s="239"/>
      <c r="JR4" s="239"/>
    </row>
    <row r="5" spans="1:278" s="240" customFormat="1" ht="90.75" customHeight="1">
      <c r="A5" s="632" t="s">
        <v>262</v>
      </c>
      <c r="B5" s="632"/>
      <c r="C5" s="598" t="s">
        <v>32</v>
      </c>
      <c r="D5" s="598"/>
      <c r="E5" s="598"/>
      <c r="F5" s="598"/>
      <c r="G5" s="598"/>
      <c r="H5" s="598"/>
      <c r="I5" s="598"/>
      <c r="J5" s="598"/>
      <c r="K5" s="598"/>
      <c r="L5" s="598"/>
      <c r="M5" s="598"/>
      <c r="N5" s="598"/>
      <c r="O5" s="598"/>
      <c r="P5" s="598"/>
      <c r="Q5" s="598"/>
      <c r="R5" s="598"/>
      <c r="S5" s="598"/>
      <c r="T5" s="598"/>
      <c r="U5" s="598"/>
      <c r="V5" s="598"/>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c r="IN5" s="239"/>
      <c r="IO5" s="239"/>
      <c r="IP5" s="239"/>
      <c r="IQ5" s="239"/>
      <c r="IR5" s="239"/>
      <c r="IS5" s="239"/>
      <c r="IT5" s="239"/>
      <c r="IU5" s="239"/>
      <c r="IV5" s="239"/>
      <c r="IW5" s="239"/>
      <c r="IX5" s="239"/>
      <c r="IY5" s="239"/>
      <c r="IZ5" s="239"/>
      <c r="JA5" s="239"/>
      <c r="JB5" s="239"/>
      <c r="JC5" s="239"/>
      <c r="JD5" s="239"/>
      <c r="JE5" s="239"/>
      <c r="JF5" s="239"/>
      <c r="JG5" s="239"/>
      <c r="JH5" s="239"/>
      <c r="JI5" s="239"/>
      <c r="JJ5" s="239"/>
      <c r="JK5" s="239"/>
      <c r="JL5" s="239"/>
      <c r="JM5" s="239"/>
      <c r="JN5" s="239"/>
      <c r="JO5" s="239"/>
      <c r="JP5" s="239"/>
      <c r="JQ5" s="239"/>
      <c r="JR5" s="239"/>
    </row>
    <row r="6" spans="1:278" s="240" customFormat="1" ht="24" thickBot="1">
      <c r="A6" s="633" t="s">
        <v>263</v>
      </c>
      <c r="B6" s="633"/>
      <c r="C6" s="599" t="s">
        <v>511</v>
      </c>
      <c r="D6" s="599"/>
      <c r="E6" s="599"/>
      <c r="F6" s="599"/>
      <c r="G6" s="599"/>
      <c r="H6" s="599"/>
      <c r="I6" s="599"/>
      <c r="J6" s="599"/>
      <c r="K6" s="599"/>
      <c r="L6" s="599"/>
      <c r="M6" s="599"/>
      <c r="N6" s="599"/>
      <c r="O6" s="599"/>
      <c r="P6" s="599"/>
      <c r="Q6" s="599"/>
      <c r="R6" s="599"/>
      <c r="S6" s="599"/>
      <c r="T6" s="599"/>
      <c r="U6" s="599"/>
      <c r="V6" s="59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239"/>
      <c r="JO6" s="239"/>
      <c r="JP6" s="239"/>
      <c r="JQ6" s="239"/>
      <c r="JR6" s="239"/>
    </row>
    <row r="7" spans="1:278" s="240" customFormat="1" ht="33" customHeight="1" thickTop="1" thickBot="1">
      <c r="A7" s="616" t="s">
        <v>265</v>
      </c>
      <c r="B7" s="616"/>
      <c r="C7" s="616"/>
      <c r="D7" s="617" t="s">
        <v>336</v>
      </c>
      <c r="E7" s="618"/>
      <c r="F7" s="618"/>
      <c r="G7" s="618"/>
      <c r="H7" s="618"/>
      <c r="I7" s="618"/>
      <c r="J7" s="618"/>
      <c r="K7" s="618"/>
      <c r="L7" s="618"/>
      <c r="M7" s="618"/>
      <c r="N7" s="618"/>
      <c r="O7" s="618"/>
      <c r="P7" s="618"/>
      <c r="Q7" s="618"/>
      <c r="R7" s="619"/>
      <c r="S7" s="354"/>
      <c r="T7" s="616" t="s">
        <v>337</v>
      </c>
      <c r="U7" s="616"/>
      <c r="V7" s="616"/>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39"/>
      <c r="IZ7" s="239"/>
      <c r="JA7" s="239"/>
      <c r="JB7" s="239"/>
      <c r="JC7" s="239"/>
      <c r="JD7" s="239"/>
      <c r="JE7" s="239"/>
      <c r="JF7" s="239"/>
      <c r="JG7" s="239"/>
      <c r="JH7" s="239"/>
      <c r="JI7" s="239"/>
      <c r="JJ7" s="239"/>
      <c r="JK7" s="239"/>
      <c r="JL7" s="239"/>
      <c r="JM7" s="239"/>
      <c r="JN7" s="239"/>
      <c r="JO7" s="239"/>
      <c r="JP7" s="239"/>
      <c r="JQ7" s="239"/>
      <c r="JR7" s="239"/>
    </row>
    <row r="8" spans="1:278" s="240" customFormat="1" ht="85.5" customHeight="1" thickTop="1" thickBot="1">
      <c r="A8" s="620" t="s">
        <v>270</v>
      </c>
      <c r="B8" s="616" t="s">
        <v>338</v>
      </c>
      <c r="C8" s="623" t="s">
        <v>266</v>
      </c>
      <c r="D8" s="625" t="s">
        <v>339</v>
      </c>
      <c r="E8" s="627" t="s">
        <v>236</v>
      </c>
      <c r="F8" s="629" t="s">
        <v>512</v>
      </c>
      <c r="G8" s="630"/>
      <c r="H8" s="630"/>
      <c r="I8" s="630"/>
      <c r="J8" s="630"/>
      <c r="K8" s="631"/>
      <c r="L8" s="629" t="s">
        <v>340</v>
      </c>
      <c r="M8" s="630"/>
      <c r="N8" s="630"/>
      <c r="O8" s="630"/>
      <c r="P8" s="630"/>
      <c r="Q8" s="630"/>
      <c r="R8" s="630"/>
      <c r="S8" s="631"/>
      <c r="T8" s="355"/>
      <c r="U8" s="356"/>
      <c r="V8" s="357" t="s">
        <v>341</v>
      </c>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c r="IN8" s="239"/>
      <c r="IO8" s="239"/>
      <c r="IP8" s="239"/>
      <c r="IQ8" s="239"/>
      <c r="IR8" s="239"/>
      <c r="IS8" s="239"/>
      <c r="IT8" s="239"/>
      <c r="IU8" s="239"/>
      <c r="IV8" s="239"/>
      <c r="IW8" s="239"/>
      <c r="IX8" s="239"/>
      <c r="IY8" s="239"/>
      <c r="IZ8" s="239"/>
      <c r="JA8" s="239"/>
      <c r="JB8" s="239"/>
      <c r="JC8" s="239"/>
      <c r="JD8" s="239"/>
      <c r="JE8" s="239"/>
      <c r="JF8" s="239"/>
      <c r="JG8" s="239"/>
      <c r="JH8" s="239"/>
      <c r="JI8" s="239"/>
      <c r="JJ8" s="239"/>
      <c r="JK8" s="239"/>
      <c r="JL8" s="239"/>
      <c r="JM8" s="239"/>
      <c r="JN8" s="239"/>
      <c r="JO8" s="239"/>
      <c r="JP8" s="239"/>
      <c r="JQ8" s="239"/>
      <c r="JR8" s="239"/>
    </row>
    <row r="9" spans="1:278" s="21" customFormat="1" ht="153" thickTop="1" thickBot="1">
      <c r="A9" s="621"/>
      <c r="B9" s="622"/>
      <c r="C9" s="624"/>
      <c r="D9" s="626"/>
      <c r="E9" s="628"/>
      <c r="F9" s="358" t="s">
        <v>238</v>
      </c>
      <c r="G9" s="358" t="s">
        <v>240</v>
      </c>
      <c r="H9" s="358" t="s">
        <v>342</v>
      </c>
      <c r="I9" s="358" t="s">
        <v>242</v>
      </c>
      <c r="J9" s="359" t="s">
        <v>343</v>
      </c>
      <c r="K9" s="358" t="s">
        <v>248</v>
      </c>
      <c r="L9" s="358" t="s">
        <v>344</v>
      </c>
      <c r="M9" s="360" t="s">
        <v>245</v>
      </c>
      <c r="N9" s="358" t="s">
        <v>345</v>
      </c>
      <c r="O9" s="358" t="s">
        <v>346</v>
      </c>
      <c r="P9" s="358" t="s">
        <v>347</v>
      </c>
      <c r="Q9" s="358" t="s">
        <v>348</v>
      </c>
      <c r="R9" s="359" t="s">
        <v>343</v>
      </c>
      <c r="S9" s="358" t="s">
        <v>349</v>
      </c>
      <c r="T9" s="361" t="s">
        <v>250</v>
      </c>
      <c r="U9" s="361" t="s">
        <v>252</v>
      </c>
      <c r="V9" s="362" t="s">
        <v>350</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99.5" customHeight="1">
      <c r="A10" s="578">
        <f>'5-. Identificación de Riesgos'!A10</f>
        <v>1</v>
      </c>
      <c r="B10" s="572" t="str">
        <f>'5-. Identificación de Riesgos'!B10</f>
        <v>Inexactitud en la recolección de la Información Estadística por parte de los funcionarios de los despachos judiciales</v>
      </c>
      <c r="C10" s="363" t="str">
        <f>'5-. Identificación de Riesgos'!D10</f>
        <v>1.Inadecuada recolección, revisión y validación de los datos para el  diligenciamiento de los formularios  de estadísticas judiciales (movimiento y trámite de procesos)</v>
      </c>
      <c r="D10" s="364">
        <v>1</v>
      </c>
      <c r="E10" s="365" t="s">
        <v>513</v>
      </c>
      <c r="F10" s="364" t="s">
        <v>351</v>
      </c>
      <c r="G10" s="364" t="s">
        <v>351</v>
      </c>
      <c r="H10" s="364" t="s">
        <v>351</v>
      </c>
      <c r="I10" s="364" t="s">
        <v>351</v>
      </c>
      <c r="J10" s="366">
        <f>COUNTIF(F10:I10,"SI")/4</f>
        <v>1</v>
      </c>
      <c r="K10" s="581">
        <f>AVERAGE(J10:J19)</f>
        <v>1</v>
      </c>
      <c r="L10" s="364" t="str">
        <f>'5-. Identificación de Riesgos'!I10</f>
        <v>Afectación de reputacion,imagén,  credibilidad, satisfacción de usuarios y PI</v>
      </c>
      <c r="M10" s="367"/>
      <c r="N10" s="364"/>
      <c r="O10" s="364"/>
      <c r="P10" s="364"/>
      <c r="Q10" s="364"/>
      <c r="R10" s="366">
        <f>SUM(COUNTIF(N10,"SI")*25%,COUNTIF(O10,"SI")*40%,COUNTIF(P10,"SI")*25%,COUNTIF(Q10,"SI")*10%)</f>
        <v>0</v>
      </c>
      <c r="S10" s="581">
        <f>AVERAGE(R10:R11)</f>
        <v>0</v>
      </c>
      <c r="T10" s="584"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Baja - 2</v>
      </c>
      <c r="U10" s="572"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Moderado - 3</v>
      </c>
      <c r="V10" s="575" t="str">
        <f>CONCATENATE(VLOOKUP((LEFT(T10,LEN(T10)-4)&amp;LEFT(U10,LEN(U10)-4)),'9- Matriz de Calor '!$D$18:$E$42,2,0)," - ",RIGHT(T10,1)*RIGHT(U10,1))</f>
        <v>Moderado - 6</v>
      </c>
    </row>
    <row r="11" spans="1:278" ht="107.25" customHeight="1">
      <c r="A11" s="579"/>
      <c r="B11" s="573"/>
      <c r="C11" s="368" t="str">
        <f>'5-. Identificación de Riesgos'!D11</f>
        <v>2. Falta de verificación de los datos  antes de finalizar el reporte de estadístico por parte de los funcionarios responsables del diligenciamiento.</v>
      </c>
      <c r="D11" s="311">
        <v>2</v>
      </c>
      <c r="E11" s="369"/>
      <c r="F11" s="311" t="s">
        <v>351</v>
      </c>
      <c r="G11" s="311" t="s">
        <v>351</v>
      </c>
      <c r="H11" s="311" t="s">
        <v>351</v>
      </c>
      <c r="I11" s="311" t="s">
        <v>351</v>
      </c>
      <c r="J11" s="370">
        <f t="shared" ref="J11:J14" si="0">COUNTIF(F11:I11,"SI")/4</f>
        <v>1</v>
      </c>
      <c r="K11" s="582"/>
      <c r="L11" s="311">
        <f>'5-. Identificación de Riesgos'!I11</f>
        <v>0</v>
      </c>
      <c r="M11" s="371"/>
      <c r="N11" s="311"/>
      <c r="O11" s="311"/>
      <c r="P11" s="311"/>
      <c r="Q11" s="311"/>
      <c r="R11" s="370">
        <f>SUM(COUNTIF(N11,"SI")*25%,COUNTIF(O11,"SI")*40%,COUNTIF(P11,"SI")*25%,COUNTIF(Q11,"SI")*10%)</f>
        <v>0</v>
      </c>
      <c r="S11" s="582"/>
      <c r="T11" s="585"/>
      <c r="U11" s="573"/>
      <c r="V11" s="576"/>
    </row>
    <row r="12" spans="1:278" ht="72" customHeight="1">
      <c r="A12" s="579"/>
      <c r="B12" s="573"/>
      <c r="C12" s="368" t="str">
        <f>'5-. Identificación de Riesgos'!D12</f>
        <v xml:space="preserve">3.Carencia de verificación por parte de los Consejos Seccionales  </v>
      </c>
      <c r="D12" s="311">
        <v>3</v>
      </c>
      <c r="E12" s="315"/>
      <c r="F12" s="311" t="s">
        <v>351</v>
      </c>
      <c r="G12" s="311" t="s">
        <v>351</v>
      </c>
      <c r="H12" s="311" t="s">
        <v>351</v>
      </c>
      <c r="I12" s="311" t="s">
        <v>351</v>
      </c>
      <c r="J12" s="370">
        <f t="shared" si="0"/>
        <v>1</v>
      </c>
      <c r="K12" s="582"/>
      <c r="L12" s="311">
        <f>'5-. Identificación de Riesgos'!I12</f>
        <v>0</v>
      </c>
      <c r="M12" s="371"/>
      <c r="N12" s="311"/>
      <c r="O12" s="311"/>
      <c r="P12" s="311"/>
      <c r="Q12" s="311"/>
      <c r="R12" s="370">
        <f>SUM(COUNTIF(N12,"SI")*25%,COUNTIF(O12,"SI")*40%,COUNTIF(P12,"SI")*25%,COUNTIF(Q12,"SI")*10%)</f>
        <v>0</v>
      </c>
      <c r="S12" s="582"/>
      <c r="T12" s="585"/>
      <c r="U12" s="573"/>
      <c r="V12" s="576"/>
    </row>
    <row r="13" spans="1:278" ht="72" customHeight="1">
      <c r="A13" s="579"/>
      <c r="B13" s="573"/>
      <c r="C13" s="368" t="str">
        <f>'5-. Identificación de Riesgos'!D13</f>
        <v>4. .Incumplimiento en la fechas de reporte de la gestión estadística por parte de los despachos judiciales.</v>
      </c>
      <c r="D13" s="311">
        <v>4</v>
      </c>
      <c r="E13" s="371"/>
      <c r="F13" s="311" t="s">
        <v>351</v>
      </c>
      <c r="G13" s="311" t="s">
        <v>351</v>
      </c>
      <c r="H13" s="311" t="s">
        <v>351</v>
      </c>
      <c r="I13" s="311" t="s">
        <v>351</v>
      </c>
      <c r="J13" s="370">
        <f t="shared" si="0"/>
        <v>1</v>
      </c>
      <c r="K13" s="582"/>
      <c r="L13" s="311">
        <f>'5-. Identificación de Riesgos'!I13</f>
        <v>0</v>
      </c>
      <c r="M13" s="371"/>
      <c r="N13" s="311"/>
      <c r="O13" s="311"/>
      <c r="P13" s="311"/>
      <c r="Q13" s="311"/>
      <c r="R13" s="372">
        <f>SUM(COUNTIF(N13,"SI")*25%,COUNTIF(O13,"SI")*40%,COUNTIF(P13,"SI")*25%,COUNTIF(Q13,"SI")*10%)</f>
        <v>0</v>
      </c>
      <c r="S13" s="582"/>
      <c r="T13" s="585"/>
      <c r="U13" s="573"/>
      <c r="V13" s="576"/>
    </row>
    <row r="14" spans="1:278" ht="72" customHeight="1" thickBot="1">
      <c r="A14" s="579"/>
      <c r="B14" s="573"/>
      <c r="C14" s="368" t="str">
        <f>'5-. Identificación de Riesgos'!D14</f>
        <v>5.Alto volumen de carga laboral</v>
      </c>
      <c r="D14" s="311">
        <v>5</v>
      </c>
      <c r="E14" s="371"/>
      <c r="F14" s="311" t="s">
        <v>351</v>
      </c>
      <c r="G14" s="311" t="s">
        <v>351</v>
      </c>
      <c r="H14" s="311" t="s">
        <v>351</v>
      </c>
      <c r="I14" s="311" t="s">
        <v>351</v>
      </c>
      <c r="J14" s="370">
        <f t="shared" si="0"/>
        <v>1</v>
      </c>
      <c r="K14" s="582"/>
      <c r="L14" s="311">
        <f>'5-. Identificación de Riesgos'!I14</f>
        <v>0</v>
      </c>
      <c r="M14" s="371"/>
      <c r="N14" s="311"/>
      <c r="O14" s="311"/>
      <c r="P14" s="311"/>
      <c r="Q14" s="311"/>
      <c r="R14" s="370"/>
      <c r="S14" s="582"/>
      <c r="T14" s="585"/>
      <c r="U14" s="573"/>
      <c r="V14" s="576"/>
    </row>
    <row r="15" spans="1:278" ht="15.75" hidden="1">
      <c r="A15" s="579"/>
      <c r="B15" s="573"/>
      <c r="C15" s="368">
        <f>'5-. Identificación de Riesgos'!D15</f>
        <v>0</v>
      </c>
      <c r="D15" s="311"/>
      <c r="E15" s="371"/>
      <c r="F15" s="311"/>
      <c r="G15" s="311"/>
      <c r="H15" s="311"/>
      <c r="I15" s="311"/>
      <c r="J15" s="370"/>
      <c r="K15" s="582"/>
      <c r="L15" s="311">
        <f>'5-. Identificación de Riesgos'!I15</f>
        <v>0</v>
      </c>
      <c r="M15" s="370"/>
      <c r="N15" s="311"/>
      <c r="O15" s="311"/>
      <c r="P15" s="311"/>
      <c r="Q15" s="311"/>
      <c r="R15" s="370"/>
      <c r="S15" s="582"/>
      <c r="T15" s="585"/>
      <c r="U15" s="573"/>
      <c r="V15" s="576"/>
    </row>
    <row r="16" spans="1:278" ht="15.75" hidden="1">
      <c r="A16" s="579"/>
      <c r="B16" s="573"/>
      <c r="C16" s="368">
        <f>'5-. Identificación de Riesgos'!D16</f>
        <v>0</v>
      </c>
      <c r="D16" s="311"/>
      <c r="E16" s="371"/>
      <c r="F16" s="311"/>
      <c r="G16" s="311"/>
      <c r="H16" s="311"/>
      <c r="I16" s="311"/>
      <c r="J16" s="370"/>
      <c r="K16" s="582"/>
      <c r="L16" s="311">
        <f>'5-. Identificación de Riesgos'!I16</f>
        <v>0</v>
      </c>
      <c r="M16" s="370"/>
      <c r="N16" s="311"/>
      <c r="O16" s="311"/>
      <c r="P16" s="311"/>
      <c r="Q16" s="311"/>
      <c r="R16" s="370"/>
      <c r="S16" s="582"/>
      <c r="T16" s="585"/>
      <c r="U16" s="573"/>
      <c r="V16" s="576"/>
    </row>
    <row r="17" spans="1:22" ht="15.75" hidden="1">
      <c r="A17" s="579"/>
      <c r="B17" s="573"/>
      <c r="C17" s="368">
        <f>'5-. Identificación de Riesgos'!D17</f>
        <v>0</v>
      </c>
      <c r="D17" s="311"/>
      <c r="E17" s="371"/>
      <c r="F17" s="311"/>
      <c r="G17" s="311"/>
      <c r="H17" s="311"/>
      <c r="I17" s="311"/>
      <c r="J17" s="370"/>
      <c r="K17" s="582"/>
      <c r="L17" s="311">
        <f>'5-. Identificación de Riesgos'!I17</f>
        <v>0</v>
      </c>
      <c r="M17" s="370"/>
      <c r="N17" s="311"/>
      <c r="O17" s="311"/>
      <c r="P17" s="311"/>
      <c r="Q17" s="311"/>
      <c r="R17" s="370"/>
      <c r="S17" s="582"/>
      <c r="T17" s="585"/>
      <c r="U17" s="573"/>
      <c r="V17" s="576"/>
    </row>
    <row r="18" spans="1:22" ht="15.75" hidden="1">
      <c r="A18" s="579"/>
      <c r="B18" s="573"/>
      <c r="C18" s="368">
        <f>'5-. Identificación de Riesgos'!D18</f>
        <v>0</v>
      </c>
      <c r="D18" s="311"/>
      <c r="E18" s="371"/>
      <c r="F18" s="311"/>
      <c r="G18" s="311"/>
      <c r="H18" s="311"/>
      <c r="I18" s="311"/>
      <c r="J18" s="370"/>
      <c r="K18" s="582"/>
      <c r="L18" s="311">
        <f>'5-. Identificación de Riesgos'!I18</f>
        <v>0</v>
      </c>
      <c r="M18" s="370"/>
      <c r="N18" s="311"/>
      <c r="O18" s="311"/>
      <c r="P18" s="311"/>
      <c r="Q18" s="311"/>
      <c r="R18" s="370"/>
      <c r="S18" s="582"/>
      <c r="T18" s="585"/>
      <c r="U18" s="573"/>
      <c r="V18" s="576"/>
    </row>
    <row r="19" spans="1:22" ht="16.5" hidden="1" thickBot="1">
      <c r="A19" s="596"/>
      <c r="B19" s="597"/>
      <c r="C19" s="373">
        <f>'5-. Identificación de Riesgos'!D19</f>
        <v>0</v>
      </c>
      <c r="D19" s="374"/>
      <c r="E19" s="375"/>
      <c r="F19" s="374"/>
      <c r="G19" s="374"/>
      <c r="H19" s="374"/>
      <c r="I19" s="374"/>
      <c r="J19" s="376"/>
      <c r="K19" s="600"/>
      <c r="L19" s="374">
        <f>'5-. Identificación de Riesgos'!I19</f>
        <v>0</v>
      </c>
      <c r="M19" s="376"/>
      <c r="N19" s="374"/>
      <c r="O19" s="374"/>
      <c r="P19" s="374"/>
      <c r="Q19" s="374"/>
      <c r="R19" s="376"/>
      <c r="S19" s="600"/>
      <c r="T19" s="601"/>
      <c r="U19" s="597"/>
      <c r="V19" s="602"/>
    </row>
    <row r="20" spans="1:22" ht="215.25" customHeight="1">
      <c r="A20" s="578">
        <f>'5-. Identificación de Riesgos'!A20</f>
        <v>2</v>
      </c>
      <c r="B20" s="572" t="str">
        <f>'5-. Identificación de Riesgos'!B20</f>
        <v>Incumplimiento</v>
      </c>
      <c r="C20" s="363" t="str">
        <f>'5-. Identificación de Riesgos'!D20</f>
        <v>1.Ausencia de información en los despachos judiciales para la obtención de datos necesarios para el diligenciamiento de los formularios</v>
      </c>
      <c r="D20" s="364">
        <v>1</v>
      </c>
      <c r="E20" s="365" t="s">
        <v>514</v>
      </c>
      <c r="F20" s="364" t="s">
        <v>351</v>
      </c>
      <c r="G20" s="364" t="s">
        <v>351</v>
      </c>
      <c r="H20" s="364" t="s">
        <v>351</v>
      </c>
      <c r="I20" s="364" t="s">
        <v>351</v>
      </c>
      <c r="J20" s="366">
        <f t="shared" ref="J20:J49" si="1">COUNTIF(F20:I20,"SI")/4</f>
        <v>1</v>
      </c>
      <c r="K20" s="581">
        <f>AVERAGE(J20:J23)</f>
        <v>1</v>
      </c>
      <c r="L20" s="364" t="str">
        <f>'5-. Identificación de Riesgos'!I20</f>
        <v>Afectación de reputacion,imagén,  credibilidad, satisfacción de usuarios y PI</v>
      </c>
      <c r="M20" s="377"/>
      <c r="N20" s="364"/>
      <c r="O20" s="364"/>
      <c r="P20" s="364"/>
      <c r="Q20" s="364"/>
      <c r="R20" s="366">
        <f t="shared" ref="R20:R40" si="2">SUM(COUNTIF(N20,"SI")*25%,COUNTIF(O20,"SI")*40%,COUNTIF(P20,"SI")*25%,COUNTIF(Q20,"SI")*10%)</f>
        <v>0</v>
      </c>
      <c r="S20" s="581">
        <f>AVERAGE(R20:R21)</f>
        <v>0</v>
      </c>
      <c r="T20" s="584"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Baja - 2</v>
      </c>
      <c r="U20" s="572"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Moderado - 3</v>
      </c>
      <c r="V20" s="575" t="str">
        <f>CONCATENATE(VLOOKUP((LEFT(T20,LEN(T20)-4)&amp;LEFT(U20,LEN(U20)-4)),'9- Matriz de Calor '!$D$18:$E$42,2,0)," - ",RIGHT(T20,1)*RIGHT(U20,1))</f>
        <v>Moderado - 6</v>
      </c>
    </row>
    <row r="21" spans="1:22" ht="81" customHeight="1">
      <c r="A21" s="579"/>
      <c r="B21" s="573"/>
      <c r="C21" s="368" t="str">
        <f>'5-. Identificación de Riesgos'!D21</f>
        <v xml:space="preserve">2. No cargue de la información estadística por saturación de usuarios en el Sistema de Información Estadística de la Rama Judicial - SIERJU </v>
      </c>
      <c r="D21" s="311">
        <v>2</v>
      </c>
      <c r="E21" s="316"/>
      <c r="F21" s="311" t="s">
        <v>351</v>
      </c>
      <c r="G21" s="311" t="s">
        <v>351</v>
      </c>
      <c r="H21" s="311" t="s">
        <v>351</v>
      </c>
      <c r="I21" s="311" t="s">
        <v>351</v>
      </c>
      <c r="J21" s="370">
        <f t="shared" si="1"/>
        <v>1</v>
      </c>
      <c r="K21" s="582"/>
      <c r="L21" s="311">
        <f>'5-. Identificación de Riesgos'!I21</f>
        <v>0</v>
      </c>
      <c r="M21" s="371"/>
      <c r="N21" s="311"/>
      <c r="O21" s="311"/>
      <c r="P21" s="311"/>
      <c r="Q21" s="311"/>
      <c r="R21" s="370">
        <f t="shared" si="2"/>
        <v>0</v>
      </c>
      <c r="S21" s="582"/>
      <c r="T21" s="585"/>
      <c r="U21" s="573"/>
      <c r="V21" s="576"/>
    </row>
    <row r="22" spans="1:22" ht="69" customHeight="1">
      <c r="A22" s="579"/>
      <c r="B22" s="573"/>
      <c r="C22" s="368" t="str">
        <f>'5-. Identificación de Riesgos'!D22</f>
        <v>3.Falta de control por parte de los Consejo Seccionales</v>
      </c>
      <c r="D22" s="311">
        <v>3</v>
      </c>
      <c r="E22" s="316"/>
      <c r="F22" s="311" t="s">
        <v>351</v>
      </c>
      <c r="G22" s="311" t="s">
        <v>351</v>
      </c>
      <c r="H22" s="311" t="s">
        <v>351</v>
      </c>
      <c r="I22" s="311" t="s">
        <v>351</v>
      </c>
      <c r="J22" s="370">
        <f t="shared" si="1"/>
        <v>1</v>
      </c>
      <c r="K22" s="582"/>
      <c r="L22" s="311">
        <f>'5-. Identificación de Riesgos'!I22</f>
        <v>0</v>
      </c>
      <c r="M22" s="370"/>
      <c r="N22" s="311"/>
      <c r="O22" s="311"/>
      <c r="P22" s="311"/>
      <c r="Q22" s="311"/>
      <c r="R22" s="370">
        <f t="shared" si="2"/>
        <v>0</v>
      </c>
      <c r="S22" s="582"/>
      <c r="T22" s="585"/>
      <c r="U22" s="573"/>
      <c r="V22" s="576"/>
    </row>
    <row r="23" spans="1:22" ht="77.25" customHeight="1">
      <c r="A23" s="579"/>
      <c r="B23" s="573"/>
      <c r="C23" s="368" t="str">
        <f>'5-. Identificación de Riesgos'!D23</f>
        <v>4. Falta de aplicación del Acuerdo que reglamentara el SIERJU frente a las acciones que debe tomar el Consejo Superior.</v>
      </c>
      <c r="D23" s="311">
        <v>4</v>
      </c>
      <c r="E23" s="316"/>
      <c r="F23" s="311" t="s">
        <v>351</v>
      </c>
      <c r="G23" s="311" t="s">
        <v>351</v>
      </c>
      <c r="H23" s="311" t="s">
        <v>351</v>
      </c>
      <c r="I23" s="311" t="s">
        <v>351</v>
      </c>
      <c r="J23" s="370">
        <f t="shared" si="1"/>
        <v>1</v>
      </c>
      <c r="K23" s="582"/>
      <c r="L23" s="311">
        <f>'5-. Identificación de Riesgos'!I23</f>
        <v>0</v>
      </c>
      <c r="M23" s="370"/>
      <c r="N23" s="311"/>
      <c r="O23" s="311"/>
      <c r="P23" s="311"/>
      <c r="Q23" s="311"/>
      <c r="R23" s="370">
        <f t="shared" si="2"/>
        <v>0</v>
      </c>
      <c r="S23" s="582"/>
      <c r="T23" s="585"/>
      <c r="U23" s="573"/>
      <c r="V23" s="576"/>
    </row>
    <row r="24" spans="1:22" ht="15.75">
      <c r="A24" s="579"/>
      <c r="B24" s="573"/>
      <c r="C24" s="368">
        <f>'5-. Identificación de Riesgos'!D24</f>
        <v>0</v>
      </c>
      <c r="D24" s="311"/>
      <c r="E24" s="316"/>
      <c r="F24" s="311"/>
      <c r="G24" s="311"/>
      <c r="H24" s="311"/>
      <c r="I24" s="311"/>
      <c r="J24" s="370">
        <f t="shared" si="1"/>
        <v>0</v>
      </c>
      <c r="K24" s="582"/>
      <c r="L24" s="311">
        <f>'5-. Identificación de Riesgos'!I24</f>
        <v>0</v>
      </c>
      <c r="M24" s="370"/>
      <c r="N24" s="311"/>
      <c r="O24" s="311"/>
      <c r="P24" s="311"/>
      <c r="Q24" s="311"/>
      <c r="R24" s="370">
        <f t="shared" si="2"/>
        <v>0</v>
      </c>
      <c r="S24" s="582"/>
      <c r="T24" s="585"/>
      <c r="U24" s="573"/>
      <c r="V24" s="576"/>
    </row>
    <row r="25" spans="1:22" ht="15.75" hidden="1">
      <c r="A25" s="579"/>
      <c r="B25" s="573"/>
      <c r="C25" s="368">
        <f>'5-. Identificación de Riesgos'!D25</f>
        <v>0</v>
      </c>
      <c r="D25" s="311"/>
      <c r="E25" s="315"/>
      <c r="F25" s="311"/>
      <c r="G25" s="311"/>
      <c r="H25" s="311"/>
      <c r="I25" s="311"/>
      <c r="J25" s="370"/>
      <c r="K25" s="582"/>
      <c r="L25" s="311">
        <f>'5-. Identificación de Riesgos'!I25</f>
        <v>0</v>
      </c>
      <c r="M25" s="370"/>
      <c r="N25" s="311"/>
      <c r="O25" s="311"/>
      <c r="P25" s="311"/>
      <c r="Q25" s="311"/>
      <c r="R25" s="370">
        <f t="shared" si="2"/>
        <v>0</v>
      </c>
      <c r="S25" s="582"/>
      <c r="T25" s="585"/>
      <c r="U25" s="573"/>
      <c r="V25" s="576"/>
    </row>
    <row r="26" spans="1:22" ht="15.75" hidden="1">
      <c r="A26" s="579"/>
      <c r="B26" s="573"/>
      <c r="C26" s="368">
        <f>'5-. Identificación de Riesgos'!D26</f>
        <v>0</v>
      </c>
      <c r="D26" s="311"/>
      <c r="E26" s="315"/>
      <c r="F26" s="311"/>
      <c r="G26" s="311"/>
      <c r="H26" s="311"/>
      <c r="I26" s="311"/>
      <c r="J26" s="370"/>
      <c r="K26" s="582"/>
      <c r="L26" s="311">
        <f>'5-. Identificación de Riesgos'!I26</f>
        <v>0</v>
      </c>
      <c r="M26" s="370"/>
      <c r="N26" s="311"/>
      <c r="O26" s="311"/>
      <c r="P26" s="311"/>
      <c r="Q26" s="311"/>
      <c r="R26" s="370">
        <f t="shared" si="2"/>
        <v>0</v>
      </c>
      <c r="S26" s="582"/>
      <c r="T26" s="585"/>
      <c r="U26" s="573"/>
      <c r="V26" s="576"/>
    </row>
    <row r="27" spans="1:22" ht="15.75" hidden="1">
      <c r="A27" s="579"/>
      <c r="B27" s="573"/>
      <c r="C27" s="368">
        <f>'5-. Identificación de Riesgos'!D27</f>
        <v>0</v>
      </c>
      <c r="D27" s="311"/>
      <c r="E27" s="315"/>
      <c r="F27" s="311"/>
      <c r="G27" s="311"/>
      <c r="H27" s="311"/>
      <c r="I27" s="311"/>
      <c r="J27" s="370"/>
      <c r="K27" s="582"/>
      <c r="L27" s="311">
        <f>'5-. Identificación de Riesgos'!I27</f>
        <v>0</v>
      </c>
      <c r="M27" s="370"/>
      <c r="N27" s="311"/>
      <c r="O27" s="311"/>
      <c r="P27" s="311"/>
      <c r="Q27" s="311"/>
      <c r="R27" s="370">
        <f t="shared" si="2"/>
        <v>0</v>
      </c>
      <c r="S27" s="582"/>
      <c r="T27" s="585"/>
      <c r="U27" s="573"/>
      <c r="V27" s="576"/>
    </row>
    <row r="28" spans="1:22" ht="15.75" hidden="1">
      <c r="A28" s="579"/>
      <c r="B28" s="573"/>
      <c r="C28" s="368">
        <f>'5-. Identificación de Riesgos'!D28</f>
        <v>0</v>
      </c>
      <c r="D28" s="311"/>
      <c r="E28" s="315"/>
      <c r="F28" s="311"/>
      <c r="G28" s="311"/>
      <c r="H28" s="311"/>
      <c r="I28" s="311"/>
      <c r="J28" s="370"/>
      <c r="K28" s="582"/>
      <c r="L28" s="311">
        <f>'5-. Identificación de Riesgos'!I28</f>
        <v>0</v>
      </c>
      <c r="M28" s="370"/>
      <c r="N28" s="311"/>
      <c r="O28" s="311"/>
      <c r="P28" s="311"/>
      <c r="Q28" s="311"/>
      <c r="R28" s="370">
        <f t="shared" si="2"/>
        <v>0</v>
      </c>
      <c r="S28" s="582"/>
      <c r="T28" s="585"/>
      <c r="U28" s="573"/>
      <c r="V28" s="576"/>
    </row>
    <row r="29" spans="1:22" ht="16.5" thickBot="1">
      <c r="A29" s="596"/>
      <c r="B29" s="597"/>
      <c r="C29" s="373">
        <f>'5-. Identificación de Riesgos'!D29</f>
        <v>0</v>
      </c>
      <c r="D29" s="374"/>
      <c r="E29" s="378"/>
      <c r="F29" s="374"/>
      <c r="G29" s="374"/>
      <c r="H29" s="374"/>
      <c r="I29" s="374"/>
      <c r="J29" s="376"/>
      <c r="K29" s="600"/>
      <c r="L29" s="374">
        <f>'5-. Identificación de Riesgos'!I29</f>
        <v>0</v>
      </c>
      <c r="M29" s="376"/>
      <c r="N29" s="374"/>
      <c r="O29" s="374"/>
      <c r="P29" s="374"/>
      <c r="Q29" s="374"/>
      <c r="R29" s="376">
        <f t="shared" si="2"/>
        <v>0</v>
      </c>
      <c r="S29" s="600"/>
      <c r="T29" s="601"/>
      <c r="U29" s="597"/>
      <c r="V29" s="602"/>
    </row>
    <row r="30" spans="1:22" ht="205.5" customHeight="1">
      <c r="A30" s="578">
        <f>'5-. Identificación de Riesgos'!A30</f>
        <v>3</v>
      </c>
      <c r="B30" s="572" t="str">
        <f>'5-. Identificación de Riesgos'!B30</f>
        <v>Pérdida o extravío de la información</v>
      </c>
      <c r="C30" s="363" t="str">
        <f>'5-. Identificación de Riesgos'!D30</f>
        <v>1 .Falla o ausencia de conexión a internet.</v>
      </c>
      <c r="D30" s="364">
        <v>5</v>
      </c>
      <c r="E30" s="365" t="s">
        <v>514</v>
      </c>
      <c r="F30" s="364" t="s">
        <v>351</v>
      </c>
      <c r="G30" s="364" t="s">
        <v>351</v>
      </c>
      <c r="H30" s="364" t="s">
        <v>351</v>
      </c>
      <c r="I30" s="364" t="s">
        <v>351</v>
      </c>
      <c r="J30" s="366">
        <f t="shared" ref="J30:J34" si="3">COUNTIF(F30:I30,"SI")/4</f>
        <v>1</v>
      </c>
      <c r="K30" s="581">
        <f>AVERAGE(J30:J33)</f>
        <v>1</v>
      </c>
      <c r="L30" s="364" t="str">
        <f>'5-. Identificación de Riesgos'!I30</f>
        <v>Afectación de reputacion,imagén,  credibilidad, satisfacción de usuarios y PI</v>
      </c>
      <c r="M30" s="377"/>
      <c r="N30" s="364"/>
      <c r="O30" s="364"/>
      <c r="P30" s="364"/>
      <c r="Q30" s="364"/>
      <c r="R30" s="366">
        <f t="shared" ref="R30:R39" si="4">SUM(COUNTIF(N30,"SI")*25%,COUNTIF(O30,"SI")*40%,COUNTIF(P30,"SI")*25%,COUNTIF(Q30,"SI")*10%)</f>
        <v>0</v>
      </c>
      <c r="S30" s="581">
        <f>AVERAGE(R30:R31)</f>
        <v>0</v>
      </c>
      <c r="T30" s="584"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Muy Baja - 1</v>
      </c>
      <c r="U30" s="572"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Moderado - 3</v>
      </c>
      <c r="V30" s="575" t="str">
        <f>CONCATENATE(VLOOKUP((LEFT(T30,LEN(T30)-4)&amp;LEFT(U30,LEN(U30)-4)),'9- Matriz de Calor '!$D$18:$E$42,2,0)," - ",RIGHT(T30,1)*RIGHT(U30,1))</f>
        <v>Moderado - 3</v>
      </c>
    </row>
    <row r="31" spans="1:22" ht="51.75" customHeight="1">
      <c r="A31" s="579"/>
      <c r="B31" s="573"/>
      <c r="C31" s="368" t="str">
        <f>'5-. Identificación de Riesgos'!D31</f>
        <v>2. Hacker y / o virus informativo</v>
      </c>
      <c r="D31" s="311">
        <v>6</v>
      </c>
      <c r="E31" s="316"/>
      <c r="F31" s="311" t="s">
        <v>351</v>
      </c>
      <c r="G31" s="311" t="s">
        <v>351</v>
      </c>
      <c r="H31" s="311" t="s">
        <v>351</v>
      </c>
      <c r="I31" s="311" t="s">
        <v>351</v>
      </c>
      <c r="J31" s="370">
        <f t="shared" si="3"/>
        <v>1</v>
      </c>
      <c r="K31" s="582"/>
      <c r="L31" s="311">
        <f>'5-. Identificación de Riesgos'!I31</f>
        <v>0</v>
      </c>
      <c r="M31" s="371"/>
      <c r="N31" s="311"/>
      <c r="O31" s="311"/>
      <c r="P31" s="311"/>
      <c r="Q31" s="311"/>
      <c r="R31" s="370">
        <f t="shared" si="4"/>
        <v>0</v>
      </c>
      <c r="S31" s="582"/>
      <c r="T31" s="585"/>
      <c r="U31" s="573"/>
      <c r="V31" s="576"/>
    </row>
    <row r="32" spans="1:22" ht="51.75" customHeight="1">
      <c r="A32" s="579"/>
      <c r="B32" s="573"/>
      <c r="C32" s="368" t="str">
        <f>'5-. Identificación de Riesgos'!D32</f>
        <v xml:space="preserve">3.	Daño en los servidores
 </v>
      </c>
      <c r="D32" s="311">
        <v>7</v>
      </c>
      <c r="E32" s="316"/>
      <c r="F32" s="311" t="s">
        <v>351</v>
      </c>
      <c r="G32" s="311" t="s">
        <v>351</v>
      </c>
      <c r="H32" s="311" t="s">
        <v>351</v>
      </c>
      <c r="I32" s="311" t="s">
        <v>351</v>
      </c>
      <c r="J32" s="370">
        <f t="shared" si="3"/>
        <v>1</v>
      </c>
      <c r="K32" s="582"/>
      <c r="L32" s="311">
        <f>'5-. Identificación de Riesgos'!I32</f>
        <v>0</v>
      </c>
      <c r="M32" s="370"/>
      <c r="N32" s="311"/>
      <c r="O32" s="311"/>
      <c r="P32" s="311"/>
      <c r="Q32" s="311"/>
      <c r="R32" s="370">
        <f t="shared" si="4"/>
        <v>0</v>
      </c>
      <c r="S32" s="582"/>
      <c r="T32" s="585"/>
      <c r="U32" s="573"/>
      <c r="V32" s="576"/>
    </row>
    <row r="33" spans="1:22" ht="51.75" customHeight="1">
      <c r="A33" s="579"/>
      <c r="B33" s="573"/>
      <c r="C33" s="368" t="str">
        <f>'5-. Identificación de Riesgos'!D33</f>
        <v>4. Modificaciones en las formulas.</v>
      </c>
      <c r="D33" s="311">
        <v>8</v>
      </c>
      <c r="E33" s="316"/>
      <c r="F33" s="311" t="s">
        <v>351</v>
      </c>
      <c r="G33" s="311" t="s">
        <v>351</v>
      </c>
      <c r="H33" s="311" t="s">
        <v>351</v>
      </c>
      <c r="I33" s="311" t="s">
        <v>351</v>
      </c>
      <c r="J33" s="370">
        <f t="shared" si="3"/>
        <v>1</v>
      </c>
      <c r="K33" s="582"/>
      <c r="L33" s="311">
        <f>'5-. Identificación de Riesgos'!I33</f>
        <v>0</v>
      </c>
      <c r="M33" s="370"/>
      <c r="N33" s="311"/>
      <c r="O33" s="311"/>
      <c r="P33" s="311"/>
      <c r="Q33" s="311"/>
      <c r="R33" s="370">
        <f t="shared" si="4"/>
        <v>0</v>
      </c>
      <c r="S33" s="582"/>
      <c r="T33" s="585"/>
      <c r="U33" s="573"/>
      <c r="V33" s="576"/>
    </row>
    <row r="34" spans="1:22" ht="51.75" customHeight="1">
      <c r="A34" s="579"/>
      <c r="B34" s="573"/>
      <c r="C34" s="368" t="str">
        <f>'5-. Identificación de Riesgos'!D34</f>
        <v>5 Consultas remotas sin protocolos de acceso.</v>
      </c>
      <c r="D34" s="311"/>
      <c r="E34" s="316"/>
      <c r="F34" s="311" t="s">
        <v>351</v>
      </c>
      <c r="G34" s="311" t="s">
        <v>351</v>
      </c>
      <c r="H34" s="311" t="s">
        <v>351</v>
      </c>
      <c r="I34" s="311" t="s">
        <v>351</v>
      </c>
      <c r="J34" s="370">
        <f t="shared" si="3"/>
        <v>1</v>
      </c>
      <c r="K34" s="582"/>
      <c r="L34" s="311">
        <f>'5-. Identificación de Riesgos'!I34</f>
        <v>0</v>
      </c>
      <c r="M34" s="370"/>
      <c r="N34" s="311"/>
      <c r="O34" s="311"/>
      <c r="P34" s="311"/>
      <c r="Q34" s="311"/>
      <c r="R34" s="370">
        <f t="shared" si="4"/>
        <v>0</v>
      </c>
      <c r="S34" s="582"/>
      <c r="T34" s="585"/>
      <c r="U34" s="573"/>
      <c r="V34" s="576"/>
    </row>
    <row r="35" spans="1:22" ht="51.75" customHeight="1">
      <c r="A35" s="579"/>
      <c r="B35" s="573"/>
      <c r="C35" s="368" t="str">
        <f>'5-. Identificación de Riesgos'!D35</f>
        <v>6. Control de archivos y sus versionamientos en las diferentes herramientas</v>
      </c>
      <c r="D35" s="311"/>
      <c r="E35" s="316"/>
      <c r="F35" s="311" t="s">
        <v>351</v>
      </c>
      <c r="G35" s="311" t="s">
        <v>351</v>
      </c>
      <c r="H35" s="311" t="s">
        <v>351</v>
      </c>
      <c r="I35" s="311" t="s">
        <v>351</v>
      </c>
      <c r="J35" s="370"/>
      <c r="K35" s="582"/>
      <c r="L35" s="311">
        <f>'5-. Identificación de Riesgos'!I35</f>
        <v>0</v>
      </c>
      <c r="M35" s="370"/>
      <c r="N35" s="311"/>
      <c r="O35" s="311"/>
      <c r="P35" s="311"/>
      <c r="Q35" s="311"/>
      <c r="R35" s="370">
        <f t="shared" si="4"/>
        <v>0</v>
      </c>
      <c r="S35" s="582"/>
      <c r="T35" s="585"/>
      <c r="U35" s="573"/>
      <c r="V35" s="576"/>
    </row>
    <row r="36" spans="1:22" ht="15.75" hidden="1">
      <c r="A36" s="579"/>
      <c r="B36" s="573"/>
      <c r="C36" s="368">
        <f>'5-. Identificación de Riesgos'!D36</f>
        <v>0</v>
      </c>
      <c r="D36" s="311"/>
      <c r="E36" s="315"/>
      <c r="F36" s="311"/>
      <c r="G36" s="311"/>
      <c r="H36" s="311"/>
      <c r="I36" s="311"/>
      <c r="J36" s="370"/>
      <c r="K36" s="582"/>
      <c r="L36" s="311">
        <f>'5-. Identificación de Riesgos'!I36</f>
        <v>0</v>
      </c>
      <c r="M36" s="370"/>
      <c r="N36" s="311"/>
      <c r="O36" s="311"/>
      <c r="P36" s="311"/>
      <c r="Q36" s="311"/>
      <c r="R36" s="370">
        <f t="shared" si="4"/>
        <v>0</v>
      </c>
      <c r="S36" s="582"/>
      <c r="T36" s="585"/>
      <c r="U36" s="573"/>
      <c r="V36" s="576"/>
    </row>
    <row r="37" spans="1:22" ht="15.75" hidden="1">
      <c r="A37" s="579"/>
      <c r="B37" s="573"/>
      <c r="C37" s="368">
        <f>'5-. Identificación de Riesgos'!D37</f>
        <v>0</v>
      </c>
      <c r="D37" s="311"/>
      <c r="E37" s="315"/>
      <c r="F37" s="311"/>
      <c r="G37" s="311"/>
      <c r="H37" s="311"/>
      <c r="I37" s="311"/>
      <c r="J37" s="370"/>
      <c r="K37" s="582"/>
      <c r="L37" s="311">
        <f>'5-. Identificación de Riesgos'!I37</f>
        <v>0</v>
      </c>
      <c r="M37" s="370"/>
      <c r="N37" s="311"/>
      <c r="O37" s="311"/>
      <c r="P37" s="311"/>
      <c r="Q37" s="311"/>
      <c r="R37" s="370">
        <f t="shared" si="4"/>
        <v>0</v>
      </c>
      <c r="S37" s="582"/>
      <c r="T37" s="585"/>
      <c r="U37" s="573"/>
      <c r="V37" s="576"/>
    </row>
    <row r="38" spans="1:22" ht="15.75" hidden="1">
      <c r="A38" s="579"/>
      <c r="B38" s="573"/>
      <c r="C38" s="368">
        <f>'5-. Identificación de Riesgos'!D38</f>
        <v>0</v>
      </c>
      <c r="D38" s="311"/>
      <c r="E38" s="315"/>
      <c r="F38" s="311"/>
      <c r="G38" s="311"/>
      <c r="H38" s="311"/>
      <c r="I38" s="311"/>
      <c r="J38" s="370"/>
      <c r="K38" s="582"/>
      <c r="L38" s="311">
        <f>'5-. Identificación de Riesgos'!I38</f>
        <v>0</v>
      </c>
      <c r="M38" s="370"/>
      <c r="N38" s="311"/>
      <c r="O38" s="311"/>
      <c r="P38" s="311"/>
      <c r="Q38" s="311"/>
      <c r="R38" s="370">
        <f t="shared" si="4"/>
        <v>0</v>
      </c>
      <c r="S38" s="582"/>
      <c r="T38" s="585"/>
      <c r="U38" s="573"/>
      <c r="V38" s="576"/>
    </row>
    <row r="39" spans="1:22" ht="16.5" hidden="1" thickBot="1">
      <c r="A39" s="580"/>
      <c r="B39" s="574"/>
      <c r="C39" s="379">
        <f>'5-. Identificación de Riesgos'!D39</f>
        <v>0</v>
      </c>
      <c r="D39" s="380"/>
      <c r="E39" s="381"/>
      <c r="F39" s="380"/>
      <c r="G39" s="380"/>
      <c r="H39" s="380"/>
      <c r="I39" s="380"/>
      <c r="J39" s="382"/>
      <c r="K39" s="583"/>
      <c r="L39" s="380">
        <f>'5-. Identificación de Riesgos'!I39</f>
        <v>0</v>
      </c>
      <c r="M39" s="382"/>
      <c r="N39" s="380"/>
      <c r="O39" s="380"/>
      <c r="P39" s="380"/>
      <c r="Q39" s="380"/>
      <c r="R39" s="382">
        <f t="shared" si="4"/>
        <v>0</v>
      </c>
      <c r="S39" s="583"/>
      <c r="T39" s="586"/>
      <c r="U39" s="574"/>
      <c r="V39" s="577"/>
    </row>
    <row r="40" spans="1:22" ht="155.25" customHeight="1">
      <c r="A40" s="512">
        <f>'5-. Identificación de Riesgos'!A40</f>
        <v>4</v>
      </c>
      <c r="B40" s="494" t="str">
        <f>'5-. Identificación de Riesgos'!B40</f>
        <v xml:space="preserve">Recibir dádivas o beneficios a nombre propio o de terceros para, no entregar o entregar información privilegiada o confidencial </v>
      </c>
      <c r="C40" s="220" t="str">
        <f>'5-. Identificación de Riesgos'!D40</f>
        <v xml:space="preserve">1.Insuficientes programas de capacitación para la toma de conciencia debido al desconocimiento de l ley antisoborno (ISO 37001:2016), Plan Anticorrupción y  de los  valores y principios propios de la entidad.
</v>
      </c>
      <c r="D40" s="237">
        <v>1</v>
      </c>
      <c r="E40" s="221" t="s">
        <v>352</v>
      </c>
      <c r="F40" s="237"/>
      <c r="G40" s="237"/>
      <c r="H40" s="237"/>
      <c r="I40" s="237"/>
      <c r="J40" s="136">
        <f t="shared" si="1"/>
        <v>0</v>
      </c>
      <c r="K40" s="636">
        <f>AVERAGE(J40:J44)</f>
        <v>0</v>
      </c>
      <c r="L40" s="298">
        <f>'5-. Identificación de Riesgos'!I40</f>
        <v>0</v>
      </c>
      <c r="M40" s="136"/>
      <c r="N40" s="224"/>
      <c r="O40" s="224"/>
      <c r="P40" s="224"/>
      <c r="Q40" s="224"/>
      <c r="R40" s="238">
        <f t="shared" si="2"/>
        <v>0</v>
      </c>
      <c r="S40" s="636">
        <f t="shared" ref="S40" si="5">AVERAGE(R40:R49)</f>
        <v>0</v>
      </c>
      <c r="T40" s="594" t="e">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#DIV/0!</v>
      </c>
      <c r="U40" s="497" t="e">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#VALUE!</v>
      </c>
      <c r="V40" s="502" t="e">
        <f>CONCATENATE(VLOOKUP((LEFT(T40,LEN(T40)-4)&amp;LEFT(U40,LEN(U40)-4)),'9- Matriz de Calor '!$D$18:$E$42,2,0)," - ",RIGHT(T40,1)*RIGHT(U40,1))</f>
        <v>#DIV/0!</v>
      </c>
    </row>
    <row r="41" spans="1:22" ht="45">
      <c r="A41" s="506"/>
      <c r="B41" s="495"/>
      <c r="C41" s="220" t="str">
        <f>'5-. Identificación de Riesgos'!D41</f>
        <v xml:space="preserve">2. Desconocimiento y no aplicación del Código de Ética y Buen Gobierno.    
</v>
      </c>
      <c r="D41" s="215">
        <v>2</v>
      </c>
      <c r="E41" s="216" t="s">
        <v>353</v>
      </c>
      <c r="F41" s="215"/>
      <c r="G41" s="215"/>
      <c r="H41" s="215"/>
      <c r="I41" s="215"/>
      <c r="J41" s="198">
        <f t="shared" si="1"/>
        <v>0</v>
      </c>
      <c r="K41" s="591"/>
      <c r="L41" s="296">
        <f>'5-. Identificación de Riesgos'!I41</f>
        <v>0</v>
      </c>
      <c r="M41" s="198"/>
      <c r="N41" s="215"/>
      <c r="O41" s="215"/>
      <c r="P41" s="215"/>
      <c r="Q41" s="215"/>
      <c r="R41" s="198"/>
      <c r="S41" s="591"/>
      <c r="T41" s="594"/>
      <c r="U41" s="497"/>
      <c r="V41" s="503"/>
    </row>
    <row r="42" spans="1:22" ht="30">
      <c r="A42" s="506"/>
      <c r="B42" s="495"/>
      <c r="C42" s="220" t="str">
        <f>'5-. Identificación de Riesgos'!D42</f>
        <v>3.Carencia de compromiso  y transparencia de los servidores judiciales</v>
      </c>
      <c r="D42" s="215">
        <v>3</v>
      </c>
      <c r="E42" s="216" t="s">
        <v>354</v>
      </c>
      <c r="F42" s="215"/>
      <c r="G42" s="215"/>
      <c r="H42" s="215"/>
      <c r="I42" s="215"/>
      <c r="J42" s="198">
        <f t="shared" si="1"/>
        <v>0</v>
      </c>
      <c r="K42" s="591"/>
      <c r="L42" s="296">
        <f>'5-. Identificación de Riesgos'!I42</f>
        <v>0</v>
      </c>
      <c r="M42" s="198"/>
      <c r="N42" s="215"/>
      <c r="O42" s="215"/>
      <c r="P42" s="215"/>
      <c r="Q42" s="215"/>
      <c r="R42" s="198"/>
      <c r="S42" s="591"/>
      <c r="T42" s="594"/>
      <c r="U42" s="497"/>
      <c r="V42" s="503"/>
    </row>
    <row r="43" spans="1:22" ht="45">
      <c r="A43" s="506"/>
      <c r="B43" s="495"/>
      <c r="C43" s="220" t="str">
        <f>'5-. Identificación de Riesgos'!D43</f>
        <v>4.Deficiencia de  controles en el trámite  de los documentos</v>
      </c>
      <c r="D43" s="215">
        <v>4</v>
      </c>
      <c r="E43" s="213" t="s">
        <v>355</v>
      </c>
      <c r="F43" s="215"/>
      <c r="G43" s="215"/>
      <c r="H43" s="215"/>
      <c r="I43" s="215"/>
      <c r="J43" s="198">
        <f t="shared" si="1"/>
        <v>0</v>
      </c>
      <c r="K43" s="591"/>
      <c r="L43" s="296">
        <f>'5-. Identificación de Riesgos'!I43</f>
        <v>0</v>
      </c>
      <c r="M43" s="198"/>
      <c r="N43" s="215"/>
      <c r="O43" s="215"/>
      <c r="P43" s="215"/>
      <c r="Q43" s="215"/>
      <c r="R43" s="198"/>
      <c r="S43" s="591"/>
      <c r="T43" s="594"/>
      <c r="U43" s="497"/>
      <c r="V43" s="503"/>
    </row>
    <row r="44" spans="1:22" ht="30">
      <c r="A44" s="506"/>
      <c r="B44" s="495"/>
      <c r="C44" s="220" t="str">
        <f>'5-. Identificación de Riesgos'!D44</f>
        <v xml:space="preserve">5. No aplicación adecuada de los procedimientos de control </v>
      </c>
      <c r="D44" s="215">
        <v>5</v>
      </c>
      <c r="E44" s="216" t="s">
        <v>356</v>
      </c>
      <c r="F44" s="215"/>
      <c r="G44" s="215"/>
      <c r="H44" s="215"/>
      <c r="I44" s="215"/>
      <c r="J44" s="198">
        <f t="shared" si="1"/>
        <v>0</v>
      </c>
      <c r="K44" s="591"/>
      <c r="L44" s="296">
        <f>'5-. Identificación de Riesgos'!I44</f>
        <v>0</v>
      </c>
      <c r="M44" s="198"/>
      <c r="N44" s="215"/>
      <c r="O44" s="215"/>
      <c r="P44" s="215"/>
      <c r="Q44" s="215"/>
      <c r="R44" s="198"/>
      <c r="S44" s="591"/>
      <c r="T44" s="594"/>
      <c r="U44" s="497"/>
      <c r="V44" s="503"/>
    </row>
    <row r="45" spans="1:22" hidden="1">
      <c r="A45" s="506"/>
      <c r="B45" s="495"/>
      <c r="C45" s="220">
        <f>'5-. Identificación de Riesgos'!D45</f>
        <v>0</v>
      </c>
      <c r="D45" s="215"/>
      <c r="E45" s="213"/>
      <c r="F45" s="215"/>
      <c r="G45" s="215"/>
      <c r="H45" s="215"/>
      <c r="I45" s="215"/>
      <c r="J45" s="198">
        <f t="shared" si="1"/>
        <v>0</v>
      </c>
      <c r="K45" s="591"/>
      <c r="L45" s="296">
        <f>'5-. Identificación de Riesgos'!I45</f>
        <v>0</v>
      </c>
      <c r="M45" s="198"/>
      <c r="N45" s="215"/>
      <c r="O45" s="215"/>
      <c r="P45" s="215"/>
      <c r="Q45" s="215"/>
      <c r="R45" s="198"/>
      <c r="S45" s="591"/>
      <c r="T45" s="594"/>
      <c r="U45" s="497"/>
      <c r="V45" s="503"/>
    </row>
    <row r="46" spans="1:22" ht="30" hidden="1" customHeight="1">
      <c r="A46" s="506"/>
      <c r="B46" s="495"/>
      <c r="C46" s="220">
        <f>'5-. Identificación de Riesgos'!D46</f>
        <v>0</v>
      </c>
      <c r="D46" s="215"/>
      <c r="E46" s="213"/>
      <c r="F46" s="215"/>
      <c r="G46" s="215"/>
      <c r="H46" s="215"/>
      <c r="I46" s="215"/>
      <c r="J46" s="198">
        <f t="shared" si="1"/>
        <v>0</v>
      </c>
      <c r="K46" s="591"/>
      <c r="L46" s="296">
        <f>'5-. Identificación de Riesgos'!I46</f>
        <v>0</v>
      </c>
      <c r="M46" s="198"/>
      <c r="N46" s="215"/>
      <c r="O46" s="215"/>
      <c r="P46" s="215"/>
      <c r="Q46" s="215"/>
      <c r="R46" s="198"/>
      <c r="S46" s="591"/>
      <c r="T46" s="594"/>
      <c r="U46" s="497"/>
      <c r="V46" s="503"/>
    </row>
    <row r="47" spans="1:22" ht="30" hidden="1" customHeight="1">
      <c r="A47" s="506"/>
      <c r="B47" s="495"/>
      <c r="C47" s="220">
        <f>'5-. Identificación de Riesgos'!D47</f>
        <v>0</v>
      </c>
      <c r="D47" s="215"/>
      <c r="E47" s="213"/>
      <c r="F47" s="215"/>
      <c r="G47" s="215"/>
      <c r="H47" s="215"/>
      <c r="I47" s="215"/>
      <c r="J47" s="198">
        <f t="shared" si="1"/>
        <v>0</v>
      </c>
      <c r="K47" s="591"/>
      <c r="L47" s="296">
        <f>'5-. Identificación de Riesgos'!I47</f>
        <v>0</v>
      </c>
      <c r="M47" s="198"/>
      <c r="N47" s="215"/>
      <c r="O47" s="215"/>
      <c r="P47" s="215"/>
      <c r="Q47" s="215"/>
      <c r="R47" s="198"/>
      <c r="S47" s="591"/>
      <c r="T47" s="594"/>
      <c r="U47" s="497"/>
      <c r="V47" s="503"/>
    </row>
    <row r="48" spans="1:22" ht="30" hidden="1" customHeight="1">
      <c r="A48" s="506"/>
      <c r="B48" s="495"/>
      <c r="C48" s="220">
        <f>'5-. Identificación de Riesgos'!D48</f>
        <v>0</v>
      </c>
      <c r="D48" s="215"/>
      <c r="E48" s="213"/>
      <c r="F48" s="215"/>
      <c r="G48" s="215"/>
      <c r="H48" s="215"/>
      <c r="I48" s="215"/>
      <c r="J48" s="198">
        <f t="shared" si="1"/>
        <v>0</v>
      </c>
      <c r="K48" s="591"/>
      <c r="L48" s="296">
        <f>'5-. Identificación de Riesgos'!I48</f>
        <v>0</v>
      </c>
      <c r="M48" s="198"/>
      <c r="N48" s="215"/>
      <c r="O48" s="215"/>
      <c r="P48" s="215"/>
      <c r="Q48" s="215"/>
      <c r="R48" s="198"/>
      <c r="S48" s="591"/>
      <c r="T48" s="594"/>
      <c r="U48" s="497"/>
      <c r="V48" s="503"/>
    </row>
    <row r="49" spans="1:22" ht="18.75" customHeight="1" thickBot="1">
      <c r="A49" s="507"/>
      <c r="B49" s="501"/>
      <c r="C49" s="236">
        <f>'5-. Identificación de Riesgos'!D49</f>
        <v>0</v>
      </c>
      <c r="D49" s="218"/>
      <c r="E49" s="243"/>
      <c r="F49" s="218"/>
      <c r="G49" s="218"/>
      <c r="H49" s="218"/>
      <c r="I49" s="218"/>
      <c r="J49" s="199">
        <f t="shared" si="1"/>
        <v>0</v>
      </c>
      <c r="K49" s="592"/>
      <c r="L49" s="297">
        <f>'5-. Identificación de Riesgos'!I49</f>
        <v>0</v>
      </c>
      <c r="M49" s="199"/>
      <c r="N49" s="218"/>
      <c r="O49" s="218"/>
      <c r="P49" s="218"/>
      <c r="Q49" s="218"/>
      <c r="R49" s="199"/>
      <c r="S49" s="592"/>
      <c r="T49" s="595"/>
      <c r="U49" s="509"/>
      <c r="V49" s="511"/>
    </row>
    <row r="50" spans="1:22" ht="30">
      <c r="A50" s="505">
        <f>'5-. Identificación de Riesgos'!A50</f>
        <v>5</v>
      </c>
      <c r="B50" s="500" t="str">
        <f>'5-. Identificación de Riesgos'!B50</f>
        <v>Ofrecer, prometer, entregar, aceptar o solicitar una ventaja indebida para modificar los resultados estadísticos, con el objeto de favorecer intereses propios o de terceros.</v>
      </c>
      <c r="C50" s="211" t="str">
        <f>'5-. Identificación de Riesgos'!D50</f>
        <v>1. Falta de ética de los servidores públicos (Debilidades en principios y valores)</v>
      </c>
      <c r="D50" s="244">
        <v>1</v>
      </c>
      <c r="E50" s="245" t="s">
        <v>357</v>
      </c>
      <c r="F50" s="223"/>
      <c r="G50" s="212"/>
      <c r="H50" s="212"/>
      <c r="I50" s="212"/>
      <c r="J50" s="197">
        <f t="shared" ref="J50:J54" si="6">COUNTIF(F50:I50,"SI")/4</f>
        <v>0</v>
      </c>
      <c r="K50" s="590">
        <f>AVERAGE(J50:J52)</f>
        <v>0</v>
      </c>
      <c r="L50" s="295">
        <f>'5-. Identificación de Riesgos'!I50</f>
        <v>0</v>
      </c>
      <c r="M50" s="246"/>
      <c r="N50" s="222"/>
      <c r="O50" s="222"/>
      <c r="P50" s="222"/>
      <c r="Q50" s="222"/>
      <c r="R50" s="197">
        <f t="shared" ref="R50:R52" si="7">SUM(COUNTIF(N50,"SI")*25%,COUNTIF(O50,"SI")*40%,COUNTIF(P50,"SI")*25%,COUNTIF(Q50,"SI")*10%)</f>
        <v>0</v>
      </c>
      <c r="S50" s="590">
        <f>AVERAGE(R50:R52)</f>
        <v>0</v>
      </c>
      <c r="T50" s="593" t="e">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#DIV/0!</v>
      </c>
      <c r="U50" s="508" t="e">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#VALUE!</v>
      </c>
      <c r="V50" s="510" t="e">
        <f>CONCATENATE(VLOOKUP((LEFT(T50,LEN(T50)-4)&amp;LEFT(U50,LEN(U50)-4)),'9- Matriz de Calor '!$D$18:$E$42,2,0)," - ",RIGHT(T50,1)*RIGHT(U50,1))</f>
        <v>#DIV/0!</v>
      </c>
    </row>
    <row r="51" spans="1:22" ht="30">
      <c r="A51" s="506"/>
      <c r="B51" s="495"/>
      <c r="C51" s="220" t="str">
        <f>'5-. Identificación de Riesgos'!D51</f>
        <v>2. Falta de ética de terceros interesados  (Debilidades principios y valores)</v>
      </c>
      <c r="D51" s="247">
        <v>2</v>
      </c>
      <c r="E51" s="248" t="s">
        <v>358</v>
      </c>
      <c r="F51" s="225"/>
      <c r="G51" s="215"/>
      <c r="H51" s="215"/>
      <c r="I51" s="215"/>
      <c r="J51" s="198">
        <f t="shared" si="6"/>
        <v>0</v>
      </c>
      <c r="K51" s="591"/>
      <c r="L51" s="298">
        <f>'5-. Identificación de Riesgos'!I51</f>
        <v>0</v>
      </c>
      <c r="M51" s="249"/>
      <c r="N51" s="215"/>
      <c r="O51" s="215"/>
      <c r="P51" s="215"/>
      <c r="Q51" s="215"/>
      <c r="R51" s="198">
        <f t="shared" si="7"/>
        <v>0</v>
      </c>
      <c r="S51" s="591"/>
      <c r="T51" s="594"/>
      <c r="U51" s="497"/>
      <c r="V51" s="503"/>
    </row>
    <row r="52" spans="1:22" ht="123" customHeight="1">
      <c r="A52" s="506"/>
      <c r="B52" s="495"/>
      <c r="C52" s="220" t="str">
        <f>'5-. Identificación de Riesgos'!D52</f>
        <v>3. Desconocimento de la normatividad y  aplicabilidad  del Acuerdo PSAA16 - 10476 "Por el cual se ajusta el Reglamento del Sistema de Información Estadística de la Rama Judicial - SIERJU" establecido por el  Consejo Superior de la Judicatura para el reporte de la gestión de los despachos judiciales.</v>
      </c>
      <c r="D52" s="247">
        <v>3</v>
      </c>
      <c r="E52" s="250" t="s">
        <v>359</v>
      </c>
      <c r="F52" s="225"/>
      <c r="G52" s="215"/>
      <c r="H52" s="215"/>
      <c r="I52" s="215"/>
      <c r="J52" s="198">
        <f t="shared" si="6"/>
        <v>0</v>
      </c>
      <c r="K52" s="591"/>
      <c r="L52" s="296">
        <f>'5-. Identificación de Riesgos'!I52</f>
        <v>0</v>
      </c>
      <c r="M52" s="249"/>
      <c r="N52" s="215"/>
      <c r="O52" s="215"/>
      <c r="P52" s="215"/>
      <c r="Q52" s="215"/>
      <c r="R52" s="198">
        <f t="shared" si="7"/>
        <v>0</v>
      </c>
      <c r="S52" s="591"/>
      <c r="T52" s="594"/>
      <c r="U52" s="497"/>
      <c r="V52" s="503"/>
    </row>
    <row r="53" spans="1:22" ht="66.75" customHeight="1">
      <c r="A53" s="506"/>
      <c r="B53" s="495"/>
      <c r="C53" s="220" t="str">
        <f>'5-. Identificación de Riesgos'!D53</f>
        <v>4. Indebida manipulación del aplicativo SIERJU</v>
      </c>
      <c r="D53" s="247">
        <v>4</v>
      </c>
      <c r="E53" s="250" t="s">
        <v>360</v>
      </c>
      <c r="F53" s="225"/>
      <c r="G53" s="215"/>
      <c r="H53" s="215"/>
      <c r="I53" s="215"/>
      <c r="J53" s="198">
        <f t="shared" si="6"/>
        <v>0</v>
      </c>
      <c r="K53" s="591"/>
      <c r="L53" s="296">
        <f>'5-. Identificación de Riesgos'!I53</f>
        <v>0</v>
      </c>
      <c r="M53" s="251"/>
      <c r="N53" s="215"/>
      <c r="O53" s="215"/>
      <c r="P53" s="215"/>
      <c r="Q53" s="215"/>
      <c r="R53" s="198"/>
      <c r="S53" s="591"/>
      <c r="T53" s="594"/>
      <c r="U53" s="497"/>
      <c r="V53" s="503"/>
    </row>
    <row r="54" spans="1:22" hidden="1">
      <c r="A54" s="506"/>
      <c r="B54" s="495"/>
      <c r="C54" s="220">
        <f>'5-. Identificación de Riesgos'!D54</f>
        <v>0</v>
      </c>
      <c r="D54" s="247"/>
      <c r="E54" s="250"/>
      <c r="F54" s="225"/>
      <c r="G54" s="215"/>
      <c r="H54" s="215"/>
      <c r="I54" s="215"/>
      <c r="J54" s="198">
        <f t="shared" si="6"/>
        <v>0</v>
      </c>
      <c r="K54" s="591"/>
      <c r="L54" s="296">
        <f>'5-. Identificación de Riesgos'!I54</f>
        <v>0</v>
      </c>
      <c r="M54" s="251"/>
      <c r="N54" s="215"/>
      <c r="O54" s="215"/>
      <c r="P54" s="215"/>
      <c r="Q54" s="215"/>
      <c r="R54" s="198"/>
      <c r="S54" s="591"/>
      <c r="T54" s="594"/>
      <c r="U54" s="497"/>
      <c r="V54" s="503"/>
    </row>
    <row r="55" spans="1:22" hidden="1">
      <c r="A55" s="506"/>
      <c r="B55" s="495"/>
      <c r="C55" s="220">
        <f>'5-. Identificación de Riesgos'!D55</f>
        <v>0</v>
      </c>
      <c r="D55" s="247"/>
      <c r="E55" s="251"/>
      <c r="F55" s="225"/>
      <c r="G55" s="215"/>
      <c r="H55" s="215"/>
      <c r="I55" s="215"/>
      <c r="J55" s="198"/>
      <c r="K55" s="591"/>
      <c r="L55" s="296">
        <f>'5-. Identificación de Riesgos'!I55</f>
        <v>0</v>
      </c>
      <c r="M55" s="251"/>
      <c r="N55" s="215"/>
      <c r="O55" s="215"/>
      <c r="P55" s="215"/>
      <c r="Q55" s="215"/>
      <c r="R55" s="198"/>
      <c r="S55" s="591"/>
      <c r="T55" s="594"/>
      <c r="U55" s="497"/>
      <c r="V55" s="503"/>
    </row>
    <row r="56" spans="1:22" hidden="1">
      <c r="A56" s="506"/>
      <c r="B56" s="495"/>
      <c r="C56" s="220">
        <f>'5-. Identificación de Riesgos'!D56</f>
        <v>0</v>
      </c>
      <c r="D56" s="247"/>
      <c r="E56" s="251"/>
      <c r="F56" s="225"/>
      <c r="G56" s="215"/>
      <c r="H56" s="215"/>
      <c r="I56" s="215"/>
      <c r="J56" s="198"/>
      <c r="K56" s="591"/>
      <c r="L56" s="296">
        <f>'5-. Identificación de Riesgos'!I56</f>
        <v>0</v>
      </c>
      <c r="M56" s="251"/>
      <c r="N56" s="215"/>
      <c r="O56" s="215"/>
      <c r="P56" s="215"/>
      <c r="Q56" s="215"/>
      <c r="R56" s="198"/>
      <c r="S56" s="591"/>
      <c r="T56" s="594"/>
      <c r="U56" s="497"/>
      <c r="V56" s="503"/>
    </row>
    <row r="57" spans="1:22" hidden="1">
      <c r="A57" s="506"/>
      <c r="B57" s="495"/>
      <c r="C57" s="220">
        <f>'5-. Identificación de Riesgos'!D57</f>
        <v>0</v>
      </c>
      <c r="D57" s="247"/>
      <c r="E57" s="251"/>
      <c r="F57" s="225"/>
      <c r="G57" s="215"/>
      <c r="H57" s="215"/>
      <c r="I57" s="215"/>
      <c r="J57" s="198"/>
      <c r="K57" s="591"/>
      <c r="L57" s="296">
        <f>'5-. Identificación de Riesgos'!I57</f>
        <v>0</v>
      </c>
      <c r="M57" s="251"/>
      <c r="N57" s="215"/>
      <c r="O57" s="215"/>
      <c r="P57" s="215"/>
      <c r="Q57" s="215"/>
      <c r="R57" s="198"/>
      <c r="S57" s="591"/>
      <c r="T57" s="594"/>
      <c r="U57" s="497"/>
      <c r="V57" s="503"/>
    </row>
    <row r="58" spans="1:22" hidden="1">
      <c r="A58" s="506"/>
      <c r="B58" s="495"/>
      <c r="C58" s="220">
        <f>'5-. Identificación de Riesgos'!D58</f>
        <v>0</v>
      </c>
      <c r="D58" s="247"/>
      <c r="E58" s="251"/>
      <c r="F58" s="225"/>
      <c r="G58" s="215"/>
      <c r="H58" s="215"/>
      <c r="I58" s="215"/>
      <c r="J58" s="198"/>
      <c r="K58" s="591"/>
      <c r="L58" s="296">
        <f>'5-. Identificación de Riesgos'!I58</f>
        <v>0</v>
      </c>
      <c r="M58" s="251"/>
      <c r="N58" s="215"/>
      <c r="O58" s="215"/>
      <c r="P58" s="215"/>
      <c r="Q58" s="215"/>
      <c r="R58" s="198"/>
      <c r="S58" s="591"/>
      <c r="T58" s="594"/>
      <c r="U58" s="497"/>
      <c r="V58" s="503"/>
    </row>
    <row r="59" spans="1:22" ht="15.75" thickBot="1">
      <c r="A59" s="507"/>
      <c r="B59" s="501"/>
      <c r="C59" s="217">
        <f>'5-. Identificación de Riesgos'!D59</f>
        <v>0</v>
      </c>
      <c r="D59" s="252"/>
      <c r="E59" s="253"/>
      <c r="F59" s="226"/>
      <c r="G59" s="218"/>
      <c r="H59" s="218"/>
      <c r="I59" s="218"/>
      <c r="J59" s="199"/>
      <c r="K59" s="592"/>
      <c r="L59" s="297">
        <f>'5-. Identificación de Riesgos'!I59</f>
        <v>0</v>
      </c>
      <c r="M59" s="253"/>
      <c r="N59" s="218"/>
      <c r="O59" s="218"/>
      <c r="P59" s="218"/>
      <c r="Q59" s="218"/>
      <c r="R59" s="199"/>
      <c r="S59" s="592"/>
      <c r="T59" s="595"/>
      <c r="U59" s="509"/>
      <c r="V59" s="511"/>
    </row>
    <row r="60" spans="1:22" ht="30">
      <c r="A60" s="505">
        <f>'5-. Identificación de Riesgos'!A60</f>
        <v>6</v>
      </c>
      <c r="B60" s="500" t="str">
        <f>'5-. Identificación de Riesgos'!B60</f>
        <v>Ofrecer, prometer, entregar, aceptar o solicitar una ventaja indebida para influir o direccionar la evaluación de proponentes en los procesos de selección de contratistas, con el objetivo de favorecer intereses propios o de terceros (Fase precontractual).</v>
      </c>
      <c r="C60" s="211" t="str">
        <f>'5-. Identificación de Riesgos'!D60</f>
        <v>1. Falta de ética de los servidores públicos (Debilidades en principios y valores)</v>
      </c>
      <c r="D60" s="244">
        <v>1</v>
      </c>
      <c r="E60" s="245" t="s">
        <v>357</v>
      </c>
      <c r="F60" s="223"/>
      <c r="G60" s="212"/>
      <c r="H60" s="212"/>
      <c r="I60" s="212"/>
      <c r="J60" s="197">
        <f t="shared" ref="J60:J64" si="8">COUNTIF(F60:I60,"SI")/4</f>
        <v>0</v>
      </c>
      <c r="K60" s="590">
        <f>AVERAGE(J60:J62)</f>
        <v>0</v>
      </c>
      <c r="L60" s="295">
        <f>'5-. Identificación de Riesgos'!I60</f>
        <v>0</v>
      </c>
      <c r="M60" s="246"/>
      <c r="N60" s="222"/>
      <c r="O60" s="222"/>
      <c r="P60" s="222"/>
      <c r="Q60" s="222"/>
      <c r="R60" s="197">
        <f t="shared" ref="R60:R62" si="9">SUM(COUNTIF(N60,"SI")*25%,COUNTIF(O60,"SI")*40%,COUNTIF(P60,"SI")*25%,COUNTIF(Q60,"SI")*10%)</f>
        <v>0</v>
      </c>
      <c r="S60" s="590">
        <f>AVERAGE(R60:R62)</f>
        <v>0</v>
      </c>
      <c r="T60" s="593" t="e">
        <f>CONCATENATE(INDEX('8- Politicas de admiistracion '!$B$6:$F$10,MATCH(ROUND(IF((RIGHT('5-. Identificación de Riesgos'!H50,1)-'6. Valoración Controles'!K60)&lt;1,1,(RIGHT('5-. Identificación de Riesgos'!H50,1)-'6. Valoración Controles'!K60)),0),'8- Politicas de admiistracion '!$F$6:$F$10,0),1)," - ",ROUND(IF((RIGHT('5-. Identificación de Riesgos'!H50,1)-'6. Valoración Controles'!K60)&lt;1,1,(RIGHT('5-. Identificación de Riesgos'!H50,1)-'6. Valoración Controles'!K60)),0))</f>
        <v>#DIV/0!</v>
      </c>
      <c r="U60" s="508" t="e">
        <f>CONCATENATE(INDEX('8- Politicas de admiistracion '!$B$17:$F$21,MATCH(ROUND(IF((RIGHT('5-. Identificación de Riesgos'!M50,1)-'6. Valoración Controles'!S60)&lt;1,1,(RIGHT('5-. Identificación de Riesgos'!M50,1)-'6. Valoración Controles'!S60)),0),'8- Politicas de admiistracion '!$F$17:$F$21,0),1)," - ",ROUND(IF((RIGHT('5-. Identificación de Riesgos'!M50,1)-'6. Valoración Controles'!S60)&lt;1,1,(RIGHT('5-. Identificación de Riesgos'!M50,1)-'6. Valoración Controles'!S60)),0))</f>
        <v>#VALUE!</v>
      </c>
      <c r="V60" s="587" t="e">
        <f>CONCATENATE(VLOOKUP((LEFT(T60,LEN(T60)-4)&amp;LEFT(U60,LEN(U60)-4)),'9- Matriz de Calor '!$D$18:$E$42,2,0)," - ",RIGHT(T60,1)*RIGHT(U60,1))</f>
        <v>#DIV/0!</v>
      </c>
    </row>
    <row r="61" spans="1:22" ht="30">
      <c r="A61" s="506"/>
      <c r="B61" s="495"/>
      <c r="C61" s="220" t="str">
        <f>'5-. Identificación de Riesgos'!D61</f>
        <v>2. Falta de ética de terceros interesados  (Debilidades principios y valores)</v>
      </c>
      <c r="D61" s="247">
        <v>2</v>
      </c>
      <c r="E61" s="248" t="s">
        <v>358</v>
      </c>
      <c r="F61" s="225"/>
      <c r="G61" s="215"/>
      <c r="H61" s="215"/>
      <c r="I61" s="215"/>
      <c r="J61" s="198">
        <f t="shared" si="8"/>
        <v>0</v>
      </c>
      <c r="K61" s="591"/>
      <c r="L61" s="298">
        <f>'5-. Identificación de Riesgos'!I61</f>
        <v>0</v>
      </c>
      <c r="M61" s="249"/>
      <c r="N61" s="215"/>
      <c r="O61" s="215"/>
      <c r="P61" s="215"/>
      <c r="Q61" s="215"/>
      <c r="R61" s="198">
        <f t="shared" si="9"/>
        <v>0</v>
      </c>
      <c r="S61" s="591"/>
      <c r="T61" s="594"/>
      <c r="U61" s="497"/>
      <c r="V61" s="588"/>
    </row>
    <row r="62" spans="1:22" ht="123" customHeight="1">
      <c r="A62" s="506"/>
      <c r="B62" s="495"/>
      <c r="C62" s="220" t="str">
        <f>'5-. Identificación de Riesgos'!D62</f>
        <v>3. Falta de controles en la evaluación de proponentes de la contratación</v>
      </c>
      <c r="D62" s="247">
        <v>3</v>
      </c>
      <c r="E62" s="250" t="s">
        <v>361</v>
      </c>
      <c r="F62" s="225"/>
      <c r="G62" s="215"/>
      <c r="H62" s="215"/>
      <c r="I62" s="215"/>
      <c r="J62" s="198">
        <f t="shared" si="8"/>
        <v>0</v>
      </c>
      <c r="K62" s="591"/>
      <c r="L62" s="296">
        <f>'5-. Identificación de Riesgos'!I62</f>
        <v>0</v>
      </c>
      <c r="M62" s="249"/>
      <c r="N62" s="215"/>
      <c r="O62" s="215"/>
      <c r="P62" s="215"/>
      <c r="Q62" s="215"/>
      <c r="R62" s="198">
        <f t="shared" si="9"/>
        <v>0</v>
      </c>
      <c r="S62" s="591"/>
      <c r="T62" s="594"/>
      <c r="U62" s="497"/>
      <c r="V62" s="588"/>
    </row>
    <row r="63" spans="1:22" ht="21.75" customHeight="1">
      <c r="A63" s="506"/>
      <c r="B63" s="495"/>
      <c r="C63" s="220">
        <f>'5-. Identificación de Riesgos'!D63</f>
        <v>0</v>
      </c>
      <c r="D63" s="247"/>
      <c r="E63" s="250"/>
      <c r="F63" s="225"/>
      <c r="G63" s="215"/>
      <c r="H63" s="215"/>
      <c r="I63" s="215"/>
      <c r="J63" s="198">
        <f t="shared" si="8"/>
        <v>0</v>
      </c>
      <c r="K63" s="591"/>
      <c r="L63" s="296">
        <f>'5-. Identificación de Riesgos'!I63</f>
        <v>0</v>
      </c>
      <c r="M63" s="251"/>
      <c r="N63" s="215"/>
      <c r="O63" s="215"/>
      <c r="P63" s="215"/>
      <c r="Q63" s="215"/>
      <c r="R63" s="198"/>
      <c r="S63" s="591"/>
      <c r="T63" s="594"/>
      <c r="U63" s="497"/>
      <c r="V63" s="588"/>
    </row>
    <row r="64" spans="1:22" hidden="1">
      <c r="A64" s="506"/>
      <c r="B64" s="495"/>
      <c r="C64" s="220">
        <f>'5-. Identificación de Riesgos'!D64</f>
        <v>0</v>
      </c>
      <c r="D64" s="247"/>
      <c r="E64" s="250"/>
      <c r="F64" s="225"/>
      <c r="G64" s="215"/>
      <c r="H64" s="215"/>
      <c r="I64" s="215"/>
      <c r="J64" s="198">
        <f t="shared" si="8"/>
        <v>0</v>
      </c>
      <c r="K64" s="591"/>
      <c r="L64" s="296">
        <f>'5-. Identificación de Riesgos'!I64</f>
        <v>0</v>
      </c>
      <c r="M64" s="251"/>
      <c r="N64" s="215"/>
      <c r="O64" s="215"/>
      <c r="P64" s="215"/>
      <c r="Q64" s="215"/>
      <c r="R64" s="198"/>
      <c r="S64" s="591"/>
      <c r="T64" s="594"/>
      <c r="U64" s="497"/>
      <c r="V64" s="588"/>
    </row>
    <row r="65" spans="1:22" hidden="1">
      <c r="A65" s="506"/>
      <c r="B65" s="495"/>
      <c r="C65" s="220">
        <f>'5-. Identificación de Riesgos'!D65</f>
        <v>0</v>
      </c>
      <c r="D65" s="247"/>
      <c r="E65" s="251"/>
      <c r="F65" s="225"/>
      <c r="G65" s="215"/>
      <c r="H65" s="215"/>
      <c r="I65" s="215"/>
      <c r="J65" s="198"/>
      <c r="K65" s="591"/>
      <c r="L65" s="296">
        <f>'5-. Identificación de Riesgos'!I65</f>
        <v>0</v>
      </c>
      <c r="M65" s="251"/>
      <c r="N65" s="215"/>
      <c r="O65" s="215"/>
      <c r="P65" s="215"/>
      <c r="Q65" s="215"/>
      <c r="R65" s="198"/>
      <c r="S65" s="591"/>
      <c r="T65" s="594"/>
      <c r="U65" s="497"/>
      <c r="V65" s="588"/>
    </row>
    <row r="66" spans="1:22" hidden="1">
      <c r="A66" s="506"/>
      <c r="B66" s="495"/>
      <c r="C66" s="220">
        <f>'5-. Identificación de Riesgos'!D66</f>
        <v>0</v>
      </c>
      <c r="D66" s="247"/>
      <c r="E66" s="251"/>
      <c r="F66" s="225"/>
      <c r="G66" s="215"/>
      <c r="H66" s="215"/>
      <c r="I66" s="215"/>
      <c r="J66" s="198"/>
      <c r="K66" s="591"/>
      <c r="L66" s="296">
        <f>'5-. Identificación de Riesgos'!I66</f>
        <v>0</v>
      </c>
      <c r="M66" s="251"/>
      <c r="N66" s="215"/>
      <c r="O66" s="215"/>
      <c r="P66" s="215"/>
      <c r="Q66" s="215"/>
      <c r="R66" s="198"/>
      <c r="S66" s="591"/>
      <c r="T66" s="594"/>
      <c r="U66" s="497"/>
      <c r="V66" s="588"/>
    </row>
    <row r="67" spans="1:22" hidden="1">
      <c r="A67" s="506"/>
      <c r="B67" s="495"/>
      <c r="C67" s="220">
        <f>'5-. Identificación de Riesgos'!D67</f>
        <v>0</v>
      </c>
      <c r="D67" s="247"/>
      <c r="E67" s="251"/>
      <c r="F67" s="225"/>
      <c r="G67" s="215"/>
      <c r="H67" s="215"/>
      <c r="I67" s="215"/>
      <c r="J67" s="198"/>
      <c r="K67" s="591"/>
      <c r="L67" s="296">
        <f>'5-. Identificación de Riesgos'!I67</f>
        <v>0</v>
      </c>
      <c r="M67" s="251"/>
      <c r="N67" s="215"/>
      <c r="O67" s="215"/>
      <c r="P67" s="215"/>
      <c r="Q67" s="215"/>
      <c r="R67" s="198"/>
      <c r="S67" s="591"/>
      <c r="T67" s="594"/>
      <c r="U67" s="497"/>
      <c r="V67" s="588"/>
    </row>
    <row r="68" spans="1:22" hidden="1">
      <c r="A68" s="506"/>
      <c r="B68" s="495"/>
      <c r="C68" s="220">
        <f>'5-. Identificación de Riesgos'!D68</f>
        <v>0</v>
      </c>
      <c r="D68" s="247"/>
      <c r="E68" s="251"/>
      <c r="F68" s="225"/>
      <c r="G68" s="215"/>
      <c r="H68" s="215"/>
      <c r="I68" s="215"/>
      <c r="J68" s="198"/>
      <c r="K68" s="591"/>
      <c r="L68" s="296">
        <f>'5-. Identificación de Riesgos'!I68</f>
        <v>0</v>
      </c>
      <c r="M68" s="251"/>
      <c r="N68" s="215"/>
      <c r="O68" s="215"/>
      <c r="P68" s="215"/>
      <c r="Q68" s="215"/>
      <c r="R68" s="198"/>
      <c r="S68" s="591"/>
      <c r="T68" s="594"/>
      <c r="U68" s="497"/>
      <c r="V68" s="588"/>
    </row>
    <row r="69" spans="1:22" ht="15.75" thickBot="1">
      <c r="A69" s="507"/>
      <c r="B69" s="501"/>
      <c r="C69" s="217">
        <f>'5-. Identificación de Riesgos'!D69</f>
        <v>0</v>
      </c>
      <c r="D69" s="252"/>
      <c r="E69" s="253"/>
      <c r="F69" s="226"/>
      <c r="G69" s="218"/>
      <c r="H69" s="218"/>
      <c r="I69" s="218"/>
      <c r="J69" s="199"/>
      <c r="K69" s="592"/>
      <c r="L69" s="297">
        <f>'5-. Identificación de Riesgos'!I69</f>
        <v>0</v>
      </c>
      <c r="M69" s="253"/>
      <c r="N69" s="218"/>
      <c r="O69" s="218"/>
      <c r="P69" s="218"/>
      <c r="Q69" s="218"/>
      <c r="R69" s="199"/>
      <c r="S69" s="592"/>
      <c r="T69" s="595"/>
      <c r="U69" s="509"/>
      <c r="V69" s="589"/>
    </row>
    <row r="70" spans="1:22" ht="30">
      <c r="A70" s="505">
        <f>'5-. Identificación de Riesgos'!A70</f>
        <v>7</v>
      </c>
      <c r="B70" s="500" t="str">
        <f>'5-. Identificación de Riesgos'!B70</f>
        <v>Ofrecer, prometer, entregar, aceptar o solicitar una ventaja indebida para influir o direccionar los conceptos en la supervisión técnica en los procesos de contratación con el objetivo de favorecer intereses propios o de terceros.</v>
      </c>
      <c r="C70" s="211" t="str">
        <f>'5-. Identificación de Riesgos'!D70</f>
        <v>1. Falta de ética de los servidores públicos (Debilidades en principios y valores)</v>
      </c>
      <c r="D70" s="244">
        <v>1</v>
      </c>
      <c r="E70" s="245" t="s">
        <v>357</v>
      </c>
      <c r="F70" s="223"/>
      <c r="G70" s="212"/>
      <c r="H70" s="212"/>
      <c r="I70" s="212"/>
      <c r="J70" s="197">
        <f t="shared" ref="J70:J74" si="10">COUNTIF(F70:I70,"SI")/4</f>
        <v>0</v>
      </c>
      <c r="K70" s="590">
        <f>AVERAGE(J70:J72)</f>
        <v>0</v>
      </c>
      <c r="L70" s="295">
        <f>'5-. Identificación de Riesgos'!I70</f>
        <v>0</v>
      </c>
      <c r="M70" s="246"/>
      <c r="N70" s="222"/>
      <c r="O70" s="222"/>
      <c r="P70" s="222"/>
      <c r="Q70" s="222"/>
      <c r="R70" s="197">
        <f t="shared" ref="R70:R71" si="11">SUM(COUNTIF(N70,"SI")*25%,COUNTIF(O70,"SI")*40%,COUNTIF(P70,"SI")*25%,COUNTIF(Q70,"SI")*10%)</f>
        <v>0</v>
      </c>
      <c r="S70" s="590">
        <f>AVERAGE(R70:R72)</f>
        <v>0</v>
      </c>
      <c r="T70" s="593" t="e">
        <f>CONCATENATE(INDEX('8- Politicas de admiistracion '!$B$6:$F$10,MATCH(ROUND(IF((RIGHT('5-. Identificación de Riesgos'!H60,1)-'6. Valoración Controles'!K70)&lt;1,1,(RIGHT('5-. Identificación de Riesgos'!H60,1)-'6. Valoración Controles'!K70)),0),'8- Politicas de admiistracion '!$F$6:$F$10,0),1)," - ",ROUND(IF((RIGHT('5-. Identificación de Riesgos'!H60,1)-'6. Valoración Controles'!K70)&lt;1,1,(RIGHT('5-. Identificación de Riesgos'!H60,1)-'6. Valoración Controles'!K70)),0))</f>
        <v>#DIV/0!</v>
      </c>
      <c r="U70" s="508" t="e">
        <f>CONCATENATE(INDEX('8- Politicas de admiistracion '!$B$17:$F$21,MATCH(ROUND(IF((RIGHT('5-. Identificación de Riesgos'!M60,1)-'6. Valoración Controles'!S70)&lt;1,1,(RIGHT('5-. Identificación de Riesgos'!M60,1)-'6. Valoración Controles'!S70)),0),'8- Politicas de admiistracion '!$F$17:$F$21,0),1)," - ",ROUND(IF((RIGHT('5-. Identificación de Riesgos'!M60,1)-'6. Valoración Controles'!S70)&lt;1,1,(RIGHT('5-. Identificación de Riesgos'!M60,1)-'6. Valoración Controles'!S70)),0))</f>
        <v>#VALUE!</v>
      </c>
      <c r="V70" s="587" t="e">
        <f>CONCATENATE(VLOOKUP((LEFT(T70,LEN(T70)-4)&amp;LEFT(U70,LEN(U70)-4)),'9- Matriz de Calor '!$D$18:$E$42,2,0)," - ",RIGHT(T70,1)*RIGHT(U70,1))</f>
        <v>#DIV/0!</v>
      </c>
    </row>
    <row r="71" spans="1:22" ht="38.25" customHeight="1">
      <c r="A71" s="506"/>
      <c r="B71" s="495"/>
      <c r="C71" s="220" t="str">
        <f>'5-. Identificación de Riesgos'!D71</f>
        <v>2. Falta de ética de terceros interesados  (Debilidades principios y valores)</v>
      </c>
      <c r="D71" s="247">
        <v>2</v>
      </c>
      <c r="E71" s="248" t="s">
        <v>358</v>
      </c>
      <c r="F71" s="225"/>
      <c r="G71" s="215"/>
      <c r="H71" s="215"/>
      <c r="I71" s="215"/>
      <c r="J71" s="198">
        <f t="shared" si="10"/>
        <v>0</v>
      </c>
      <c r="K71" s="591"/>
      <c r="L71" s="298">
        <f>'5-. Identificación de Riesgos'!I71</f>
        <v>0</v>
      </c>
      <c r="M71" s="249"/>
      <c r="N71" s="215"/>
      <c r="O71" s="215"/>
      <c r="P71" s="215"/>
      <c r="Q71" s="215"/>
      <c r="R71" s="198">
        <f t="shared" si="11"/>
        <v>0</v>
      </c>
      <c r="S71" s="591"/>
      <c r="T71" s="594"/>
      <c r="U71" s="497"/>
      <c r="V71" s="588"/>
    </row>
    <row r="72" spans="1:22" ht="44.25" customHeight="1">
      <c r="A72" s="506"/>
      <c r="B72" s="495"/>
      <c r="C72" s="220" t="str">
        <f>'5-. Identificación de Riesgos'!D72</f>
        <v>3. Falta de controles en la supervisión técnica del contrato</v>
      </c>
      <c r="D72" s="247">
        <v>3</v>
      </c>
      <c r="E72" s="250" t="s">
        <v>362</v>
      </c>
      <c r="F72" s="225"/>
      <c r="G72" s="215"/>
      <c r="H72" s="215"/>
      <c r="I72" s="215"/>
      <c r="J72" s="198">
        <f t="shared" si="10"/>
        <v>0</v>
      </c>
      <c r="K72" s="591"/>
      <c r="L72" s="296">
        <f>'5-. Identificación de Riesgos'!I72</f>
        <v>0</v>
      </c>
      <c r="M72" s="249"/>
      <c r="N72" s="215"/>
      <c r="O72" s="215"/>
      <c r="P72" s="215"/>
      <c r="Q72" s="215"/>
      <c r="R72" s="215" t="s">
        <v>351</v>
      </c>
      <c r="S72" s="591"/>
      <c r="T72" s="594"/>
      <c r="U72" s="497"/>
      <c r="V72" s="588"/>
    </row>
    <row r="73" spans="1:22" ht="17.25" customHeight="1">
      <c r="A73" s="506"/>
      <c r="B73" s="495"/>
      <c r="C73" s="220">
        <f>'5-. Identificación de Riesgos'!D73</f>
        <v>0</v>
      </c>
      <c r="D73" s="247"/>
      <c r="E73" s="250"/>
      <c r="F73" s="225"/>
      <c r="G73" s="215"/>
      <c r="H73" s="215"/>
      <c r="I73" s="215"/>
      <c r="J73" s="198">
        <f t="shared" si="10"/>
        <v>0</v>
      </c>
      <c r="K73" s="591"/>
      <c r="L73" s="296">
        <f>'5-. Identificación de Riesgos'!I73</f>
        <v>0</v>
      </c>
      <c r="M73" s="251"/>
      <c r="N73" s="215"/>
      <c r="O73" s="215"/>
      <c r="P73" s="215"/>
      <c r="Q73" s="215"/>
      <c r="R73" s="198"/>
      <c r="S73" s="591"/>
      <c r="T73" s="594"/>
      <c r="U73" s="497"/>
      <c r="V73" s="588"/>
    </row>
    <row r="74" spans="1:22" hidden="1">
      <c r="A74" s="506"/>
      <c r="B74" s="495"/>
      <c r="C74" s="220">
        <f>'5-. Identificación de Riesgos'!D74</f>
        <v>0</v>
      </c>
      <c r="D74" s="247"/>
      <c r="E74" s="250"/>
      <c r="F74" s="225"/>
      <c r="G74" s="215"/>
      <c r="H74" s="215"/>
      <c r="I74" s="215"/>
      <c r="J74" s="198">
        <f t="shared" si="10"/>
        <v>0</v>
      </c>
      <c r="K74" s="591"/>
      <c r="L74" s="296">
        <f>'5-. Identificación de Riesgos'!I74</f>
        <v>0</v>
      </c>
      <c r="M74" s="251"/>
      <c r="N74" s="215"/>
      <c r="O74" s="215"/>
      <c r="P74" s="215"/>
      <c r="Q74" s="215"/>
      <c r="R74" s="198"/>
      <c r="S74" s="591"/>
      <c r="T74" s="594"/>
      <c r="U74" s="497"/>
      <c r="V74" s="588"/>
    </row>
    <row r="75" spans="1:22" hidden="1">
      <c r="A75" s="506"/>
      <c r="B75" s="495"/>
      <c r="C75" s="220">
        <f>'5-. Identificación de Riesgos'!D75</f>
        <v>0</v>
      </c>
      <c r="D75" s="247"/>
      <c r="E75" s="251"/>
      <c r="F75" s="225"/>
      <c r="G75" s="215"/>
      <c r="H75" s="215"/>
      <c r="I75" s="215"/>
      <c r="J75" s="198"/>
      <c r="K75" s="591"/>
      <c r="L75" s="296">
        <f>'5-. Identificación de Riesgos'!I75</f>
        <v>0</v>
      </c>
      <c r="M75" s="251"/>
      <c r="N75" s="215"/>
      <c r="O75" s="215"/>
      <c r="P75" s="215"/>
      <c r="Q75" s="215"/>
      <c r="R75" s="198"/>
      <c r="S75" s="591"/>
      <c r="T75" s="594"/>
      <c r="U75" s="497"/>
      <c r="V75" s="588"/>
    </row>
    <row r="76" spans="1:22" hidden="1">
      <c r="A76" s="506"/>
      <c r="B76" s="495"/>
      <c r="C76" s="220">
        <f>'5-. Identificación de Riesgos'!D76</f>
        <v>0</v>
      </c>
      <c r="D76" s="247"/>
      <c r="E76" s="251"/>
      <c r="F76" s="225"/>
      <c r="G76" s="215"/>
      <c r="H76" s="215"/>
      <c r="I76" s="215"/>
      <c r="J76" s="198"/>
      <c r="K76" s="591"/>
      <c r="L76" s="296">
        <f>'5-. Identificación de Riesgos'!I76</f>
        <v>0</v>
      </c>
      <c r="M76" s="251"/>
      <c r="N76" s="215"/>
      <c r="O76" s="215"/>
      <c r="P76" s="215"/>
      <c r="Q76" s="215"/>
      <c r="R76" s="198"/>
      <c r="S76" s="591"/>
      <c r="T76" s="594"/>
      <c r="U76" s="497"/>
      <c r="V76" s="588"/>
    </row>
    <row r="77" spans="1:22" hidden="1">
      <c r="A77" s="506"/>
      <c r="B77" s="495"/>
      <c r="C77" s="220">
        <f>'5-. Identificación de Riesgos'!D77</f>
        <v>0</v>
      </c>
      <c r="D77" s="247"/>
      <c r="E77" s="251"/>
      <c r="F77" s="225"/>
      <c r="G77" s="215"/>
      <c r="H77" s="215"/>
      <c r="I77" s="215"/>
      <c r="J77" s="198"/>
      <c r="K77" s="591"/>
      <c r="L77" s="296">
        <f>'5-. Identificación de Riesgos'!I77</f>
        <v>0</v>
      </c>
      <c r="M77" s="251"/>
      <c r="N77" s="215"/>
      <c r="O77" s="215"/>
      <c r="P77" s="215"/>
      <c r="Q77" s="215"/>
      <c r="R77" s="198"/>
      <c r="S77" s="591"/>
      <c r="T77" s="594"/>
      <c r="U77" s="497"/>
      <c r="V77" s="588"/>
    </row>
    <row r="78" spans="1:22" hidden="1">
      <c r="A78" s="506"/>
      <c r="B78" s="495"/>
      <c r="C78" s="220">
        <f>'5-. Identificación de Riesgos'!D78</f>
        <v>0</v>
      </c>
      <c r="D78" s="247"/>
      <c r="E78" s="251"/>
      <c r="F78" s="225"/>
      <c r="G78" s="215"/>
      <c r="H78" s="215"/>
      <c r="I78" s="215"/>
      <c r="J78" s="198"/>
      <c r="K78" s="591"/>
      <c r="L78" s="296">
        <f>'5-. Identificación de Riesgos'!I78</f>
        <v>0</v>
      </c>
      <c r="M78" s="251"/>
      <c r="N78" s="215"/>
      <c r="O78" s="215"/>
      <c r="P78" s="215"/>
      <c r="Q78" s="215"/>
      <c r="R78" s="198"/>
      <c r="S78" s="591"/>
      <c r="T78" s="594"/>
      <c r="U78" s="497"/>
      <c r="V78" s="588"/>
    </row>
    <row r="79" spans="1:22" ht="15.75" thickBot="1">
      <c r="A79" s="507"/>
      <c r="B79" s="501"/>
      <c r="C79" s="217">
        <f>'5-. Identificación de Riesgos'!D79</f>
        <v>0</v>
      </c>
      <c r="D79" s="252"/>
      <c r="E79" s="253"/>
      <c r="F79" s="226"/>
      <c r="G79" s="218"/>
      <c r="H79" s="218"/>
      <c r="I79" s="218"/>
      <c r="J79" s="199"/>
      <c r="K79" s="592"/>
      <c r="L79" s="297">
        <f>'5-. Identificación de Riesgos'!I79</f>
        <v>0</v>
      </c>
      <c r="M79" s="253"/>
      <c r="N79" s="218"/>
      <c r="O79" s="218"/>
      <c r="P79" s="218"/>
      <c r="Q79" s="218"/>
      <c r="R79" s="199"/>
      <c r="S79" s="592"/>
      <c r="T79" s="595"/>
      <c r="U79" s="509"/>
      <c r="V79" s="589"/>
    </row>
  </sheetData>
  <mergeCells count="67">
    <mergeCell ref="T40:T49"/>
    <mergeCell ref="U40:U49"/>
    <mergeCell ref="V40:V49"/>
    <mergeCell ref="A40:A49"/>
    <mergeCell ref="B40:B49"/>
    <mergeCell ref="K40:K49"/>
    <mergeCell ref="S40:S49"/>
    <mergeCell ref="T20:T29"/>
    <mergeCell ref="U20:U29"/>
    <mergeCell ref="V20:V29"/>
    <mergeCell ref="A20:A29"/>
    <mergeCell ref="B20:B29"/>
    <mergeCell ref="K20:K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50:U59"/>
    <mergeCell ref="V50:V59"/>
    <mergeCell ref="A50:A59"/>
    <mergeCell ref="B50:B59"/>
    <mergeCell ref="K50:K59"/>
    <mergeCell ref="S50:S59"/>
    <mergeCell ref="T50:T59"/>
    <mergeCell ref="U60:U69"/>
    <mergeCell ref="V60:V69"/>
    <mergeCell ref="A70:A79"/>
    <mergeCell ref="B70:B79"/>
    <mergeCell ref="K70:K79"/>
    <mergeCell ref="S70:S79"/>
    <mergeCell ref="T70:T79"/>
    <mergeCell ref="U70:U79"/>
    <mergeCell ref="V70:V79"/>
    <mergeCell ref="A60:A69"/>
    <mergeCell ref="B60:B69"/>
    <mergeCell ref="K60:K69"/>
    <mergeCell ref="S60:S69"/>
    <mergeCell ref="T60:T69"/>
    <mergeCell ref="U30:U39"/>
    <mergeCell ref="V30:V39"/>
    <mergeCell ref="A30:A39"/>
    <mergeCell ref="B30:B39"/>
    <mergeCell ref="K30:K39"/>
    <mergeCell ref="S30:S39"/>
    <mergeCell ref="T30:T39"/>
  </mergeCells>
  <conditionalFormatting sqref="T10">
    <cfRule type="containsText" dxfId="660" priority="517" operator="containsText" text="Muy Baja">
      <formula>NOT(ISERROR(SEARCH("Muy Baja",T10)))</formula>
    </cfRule>
    <cfRule type="containsText" dxfId="659" priority="518" operator="containsText" text="Baja">
      <formula>NOT(ISERROR(SEARCH("Baja",T10)))</formula>
    </cfRule>
    <cfRule type="containsText" dxfId="658" priority="519" operator="containsText" text="Muy Alta">
      <formula>NOT(ISERROR(SEARCH("Muy Alta",T10)))</formula>
    </cfRule>
    <cfRule type="containsText" dxfId="657" priority="521" operator="containsText" text="Alta">
      <formula>NOT(ISERROR(SEARCH("Alta",T10)))</formula>
    </cfRule>
    <cfRule type="containsText" dxfId="656" priority="522" operator="containsText" text="Media">
      <formula>NOT(ISERROR(SEARCH("Media",T10)))</formula>
    </cfRule>
    <cfRule type="containsText" dxfId="655" priority="523" operator="containsText" text="Media">
      <formula>NOT(ISERROR(SEARCH("Media",T10)))</formula>
    </cfRule>
    <cfRule type="containsText" dxfId="654" priority="524" operator="containsText" text="Media">
      <formula>NOT(ISERROR(SEARCH("Media",T10)))</formula>
    </cfRule>
    <cfRule type="containsText" dxfId="653" priority="525" operator="containsText" text="Muy Baja">
      <formula>NOT(ISERROR(SEARCH("Muy Baja",T10)))</formula>
    </cfRule>
    <cfRule type="containsText" dxfId="652" priority="526" operator="containsText" text="Baja">
      <formula>NOT(ISERROR(SEARCH("Baja",T10)))</formula>
    </cfRule>
    <cfRule type="containsText" dxfId="651" priority="527" operator="containsText" text="Muy Baja">
      <formula>NOT(ISERROR(SEARCH("Muy Baja",T10)))</formula>
    </cfRule>
    <cfRule type="containsText" dxfId="650" priority="528" operator="containsText" text="Muy Baja">
      <formula>NOT(ISERROR(SEARCH("Muy Baja",T10)))</formula>
    </cfRule>
    <cfRule type="containsText" dxfId="649" priority="529" operator="containsText" text="Muy Baja">
      <formula>NOT(ISERROR(SEARCH("Muy Baja",T10)))</formula>
    </cfRule>
    <cfRule type="containsText" dxfId="648" priority="530" operator="containsText" text="Muy Baja'Tabla probabilidad'!">
      <formula>NOT(ISERROR(SEARCH("Muy Baja'Tabla probabilidad'!",T10)))</formula>
    </cfRule>
    <cfRule type="containsText" dxfId="647" priority="531" operator="containsText" text="Muy bajo">
      <formula>NOT(ISERROR(SEARCH("Muy bajo",T10)))</formula>
    </cfRule>
    <cfRule type="containsText" dxfId="646" priority="532" operator="containsText" text="Alta">
      <formula>NOT(ISERROR(SEARCH("Alta",T10)))</formula>
    </cfRule>
    <cfRule type="containsText" dxfId="645" priority="533" operator="containsText" text="Media">
      <formula>NOT(ISERROR(SEARCH("Media",T10)))</formula>
    </cfRule>
    <cfRule type="containsText" dxfId="644" priority="534" operator="containsText" text="Baja">
      <formula>NOT(ISERROR(SEARCH("Baja",T10)))</formula>
    </cfRule>
    <cfRule type="containsText" dxfId="643" priority="535" operator="containsText" text="Muy baja">
      <formula>NOT(ISERROR(SEARCH("Muy baja",T10)))</formula>
    </cfRule>
    <cfRule type="cellIs" dxfId="642" priority="538" operator="between">
      <formula>1</formula>
      <formula>2</formula>
    </cfRule>
    <cfRule type="cellIs" dxfId="641" priority="539" operator="between">
      <formula>0</formula>
      <formula>2</formula>
    </cfRule>
  </conditionalFormatting>
  <conditionalFormatting sqref="T20 T30">
    <cfRule type="containsText" dxfId="640" priority="188" operator="containsText" text="Muy Baja">
      <formula>NOT(ISERROR(SEARCH("Muy Baja",T20)))</formula>
    </cfRule>
    <cfRule type="containsText" dxfId="639" priority="189" operator="containsText" text="Baja">
      <formula>NOT(ISERROR(SEARCH("Baja",T20)))</formula>
    </cfRule>
    <cfRule type="containsText" dxfId="638" priority="190" operator="containsText" text="Muy Alta">
      <formula>NOT(ISERROR(SEARCH("Muy Alta",T20)))</formula>
    </cfRule>
    <cfRule type="containsText" dxfId="637" priority="192" operator="containsText" text="Alta">
      <formula>NOT(ISERROR(SEARCH("Alta",T20)))</formula>
    </cfRule>
    <cfRule type="containsText" dxfId="636" priority="193" operator="containsText" text="Media">
      <formula>NOT(ISERROR(SEARCH("Media",T20)))</formula>
    </cfRule>
    <cfRule type="containsText" dxfId="635" priority="194" operator="containsText" text="Media">
      <formula>NOT(ISERROR(SEARCH("Media",T20)))</formula>
    </cfRule>
    <cfRule type="containsText" dxfId="634" priority="195" operator="containsText" text="Media">
      <formula>NOT(ISERROR(SEARCH("Media",T20)))</formula>
    </cfRule>
    <cfRule type="containsText" dxfId="633" priority="196" operator="containsText" text="Muy Baja">
      <formula>NOT(ISERROR(SEARCH("Muy Baja",T20)))</formula>
    </cfRule>
    <cfRule type="containsText" dxfId="632" priority="197" operator="containsText" text="Baja">
      <formula>NOT(ISERROR(SEARCH("Baja",T20)))</formula>
    </cfRule>
    <cfRule type="containsText" dxfId="631" priority="198" operator="containsText" text="Muy Baja">
      <formula>NOT(ISERROR(SEARCH("Muy Baja",T20)))</formula>
    </cfRule>
    <cfRule type="containsText" dxfId="630" priority="199" operator="containsText" text="Muy Baja">
      <formula>NOT(ISERROR(SEARCH("Muy Baja",T20)))</formula>
    </cfRule>
    <cfRule type="containsText" dxfId="629" priority="200" operator="containsText" text="Muy Baja">
      <formula>NOT(ISERROR(SEARCH("Muy Baja",T20)))</formula>
    </cfRule>
    <cfRule type="containsText" dxfId="628" priority="201" operator="containsText" text="Muy Baja'Tabla probabilidad'!">
      <formula>NOT(ISERROR(SEARCH("Muy Baja'Tabla probabilidad'!",T20)))</formula>
    </cfRule>
    <cfRule type="containsText" dxfId="627" priority="202" operator="containsText" text="Muy bajo">
      <formula>NOT(ISERROR(SEARCH("Muy bajo",T20)))</formula>
    </cfRule>
    <cfRule type="containsText" dxfId="626" priority="203" operator="containsText" text="Alta">
      <formula>NOT(ISERROR(SEARCH("Alta",T20)))</formula>
    </cfRule>
    <cfRule type="containsText" dxfId="625" priority="204" operator="containsText" text="Media">
      <formula>NOT(ISERROR(SEARCH("Media",T20)))</formula>
    </cfRule>
    <cfRule type="containsText" dxfId="624" priority="205" operator="containsText" text="Baja">
      <formula>NOT(ISERROR(SEARCH("Baja",T20)))</formula>
    </cfRule>
    <cfRule type="containsText" dxfId="623" priority="206" operator="containsText" text="Muy baja">
      <formula>NOT(ISERROR(SEARCH("Muy baja",T20)))</formula>
    </cfRule>
    <cfRule type="cellIs" dxfId="622" priority="209" operator="between">
      <formula>1</formula>
      <formula>2</formula>
    </cfRule>
    <cfRule type="cellIs" dxfId="621" priority="210" operator="between">
      <formula>0</formula>
      <formula>2</formula>
    </cfRule>
  </conditionalFormatting>
  <conditionalFormatting sqref="U10">
    <cfRule type="containsText" dxfId="620" priority="511" operator="containsText" text="Catastrófico">
      <formula>NOT(ISERROR(SEARCH("Catastrófico",U10)))</formula>
    </cfRule>
    <cfRule type="containsText" dxfId="619" priority="512" operator="containsText" text="Mayor">
      <formula>NOT(ISERROR(SEARCH("Mayor",U10)))</formula>
    </cfRule>
    <cfRule type="containsText" dxfId="618" priority="513" operator="containsText" text="Alta">
      <formula>NOT(ISERROR(SEARCH("Alta",U10)))</formula>
    </cfRule>
    <cfRule type="containsText" dxfId="617" priority="514" operator="containsText" text="Moderado">
      <formula>NOT(ISERROR(SEARCH("Moderado",U10)))</formula>
    </cfRule>
    <cfRule type="containsText" dxfId="616" priority="515" operator="containsText" text="Menor">
      <formula>NOT(ISERROR(SEARCH("Menor",U10)))</formula>
    </cfRule>
    <cfRule type="containsText" dxfId="615" priority="516" operator="containsText" text="Leve">
      <formula>NOT(ISERROR(SEARCH("Leve",U10)))</formula>
    </cfRule>
  </conditionalFormatting>
  <conditionalFormatting sqref="U20 U30">
    <cfRule type="containsText" dxfId="614" priority="182" operator="containsText" text="Catastrófico">
      <formula>NOT(ISERROR(SEARCH("Catastrófico",U20)))</formula>
    </cfRule>
    <cfRule type="containsText" dxfId="613" priority="183" operator="containsText" text="Mayor">
      <formula>NOT(ISERROR(SEARCH("Mayor",U20)))</formula>
    </cfRule>
    <cfRule type="containsText" dxfId="612" priority="184" operator="containsText" text="Alta">
      <formula>NOT(ISERROR(SEARCH("Alta",U20)))</formula>
    </cfRule>
    <cfRule type="containsText" dxfId="611" priority="185" operator="containsText" text="Moderado">
      <formula>NOT(ISERROR(SEARCH("Moderado",U20)))</formula>
    </cfRule>
    <cfRule type="containsText" dxfId="610" priority="186" operator="containsText" text="Menor">
      <formula>NOT(ISERROR(SEARCH("Menor",U20)))</formula>
    </cfRule>
    <cfRule type="containsText" dxfId="609" priority="187" operator="containsText" text="Leve">
      <formula>NOT(ISERROR(SEARCH("Leve",U20)))</formula>
    </cfRule>
  </conditionalFormatting>
  <conditionalFormatting sqref="V10">
    <cfRule type="containsText" dxfId="608" priority="475" operator="containsText" text="Extremo">
      <formula>NOT(ISERROR(SEARCH("Extremo",V10)))</formula>
    </cfRule>
    <cfRule type="containsText" dxfId="607" priority="476" operator="containsText" text="Alto">
      <formula>NOT(ISERROR(SEARCH("Alto",V10)))</formula>
    </cfRule>
    <cfRule type="containsText" dxfId="606" priority="477" operator="containsText" text="Bajo">
      <formula>NOT(ISERROR(SEARCH("Bajo",V10)))</formula>
    </cfRule>
    <cfRule type="containsText" dxfId="605" priority="478" operator="containsText" text="Moderado">
      <formula>NOT(ISERROR(SEARCH("Moderado",V10)))</formula>
    </cfRule>
  </conditionalFormatting>
  <conditionalFormatting sqref="V20 V30">
    <cfRule type="containsText" dxfId="604" priority="178" operator="containsText" text="Extremo">
      <formula>NOT(ISERROR(SEARCH("Extremo",V20)))</formula>
    </cfRule>
    <cfRule type="containsText" dxfId="603" priority="179" operator="containsText" text="Alto">
      <formula>NOT(ISERROR(SEARCH("Alto",V20)))</formula>
    </cfRule>
    <cfRule type="containsText" dxfId="602" priority="180" operator="containsText" text="Bajo">
      <formula>NOT(ISERROR(SEARCH("Bajo",V20)))</formula>
    </cfRule>
    <cfRule type="containsText" dxfId="601" priority="181" operator="containsText" text="Moderado">
      <formula>NOT(ISERROR(SEARCH("Moderado",V20)))</formula>
    </cfRule>
  </conditionalFormatting>
  <conditionalFormatting sqref="V40 V50">
    <cfRule type="containsText" dxfId="600" priority="310" operator="containsText" text="Extremo">
      <formula>NOT(ISERROR(SEARCH("Extremo",V40)))</formula>
    </cfRule>
    <cfRule type="containsText" dxfId="599" priority="311" operator="containsText" text="Alto">
      <formula>NOT(ISERROR(SEARCH("Alto",V40)))</formula>
    </cfRule>
    <cfRule type="containsText" dxfId="598" priority="312" operator="containsText" text="Bajo">
      <formula>NOT(ISERROR(SEARCH("Bajo",V40)))</formula>
    </cfRule>
    <cfRule type="containsText" dxfId="597" priority="313" operator="containsText" text="Moderado">
      <formula>NOT(ISERROR(SEARCH("Moderado",V40)))</formula>
    </cfRule>
  </conditionalFormatting>
  <conditionalFormatting sqref="T40 T50">
    <cfRule type="containsText" dxfId="596" priority="91" operator="containsText" text="Muy Baja">
      <formula>NOT(ISERROR(SEARCH("Muy Baja",T40)))</formula>
    </cfRule>
    <cfRule type="containsText" dxfId="595" priority="92" operator="containsText" text="Baja">
      <formula>NOT(ISERROR(SEARCH("Baja",T40)))</formula>
    </cfRule>
    <cfRule type="containsText" dxfId="594" priority="93" operator="containsText" text="Muy Alta">
      <formula>NOT(ISERROR(SEARCH("Muy Alta",T40)))</formula>
    </cfRule>
    <cfRule type="containsText" dxfId="593" priority="94" operator="containsText" text="Alta">
      <formula>NOT(ISERROR(SEARCH("Alta",T40)))</formula>
    </cfRule>
    <cfRule type="containsText" dxfId="592" priority="95" operator="containsText" text="Media">
      <formula>NOT(ISERROR(SEARCH("Media",T40)))</formula>
    </cfRule>
    <cfRule type="containsText" dxfId="591" priority="96" operator="containsText" text="Media">
      <formula>NOT(ISERROR(SEARCH("Media",T40)))</formula>
    </cfRule>
    <cfRule type="containsText" dxfId="590" priority="97" operator="containsText" text="Media">
      <formula>NOT(ISERROR(SEARCH("Media",T40)))</formula>
    </cfRule>
    <cfRule type="containsText" dxfId="589" priority="98" operator="containsText" text="Muy Baja">
      <formula>NOT(ISERROR(SEARCH("Muy Baja",T40)))</formula>
    </cfRule>
    <cfRule type="containsText" dxfId="588" priority="99" operator="containsText" text="Baja">
      <formula>NOT(ISERROR(SEARCH("Baja",T40)))</formula>
    </cfRule>
    <cfRule type="containsText" dxfId="587" priority="100" operator="containsText" text="Muy Baja">
      <formula>NOT(ISERROR(SEARCH("Muy Baja",T40)))</formula>
    </cfRule>
    <cfRule type="containsText" dxfId="586" priority="101" operator="containsText" text="Muy Baja">
      <formula>NOT(ISERROR(SEARCH("Muy Baja",T40)))</formula>
    </cfRule>
    <cfRule type="containsText" dxfId="585" priority="102" operator="containsText" text="Muy Baja">
      <formula>NOT(ISERROR(SEARCH("Muy Baja",T40)))</formula>
    </cfRule>
    <cfRule type="containsText" dxfId="584" priority="103" operator="containsText" text="Muy Baja'Tabla probabilidad'!">
      <formula>NOT(ISERROR(SEARCH("Muy Baja'Tabla probabilidad'!",T40)))</formula>
    </cfRule>
    <cfRule type="containsText" dxfId="583" priority="104" operator="containsText" text="Muy bajo">
      <formula>NOT(ISERROR(SEARCH("Muy bajo",T40)))</formula>
    </cfRule>
    <cfRule type="containsText" dxfId="582" priority="105" operator="containsText" text="Alta">
      <formula>NOT(ISERROR(SEARCH("Alta",T40)))</formula>
    </cfRule>
    <cfRule type="containsText" dxfId="581" priority="106" operator="containsText" text="Media">
      <formula>NOT(ISERROR(SEARCH("Media",T40)))</formula>
    </cfRule>
    <cfRule type="containsText" dxfId="580" priority="107" operator="containsText" text="Baja">
      <formula>NOT(ISERROR(SEARCH("Baja",T40)))</formula>
    </cfRule>
    <cfRule type="containsText" dxfId="579" priority="108" operator="containsText" text="Muy baja">
      <formula>NOT(ISERROR(SEARCH("Muy baja",T40)))</formula>
    </cfRule>
    <cfRule type="cellIs" dxfId="578" priority="111" operator="between">
      <formula>1</formula>
      <formula>2</formula>
    </cfRule>
    <cfRule type="cellIs" dxfId="577" priority="112" operator="between">
      <formula>0</formula>
      <formula>2</formula>
    </cfRule>
  </conditionalFormatting>
  <conditionalFormatting sqref="U40 U50">
    <cfRule type="containsText" dxfId="576" priority="85" operator="containsText" text="Catastrófico">
      <formula>NOT(ISERROR(SEARCH("Catastrófico",U40)))</formula>
    </cfRule>
    <cfRule type="containsText" dxfId="575" priority="86" operator="containsText" text="Mayor">
      <formula>NOT(ISERROR(SEARCH("Mayor",U40)))</formula>
    </cfRule>
    <cfRule type="containsText" dxfId="574" priority="87" operator="containsText" text="Alta">
      <formula>NOT(ISERROR(SEARCH("Alta",U40)))</formula>
    </cfRule>
    <cfRule type="containsText" dxfId="573" priority="88" operator="containsText" text="Moderado">
      <formula>NOT(ISERROR(SEARCH("Moderado",U40)))</formula>
    </cfRule>
    <cfRule type="containsText" dxfId="572" priority="89" operator="containsText" text="Menor">
      <formula>NOT(ISERROR(SEARCH("Menor",U40)))</formula>
    </cfRule>
    <cfRule type="containsText" dxfId="571" priority="90" operator="containsText" text="Leve">
      <formula>NOT(ISERROR(SEARCH("Leve",U40)))</formula>
    </cfRule>
  </conditionalFormatting>
  <conditionalFormatting sqref="T60">
    <cfRule type="containsText" dxfId="570" priority="63" operator="containsText" text="Muy Baja">
      <formula>NOT(ISERROR(SEARCH("Muy Baja",T60)))</formula>
    </cfRule>
    <cfRule type="containsText" dxfId="569" priority="64" operator="containsText" text="Baja">
      <formula>NOT(ISERROR(SEARCH("Baja",T60)))</formula>
    </cfRule>
    <cfRule type="containsText" dxfId="568" priority="65" operator="containsText" text="Muy Alta">
      <formula>NOT(ISERROR(SEARCH("Muy Alta",T60)))</formula>
    </cfRule>
    <cfRule type="containsText" dxfId="567" priority="66" operator="containsText" text="Alta">
      <formula>NOT(ISERROR(SEARCH("Alta",T60)))</formula>
    </cfRule>
    <cfRule type="containsText" dxfId="566" priority="67" operator="containsText" text="Media">
      <formula>NOT(ISERROR(SEARCH("Media",T60)))</formula>
    </cfRule>
    <cfRule type="containsText" dxfId="565" priority="68" operator="containsText" text="Media">
      <formula>NOT(ISERROR(SEARCH("Media",T60)))</formula>
    </cfRule>
    <cfRule type="containsText" dxfId="564" priority="69" operator="containsText" text="Media">
      <formula>NOT(ISERROR(SEARCH("Media",T60)))</formula>
    </cfRule>
    <cfRule type="containsText" dxfId="563" priority="70" operator="containsText" text="Muy Baja">
      <formula>NOT(ISERROR(SEARCH("Muy Baja",T60)))</formula>
    </cfRule>
    <cfRule type="containsText" dxfId="562" priority="71" operator="containsText" text="Baja">
      <formula>NOT(ISERROR(SEARCH("Baja",T60)))</formula>
    </cfRule>
    <cfRule type="containsText" dxfId="561" priority="72" operator="containsText" text="Muy Baja">
      <formula>NOT(ISERROR(SEARCH("Muy Baja",T60)))</formula>
    </cfRule>
    <cfRule type="containsText" dxfId="560" priority="73" operator="containsText" text="Muy Baja">
      <formula>NOT(ISERROR(SEARCH("Muy Baja",T60)))</formula>
    </cfRule>
    <cfRule type="containsText" dxfId="559" priority="74" operator="containsText" text="Muy Baja">
      <formula>NOT(ISERROR(SEARCH("Muy Baja",T60)))</formula>
    </cfRule>
    <cfRule type="containsText" dxfId="558" priority="75" operator="containsText" text="Muy Baja'Tabla probabilidad'!">
      <formula>NOT(ISERROR(SEARCH("Muy Baja'Tabla probabilidad'!",T60)))</formula>
    </cfRule>
    <cfRule type="containsText" dxfId="557" priority="76" operator="containsText" text="Muy bajo">
      <formula>NOT(ISERROR(SEARCH("Muy bajo",T60)))</formula>
    </cfRule>
    <cfRule type="containsText" dxfId="556" priority="77" operator="containsText" text="Alta">
      <formula>NOT(ISERROR(SEARCH("Alta",T60)))</formula>
    </cfRule>
    <cfRule type="containsText" dxfId="555" priority="78" operator="containsText" text="Media">
      <formula>NOT(ISERROR(SEARCH("Media",T60)))</formula>
    </cfRule>
    <cfRule type="containsText" dxfId="554" priority="79" operator="containsText" text="Baja">
      <formula>NOT(ISERROR(SEARCH("Baja",T60)))</formula>
    </cfRule>
    <cfRule type="containsText" dxfId="553" priority="80" operator="containsText" text="Muy baja">
      <formula>NOT(ISERROR(SEARCH("Muy baja",T60)))</formula>
    </cfRule>
    <cfRule type="cellIs" dxfId="552" priority="83" operator="between">
      <formula>1</formula>
      <formula>2</formula>
    </cfRule>
    <cfRule type="cellIs" dxfId="551" priority="84" operator="between">
      <formula>0</formula>
      <formula>2</formula>
    </cfRule>
  </conditionalFormatting>
  <conditionalFormatting sqref="T70">
    <cfRule type="containsText" dxfId="550" priority="31" operator="containsText" text="Muy Baja">
      <formula>NOT(ISERROR(SEARCH("Muy Baja",T70)))</formula>
    </cfRule>
    <cfRule type="containsText" dxfId="549" priority="32" operator="containsText" text="Baja">
      <formula>NOT(ISERROR(SEARCH("Baja",T70)))</formula>
    </cfRule>
    <cfRule type="containsText" dxfId="548" priority="33" operator="containsText" text="Muy Alta">
      <formula>NOT(ISERROR(SEARCH("Muy Alta",T70)))</formula>
    </cfRule>
    <cfRule type="containsText" dxfId="547" priority="34" operator="containsText" text="Alta">
      <formula>NOT(ISERROR(SEARCH("Alta",T70)))</formula>
    </cfRule>
    <cfRule type="containsText" dxfId="546" priority="35" operator="containsText" text="Media">
      <formula>NOT(ISERROR(SEARCH("Media",T70)))</formula>
    </cfRule>
    <cfRule type="containsText" dxfId="545" priority="36" operator="containsText" text="Media">
      <formula>NOT(ISERROR(SEARCH("Media",T70)))</formula>
    </cfRule>
    <cfRule type="containsText" dxfId="544" priority="37" operator="containsText" text="Media">
      <formula>NOT(ISERROR(SEARCH("Media",T70)))</formula>
    </cfRule>
    <cfRule type="containsText" dxfId="543" priority="38" operator="containsText" text="Muy Baja">
      <formula>NOT(ISERROR(SEARCH("Muy Baja",T70)))</formula>
    </cfRule>
    <cfRule type="containsText" dxfId="542" priority="39" operator="containsText" text="Baja">
      <formula>NOT(ISERROR(SEARCH("Baja",T70)))</formula>
    </cfRule>
    <cfRule type="containsText" dxfId="541" priority="40" operator="containsText" text="Muy Baja">
      <formula>NOT(ISERROR(SEARCH("Muy Baja",T70)))</formula>
    </cfRule>
    <cfRule type="containsText" dxfId="540" priority="41" operator="containsText" text="Muy Baja">
      <formula>NOT(ISERROR(SEARCH("Muy Baja",T70)))</formula>
    </cfRule>
    <cfRule type="containsText" dxfId="539" priority="42" operator="containsText" text="Muy Baja">
      <formula>NOT(ISERROR(SEARCH("Muy Baja",T70)))</formula>
    </cfRule>
    <cfRule type="containsText" dxfId="538" priority="43" operator="containsText" text="Muy Baja'Tabla probabilidad'!">
      <formula>NOT(ISERROR(SEARCH("Muy Baja'Tabla probabilidad'!",T70)))</formula>
    </cfRule>
    <cfRule type="containsText" dxfId="537" priority="44" operator="containsText" text="Muy bajo">
      <formula>NOT(ISERROR(SEARCH("Muy bajo",T70)))</formula>
    </cfRule>
    <cfRule type="containsText" dxfId="536" priority="45" operator="containsText" text="Alta">
      <formula>NOT(ISERROR(SEARCH("Alta",T70)))</formula>
    </cfRule>
    <cfRule type="containsText" dxfId="535" priority="46" operator="containsText" text="Media">
      <formula>NOT(ISERROR(SEARCH("Media",T70)))</formula>
    </cfRule>
    <cfRule type="containsText" dxfId="534" priority="47" operator="containsText" text="Baja">
      <formula>NOT(ISERROR(SEARCH("Baja",T70)))</formula>
    </cfRule>
    <cfRule type="containsText" dxfId="533" priority="48" operator="containsText" text="Muy baja">
      <formula>NOT(ISERROR(SEARCH("Muy baja",T70)))</formula>
    </cfRule>
    <cfRule type="cellIs" dxfId="532" priority="51" operator="between">
      <formula>1</formula>
      <formula>2</formula>
    </cfRule>
    <cfRule type="cellIs" dxfId="531" priority="52" operator="between">
      <formula>0</formula>
      <formula>2</formula>
    </cfRule>
  </conditionalFormatting>
  <conditionalFormatting sqref="U70">
    <cfRule type="containsText" dxfId="530" priority="25" operator="containsText" text="Catastrófico">
      <formula>NOT(ISERROR(SEARCH("Catastrófico",U70)))</formula>
    </cfRule>
    <cfRule type="containsText" dxfId="529" priority="26" operator="containsText" text="Mayor">
      <formula>NOT(ISERROR(SEARCH("Mayor",U70)))</formula>
    </cfRule>
    <cfRule type="containsText" dxfId="528" priority="27" operator="containsText" text="Alta">
      <formula>NOT(ISERROR(SEARCH("Alta",U70)))</formula>
    </cfRule>
    <cfRule type="containsText" dxfId="527" priority="28" operator="containsText" text="Moderado">
      <formula>NOT(ISERROR(SEARCH("Moderado",U70)))</formula>
    </cfRule>
    <cfRule type="containsText" dxfId="526" priority="29" operator="containsText" text="Menor">
      <formula>NOT(ISERROR(SEARCH("Menor",U70)))</formula>
    </cfRule>
    <cfRule type="containsText" dxfId="525" priority="30" operator="containsText" text="Leve">
      <formula>NOT(ISERROR(SEARCH("Leve",U70)))</formula>
    </cfRule>
  </conditionalFormatting>
  <conditionalFormatting sqref="V70">
    <cfRule type="containsText" dxfId="524" priority="21" operator="containsText" text="Extremo">
      <formula>NOT(ISERROR(SEARCH("Extremo",V70)))</formula>
    </cfRule>
    <cfRule type="containsText" dxfId="523" priority="22" operator="containsText" text="Alto">
      <formula>NOT(ISERROR(SEARCH("Alto",V70)))</formula>
    </cfRule>
    <cfRule type="containsText" dxfId="522" priority="23" operator="containsText" text="Bajo">
      <formula>NOT(ISERROR(SEARCH("Bajo",V70)))</formula>
    </cfRule>
    <cfRule type="containsText" dxfId="521" priority="24" operator="containsText" text="Moderado">
      <formula>NOT(ISERROR(SEARCH("Moderado",V70)))</formula>
    </cfRule>
  </conditionalFormatting>
  <conditionalFormatting sqref="U60">
    <cfRule type="containsText" dxfId="520" priority="5" operator="containsText" text="Catastrófico">
      <formula>NOT(ISERROR(SEARCH("Catastrófico",U60)))</formula>
    </cfRule>
    <cfRule type="containsText" dxfId="519" priority="6" operator="containsText" text="Mayor">
      <formula>NOT(ISERROR(SEARCH("Mayor",U60)))</formula>
    </cfRule>
    <cfRule type="containsText" dxfId="518" priority="7" operator="containsText" text="Alta">
      <formula>NOT(ISERROR(SEARCH("Alta",U60)))</formula>
    </cfRule>
    <cfRule type="containsText" dxfId="517" priority="8" operator="containsText" text="Moderado">
      <formula>NOT(ISERROR(SEARCH("Moderado",U60)))</formula>
    </cfRule>
    <cfRule type="containsText" dxfId="516" priority="9" operator="containsText" text="Menor">
      <formula>NOT(ISERROR(SEARCH("Menor",U60)))</formula>
    </cfRule>
    <cfRule type="containsText" dxfId="515" priority="10" operator="containsText" text="Leve">
      <formula>NOT(ISERROR(SEARCH("Leve",U60)))</formula>
    </cfRule>
  </conditionalFormatting>
  <conditionalFormatting sqref="V60">
    <cfRule type="containsText" dxfId="514" priority="1" operator="containsText" text="Extremo">
      <formula>NOT(ISERROR(SEARCH("Extremo",V60)))</formula>
    </cfRule>
    <cfRule type="containsText" dxfId="513" priority="2" operator="containsText" text="Alto">
      <formula>NOT(ISERROR(SEARCH("Alto",V60)))</formula>
    </cfRule>
    <cfRule type="containsText" dxfId="512" priority="3" operator="containsText" text="Bajo">
      <formula>NOT(ISERROR(SEARCH("Bajo",V60)))</formula>
    </cfRule>
    <cfRule type="containsText" dxfId="511" priority="4" operator="containsText" text="Moderado">
      <formula>NOT(ISERROR(SEARCH("Moderado",V60)))</formula>
    </cfRule>
  </conditionalFormatting>
  <dataValidations count="2">
    <dataValidation allowBlank="1" showInputMessage="1" showErrorMessage="1" prompt="Enunciar cuál es el control" sqref="M10:M14 M50:M51 E23:E28 E43 E45:E48 E15:E20 E13 E33:E38 M21 M60:M61 M70:M71 M31 E10:E11 E30"/>
    <dataValidation type="list" allowBlank="1" showInputMessage="1" showErrorMessage="1" sqref="R72 N10:Q79 F10:I79">
      <formula1>"SI,NO"</formula1>
    </dataValidation>
  </dataValidations>
  <printOptions horizontalCentered="1" verticalCentered="1"/>
  <pageMargins left="0" right="0" top="0" bottom="0" header="0" footer="0"/>
  <pageSetup paperSize="14" scale="50" orientation="landscape" r:id="rId1"/>
  <rowBreaks count="1" manualBreakCount="1">
    <brk id="14" max="21" man="1"/>
  </rowBreaks>
  <drawing r:id="rId2"/>
  <extLst>
    <ext xmlns:x14="http://schemas.microsoft.com/office/spreadsheetml/2009/9/main" uri="{78C0D931-6437-407d-A8EE-F0AAD7539E65}">
      <x14:conditionalFormattings>
        <x14:conditionalFormatting xmlns:xm="http://schemas.microsoft.com/office/excel/2006/main">
          <x14:cfRule type="containsText" priority="536" operator="containsText" id="{877E8953-578D-45F2-A4D3-A91A39387986}">
            <xm:f>NOT(ISERROR(SEARCH('8- Politicas de admiistracion '!$B$5,T10)))</xm:f>
            <xm:f>'8- Politicas de admiistracion '!$B$5</xm:f>
            <x14:dxf>
              <font>
                <color rgb="FF006100"/>
              </font>
              <fill>
                <patternFill>
                  <bgColor rgb="FFC6EFCE"/>
                </patternFill>
              </fill>
            </x14:dxf>
          </x14:cfRule>
          <x14:cfRule type="containsText" priority="537" operator="containsText" id="{5790250D-E3CC-4EBD-835F-F5F4C0703B76}">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207" operator="containsText" id="{57159798-2C73-4DDA-BD64-7B7F6BFDA72C}">
            <xm:f>NOT(ISERROR(SEARCH('8- Politicas de admiistracion '!$B$5,T20)))</xm:f>
            <xm:f>'8- Politicas de admiistracion '!$B$5</xm:f>
            <x14:dxf>
              <font>
                <color rgb="FF006100"/>
              </font>
              <fill>
                <patternFill>
                  <bgColor rgb="FFC6EFCE"/>
                </patternFill>
              </fill>
            </x14:dxf>
          </x14:cfRule>
          <x14:cfRule type="containsText" priority="208" operator="containsText" id="{4854386E-DFAE-4C5C-9B33-5D43AC7094D7}">
            <xm:f>NOT(ISERROR(SEARCH('8- Politicas de admiistracion '!$B$5,T20)))</xm:f>
            <xm:f>'8- Politicas de admiistracion '!$B$5</xm:f>
            <x14:dxf>
              <font>
                <color rgb="FF9C0006"/>
              </font>
              <fill>
                <patternFill>
                  <bgColor rgb="FFFFC7CE"/>
                </patternFill>
              </fill>
            </x14:dxf>
          </x14:cfRule>
          <xm:sqref>T20 T30</xm:sqref>
        </x14:conditionalFormatting>
        <x14:conditionalFormatting xmlns:xm="http://schemas.microsoft.com/office/excel/2006/main">
          <x14:cfRule type="containsText" priority="109" operator="containsText" id="{1C3ACF0D-EA38-4F5D-B198-1D1FCE53FDAC}">
            <xm:f>NOT(ISERROR(SEARCH('8- Politicas de admiistracion '!$B$5,T40)))</xm:f>
            <xm:f>'8- Politicas de admiistracion '!$B$5</xm:f>
            <x14:dxf>
              <font>
                <color rgb="FF006100"/>
              </font>
              <fill>
                <patternFill>
                  <bgColor rgb="FFC6EFCE"/>
                </patternFill>
              </fill>
            </x14:dxf>
          </x14:cfRule>
          <x14:cfRule type="containsText" priority="110" operator="containsText" id="{BE1D964B-48BD-403D-B868-84EAC4FFB274}">
            <xm:f>NOT(ISERROR(SEARCH('8- Politicas de admiistracion '!$B$5,T40)))</xm:f>
            <xm:f>'8- Politicas de admiistracion '!$B$5</xm:f>
            <x14:dxf>
              <font>
                <color rgb="FF9C0006"/>
              </font>
              <fill>
                <patternFill>
                  <bgColor rgb="FFFFC7CE"/>
                </patternFill>
              </fill>
            </x14:dxf>
          </x14:cfRule>
          <xm:sqref>T40 T50</xm:sqref>
        </x14:conditionalFormatting>
        <x14:conditionalFormatting xmlns:xm="http://schemas.microsoft.com/office/excel/2006/main">
          <x14:cfRule type="containsText" priority="81" operator="containsText" id="{0A21518A-6249-4F0C-9DF0-8A3F1E0D6512}">
            <xm:f>NOT(ISERROR(SEARCH('8- Politicas de admiistracion '!$B$5,T60)))</xm:f>
            <xm:f>'8- Politicas de admiistracion '!$B$5</xm:f>
            <x14:dxf>
              <font>
                <color rgb="FF006100"/>
              </font>
              <fill>
                <patternFill>
                  <bgColor rgb="FFC6EFCE"/>
                </patternFill>
              </fill>
            </x14:dxf>
          </x14:cfRule>
          <x14:cfRule type="containsText" priority="82" operator="containsText" id="{6E56164D-DACD-45FD-B8FE-F37338AFA96A}">
            <xm:f>NOT(ISERROR(SEARCH('8- Politicas de admiistracion '!$B$5,T60)))</xm:f>
            <xm:f>'8- Politicas de admiistracion '!$B$5</xm:f>
            <x14:dxf>
              <font>
                <color rgb="FF9C0006"/>
              </font>
              <fill>
                <patternFill>
                  <bgColor rgb="FFFFC7CE"/>
                </patternFill>
              </fill>
            </x14:dxf>
          </x14:cfRule>
          <xm:sqref>T60</xm:sqref>
        </x14:conditionalFormatting>
        <x14:conditionalFormatting xmlns:xm="http://schemas.microsoft.com/office/excel/2006/main">
          <x14:cfRule type="containsText" priority="49" operator="containsText" id="{F5219E88-CC40-42A8-8219-6C0381E001B6}">
            <xm:f>NOT(ISERROR(SEARCH('8- Politicas de admiistracion '!$B$5,T70)))</xm:f>
            <xm:f>'8- Politicas de admiistracion '!$B$5</xm:f>
            <x14:dxf>
              <font>
                <color rgb="FF006100"/>
              </font>
              <fill>
                <patternFill>
                  <bgColor rgb="FFC6EFCE"/>
                </patternFill>
              </fill>
            </x14:dxf>
          </x14:cfRule>
          <x14:cfRule type="containsText" priority="50" operator="containsText" id="{9DACE67D-4488-408C-A3ED-528BC2EF7EBB}">
            <xm:f>NOT(ISERROR(SEARCH('8- Politicas de admiistracion '!$B$5,T70)))</xm:f>
            <xm:f>'8- Politicas de admiistracion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79"/>
  <sheetViews>
    <sheetView zoomScale="80" zoomScaleNormal="80" zoomScalePageLayoutView="70" workbookViewId="0">
      <pane xSplit="5" ySplit="9" topLeftCell="F10" activePane="bottomRight" state="frozen"/>
      <selection pane="topRight" activeCell="F1" sqref="F1"/>
      <selection pane="bottomLeft" activeCell="A10" sqref="A10"/>
      <selection pane="bottomRight" activeCell="C6" sqref="C6:Q6"/>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7" hidden="1" customWidth="1"/>
    <col min="13" max="13" width="16.7109375" customWidth="1"/>
    <col min="14" max="14" width="17.42578125" customWidth="1"/>
    <col min="15" max="15" width="29.285156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661"/>
      <c r="B1" s="661"/>
      <c r="C1" s="661"/>
      <c r="D1" s="661"/>
      <c r="E1" s="661"/>
      <c r="F1" s="657" t="s">
        <v>363</v>
      </c>
      <c r="G1" s="657"/>
      <c r="H1" s="657"/>
      <c r="I1" s="657"/>
      <c r="J1" s="657"/>
      <c r="K1" s="657"/>
      <c r="L1" s="657"/>
      <c r="M1" s="657"/>
      <c r="N1" s="657"/>
      <c r="O1" s="657"/>
      <c r="P1" s="657"/>
      <c r="Q1" s="657"/>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661"/>
      <c r="B2" s="661"/>
      <c r="C2" s="661"/>
      <c r="D2" s="661"/>
      <c r="E2" s="661"/>
      <c r="F2" s="657"/>
      <c r="G2" s="657"/>
      <c r="H2" s="657"/>
      <c r="I2" s="657"/>
      <c r="J2" s="657"/>
      <c r="K2" s="657"/>
      <c r="L2" s="657"/>
      <c r="M2" s="657"/>
      <c r="N2" s="657"/>
      <c r="O2" s="657"/>
      <c r="P2" s="657"/>
      <c r="Q2" s="657"/>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661"/>
      <c r="B3" s="661"/>
      <c r="C3" s="661"/>
      <c r="D3" s="661"/>
      <c r="E3" s="661"/>
      <c r="F3" s="657"/>
      <c r="G3" s="657"/>
      <c r="H3" s="657"/>
      <c r="I3" s="657"/>
      <c r="J3" s="657"/>
      <c r="K3" s="657"/>
      <c r="L3" s="657"/>
      <c r="M3" s="657"/>
      <c r="N3" s="657"/>
      <c r="O3" s="657"/>
      <c r="P3" s="657"/>
      <c r="Q3" s="657"/>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5.5" customHeight="1">
      <c r="A4" s="662" t="s">
        <v>261</v>
      </c>
      <c r="B4" s="662"/>
      <c r="C4" s="666" t="s">
        <v>4</v>
      </c>
      <c r="D4" s="667"/>
      <c r="E4" s="667"/>
      <c r="F4" s="667"/>
      <c r="G4" s="667"/>
      <c r="H4" s="667"/>
      <c r="I4" s="667"/>
      <c r="J4" s="667"/>
      <c r="K4" s="667"/>
      <c r="L4" s="667"/>
      <c r="M4" s="667"/>
      <c r="N4" s="667"/>
      <c r="O4" s="667"/>
      <c r="P4" s="667"/>
      <c r="Q4" s="66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662" t="s">
        <v>262</v>
      </c>
      <c r="B5" s="662"/>
      <c r="C5" s="666" t="s">
        <v>32</v>
      </c>
      <c r="D5" s="667"/>
      <c r="E5" s="667"/>
      <c r="F5" s="667"/>
      <c r="G5" s="667"/>
      <c r="H5" s="667"/>
      <c r="I5" s="667"/>
      <c r="J5" s="667"/>
      <c r="K5" s="667"/>
      <c r="L5" s="667"/>
      <c r="M5" s="667"/>
      <c r="N5" s="667"/>
      <c r="O5" s="667"/>
      <c r="P5" s="667"/>
      <c r="Q5" s="66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662" t="s">
        <v>263</v>
      </c>
      <c r="B6" s="662"/>
      <c r="C6" s="669" t="s">
        <v>511</v>
      </c>
      <c r="D6" s="670"/>
      <c r="E6" s="670"/>
      <c r="F6" s="670"/>
      <c r="G6" s="670"/>
      <c r="H6" s="670"/>
      <c r="I6" s="670"/>
      <c r="J6" s="670"/>
      <c r="K6" s="670"/>
      <c r="L6" s="670"/>
      <c r="M6" s="670"/>
      <c r="N6" s="670"/>
      <c r="O6" s="670"/>
      <c r="P6" s="670"/>
      <c r="Q6" s="671"/>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658" t="s">
        <v>364</v>
      </c>
      <c r="B7" s="658"/>
      <c r="C7" s="658"/>
      <c r="D7" s="658"/>
      <c r="E7" s="658"/>
      <c r="F7" s="658" t="s">
        <v>280</v>
      </c>
      <c r="G7" s="658"/>
      <c r="H7" s="658"/>
      <c r="I7" s="76"/>
      <c r="J7" s="659" t="s">
        <v>365</v>
      </c>
      <c r="K7" s="659"/>
      <c r="L7" s="659"/>
      <c r="M7" s="659"/>
      <c r="N7" s="660"/>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665" t="s">
        <v>270</v>
      </c>
      <c r="B8" s="664" t="s">
        <v>338</v>
      </c>
      <c r="C8" s="653" t="s">
        <v>272</v>
      </c>
      <c r="D8" s="663" t="s">
        <v>282</v>
      </c>
      <c r="E8" s="664" t="s">
        <v>266</v>
      </c>
      <c r="F8" s="651" t="s">
        <v>366</v>
      </c>
      <c r="G8" s="651" t="s">
        <v>367</v>
      </c>
      <c r="H8" s="651" t="s">
        <v>368</v>
      </c>
      <c r="I8" s="77"/>
      <c r="J8" s="651" t="s">
        <v>369</v>
      </c>
      <c r="K8" s="651" t="s">
        <v>370</v>
      </c>
      <c r="L8" s="651" t="s">
        <v>371</v>
      </c>
      <c r="M8" s="651" t="s">
        <v>372</v>
      </c>
      <c r="N8" s="651" t="s">
        <v>373</v>
      </c>
      <c r="O8" s="651" t="s">
        <v>374</v>
      </c>
      <c r="P8" s="651" t="s">
        <v>375</v>
      </c>
      <c r="Q8" s="651" t="s">
        <v>376</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665"/>
      <c r="B9" s="664"/>
      <c r="C9" s="654"/>
      <c r="D9" s="660"/>
      <c r="E9" s="664"/>
      <c r="F9" s="652"/>
      <c r="G9" s="652"/>
      <c r="H9" s="652"/>
      <c r="I9" s="78"/>
      <c r="J9" s="652"/>
      <c r="K9" s="652"/>
      <c r="L9" s="652"/>
      <c r="M9" s="652"/>
      <c r="N9" s="652"/>
      <c r="O9" s="652"/>
      <c r="P9" s="652"/>
      <c r="Q9" s="652"/>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87" customHeight="1" thickTop="1">
      <c r="A10" s="637">
        <f>'5-. Identificación de Riesgos'!A10</f>
        <v>1</v>
      </c>
      <c r="B10" s="639" t="str">
        <f>'5-. Identificación de Riesgos'!B10</f>
        <v>Inexactitud en la recolección de la Información Estadística por parte de los funcionarios de los despachos judiciales</v>
      </c>
      <c r="C10" s="637" t="str">
        <f>'5-. Identificación de Riesgos'!C10</f>
        <v xml:space="preserve"> Posibilidad de incumplimiento de metas establecidas debido a la  presentación de datos o estimaciones equivocadas o incompletas relacionadas con la gestión judicial.</v>
      </c>
      <c r="D10" s="637" t="s">
        <v>290</v>
      </c>
      <c r="E10" s="38" t="str">
        <f>'5-. Identificación de Riesgos'!D10</f>
        <v>1.Inadecuada recolección, revisión y validación de los datos para el  diligenciamiento de los formularios  de estadísticas judiciales (movimiento y trámite de procesos)</v>
      </c>
      <c r="F10" s="647" t="str">
        <f>'5-. Identificación de Riesgos'!H10</f>
        <v>Media - 3</v>
      </c>
      <c r="G10" s="637" t="str">
        <f>'5-. Identificación de Riesgos'!M10</f>
        <v>Moderado - 3</v>
      </c>
      <c r="H10" s="637" t="str">
        <f>'5-. Identificación de Riesgos'!N10</f>
        <v>Moderado - 9</v>
      </c>
      <c r="I10" s="79"/>
      <c r="J10" s="642" t="str">
        <f>'6. Valoración Controles'!T10</f>
        <v>Baja - 2</v>
      </c>
      <c r="K10" s="642" t="str">
        <f>'6. Valoración Controles'!U10</f>
        <v>Moderado - 3</v>
      </c>
      <c r="L10" s="655" t="e">
        <f>AVERAGE(#REF!)</f>
        <v>#REF!</v>
      </c>
      <c r="M10" s="639" t="str">
        <f>'6. Valoración Controles'!V10</f>
        <v>Moderado - 6</v>
      </c>
      <c r="N10" s="495" t="s">
        <v>377</v>
      </c>
      <c r="O10" s="228"/>
      <c r="P10" s="44"/>
      <c r="Q10" s="44"/>
    </row>
    <row r="11" spans="1:269" ht="13.5" customHeight="1">
      <c r="A11" s="646"/>
      <c r="B11" s="639"/>
      <c r="C11" s="646"/>
      <c r="D11" s="646"/>
      <c r="E11" s="38" t="str">
        <f>'5-. Identificación de Riesgos'!D11</f>
        <v>2. Falta de verificación de los datos  antes de finalizar el reporte de estadístico por parte de los funcionarios responsables del diligenciamiento.</v>
      </c>
      <c r="F11" s="648"/>
      <c r="G11" s="638"/>
      <c r="H11" s="646"/>
      <c r="I11" s="79"/>
      <c r="J11" s="642"/>
      <c r="K11" s="642"/>
      <c r="L11" s="655"/>
      <c r="M11" s="639"/>
      <c r="N11" s="495"/>
      <c r="O11" s="44"/>
      <c r="P11" s="44">
        <v>5</v>
      </c>
      <c r="Q11" s="44"/>
    </row>
    <row r="12" spans="1:269" ht="13.5" customHeight="1">
      <c r="A12" s="646"/>
      <c r="B12" s="639"/>
      <c r="C12" s="646"/>
      <c r="D12" s="646"/>
      <c r="E12" s="38" t="str">
        <f>'5-. Identificación de Riesgos'!D12</f>
        <v xml:space="preserve">3.Carencia de verificación por parte de los Consejos Seccionales  </v>
      </c>
      <c r="F12" s="648"/>
      <c r="G12" s="638"/>
      <c r="H12" s="646"/>
      <c r="I12" s="79"/>
      <c r="J12" s="642"/>
      <c r="K12" s="642"/>
      <c r="L12" s="655"/>
      <c r="M12" s="639"/>
      <c r="N12" s="495"/>
      <c r="P12" s="44"/>
      <c r="Q12" s="44"/>
    </row>
    <row r="13" spans="1:269" ht="13.5" customHeight="1">
      <c r="A13" s="646"/>
      <c r="B13" s="639"/>
      <c r="C13" s="646"/>
      <c r="D13" s="646"/>
      <c r="E13" s="38" t="str">
        <f>'5-. Identificación de Riesgos'!D13</f>
        <v>4. .Incumplimiento en la fechas de reporte de la gestión estadística por parte de los despachos judiciales.</v>
      </c>
      <c r="F13" s="648"/>
      <c r="G13" s="638"/>
      <c r="H13" s="646"/>
      <c r="I13" s="79"/>
      <c r="J13" s="642"/>
      <c r="K13" s="642"/>
      <c r="L13" s="655"/>
      <c r="M13" s="639"/>
      <c r="N13" s="495"/>
      <c r="O13" s="44"/>
      <c r="P13" s="44"/>
      <c r="Q13" s="44"/>
    </row>
    <row r="14" spans="1:269" ht="13.5" customHeight="1">
      <c r="A14" s="646"/>
      <c r="B14" s="639"/>
      <c r="C14" s="646"/>
      <c r="D14" s="646"/>
      <c r="E14" s="38" t="e">
        <f>'5-. Identificación de Riesgos'!#REF!</f>
        <v>#REF!</v>
      </c>
      <c r="F14" s="648"/>
      <c r="G14" s="638"/>
      <c r="H14" s="646"/>
      <c r="I14" s="79"/>
      <c r="J14" s="642"/>
      <c r="K14" s="642"/>
      <c r="L14" s="655"/>
      <c r="M14" s="639"/>
      <c r="N14" s="495"/>
      <c r="O14" s="44"/>
      <c r="P14" s="44"/>
      <c r="Q14" s="44"/>
    </row>
    <row r="15" spans="1:269" ht="13.5" customHeight="1">
      <c r="A15" s="646"/>
      <c r="B15" s="639"/>
      <c r="C15" s="646"/>
      <c r="D15" s="646"/>
      <c r="E15" s="38">
        <f>'5-. Identificación de Riesgos'!D16</f>
        <v>0</v>
      </c>
      <c r="F15" s="648"/>
      <c r="G15" s="638"/>
      <c r="H15" s="646"/>
      <c r="I15" s="79"/>
      <c r="J15" s="642"/>
      <c r="K15" s="642"/>
      <c r="L15" s="655"/>
      <c r="M15" s="639"/>
      <c r="N15" s="495"/>
      <c r="O15" s="44"/>
      <c r="P15" s="44"/>
      <c r="Q15" s="44"/>
    </row>
    <row r="16" spans="1:269" ht="13.5" customHeight="1">
      <c r="A16" s="646"/>
      <c r="B16" s="639"/>
      <c r="C16" s="646"/>
      <c r="D16" s="646"/>
      <c r="E16" s="38" t="e">
        <f>'5-. Identificación de Riesgos'!#REF!</f>
        <v>#REF!</v>
      </c>
      <c r="F16" s="648"/>
      <c r="G16" s="638"/>
      <c r="H16" s="646"/>
      <c r="I16" s="79"/>
      <c r="J16" s="642"/>
      <c r="K16" s="642"/>
      <c r="L16" s="655"/>
      <c r="M16" s="639"/>
      <c r="N16" s="495"/>
      <c r="O16" s="44"/>
      <c r="P16" s="44"/>
      <c r="Q16" s="44"/>
    </row>
    <row r="17" spans="1:17" ht="13.5" customHeight="1">
      <c r="A17" s="646"/>
      <c r="B17" s="639"/>
      <c r="C17" s="646"/>
      <c r="D17" s="646"/>
      <c r="E17" s="38">
        <f>'5-. Identificación de Riesgos'!D19</f>
        <v>0</v>
      </c>
      <c r="F17" s="648"/>
      <c r="G17" s="638"/>
      <c r="H17" s="646"/>
      <c r="I17" s="79"/>
      <c r="J17" s="642"/>
      <c r="K17" s="642"/>
      <c r="L17" s="655"/>
      <c r="M17" s="639"/>
      <c r="N17" s="495"/>
      <c r="O17" s="44"/>
      <c r="P17" s="44"/>
      <c r="Q17" s="44"/>
    </row>
    <row r="18" spans="1:17" ht="13.5" customHeight="1">
      <c r="A18" s="646"/>
      <c r="B18" s="639"/>
      <c r="C18" s="646"/>
      <c r="D18" s="646"/>
      <c r="E18" s="38" t="e">
        <f>'5-. Identificación de Riesgos'!#REF!</f>
        <v>#REF!</v>
      </c>
      <c r="F18" s="648"/>
      <c r="G18" s="638"/>
      <c r="H18" s="646"/>
      <c r="I18" s="79"/>
      <c r="J18" s="642"/>
      <c r="K18" s="642"/>
      <c r="L18" s="655"/>
      <c r="M18" s="639"/>
      <c r="N18" s="495"/>
      <c r="O18" s="44"/>
      <c r="P18" s="44"/>
      <c r="Q18" s="44"/>
    </row>
    <row r="19" spans="1:17" ht="13.5" customHeight="1">
      <c r="A19" s="646"/>
      <c r="B19" s="637"/>
      <c r="C19" s="646"/>
      <c r="D19" s="646"/>
      <c r="E19" s="38" t="e">
        <f>'5-. Identificación de Riesgos'!#REF!</f>
        <v>#REF!</v>
      </c>
      <c r="F19" s="648"/>
      <c r="G19" s="638"/>
      <c r="H19" s="646"/>
      <c r="I19" s="80"/>
      <c r="J19" s="643"/>
      <c r="K19" s="643"/>
      <c r="L19" s="656"/>
      <c r="M19" s="637"/>
      <c r="N19" s="495"/>
      <c r="O19" s="44"/>
      <c r="P19" s="44"/>
      <c r="Q19" s="44"/>
    </row>
    <row r="20" spans="1:17" ht="72" customHeight="1">
      <c r="A20" s="637">
        <f>'5-. Identificación de Riesgos'!A20</f>
        <v>2</v>
      </c>
      <c r="B20" s="639" t="str">
        <f>'5-. Identificación de Riesgos'!B20</f>
        <v>Incumplimiento</v>
      </c>
      <c r="C20" s="637" t="str">
        <f>'5-. Identificación de Riesgos'!C20</f>
        <v>Falta de concientización sobre la importancia que tienen los datos estadísticos para la toma de decisiones de la Corporación.</v>
      </c>
      <c r="D20" s="637" t="s">
        <v>290</v>
      </c>
      <c r="E20" s="38" t="str">
        <f>'5-. Identificación de Riesgos'!D20</f>
        <v>1.Ausencia de información en los despachos judiciales para la obtención de datos necesarios para el diligenciamiento de los formularios</v>
      </c>
      <c r="F20" s="647" t="str">
        <f>'5-. Identificación de Riesgos'!H20</f>
        <v>Media - 3</v>
      </c>
      <c r="G20" s="637" t="str">
        <f>'5-. Identificación de Riesgos'!M20</f>
        <v>Moderado - 3</v>
      </c>
      <c r="H20" s="637" t="str">
        <f>'5-. Identificación de Riesgos'!N20</f>
        <v>Moderado - 9</v>
      </c>
      <c r="I20" s="79"/>
      <c r="J20" s="642" t="str">
        <f>'6. Valoración Controles'!T20</f>
        <v>Baja - 2</v>
      </c>
      <c r="K20" s="642" t="str">
        <f>'6. Valoración Controles'!U20</f>
        <v>Moderado - 3</v>
      </c>
      <c r="L20" s="655" t="e">
        <f>AVERAGE(#REF!)</f>
        <v>#REF!</v>
      </c>
      <c r="M20" s="639" t="str">
        <f>'6. Valoración Controles'!V20</f>
        <v>Moderado - 6</v>
      </c>
      <c r="N20" s="495" t="s">
        <v>377</v>
      </c>
      <c r="O20" s="44"/>
      <c r="P20" s="44"/>
      <c r="Q20" s="44"/>
    </row>
    <row r="21" spans="1:17" ht="43.15" customHeight="1">
      <c r="A21" s="646"/>
      <c r="B21" s="639"/>
      <c r="C21" s="646"/>
      <c r="D21" s="646"/>
      <c r="E21" s="38" t="str">
        <f>'5-. Identificación de Riesgos'!D21</f>
        <v xml:space="preserve">2. No cargue de la información estadística por saturación de usuarios en el Sistema de Información Estadística de la Rama Judicial - SIERJU </v>
      </c>
      <c r="F21" s="648"/>
      <c r="G21" s="638"/>
      <c r="H21" s="646"/>
      <c r="I21" s="79"/>
      <c r="J21" s="642"/>
      <c r="K21" s="642"/>
      <c r="L21" s="655"/>
      <c r="M21" s="639"/>
      <c r="N21" s="495"/>
      <c r="O21" s="44"/>
      <c r="P21" s="44"/>
      <c r="Q21" s="44"/>
    </row>
    <row r="22" spans="1:17" ht="30">
      <c r="A22" s="646"/>
      <c r="B22" s="639"/>
      <c r="C22" s="646"/>
      <c r="D22" s="646"/>
      <c r="E22" s="38" t="str">
        <f>'5-. Identificación de Riesgos'!D22</f>
        <v>3.Falta de control por parte de los Consejo Seccionales</v>
      </c>
      <c r="F22" s="648"/>
      <c r="G22" s="638"/>
      <c r="H22" s="646"/>
      <c r="I22" s="79"/>
      <c r="J22" s="642"/>
      <c r="K22" s="642"/>
      <c r="L22" s="655"/>
      <c r="M22" s="639"/>
      <c r="N22" s="495"/>
      <c r="O22" s="44"/>
      <c r="P22" s="44"/>
      <c r="Q22" s="44"/>
    </row>
    <row r="23" spans="1:17">
      <c r="A23" s="646"/>
      <c r="B23" s="639"/>
      <c r="C23" s="646"/>
      <c r="D23" s="646"/>
      <c r="E23" s="38" t="e">
        <f>'5-. Identificación de Riesgos'!#REF!</f>
        <v>#REF!</v>
      </c>
      <c r="F23" s="648"/>
      <c r="G23" s="638"/>
      <c r="H23" s="646"/>
      <c r="I23" s="79"/>
      <c r="J23" s="642"/>
      <c r="K23" s="642"/>
      <c r="L23" s="655"/>
      <c r="M23" s="639"/>
      <c r="N23" s="495"/>
      <c r="O23" s="44"/>
      <c r="P23" s="44"/>
      <c r="Q23" s="44"/>
    </row>
    <row r="24" spans="1:17" ht="14.45" customHeight="1">
      <c r="A24" s="646"/>
      <c r="B24" s="639"/>
      <c r="C24" s="646"/>
      <c r="D24" s="646"/>
      <c r="E24" s="38" t="str">
        <f>'5-. Identificación de Riesgos'!D23</f>
        <v>4. Falta de aplicación del Acuerdo que reglamentara el SIERJU frente a las acciones que debe tomar el Consejo Superior.</v>
      </c>
      <c r="F24" s="648"/>
      <c r="G24" s="638"/>
      <c r="H24" s="646"/>
      <c r="I24" s="79"/>
      <c r="J24" s="642"/>
      <c r="K24" s="642"/>
      <c r="L24" s="655"/>
      <c r="M24" s="639"/>
      <c r="N24" s="495"/>
      <c r="O24" s="44"/>
      <c r="P24" s="44"/>
      <c r="Q24" s="44"/>
    </row>
    <row r="25" spans="1:17">
      <c r="A25" s="646"/>
      <c r="B25" s="639"/>
      <c r="C25" s="646"/>
      <c r="D25" s="646"/>
      <c r="E25" s="38">
        <f>'5-. Identificación de Riesgos'!D25</f>
        <v>0</v>
      </c>
      <c r="F25" s="648"/>
      <c r="G25" s="638"/>
      <c r="H25" s="646"/>
      <c r="I25" s="79"/>
      <c r="J25" s="642"/>
      <c r="K25" s="642"/>
      <c r="L25" s="655"/>
      <c r="M25" s="639"/>
      <c r="N25" s="495"/>
      <c r="O25" s="44"/>
      <c r="P25" s="44"/>
      <c r="Q25" s="44"/>
    </row>
    <row r="26" spans="1:17" ht="14.45" customHeight="1">
      <c r="A26" s="646"/>
      <c r="B26" s="639"/>
      <c r="C26" s="646"/>
      <c r="D26" s="646"/>
      <c r="E26" s="38">
        <f>'5-. Identificación de Riesgos'!D26</f>
        <v>0</v>
      </c>
      <c r="F26" s="648"/>
      <c r="G26" s="638"/>
      <c r="H26" s="646"/>
      <c r="I26" s="79"/>
      <c r="J26" s="642"/>
      <c r="K26" s="642"/>
      <c r="L26" s="655"/>
      <c r="M26" s="639"/>
      <c r="N26" s="495"/>
      <c r="O26" s="44"/>
      <c r="P26" s="44"/>
      <c r="Q26" s="44"/>
    </row>
    <row r="27" spans="1:17">
      <c r="A27" s="646"/>
      <c r="B27" s="639"/>
      <c r="C27" s="646"/>
      <c r="D27" s="646"/>
      <c r="E27" s="38">
        <f>'5-. Identificación de Riesgos'!D29</f>
        <v>0</v>
      </c>
      <c r="F27" s="648"/>
      <c r="G27" s="638"/>
      <c r="H27" s="646"/>
      <c r="I27" s="79"/>
      <c r="J27" s="642"/>
      <c r="K27" s="642"/>
      <c r="L27" s="655"/>
      <c r="M27" s="639"/>
      <c r="N27" s="495"/>
      <c r="O27" s="44"/>
      <c r="P27" s="44"/>
      <c r="Q27" s="44"/>
    </row>
    <row r="28" spans="1:17">
      <c r="A28" s="646"/>
      <c r="B28" s="639"/>
      <c r="C28" s="646"/>
      <c r="D28" s="646"/>
      <c r="E28" s="38" t="e">
        <f>'5-. Identificación de Riesgos'!#REF!</f>
        <v>#REF!</v>
      </c>
      <c r="F28" s="648"/>
      <c r="G28" s="638"/>
      <c r="H28" s="646"/>
      <c r="I28" s="79"/>
      <c r="J28" s="642"/>
      <c r="K28" s="642"/>
      <c r="L28" s="655"/>
      <c r="M28" s="639"/>
      <c r="N28" s="495"/>
      <c r="O28" s="44"/>
      <c r="P28" s="44"/>
      <c r="Q28" s="44"/>
    </row>
    <row r="29" spans="1:17">
      <c r="A29" s="646"/>
      <c r="B29" s="637"/>
      <c r="C29" s="646"/>
      <c r="D29" s="646"/>
      <c r="E29" s="38" t="e">
        <f>'5-. Identificación de Riesgos'!#REF!</f>
        <v>#REF!</v>
      </c>
      <c r="F29" s="648"/>
      <c r="G29" s="638"/>
      <c r="H29" s="646"/>
      <c r="I29" s="80"/>
      <c r="J29" s="643"/>
      <c r="K29" s="643"/>
      <c r="L29" s="656"/>
      <c r="M29" s="637"/>
      <c r="N29" s="495"/>
      <c r="O29" s="44"/>
      <c r="P29" s="44"/>
      <c r="Q29" s="44"/>
    </row>
    <row r="30" spans="1:17">
      <c r="A30" s="637">
        <f>'5-. Identificación de Riesgos'!A30</f>
        <v>3</v>
      </c>
      <c r="B30" s="639" t="str">
        <f>'5-. Identificación de Riesgos'!B30</f>
        <v>Pérdida o extravío de la información</v>
      </c>
      <c r="C30" s="637" t="str">
        <f>'5-. Identificación de Riesgos'!C30</f>
        <v>Pérdida total o parcial de la información por fallas técnicas o tecnológicas en las herramientas disponibles</v>
      </c>
      <c r="D30" s="637" t="s">
        <v>290</v>
      </c>
      <c r="E30" s="38" t="str">
        <f>'5-. Identificación de Riesgos'!D30</f>
        <v>1 .Falla o ausencia de conexión a internet.</v>
      </c>
      <c r="F30" s="647" t="str">
        <f>'5-. Identificación de Riesgos'!H30</f>
        <v>Muy Baja - 1</v>
      </c>
      <c r="G30" s="637" t="str">
        <f>'5-. Identificación de Riesgos'!M30</f>
        <v>Moderado - 3</v>
      </c>
      <c r="H30" s="637" t="str">
        <f>'5-. Identificación de Riesgos'!N30</f>
        <v>Moderado - 3</v>
      </c>
      <c r="I30" s="79"/>
      <c r="J30" s="642" t="str">
        <f>'6. Valoración Controles'!T30</f>
        <v>Muy Baja - 1</v>
      </c>
      <c r="K30" s="642" t="str">
        <f>'6. Valoración Controles'!U30</f>
        <v>Moderado - 3</v>
      </c>
      <c r="L30" s="655" t="e">
        <f>AVERAGE(#REF!)</f>
        <v>#REF!</v>
      </c>
      <c r="M30" s="639" t="str">
        <f>'6. Valoración Controles'!V30</f>
        <v>Moderado - 3</v>
      </c>
      <c r="N30" s="495" t="s">
        <v>377</v>
      </c>
      <c r="O30" s="44"/>
      <c r="P30" s="44"/>
      <c r="Q30" s="44"/>
    </row>
    <row r="31" spans="1:17">
      <c r="A31" s="646"/>
      <c r="B31" s="639"/>
      <c r="C31" s="646"/>
      <c r="D31" s="646"/>
      <c r="E31" s="38" t="str">
        <f>'5-. Identificación de Riesgos'!D31</f>
        <v>2. Hacker y / o virus informativo</v>
      </c>
      <c r="F31" s="648"/>
      <c r="G31" s="638"/>
      <c r="H31" s="646"/>
      <c r="I31" s="79"/>
      <c r="J31" s="642"/>
      <c r="K31" s="642"/>
      <c r="L31" s="655"/>
      <c r="M31" s="639"/>
      <c r="N31" s="495"/>
      <c r="O31" s="44"/>
      <c r="P31" s="44"/>
      <c r="Q31" s="44"/>
    </row>
    <row r="32" spans="1:17" ht="30">
      <c r="A32" s="646"/>
      <c r="B32" s="639"/>
      <c r="C32" s="646"/>
      <c r="D32" s="646"/>
      <c r="E32" s="38" t="str">
        <f>'5-. Identificación de Riesgos'!D32</f>
        <v xml:space="preserve">3.	Daño en los servidores
 </v>
      </c>
      <c r="F32" s="648"/>
      <c r="G32" s="638"/>
      <c r="H32" s="646"/>
      <c r="I32" s="79"/>
      <c r="J32" s="642"/>
      <c r="K32" s="642"/>
      <c r="L32" s="655"/>
      <c r="M32" s="639"/>
      <c r="N32" s="495"/>
      <c r="O32" s="44"/>
      <c r="P32" s="44"/>
      <c r="Q32" s="44"/>
    </row>
    <row r="33" spans="1:17">
      <c r="A33" s="646"/>
      <c r="B33" s="639"/>
      <c r="C33" s="646"/>
      <c r="D33" s="646"/>
      <c r="E33" s="38" t="e">
        <f>'5-. Identificación de Riesgos'!#REF!</f>
        <v>#REF!</v>
      </c>
      <c r="F33" s="648"/>
      <c r="G33" s="638"/>
      <c r="H33" s="646"/>
      <c r="I33" s="79"/>
      <c r="J33" s="642"/>
      <c r="K33" s="642"/>
      <c r="L33" s="655"/>
      <c r="M33" s="639"/>
      <c r="N33" s="495"/>
      <c r="O33" s="44"/>
      <c r="P33" s="44"/>
      <c r="Q33" s="44"/>
    </row>
    <row r="34" spans="1:17">
      <c r="A34" s="646"/>
      <c r="B34" s="639"/>
      <c r="C34" s="646"/>
      <c r="D34" s="646"/>
      <c r="E34" s="38" t="str">
        <f>'5-. Identificación de Riesgos'!D33</f>
        <v>4. Modificaciones en las formulas.</v>
      </c>
      <c r="F34" s="648"/>
      <c r="G34" s="638"/>
      <c r="H34" s="646"/>
      <c r="I34" s="79"/>
      <c r="J34" s="642"/>
      <c r="K34" s="642"/>
      <c r="L34" s="655"/>
      <c r="M34" s="639"/>
      <c r="N34" s="495"/>
      <c r="O34" s="44"/>
      <c r="P34" s="44"/>
      <c r="Q34" s="44"/>
    </row>
    <row r="35" spans="1:17" ht="30">
      <c r="A35" s="646"/>
      <c r="B35" s="639"/>
      <c r="C35" s="646"/>
      <c r="D35" s="646"/>
      <c r="E35" s="38" t="str">
        <f>'5-. Identificación de Riesgos'!D35</f>
        <v>6. Control de archivos y sus versionamientos en las diferentes herramientas</v>
      </c>
      <c r="F35" s="648"/>
      <c r="G35" s="638"/>
      <c r="H35" s="646"/>
      <c r="I35" s="79"/>
      <c r="J35" s="642"/>
      <c r="K35" s="642"/>
      <c r="L35" s="655"/>
      <c r="M35" s="639"/>
      <c r="N35" s="495"/>
      <c r="O35" s="44"/>
      <c r="P35" s="44"/>
      <c r="Q35" s="44"/>
    </row>
    <row r="36" spans="1:17">
      <c r="A36" s="646"/>
      <c r="B36" s="639"/>
      <c r="C36" s="646"/>
      <c r="D36" s="646"/>
      <c r="E36" s="38">
        <f>'5-. Identificación de Riesgos'!D36</f>
        <v>0</v>
      </c>
      <c r="F36" s="648"/>
      <c r="G36" s="638"/>
      <c r="H36" s="646"/>
      <c r="I36" s="79"/>
      <c r="J36" s="642"/>
      <c r="K36" s="642"/>
      <c r="L36" s="655"/>
      <c r="M36" s="639"/>
      <c r="N36" s="495"/>
      <c r="O36" s="44"/>
      <c r="P36" s="44"/>
      <c r="Q36" s="44"/>
    </row>
    <row r="37" spans="1:17">
      <c r="A37" s="646"/>
      <c r="B37" s="639"/>
      <c r="C37" s="646"/>
      <c r="D37" s="646"/>
      <c r="E37" s="38">
        <f>'5-. Identificación de Riesgos'!D39</f>
        <v>0</v>
      </c>
      <c r="F37" s="648"/>
      <c r="G37" s="638"/>
      <c r="H37" s="646"/>
      <c r="I37" s="79"/>
      <c r="J37" s="642"/>
      <c r="K37" s="642"/>
      <c r="L37" s="655"/>
      <c r="M37" s="639"/>
      <c r="N37" s="495"/>
      <c r="O37" s="44"/>
      <c r="P37" s="44"/>
      <c r="Q37" s="44"/>
    </row>
    <row r="38" spans="1:17">
      <c r="A38" s="646"/>
      <c r="B38" s="639"/>
      <c r="C38" s="646"/>
      <c r="D38" s="646"/>
      <c r="E38" s="38" t="e">
        <f>'5-. Identificación de Riesgos'!#REF!</f>
        <v>#REF!</v>
      </c>
      <c r="F38" s="648"/>
      <c r="G38" s="638"/>
      <c r="H38" s="646"/>
      <c r="I38" s="79"/>
      <c r="J38" s="642"/>
      <c r="K38" s="642"/>
      <c r="L38" s="655"/>
      <c r="M38" s="639"/>
      <c r="N38" s="495"/>
      <c r="O38" s="44"/>
      <c r="P38" s="44"/>
      <c r="Q38" s="44"/>
    </row>
    <row r="39" spans="1:17">
      <c r="A39" s="646"/>
      <c r="B39" s="637"/>
      <c r="C39" s="646"/>
      <c r="D39" s="646"/>
      <c r="E39" s="38" t="e">
        <f>'5-. Identificación de Riesgos'!#REF!</f>
        <v>#REF!</v>
      </c>
      <c r="F39" s="648"/>
      <c r="G39" s="638"/>
      <c r="H39" s="646"/>
      <c r="I39" s="80"/>
      <c r="J39" s="643"/>
      <c r="K39" s="643"/>
      <c r="L39" s="656"/>
      <c r="M39" s="637"/>
      <c r="N39" s="495"/>
      <c r="O39" s="44"/>
      <c r="P39" s="44"/>
      <c r="Q39" s="44"/>
    </row>
    <row r="40" spans="1:17" ht="15" customHeight="1">
      <c r="A40" s="649">
        <f>'5-. Identificación de Riesgos'!A40</f>
        <v>4</v>
      </c>
      <c r="B40" s="639" t="str">
        <f>'5-. Identificación de Riesgos'!B40</f>
        <v xml:space="preserve">Recibir dádivas o beneficios a nombre propio o de terceros para, no entregar o entregar información privilegiada o confidencial </v>
      </c>
      <c r="C40" s="637" t="str">
        <f>'5-. Identificación de Riesgos'!C40</f>
        <v xml:space="preserve">Posibilidad de actos indebidos de  los servidores judiciales debido a  la carencia en transparencia, etica y valores </v>
      </c>
      <c r="D40" s="637" t="s">
        <v>290</v>
      </c>
      <c r="E40" s="38" t="str">
        <f>'5-. Identificación de Riesgos'!D40</f>
        <v xml:space="preserve">1.Insuficientes programas de capacitación para la toma de conciencia debido al desconocimiento de l ley antisoborno (ISO 37001:2016), Plan Anticorrupción y  de los  valores y principios propios de la entidad.
</v>
      </c>
      <c r="F40" s="647" t="e">
        <f>'5-. Identificación de Riesgos'!H40</f>
        <v>#DIV/0!</v>
      </c>
      <c r="G40" s="637" t="str">
        <f>'5-. Identificación de Riesgos'!M40</f>
        <v/>
      </c>
      <c r="H40" s="637" t="str">
        <f>'5-. Identificación de Riesgos'!N40</f>
        <v/>
      </c>
      <c r="I40" s="79"/>
      <c r="J40" s="642" t="e">
        <f>'6. Valoración Controles'!T40</f>
        <v>#DIV/0!</v>
      </c>
      <c r="K40" s="642" t="e">
        <f>'6. Valoración Controles'!U40</f>
        <v>#VALUE!</v>
      </c>
      <c r="L40" s="655" t="e">
        <f>AVERAGE(#REF!)</f>
        <v>#REF!</v>
      </c>
      <c r="M40" s="639" t="e">
        <f>'6. Valoración Controles'!V40</f>
        <v>#DIV/0!</v>
      </c>
      <c r="N40" s="639"/>
      <c r="O40" s="44"/>
      <c r="P40" s="44"/>
      <c r="Q40" s="44"/>
    </row>
    <row r="41" spans="1:17" ht="60" customHeight="1">
      <c r="A41" s="650"/>
      <c r="B41" s="639"/>
      <c r="C41" s="646"/>
      <c r="D41" s="646"/>
      <c r="E41" s="38" t="str">
        <f>'5-. Identificación de Riesgos'!D41</f>
        <v xml:space="preserve">2. Desconocimiento y no aplicación del Código de Ética y Buen Gobierno.    
</v>
      </c>
      <c r="F41" s="648"/>
      <c r="G41" s="638"/>
      <c r="H41" s="646"/>
      <c r="I41" s="79"/>
      <c r="J41" s="642"/>
      <c r="K41" s="642"/>
      <c r="L41" s="655"/>
      <c r="M41" s="639"/>
      <c r="N41" s="639"/>
      <c r="O41" s="44"/>
      <c r="P41" s="44"/>
      <c r="Q41" s="44"/>
    </row>
    <row r="42" spans="1:17" ht="30">
      <c r="A42" s="650"/>
      <c r="B42" s="639"/>
      <c r="C42" s="646"/>
      <c r="D42" s="646"/>
      <c r="E42" s="38" t="str">
        <f>'5-. Identificación de Riesgos'!D42</f>
        <v>3.Carencia de compromiso  y transparencia de los servidores judiciales</v>
      </c>
      <c r="F42" s="648"/>
      <c r="G42" s="638"/>
      <c r="H42" s="646"/>
      <c r="I42" s="79"/>
      <c r="J42" s="642"/>
      <c r="K42" s="642"/>
      <c r="L42" s="655"/>
      <c r="M42" s="639"/>
      <c r="N42" s="639"/>
      <c r="O42" s="44"/>
      <c r="P42" s="44"/>
      <c r="Q42" s="44"/>
    </row>
    <row r="43" spans="1:17">
      <c r="A43" s="650"/>
      <c r="B43" s="639"/>
      <c r="C43" s="646"/>
      <c r="D43" s="646"/>
      <c r="E43" s="38" t="e">
        <f>'5-. Identificación de Riesgos'!#REF!</f>
        <v>#REF!</v>
      </c>
      <c r="F43" s="648"/>
      <c r="G43" s="638"/>
      <c r="H43" s="646"/>
      <c r="I43" s="79"/>
      <c r="J43" s="642"/>
      <c r="K43" s="642"/>
      <c r="L43" s="655"/>
      <c r="M43" s="639"/>
      <c r="N43" s="639"/>
      <c r="O43" s="44"/>
      <c r="P43" s="44"/>
      <c r="Q43" s="44"/>
    </row>
    <row r="44" spans="1:17" ht="45" customHeight="1">
      <c r="A44" s="650"/>
      <c r="B44" s="639"/>
      <c r="C44" s="646"/>
      <c r="D44" s="646"/>
      <c r="E44" s="38" t="str">
        <f>'5-. Identificación de Riesgos'!D43</f>
        <v>4.Deficiencia de  controles en el trámite  de los documentos</v>
      </c>
      <c r="F44" s="648"/>
      <c r="G44" s="638"/>
      <c r="H44" s="646"/>
      <c r="I44" s="79"/>
      <c r="J44" s="642"/>
      <c r="K44" s="642"/>
      <c r="L44" s="655"/>
      <c r="M44" s="639"/>
      <c r="N44" s="639"/>
      <c r="O44" s="44"/>
      <c r="P44" s="44"/>
      <c r="Q44" s="44"/>
    </row>
    <row r="45" spans="1:17">
      <c r="A45" s="650"/>
      <c r="B45" s="639"/>
      <c r="C45" s="646"/>
      <c r="D45" s="646"/>
      <c r="E45" s="38">
        <f>'5-. Identificación de Riesgos'!D45</f>
        <v>0</v>
      </c>
      <c r="F45" s="648"/>
      <c r="G45" s="638"/>
      <c r="H45" s="646"/>
      <c r="I45" s="79"/>
      <c r="J45" s="642"/>
      <c r="K45" s="642"/>
      <c r="L45" s="655"/>
      <c r="M45" s="639"/>
      <c r="N45" s="639"/>
      <c r="O45" s="44"/>
      <c r="P45" s="44"/>
      <c r="Q45" s="44"/>
    </row>
    <row r="46" spans="1:17">
      <c r="A46" s="650"/>
      <c r="B46" s="639"/>
      <c r="C46" s="646"/>
      <c r="D46" s="646"/>
      <c r="E46" s="38">
        <f>'5-. Identificación de Riesgos'!D46</f>
        <v>0</v>
      </c>
      <c r="F46" s="648"/>
      <c r="G46" s="638"/>
      <c r="H46" s="646"/>
      <c r="I46" s="79"/>
      <c r="J46" s="642"/>
      <c r="K46" s="642"/>
      <c r="L46" s="655"/>
      <c r="M46" s="639"/>
      <c r="N46" s="639"/>
      <c r="O46" s="44"/>
      <c r="P46" s="44"/>
      <c r="Q46" s="44"/>
    </row>
    <row r="47" spans="1:17">
      <c r="A47" s="650"/>
      <c r="B47" s="639"/>
      <c r="C47" s="646"/>
      <c r="D47" s="646"/>
      <c r="E47" s="38">
        <f>'5-. Identificación de Riesgos'!D49</f>
        <v>0</v>
      </c>
      <c r="F47" s="648"/>
      <c r="G47" s="638"/>
      <c r="H47" s="646"/>
      <c r="I47" s="79"/>
      <c r="J47" s="642"/>
      <c r="K47" s="642"/>
      <c r="L47" s="655"/>
      <c r="M47" s="639"/>
      <c r="N47" s="639"/>
      <c r="O47" s="44"/>
      <c r="P47" s="44"/>
      <c r="Q47" s="44"/>
    </row>
    <row r="48" spans="1:17">
      <c r="A48" s="650"/>
      <c r="B48" s="639"/>
      <c r="C48" s="646"/>
      <c r="D48" s="646"/>
      <c r="E48" s="38" t="e">
        <f>'5-. Identificación de Riesgos'!#REF!</f>
        <v>#REF!</v>
      </c>
      <c r="F48" s="648"/>
      <c r="G48" s="638"/>
      <c r="H48" s="646"/>
      <c r="I48" s="79"/>
      <c r="J48" s="642"/>
      <c r="K48" s="642"/>
      <c r="L48" s="655"/>
      <c r="M48" s="639"/>
      <c r="N48" s="639"/>
      <c r="O48" s="44"/>
      <c r="P48" s="44"/>
      <c r="Q48" s="44"/>
    </row>
    <row r="49" spans="1:17">
      <c r="A49" s="650"/>
      <c r="B49" s="637"/>
      <c r="C49" s="646"/>
      <c r="D49" s="646"/>
      <c r="E49" s="38" t="e">
        <f>'5-. Identificación de Riesgos'!#REF!</f>
        <v>#REF!</v>
      </c>
      <c r="F49" s="648"/>
      <c r="G49" s="638"/>
      <c r="H49" s="646"/>
      <c r="I49" s="80"/>
      <c r="J49" s="643"/>
      <c r="K49" s="643"/>
      <c r="L49" s="656"/>
      <c r="M49" s="637"/>
      <c r="N49" s="637"/>
      <c r="O49" s="44"/>
      <c r="P49" s="44"/>
      <c r="Q49" s="44"/>
    </row>
    <row r="50" spans="1:17" ht="120">
      <c r="A50" s="644">
        <f>'5-. Identificación de Riesgos'!A50</f>
        <v>5</v>
      </c>
      <c r="B50" s="637" t="str">
        <f>'5-. Identificación de Riesgos'!B50</f>
        <v>Ofrecer, prometer, entregar, aceptar o solicitar una ventaja indebida para modificar los resultados estadísticos, con el objeto de favorecer intereses propios o de terceros.</v>
      </c>
      <c r="C50" s="637" t="s">
        <v>290</v>
      </c>
      <c r="D50" s="38" t="str">
        <f>'5-. Identificación de Riesgos'!C50</f>
        <v xml:space="preserve">Cuando por indebido interés se permite manipular, sustraer, extraviar información estadística propiciando negligencia o favorecimiento propio o de terceros. </v>
      </c>
      <c r="E50" s="647" t="e">
        <f>'5-. Identificación de Riesgos'!G50</f>
        <v>#DIV/0!</v>
      </c>
      <c r="F50" s="647" t="e">
        <f>'5-. Identificación de Riesgos'!H50</f>
        <v>#DIV/0!</v>
      </c>
      <c r="G50" s="640" t="str">
        <f>'5-. Identificación de Riesgos'!M50</f>
        <v/>
      </c>
      <c r="H50" s="637" t="str">
        <f>'5-. Identificación de Riesgos'!N50</f>
        <v/>
      </c>
      <c r="I50" s="642">
        <f>'6. Valoración Controles'!S50</f>
        <v>0</v>
      </c>
      <c r="J50" s="642" t="e">
        <f>'6. Valoración Controles'!T50</f>
        <v>#DIV/0!</v>
      </c>
      <c r="K50" s="642" t="e">
        <f>'6. Valoración Controles'!U50</f>
        <v>#VALUE!</v>
      </c>
      <c r="L50" s="639" t="e">
        <f>'6. Valoración Controles'!U50</f>
        <v>#VALUE!</v>
      </c>
      <c r="M50" s="639" t="e">
        <f>'6. Valoración Controles'!V50</f>
        <v>#DIV/0!</v>
      </c>
      <c r="N50" s="639"/>
      <c r="O50" s="44"/>
      <c r="P50" s="44"/>
      <c r="Q50" s="44"/>
    </row>
    <row r="51" spans="1:17">
      <c r="A51" s="645"/>
      <c r="B51" s="646"/>
      <c r="C51" s="646"/>
      <c r="D51" s="38">
        <f>'5-. Identificación de Riesgos'!C51</f>
        <v>0</v>
      </c>
      <c r="E51" s="648"/>
      <c r="F51" s="648"/>
      <c r="G51" s="641"/>
      <c r="H51" s="646"/>
      <c r="I51" s="642"/>
      <c r="J51" s="642"/>
      <c r="K51" s="642"/>
      <c r="L51" s="639"/>
      <c r="M51" s="639"/>
      <c r="N51" s="639"/>
      <c r="O51" s="44"/>
      <c r="P51" s="44"/>
      <c r="Q51" s="44"/>
    </row>
    <row r="52" spans="1:17">
      <c r="A52" s="645"/>
      <c r="B52" s="646"/>
      <c r="C52" s="646"/>
      <c r="D52" s="38">
        <f>'5-. Identificación de Riesgos'!C52</f>
        <v>0</v>
      </c>
      <c r="E52" s="648"/>
      <c r="F52" s="648"/>
      <c r="G52" s="641"/>
      <c r="H52" s="646"/>
      <c r="I52" s="642"/>
      <c r="J52" s="642"/>
      <c r="K52" s="642"/>
      <c r="L52" s="639"/>
      <c r="M52" s="639"/>
      <c r="N52" s="639"/>
      <c r="O52" s="44"/>
      <c r="P52" s="44"/>
      <c r="Q52" s="44"/>
    </row>
    <row r="53" spans="1:17">
      <c r="A53" s="645"/>
      <c r="B53" s="646"/>
      <c r="C53" s="646"/>
      <c r="D53" s="38" t="e">
        <f>'5-. Identificación de Riesgos'!#REF!</f>
        <v>#REF!</v>
      </c>
      <c r="E53" s="648"/>
      <c r="F53" s="648"/>
      <c r="G53" s="641"/>
      <c r="H53" s="646"/>
      <c r="I53" s="642"/>
      <c r="J53" s="642"/>
      <c r="K53" s="642"/>
      <c r="L53" s="639"/>
      <c r="M53" s="639"/>
      <c r="N53" s="639"/>
      <c r="O53" s="44"/>
      <c r="P53" s="44"/>
      <c r="Q53" s="44"/>
    </row>
    <row r="54" spans="1:17">
      <c r="A54" s="645"/>
      <c r="B54" s="646"/>
      <c r="C54" s="646"/>
      <c r="D54" s="38">
        <f>'5-. Identificación de Riesgos'!C53</f>
        <v>0</v>
      </c>
      <c r="E54" s="648"/>
      <c r="F54" s="648"/>
      <c r="G54" s="641"/>
      <c r="H54" s="646"/>
      <c r="I54" s="642"/>
      <c r="J54" s="642"/>
      <c r="K54" s="642"/>
      <c r="L54" s="639"/>
      <c r="M54" s="639"/>
      <c r="N54" s="639"/>
      <c r="O54" s="44"/>
      <c r="P54" s="44"/>
      <c r="Q54" s="44"/>
    </row>
    <row r="55" spans="1:17">
      <c r="A55" s="645"/>
      <c r="B55" s="646"/>
      <c r="C55" s="646"/>
      <c r="D55" s="38">
        <f>'5-. Identificación de Riesgos'!C55</f>
        <v>0</v>
      </c>
      <c r="E55" s="648"/>
      <c r="F55" s="648"/>
      <c r="G55" s="641"/>
      <c r="H55" s="646"/>
      <c r="I55" s="642"/>
      <c r="J55" s="642"/>
      <c r="K55" s="642"/>
      <c r="L55" s="639"/>
      <c r="M55" s="639"/>
      <c r="N55" s="639"/>
      <c r="O55" s="44"/>
      <c r="P55" s="44"/>
      <c r="Q55" s="44"/>
    </row>
    <row r="56" spans="1:17">
      <c r="A56" s="645"/>
      <c r="B56" s="646"/>
      <c r="C56" s="646"/>
      <c r="D56" s="38">
        <f>'5-. Identificación de Riesgos'!C56</f>
        <v>0</v>
      </c>
      <c r="E56" s="648"/>
      <c r="F56" s="648"/>
      <c r="G56" s="641"/>
      <c r="H56" s="646"/>
      <c r="I56" s="642"/>
      <c r="J56" s="642"/>
      <c r="K56" s="642"/>
      <c r="L56" s="639"/>
      <c r="M56" s="639"/>
      <c r="N56" s="639"/>
      <c r="O56" s="44"/>
      <c r="P56" s="44"/>
      <c r="Q56" s="44"/>
    </row>
    <row r="57" spans="1:17">
      <c r="A57" s="645"/>
      <c r="B57" s="646"/>
      <c r="C57" s="646"/>
      <c r="D57" s="38">
        <f>'5-. Identificación de Riesgos'!C59</f>
        <v>0</v>
      </c>
      <c r="E57" s="648"/>
      <c r="F57" s="648"/>
      <c r="G57" s="641"/>
      <c r="H57" s="646"/>
      <c r="I57" s="642"/>
      <c r="J57" s="642"/>
      <c r="K57" s="642"/>
      <c r="L57" s="639"/>
      <c r="M57" s="639"/>
      <c r="N57" s="639"/>
      <c r="O57" s="44"/>
      <c r="P57" s="44"/>
      <c r="Q57" s="44"/>
    </row>
    <row r="58" spans="1:17">
      <c r="A58" s="645"/>
      <c r="B58" s="646"/>
      <c r="C58" s="646"/>
      <c r="D58" s="38" t="e">
        <f>'5-. Identificación de Riesgos'!#REF!</f>
        <v>#REF!</v>
      </c>
      <c r="E58" s="648"/>
      <c r="F58" s="648"/>
      <c r="G58" s="641"/>
      <c r="H58" s="646"/>
      <c r="I58" s="642"/>
      <c r="J58" s="642"/>
      <c r="K58" s="642"/>
      <c r="L58" s="639"/>
      <c r="M58" s="639"/>
      <c r="N58" s="639"/>
      <c r="O58" s="44"/>
      <c r="P58" s="44"/>
      <c r="Q58" s="44"/>
    </row>
    <row r="59" spans="1:17">
      <c r="A59" s="645"/>
      <c r="B59" s="646"/>
      <c r="C59" s="646"/>
      <c r="D59" s="38" t="e">
        <f>'5-. Identificación de Riesgos'!#REF!</f>
        <v>#REF!</v>
      </c>
      <c r="E59" s="648"/>
      <c r="F59" s="648"/>
      <c r="G59" s="641"/>
      <c r="H59" s="646"/>
      <c r="I59" s="643"/>
      <c r="J59" s="643"/>
      <c r="K59" s="643"/>
      <c r="L59" s="637"/>
      <c r="M59" s="637"/>
      <c r="N59" s="637"/>
      <c r="O59" s="44"/>
      <c r="P59" s="44"/>
      <c r="Q59" s="44"/>
    </row>
    <row r="60" spans="1:17" ht="165">
      <c r="A60" s="644">
        <f>'5-. Identificación de Riesgos'!A60</f>
        <v>6</v>
      </c>
      <c r="B60" s="637" t="str">
        <f>'5-. Identificación de Riesgos'!B60</f>
        <v>Ofrecer, prometer, entregar, aceptar o solicitar una ventaja indebida para influir o direccionar la evaluación de proponentes en los procesos de selección de contratistas, con el objetivo de favorecer intereses propios o de terceros (Fase precontractual).</v>
      </c>
      <c r="C60" s="637" t="s">
        <v>290</v>
      </c>
      <c r="D60" s="38" t="str">
        <f>'5-. Identificación de Riesgos'!C60</f>
        <v>Cuando se favorece indebidamente a oferentes a través de evaluaciones de propuestas que direccionen la elección o designación de contratistas en la fase precontractual de proyectos con recursos públicos, en beneficio propio o de terceros.</v>
      </c>
      <c r="E60" s="647" t="e">
        <f>'5-. Identificación de Riesgos'!G60</f>
        <v>#DIV/0!</v>
      </c>
      <c r="F60" s="647" t="e">
        <f>'5-. Identificación de Riesgos'!H60</f>
        <v>#DIV/0!</v>
      </c>
      <c r="G60" s="640" t="str">
        <f>'5-. Identificación de Riesgos'!M60</f>
        <v/>
      </c>
      <c r="H60" s="637" t="str">
        <f>'5-. Identificación de Riesgos'!N60</f>
        <v/>
      </c>
      <c r="I60" s="642">
        <f>'6. Valoración Controles'!S60</f>
        <v>0</v>
      </c>
      <c r="J60" s="642" t="e">
        <f>'6. Valoración Controles'!T60</f>
        <v>#DIV/0!</v>
      </c>
      <c r="K60" s="642" t="e">
        <f>'6. Valoración Controles'!U60</f>
        <v>#VALUE!</v>
      </c>
      <c r="L60" s="639" t="e">
        <f>'6. Valoración Controles'!U60</f>
        <v>#VALUE!</v>
      </c>
      <c r="M60" s="639" t="e">
        <f>'6. Valoración Controles'!V60</f>
        <v>#DIV/0!</v>
      </c>
      <c r="N60" s="639"/>
      <c r="O60" s="44"/>
      <c r="P60" s="44"/>
      <c r="Q60" s="44"/>
    </row>
    <row r="61" spans="1:17">
      <c r="A61" s="645"/>
      <c r="B61" s="646"/>
      <c r="C61" s="646"/>
      <c r="D61" s="38">
        <f>'5-. Identificación de Riesgos'!C61</f>
        <v>0</v>
      </c>
      <c r="E61" s="648"/>
      <c r="F61" s="648"/>
      <c r="G61" s="641"/>
      <c r="H61" s="646"/>
      <c r="I61" s="642"/>
      <c r="J61" s="642"/>
      <c r="K61" s="642"/>
      <c r="L61" s="639"/>
      <c r="M61" s="639"/>
      <c r="N61" s="639"/>
      <c r="O61" s="44"/>
      <c r="P61" s="44"/>
      <c r="Q61" s="44"/>
    </row>
    <row r="62" spans="1:17">
      <c r="A62" s="645"/>
      <c r="B62" s="646"/>
      <c r="C62" s="646"/>
      <c r="D62" s="38">
        <f>'5-. Identificación de Riesgos'!C62</f>
        <v>0</v>
      </c>
      <c r="E62" s="648"/>
      <c r="F62" s="648"/>
      <c r="G62" s="641"/>
      <c r="H62" s="646"/>
      <c r="I62" s="642"/>
      <c r="J62" s="642"/>
      <c r="K62" s="642"/>
      <c r="L62" s="639"/>
      <c r="M62" s="639"/>
      <c r="N62" s="639"/>
      <c r="O62" s="44"/>
      <c r="P62" s="44"/>
      <c r="Q62" s="44"/>
    </row>
    <row r="63" spans="1:17">
      <c r="A63" s="645"/>
      <c r="B63" s="646"/>
      <c r="C63" s="646"/>
      <c r="D63" s="38" t="e">
        <f>'5-. Identificación de Riesgos'!#REF!</f>
        <v>#REF!</v>
      </c>
      <c r="E63" s="648"/>
      <c r="F63" s="648"/>
      <c r="G63" s="641"/>
      <c r="H63" s="646"/>
      <c r="I63" s="642"/>
      <c r="J63" s="642"/>
      <c r="K63" s="642"/>
      <c r="L63" s="639"/>
      <c r="M63" s="639"/>
      <c r="N63" s="639"/>
      <c r="O63" s="44"/>
      <c r="P63" s="44"/>
      <c r="Q63" s="44"/>
    </row>
    <row r="64" spans="1:17">
      <c r="A64" s="645"/>
      <c r="B64" s="646"/>
      <c r="C64" s="646"/>
      <c r="D64" s="38">
        <f>'5-. Identificación de Riesgos'!C63</f>
        <v>0</v>
      </c>
      <c r="E64" s="648"/>
      <c r="F64" s="648"/>
      <c r="G64" s="641"/>
      <c r="H64" s="646"/>
      <c r="I64" s="642"/>
      <c r="J64" s="642"/>
      <c r="K64" s="642"/>
      <c r="L64" s="639"/>
      <c r="M64" s="639"/>
      <c r="N64" s="639"/>
      <c r="O64" s="44"/>
      <c r="P64" s="44"/>
      <c r="Q64" s="44"/>
    </row>
    <row r="65" spans="1:17">
      <c r="A65" s="645"/>
      <c r="B65" s="646"/>
      <c r="C65" s="646"/>
      <c r="D65" s="38">
        <f>'5-. Identificación de Riesgos'!C65</f>
        <v>0</v>
      </c>
      <c r="E65" s="648"/>
      <c r="F65" s="648"/>
      <c r="G65" s="641"/>
      <c r="H65" s="646"/>
      <c r="I65" s="642"/>
      <c r="J65" s="642"/>
      <c r="K65" s="642"/>
      <c r="L65" s="639"/>
      <c r="M65" s="639"/>
      <c r="N65" s="639"/>
      <c r="O65" s="44"/>
      <c r="P65" s="44"/>
      <c r="Q65" s="44"/>
    </row>
    <row r="66" spans="1:17">
      <c r="A66" s="645"/>
      <c r="B66" s="646"/>
      <c r="C66" s="646"/>
      <c r="D66" s="38">
        <f>'5-. Identificación de Riesgos'!C66</f>
        <v>0</v>
      </c>
      <c r="E66" s="648"/>
      <c r="F66" s="648"/>
      <c r="G66" s="641"/>
      <c r="H66" s="646"/>
      <c r="I66" s="642"/>
      <c r="J66" s="642"/>
      <c r="K66" s="642"/>
      <c r="L66" s="639"/>
      <c r="M66" s="639"/>
      <c r="N66" s="639"/>
      <c r="O66" s="44"/>
      <c r="P66" s="44"/>
      <c r="Q66" s="44"/>
    </row>
    <row r="67" spans="1:17">
      <c r="A67" s="645"/>
      <c r="B67" s="646"/>
      <c r="C67" s="646"/>
      <c r="D67" s="38">
        <f>'5-. Identificación de Riesgos'!C69</f>
        <v>0</v>
      </c>
      <c r="E67" s="648"/>
      <c r="F67" s="648"/>
      <c r="G67" s="641"/>
      <c r="H67" s="646"/>
      <c r="I67" s="642"/>
      <c r="J67" s="642"/>
      <c r="K67" s="642"/>
      <c r="L67" s="639"/>
      <c r="M67" s="639"/>
      <c r="N67" s="639"/>
      <c r="O67" s="44"/>
      <c r="P67" s="44"/>
      <c r="Q67" s="44"/>
    </row>
    <row r="68" spans="1:17">
      <c r="A68" s="645"/>
      <c r="B68" s="646"/>
      <c r="C68" s="646"/>
      <c r="D68" s="38" t="e">
        <f>'5-. Identificación de Riesgos'!#REF!</f>
        <v>#REF!</v>
      </c>
      <c r="E68" s="648"/>
      <c r="F68" s="648"/>
      <c r="G68" s="641"/>
      <c r="H68" s="646"/>
      <c r="I68" s="642"/>
      <c r="J68" s="642"/>
      <c r="K68" s="642"/>
      <c r="L68" s="639"/>
      <c r="M68" s="639"/>
      <c r="N68" s="639"/>
      <c r="O68" s="44"/>
      <c r="P68" s="44"/>
      <c r="Q68" s="44"/>
    </row>
    <row r="69" spans="1:17">
      <c r="A69" s="645"/>
      <c r="B69" s="646"/>
      <c r="C69" s="646"/>
      <c r="D69" s="38" t="e">
        <f>'5-. Identificación de Riesgos'!#REF!</f>
        <v>#REF!</v>
      </c>
      <c r="E69" s="648"/>
      <c r="F69" s="648"/>
      <c r="G69" s="641"/>
      <c r="H69" s="646"/>
      <c r="I69" s="643"/>
      <c r="J69" s="643"/>
      <c r="K69" s="643"/>
      <c r="L69" s="637"/>
      <c r="M69" s="637"/>
      <c r="N69" s="637"/>
      <c r="O69" s="44"/>
      <c r="P69" s="44"/>
      <c r="Q69" s="44"/>
    </row>
    <row r="70" spans="1:17" ht="120">
      <c r="A70" s="644">
        <f>'5-. Identificación de Riesgos'!A70</f>
        <v>7</v>
      </c>
      <c r="B70" s="637" t="str">
        <f>'5-. Identificación de Riesgos'!B70</f>
        <v>Ofrecer, prometer, entregar, aceptar o solicitar una ventaja indebida para influir o direccionar los conceptos en la supervisión técnica en los procesos de contratación con el objetivo de favorecer intereses propios o de terceros.</v>
      </c>
      <c r="C70" s="637" t="s">
        <v>290</v>
      </c>
      <c r="D70" s="38" t="str">
        <f>'5-. Identificación de Riesgos'!C70</f>
        <v>Cuando se favorece indebidamente a contratistas a través de conceptos en la supervisión técnica que direccionen la ejecución del contrato en beneficio propio o de terceros.</v>
      </c>
      <c r="E70" s="647" t="e">
        <f>'5-. Identificación de Riesgos'!G70</f>
        <v>#DIV/0!</v>
      </c>
      <c r="F70" s="647" t="e">
        <f>'5-. Identificación de Riesgos'!H70</f>
        <v>#DIV/0!</v>
      </c>
      <c r="G70" s="640" t="str">
        <f>'5-. Identificación de Riesgos'!M70</f>
        <v/>
      </c>
      <c r="H70" s="637" t="str">
        <f>'5-. Identificación de Riesgos'!N70</f>
        <v/>
      </c>
      <c r="I70" s="642">
        <f>'6. Valoración Controles'!S70</f>
        <v>0</v>
      </c>
      <c r="J70" s="642" t="e">
        <f>'6. Valoración Controles'!T70</f>
        <v>#DIV/0!</v>
      </c>
      <c r="K70" s="642" t="e">
        <f>'6. Valoración Controles'!U70</f>
        <v>#VALUE!</v>
      </c>
      <c r="L70" s="639" t="e">
        <f>'6. Valoración Controles'!U70</f>
        <v>#VALUE!</v>
      </c>
      <c r="M70" s="639" t="e">
        <f>'6. Valoración Controles'!V70</f>
        <v>#DIV/0!</v>
      </c>
      <c r="N70" s="639"/>
      <c r="O70" s="44"/>
      <c r="P70" s="44"/>
      <c r="Q70" s="44"/>
    </row>
    <row r="71" spans="1:17">
      <c r="A71" s="645"/>
      <c r="B71" s="646"/>
      <c r="C71" s="646"/>
      <c r="D71" s="38">
        <f>'5-. Identificación de Riesgos'!C71</f>
        <v>0</v>
      </c>
      <c r="E71" s="648"/>
      <c r="F71" s="648"/>
      <c r="G71" s="641"/>
      <c r="H71" s="646"/>
      <c r="I71" s="642"/>
      <c r="J71" s="642"/>
      <c r="K71" s="642"/>
      <c r="L71" s="639"/>
      <c r="M71" s="639"/>
      <c r="N71" s="639"/>
      <c r="O71" s="44"/>
      <c r="P71" s="44"/>
      <c r="Q71" s="44"/>
    </row>
    <row r="72" spans="1:17">
      <c r="A72" s="645"/>
      <c r="B72" s="646"/>
      <c r="C72" s="646"/>
      <c r="D72" s="38">
        <f>'5-. Identificación de Riesgos'!C72</f>
        <v>0</v>
      </c>
      <c r="E72" s="648"/>
      <c r="F72" s="648"/>
      <c r="G72" s="641"/>
      <c r="H72" s="646"/>
      <c r="I72" s="642"/>
      <c r="J72" s="642"/>
      <c r="K72" s="642"/>
      <c r="L72" s="639"/>
      <c r="M72" s="639"/>
      <c r="N72" s="639"/>
      <c r="O72" s="44"/>
      <c r="P72" s="44"/>
      <c r="Q72" s="44"/>
    </row>
    <row r="73" spans="1:17">
      <c r="A73" s="645"/>
      <c r="B73" s="646"/>
      <c r="C73" s="646"/>
      <c r="D73" s="38" t="e">
        <f>'5-. Identificación de Riesgos'!#REF!</f>
        <v>#REF!</v>
      </c>
      <c r="E73" s="648"/>
      <c r="F73" s="648"/>
      <c r="G73" s="641"/>
      <c r="H73" s="646"/>
      <c r="I73" s="642"/>
      <c r="J73" s="642"/>
      <c r="K73" s="642"/>
      <c r="L73" s="639"/>
      <c r="M73" s="639"/>
      <c r="N73" s="639"/>
      <c r="O73" s="44"/>
      <c r="P73" s="44"/>
      <c r="Q73" s="44"/>
    </row>
    <row r="74" spans="1:17">
      <c r="A74" s="645"/>
      <c r="B74" s="646"/>
      <c r="C74" s="646"/>
      <c r="D74" s="38">
        <f>'5-. Identificación de Riesgos'!C73</f>
        <v>0</v>
      </c>
      <c r="E74" s="648"/>
      <c r="F74" s="648"/>
      <c r="G74" s="641"/>
      <c r="H74" s="646"/>
      <c r="I74" s="642"/>
      <c r="J74" s="642"/>
      <c r="K74" s="642"/>
      <c r="L74" s="639"/>
      <c r="M74" s="639"/>
      <c r="N74" s="639"/>
      <c r="O74" s="44"/>
      <c r="P74" s="44"/>
      <c r="Q74" s="44"/>
    </row>
    <row r="75" spans="1:17">
      <c r="A75" s="645"/>
      <c r="B75" s="646"/>
      <c r="C75" s="646"/>
      <c r="D75" s="38">
        <f>'5-. Identificación de Riesgos'!C75</f>
        <v>0</v>
      </c>
      <c r="E75" s="648"/>
      <c r="F75" s="648"/>
      <c r="G75" s="641"/>
      <c r="H75" s="646"/>
      <c r="I75" s="642"/>
      <c r="J75" s="642"/>
      <c r="K75" s="642"/>
      <c r="L75" s="639"/>
      <c r="M75" s="639"/>
      <c r="N75" s="639"/>
      <c r="O75" s="44"/>
      <c r="P75" s="44"/>
      <c r="Q75" s="44"/>
    </row>
    <row r="76" spans="1:17">
      <c r="A76" s="645"/>
      <c r="B76" s="646"/>
      <c r="C76" s="646"/>
      <c r="D76" s="38">
        <f>'5-. Identificación de Riesgos'!C76</f>
        <v>0</v>
      </c>
      <c r="E76" s="648"/>
      <c r="F76" s="648"/>
      <c r="G76" s="641"/>
      <c r="H76" s="646"/>
      <c r="I76" s="642"/>
      <c r="J76" s="642"/>
      <c r="K76" s="642"/>
      <c r="L76" s="639"/>
      <c r="M76" s="639"/>
      <c r="N76" s="639"/>
      <c r="O76" s="44"/>
      <c r="P76" s="44"/>
      <c r="Q76" s="44"/>
    </row>
    <row r="77" spans="1:17">
      <c r="A77" s="645"/>
      <c r="B77" s="646"/>
      <c r="C77" s="646"/>
      <c r="D77" s="38">
        <f>'5-. Identificación de Riesgos'!C79</f>
        <v>0</v>
      </c>
      <c r="E77" s="648"/>
      <c r="F77" s="648"/>
      <c r="G77" s="641"/>
      <c r="H77" s="646"/>
      <c r="I77" s="642"/>
      <c r="J77" s="642"/>
      <c r="K77" s="642"/>
      <c r="L77" s="639"/>
      <c r="M77" s="639"/>
      <c r="N77" s="639"/>
      <c r="O77" s="44"/>
      <c r="P77" s="44"/>
      <c r="Q77" s="44"/>
    </row>
    <row r="78" spans="1:17">
      <c r="A78" s="645"/>
      <c r="B78" s="646"/>
      <c r="C78" s="646"/>
      <c r="D78" s="38" t="e">
        <f>'5-. Identificación de Riesgos'!#REF!</f>
        <v>#REF!</v>
      </c>
      <c r="E78" s="648"/>
      <c r="F78" s="648"/>
      <c r="G78" s="641"/>
      <c r="H78" s="646"/>
      <c r="I78" s="642"/>
      <c r="J78" s="642"/>
      <c r="K78" s="642"/>
      <c r="L78" s="639"/>
      <c r="M78" s="639"/>
      <c r="N78" s="639"/>
      <c r="O78" s="44"/>
      <c r="P78" s="44"/>
      <c r="Q78" s="44"/>
    </row>
    <row r="79" spans="1:17">
      <c r="A79" s="645"/>
      <c r="B79" s="646"/>
      <c r="C79" s="646"/>
      <c r="D79" s="38" t="e">
        <f>'5-. Identificación de Riesgos'!#REF!</f>
        <v>#REF!</v>
      </c>
      <c r="E79" s="648"/>
      <c r="F79" s="648"/>
      <c r="G79" s="641"/>
      <c r="H79" s="646"/>
      <c r="I79" s="643"/>
      <c r="J79" s="643"/>
      <c r="K79" s="643"/>
      <c r="L79" s="637"/>
      <c r="M79" s="637"/>
      <c r="N79" s="637"/>
      <c r="O79" s="44"/>
      <c r="P79" s="44"/>
      <c r="Q79" s="44"/>
    </row>
  </sheetData>
  <mergeCells count="114">
    <mergeCell ref="A20:A29"/>
    <mergeCell ref="B20:B29"/>
    <mergeCell ref="C20:C29"/>
    <mergeCell ref="D20:D29"/>
    <mergeCell ref="F20:F29"/>
    <mergeCell ref="G20:G29"/>
    <mergeCell ref="H20:H29"/>
    <mergeCell ref="J20:J29"/>
    <mergeCell ref="K20:K29"/>
    <mergeCell ref="F1:Q3"/>
    <mergeCell ref="O8:O9"/>
    <mergeCell ref="P8:P9"/>
    <mergeCell ref="Q8:Q9"/>
    <mergeCell ref="A7:E7"/>
    <mergeCell ref="F7:H7"/>
    <mergeCell ref="M8:M9"/>
    <mergeCell ref="N8:N9"/>
    <mergeCell ref="F8:F9"/>
    <mergeCell ref="G8:G9"/>
    <mergeCell ref="J7:N7"/>
    <mergeCell ref="A1:E3"/>
    <mergeCell ref="A4:B4"/>
    <mergeCell ref="A5:B5"/>
    <mergeCell ref="D8:D9"/>
    <mergeCell ref="B8:B9"/>
    <mergeCell ref="A8:A9"/>
    <mergeCell ref="E8:E9"/>
    <mergeCell ref="A6:B6"/>
    <mergeCell ref="C4:Q4"/>
    <mergeCell ref="C5:Q5"/>
    <mergeCell ref="C6:Q6"/>
    <mergeCell ref="L8:L9"/>
    <mergeCell ref="J8:J9"/>
    <mergeCell ref="A10:A19"/>
    <mergeCell ref="B10:B19"/>
    <mergeCell ref="F10:F19"/>
    <mergeCell ref="M10:M19"/>
    <mergeCell ref="N10:N19"/>
    <mergeCell ref="C10:C19"/>
    <mergeCell ref="D10:D19"/>
    <mergeCell ref="G10:G19"/>
    <mergeCell ref="H10:H19"/>
    <mergeCell ref="J10:J19"/>
    <mergeCell ref="K10:K19"/>
    <mergeCell ref="L10:L19"/>
    <mergeCell ref="H30:H39"/>
    <mergeCell ref="J30:J39"/>
    <mergeCell ref="K30:K39"/>
    <mergeCell ref="L30:L39"/>
    <mergeCell ref="M20:M29"/>
    <mergeCell ref="N20:N29"/>
    <mergeCell ref="L40:L49"/>
    <mergeCell ref="M40:M49"/>
    <mergeCell ref="N40:N49"/>
    <mergeCell ref="M30:M39"/>
    <mergeCell ref="N30:N39"/>
    <mergeCell ref="H40:H49"/>
    <mergeCell ref="J40:J49"/>
    <mergeCell ref="K40:K49"/>
    <mergeCell ref="H8:H9"/>
    <mergeCell ref="C8:C9"/>
    <mergeCell ref="K8:K9"/>
    <mergeCell ref="L20:L29"/>
    <mergeCell ref="A70:A79"/>
    <mergeCell ref="B70:B79"/>
    <mergeCell ref="C70:C79"/>
    <mergeCell ref="E70:E79"/>
    <mergeCell ref="F70:F79"/>
    <mergeCell ref="G70:G79"/>
    <mergeCell ref="H70:H79"/>
    <mergeCell ref="I70:I79"/>
    <mergeCell ref="J70:J79"/>
    <mergeCell ref="K70:K79"/>
    <mergeCell ref="L70:L79"/>
    <mergeCell ref="A60:A69"/>
    <mergeCell ref="B60:B69"/>
    <mergeCell ref="C60:C69"/>
    <mergeCell ref="A30:A39"/>
    <mergeCell ref="B30:B39"/>
    <mergeCell ref="C30:C39"/>
    <mergeCell ref="D30:D39"/>
    <mergeCell ref="F30:F39"/>
    <mergeCell ref="G30:G39"/>
    <mergeCell ref="M70:M79"/>
    <mergeCell ref="N70:N79"/>
    <mergeCell ref="G60:G69"/>
    <mergeCell ref="H60:H69"/>
    <mergeCell ref="I60:I69"/>
    <mergeCell ref="J60:J69"/>
    <mergeCell ref="K60:K69"/>
    <mergeCell ref="L60:L69"/>
    <mergeCell ref="M60:M69"/>
    <mergeCell ref="N60:N69"/>
    <mergeCell ref="E60:E69"/>
    <mergeCell ref="F60:F69"/>
    <mergeCell ref="E50:E59"/>
    <mergeCell ref="F50:F59"/>
    <mergeCell ref="A40:A49"/>
    <mergeCell ref="B40:B49"/>
    <mergeCell ref="C40:C49"/>
    <mergeCell ref="D40:D49"/>
    <mergeCell ref="F40:F49"/>
    <mergeCell ref="G40:G49"/>
    <mergeCell ref="N50:N59"/>
    <mergeCell ref="G50:G59"/>
    <mergeCell ref="I50:I59"/>
    <mergeCell ref="J50:J59"/>
    <mergeCell ref="K50:K59"/>
    <mergeCell ref="L50:L59"/>
    <mergeCell ref="A50:A59"/>
    <mergeCell ref="B50:B59"/>
    <mergeCell ref="C50:C59"/>
    <mergeCell ref="M50:M59"/>
    <mergeCell ref="H50:H59"/>
  </mergeCells>
  <conditionalFormatting sqref="F10 F20 F30">
    <cfRule type="containsText" dxfId="500" priority="847" operator="containsText" text="Muy Baja">
      <formula>NOT(ISERROR(SEARCH("Muy Baja",F10)))</formula>
    </cfRule>
    <cfRule type="containsText" dxfId="499" priority="848" operator="containsText" text="Baja">
      <formula>NOT(ISERROR(SEARCH("Baja",F10)))</formula>
    </cfRule>
    <cfRule type="containsText" dxfId="498" priority="849" operator="containsText" text="Muy Alta">
      <formula>NOT(ISERROR(SEARCH("Muy Alta",F10)))</formula>
    </cfRule>
    <cfRule type="containsText" dxfId="497" priority="851" operator="containsText" text="Alta">
      <formula>NOT(ISERROR(SEARCH("Alta",F10)))</formula>
    </cfRule>
    <cfRule type="containsText" dxfId="496" priority="852" operator="containsText" text="Media">
      <formula>NOT(ISERROR(SEARCH("Media",F10)))</formula>
    </cfRule>
    <cfRule type="containsText" dxfId="495" priority="853" operator="containsText" text="Media">
      <formula>NOT(ISERROR(SEARCH("Media",F10)))</formula>
    </cfRule>
    <cfRule type="containsText" dxfId="494" priority="854" operator="containsText" text="Media">
      <formula>NOT(ISERROR(SEARCH("Media",F10)))</formula>
    </cfRule>
    <cfRule type="containsText" dxfId="493" priority="855" operator="containsText" text="Muy Baja">
      <formula>NOT(ISERROR(SEARCH("Muy Baja",F10)))</formula>
    </cfRule>
    <cfRule type="containsText" dxfId="492" priority="856" operator="containsText" text="Baja">
      <formula>NOT(ISERROR(SEARCH("Baja",F10)))</formula>
    </cfRule>
    <cfRule type="containsText" dxfId="491" priority="857" operator="containsText" text="Muy Baja">
      <formula>NOT(ISERROR(SEARCH("Muy Baja",F10)))</formula>
    </cfRule>
    <cfRule type="containsText" dxfId="490" priority="858" operator="containsText" text="Muy Baja">
      <formula>NOT(ISERROR(SEARCH("Muy Baja",F10)))</formula>
    </cfRule>
    <cfRule type="containsText" dxfId="489" priority="859" operator="containsText" text="Muy Baja">
      <formula>NOT(ISERROR(SEARCH("Muy Baja",F10)))</formula>
    </cfRule>
    <cfRule type="containsText" dxfId="488" priority="860" operator="containsText" text="Muy Baja'Tabla probabilidad'!">
      <formula>NOT(ISERROR(SEARCH("Muy Baja'Tabla probabilidad'!",F10)))</formula>
    </cfRule>
    <cfRule type="containsText" dxfId="487" priority="861" operator="containsText" text="Muy bajo">
      <formula>NOT(ISERROR(SEARCH("Muy bajo",F10)))</formula>
    </cfRule>
    <cfRule type="containsText" dxfId="486" priority="862" operator="containsText" text="Alta">
      <formula>NOT(ISERROR(SEARCH("Alta",F10)))</formula>
    </cfRule>
    <cfRule type="containsText" dxfId="485" priority="863" operator="containsText" text="Media">
      <formula>NOT(ISERROR(SEARCH("Media",F10)))</formula>
    </cfRule>
    <cfRule type="containsText" dxfId="484" priority="864" operator="containsText" text="Baja">
      <formula>NOT(ISERROR(SEARCH("Baja",F10)))</formula>
    </cfRule>
    <cfRule type="containsText" dxfId="483" priority="865" operator="containsText" text="Muy baja">
      <formula>NOT(ISERROR(SEARCH("Muy baja",F10)))</formula>
    </cfRule>
    <cfRule type="cellIs" dxfId="482" priority="868" operator="between">
      <formula>1</formula>
      <formula>2</formula>
    </cfRule>
    <cfRule type="cellIs" dxfId="481" priority="869" operator="between">
      <formula>0</formula>
      <formula>2</formula>
    </cfRule>
  </conditionalFormatting>
  <conditionalFormatting sqref="G10 G20 G30">
    <cfRule type="containsText" dxfId="480" priority="841" operator="containsText" text="Catastrófico">
      <formula>NOT(ISERROR(SEARCH("Catastrófico",G10)))</formula>
    </cfRule>
    <cfRule type="containsText" dxfId="479" priority="842" operator="containsText" text="Mayor">
      <formula>NOT(ISERROR(SEARCH("Mayor",G10)))</formula>
    </cfRule>
    <cfRule type="containsText" dxfId="478" priority="843" operator="containsText" text="Alta">
      <formula>NOT(ISERROR(SEARCH("Alta",G10)))</formula>
    </cfRule>
    <cfRule type="containsText" dxfId="477" priority="844" operator="containsText" text="Moderado">
      <formula>NOT(ISERROR(SEARCH("Moderado",G10)))</formula>
    </cfRule>
    <cfRule type="containsText" dxfId="476" priority="845" operator="containsText" text="Menor">
      <formula>NOT(ISERROR(SEARCH("Menor",G10)))</formula>
    </cfRule>
    <cfRule type="containsText" dxfId="475" priority="846" operator="containsText" text="Leve">
      <formula>NOT(ISERROR(SEARCH("Leve",G10)))</formula>
    </cfRule>
  </conditionalFormatting>
  <conditionalFormatting sqref="H10:I10 H20:I20 H30:I30">
    <cfRule type="containsText" dxfId="474" priority="836" operator="containsText" text="Extremo">
      <formula>NOT(ISERROR(SEARCH("Extremo",H10)))</formula>
    </cfRule>
    <cfRule type="containsText" dxfId="473" priority="837" operator="containsText" text="Alto">
      <formula>NOT(ISERROR(SEARCH("Alto",H10)))</formula>
    </cfRule>
    <cfRule type="containsText" dxfId="472" priority="838" operator="containsText" text="Bajo">
      <formula>NOT(ISERROR(SEARCH("Bajo",H10)))</formula>
    </cfRule>
    <cfRule type="containsText" dxfId="471" priority="839" operator="containsText" text="Moderado">
      <formula>NOT(ISERROR(SEARCH("Moderado",H10)))</formula>
    </cfRule>
    <cfRule type="containsText" dxfId="470" priority="840" operator="containsText" text="Extremo">
      <formula>NOT(ISERROR(SEARCH("Extremo",H10)))</formula>
    </cfRule>
  </conditionalFormatting>
  <conditionalFormatting sqref="J10:J39">
    <cfRule type="containsText" dxfId="469" priority="538" operator="containsText" text="Muy Baja">
      <formula>NOT(ISERROR(SEARCH("Muy Baja",J10)))</formula>
    </cfRule>
    <cfRule type="containsText" dxfId="468" priority="805" operator="containsText" text="Muy Alta">
      <formula>NOT(ISERROR(SEARCH("Muy Alta",J10)))</formula>
    </cfRule>
    <cfRule type="containsText" dxfId="467" priority="806" operator="containsText" text="Alta">
      <formula>NOT(ISERROR(SEARCH("Alta",J10)))</formula>
    </cfRule>
    <cfRule type="containsText" dxfId="466" priority="807" operator="containsText" text="Media">
      <formula>NOT(ISERROR(SEARCH("Media",J10)))</formula>
    </cfRule>
    <cfRule type="containsText" dxfId="465" priority="808" operator="containsText" text="Baja">
      <formula>NOT(ISERROR(SEARCH("Baja",J10)))</formula>
    </cfRule>
    <cfRule type="containsText" dxfId="464" priority="809" operator="containsText" text="Muy Baja">
      <formula>NOT(ISERROR(SEARCH("Muy Baja",J10)))</formula>
    </cfRule>
  </conditionalFormatting>
  <conditionalFormatting sqref="K10:K39">
    <cfRule type="containsText" dxfId="463" priority="800" operator="containsText" text="Catastrófico">
      <formula>NOT(ISERROR(SEARCH("Catastrófico",K10)))</formula>
    </cfRule>
    <cfRule type="containsText" dxfId="462" priority="801" operator="containsText" text="Moderado">
      <formula>NOT(ISERROR(SEARCH("Moderado",K10)))</formula>
    </cfRule>
    <cfRule type="containsText" dxfId="461" priority="802" operator="containsText" text="Menor">
      <formula>NOT(ISERROR(SEARCH("Menor",K10)))</formula>
    </cfRule>
    <cfRule type="containsText" dxfId="460" priority="803" operator="containsText" text="Leve">
      <formula>NOT(ISERROR(SEARCH("Leve",K10)))</formula>
    </cfRule>
    <cfRule type="containsText" dxfId="459" priority="804" operator="containsText" text="Mayor">
      <formula>NOT(ISERROR(SEARCH("Mayor",K10)))</formula>
    </cfRule>
  </conditionalFormatting>
  <conditionalFormatting sqref="M10 M20 M30">
    <cfRule type="containsText" dxfId="458" priority="810" operator="containsText" text="Extremo">
      <formula>NOT(ISERROR(SEARCH("Extremo",M10)))</formula>
    </cfRule>
    <cfRule type="containsText" dxfId="457" priority="811" operator="containsText" text="Alto">
      <formula>NOT(ISERROR(SEARCH("Alto",M10)))</formula>
    </cfRule>
    <cfRule type="containsText" dxfId="456" priority="812" operator="containsText" text="Moderado">
      <formula>NOT(ISERROR(SEARCH("Moderado",M10)))</formula>
    </cfRule>
    <cfRule type="containsText" dxfId="455" priority="813" operator="containsText" text="Menor">
      <formula>NOT(ISERROR(SEARCH("Menor",M10)))</formula>
    </cfRule>
    <cfRule type="containsText" dxfId="454" priority="814" operator="containsText" text="Bajo">
      <formula>NOT(ISERROR(SEARCH("Bajo",M10)))</formula>
    </cfRule>
    <cfRule type="containsText" dxfId="453" priority="815" operator="containsText" text="Moderado">
      <formula>NOT(ISERROR(SEARCH("Moderado",M10)))</formula>
    </cfRule>
    <cfRule type="containsText" dxfId="452" priority="816" operator="containsText" text="Extremo">
      <formula>NOT(ISERROR(SEARCH("Extremo",M10)))</formula>
    </cfRule>
    <cfRule type="containsText" dxfId="451" priority="817" operator="containsText" text="Baja">
      <formula>NOT(ISERROR(SEARCH("Baja",M10)))</formula>
    </cfRule>
    <cfRule type="containsText" dxfId="450" priority="818" operator="containsText" text="Alto">
      <formula>NOT(ISERROR(SEARCH("Alto",M10)))</formula>
    </cfRule>
  </conditionalFormatting>
  <conditionalFormatting sqref="F40">
    <cfRule type="containsText" dxfId="449" priority="511" operator="containsText" text="Muy Baja">
      <formula>NOT(ISERROR(SEARCH("Muy Baja",F40)))</formula>
    </cfRule>
    <cfRule type="containsText" dxfId="448" priority="512" operator="containsText" text="Baja">
      <formula>NOT(ISERROR(SEARCH("Baja",F40)))</formula>
    </cfRule>
    <cfRule type="containsText" dxfId="447" priority="513" operator="containsText" text="Muy Alta">
      <formula>NOT(ISERROR(SEARCH("Muy Alta",F40)))</formula>
    </cfRule>
    <cfRule type="containsText" dxfId="446" priority="514" operator="containsText" text="Alta">
      <formula>NOT(ISERROR(SEARCH("Alta",F40)))</formula>
    </cfRule>
    <cfRule type="containsText" dxfId="445" priority="515" operator="containsText" text="Media">
      <formula>NOT(ISERROR(SEARCH("Media",F40)))</formula>
    </cfRule>
    <cfRule type="containsText" dxfId="444" priority="516" operator="containsText" text="Media">
      <formula>NOT(ISERROR(SEARCH("Media",F40)))</formula>
    </cfRule>
    <cfRule type="containsText" dxfId="443" priority="517" operator="containsText" text="Media">
      <formula>NOT(ISERROR(SEARCH("Media",F40)))</formula>
    </cfRule>
    <cfRule type="containsText" dxfId="442" priority="518" operator="containsText" text="Muy Baja">
      <formula>NOT(ISERROR(SEARCH("Muy Baja",F40)))</formula>
    </cfRule>
    <cfRule type="containsText" dxfId="441" priority="519" operator="containsText" text="Baja">
      <formula>NOT(ISERROR(SEARCH("Baja",F40)))</formula>
    </cfRule>
    <cfRule type="containsText" dxfId="440" priority="520" operator="containsText" text="Muy Baja">
      <formula>NOT(ISERROR(SEARCH("Muy Baja",F40)))</formula>
    </cfRule>
    <cfRule type="containsText" dxfId="439" priority="521" operator="containsText" text="Muy Baja">
      <formula>NOT(ISERROR(SEARCH("Muy Baja",F40)))</formula>
    </cfRule>
    <cfRule type="containsText" dxfId="438" priority="522" operator="containsText" text="Muy Baja">
      <formula>NOT(ISERROR(SEARCH("Muy Baja",F40)))</formula>
    </cfRule>
    <cfRule type="containsText" dxfId="437" priority="523" operator="containsText" text="Muy Baja'Tabla probabilidad'!">
      <formula>NOT(ISERROR(SEARCH("Muy Baja'Tabla probabilidad'!",F40)))</formula>
    </cfRule>
    <cfRule type="containsText" dxfId="436" priority="524" operator="containsText" text="Muy bajo">
      <formula>NOT(ISERROR(SEARCH("Muy bajo",F40)))</formula>
    </cfRule>
    <cfRule type="containsText" dxfId="435" priority="525" operator="containsText" text="Alta">
      <formula>NOT(ISERROR(SEARCH("Alta",F40)))</formula>
    </cfRule>
    <cfRule type="containsText" dxfId="434" priority="526" operator="containsText" text="Media">
      <formula>NOT(ISERROR(SEARCH("Media",F40)))</formula>
    </cfRule>
    <cfRule type="containsText" dxfId="433" priority="527" operator="containsText" text="Baja">
      <formula>NOT(ISERROR(SEARCH("Baja",F40)))</formula>
    </cfRule>
    <cfRule type="containsText" dxfId="432" priority="528" operator="containsText" text="Muy baja">
      <formula>NOT(ISERROR(SEARCH("Muy baja",F40)))</formula>
    </cfRule>
    <cfRule type="cellIs" dxfId="431" priority="531" operator="between">
      <formula>1</formula>
      <formula>2</formula>
    </cfRule>
    <cfRule type="cellIs" dxfId="430" priority="532" operator="between">
      <formula>0</formula>
      <formula>2</formula>
    </cfRule>
  </conditionalFormatting>
  <conditionalFormatting sqref="G40">
    <cfRule type="containsText" dxfId="429" priority="505" operator="containsText" text="Catastrófico">
      <formula>NOT(ISERROR(SEARCH("Catastrófico",G40)))</formula>
    </cfRule>
    <cfRule type="containsText" dxfId="428" priority="506" operator="containsText" text="Mayor">
      <formula>NOT(ISERROR(SEARCH("Mayor",G40)))</formula>
    </cfRule>
    <cfRule type="containsText" dxfId="427" priority="507" operator="containsText" text="Alta">
      <formula>NOT(ISERROR(SEARCH("Alta",G40)))</formula>
    </cfRule>
    <cfRule type="containsText" dxfId="426" priority="508" operator="containsText" text="Moderado">
      <formula>NOT(ISERROR(SEARCH("Moderado",G40)))</formula>
    </cfRule>
    <cfRule type="containsText" dxfId="425" priority="509" operator="containsText" text="Menor">
      <formula>NOT(ISERROR(SEARCH("Menor",G40)))</formula>
    </cfRule>
    <cfRule type="containsText" dxfId="424" priority="510" operator="containsText" text="Leve">
      <formula>NOT(ISERROR(SEARCH("Leve",G40)))</formula>
    </cfRule>
  </conditionalFormatting>
  <conditionalFormatting sqref="H40:I40">
    <cfRule type="containsText" dxfId="423" priority="500" operator="containsText" text="Extremo">
      <formula>NOT(ISERROR(SEARCH("Extremo",H40)))</formula>
    </cfRule>
    <cfRule type="containsText" dxfId="422" priority="501" operator="containsText" text="Alto">
      <formula>NOT(ISERROR(SEARCH("Alto",H40)))</formula>
    </cfRule>
    <cfRule type="containsText" dxfId="421" priority="502" operator="containsText" text="Bajo">
      <formula>NOT(ISERROR(SEARCH("Bajo",H40)))</formula>
    </cfRule>
    <cfRule type="containsText" dxfId="420" priority="503" operator="containsText" text="Moderado">
      <formula>NOT(ISERROR(SEARCH("Moderado",H40)))</formula>
    </cfRule>
    <cfRule type="containsText" dxfId="419" priority="504" operator="containsText" text="Extremo">
      <formula>NOT(ISERROR(SEARCH("Extremo",H40)))</formula>
    </cfRule>
  </conditionalFormatting>
  <conditionalFormatting sqref="M40">
    <cfRule type="containsText" dxfId="418" priority="491" operator="containsText" text="Extremo">
      <formula>NOT(ISERROR(SEARCH("Extremo",M40)))</formula>
    </cfRule>
    <cfRule type="containsText" dxfId="417" priority="492" operator="containsText" text="Alto">
      <formula>NOT(ISERROR(SEARCH("Alto",M40)))</formula>
    </cfRule>
    <cfRule type="containsText" dxfId="416" priority="493" operator="containsText" text="Moderado">
      <formula>NOT(ISERROR(SEARCH("Moderado",M40)))</formula>
    </cfRule>
    <cfRule type="containsText" dxfId="415" priority="494" operator="containsText" text="Menor">
      <formula>NOT(ISERROR(SEARCH("Menor",M40)))</formula>
    </cfRule>
    <cfRule type="containsText" dxfId="414" priority="495" operator="containsText" text="Bajo">
      <formula>NOT(ISERROR(SEARCH("Bajo",M40)))</formula>
    </cfRule>
    <cfRule type="containsText" dxfId="413" priority="496" operator="containsText" text="Moderado">
      <formula>NOT(ISERROR(SEARCH("Moderado",M40)))</formula>
    </cfRule>
    <cfRule type="containsText" dxfId="412" priority="497" operator="containsText" text="Extremo">
      <formula>NOT(ISERROR(SEARCH("Extremo",M40)))</formula>
    </cfRule>
    <cfRule type="containsText" dxfId="411" priority="498" operator="containsText" text="Baja">
      <formula>NOT(ISERROR(SEARCH("Baja",M40)))</formula>
    </cfRule>
    <cfRule type="containsText" dxfId="410" priority="499" operator="containsText" text="Alto">
      <formula>NOT(ISERROR(SEARCH("Alto",M40)))</formula>
    </cfRule>
  </conditionalFormatting>
  <conditionalFormatting sqref="E50">
    <cfRule type="containsText" dxfId="409" priority="405" operator="containsText" text="Muy Baja">
      <formula>NOT(ISERROR(SEARCH("Muy Baja",E50)))</formula>
    </cfRule>
    <cfRule type="containsText" dxfId="408" priority="406" operator="containsText" text="Baja">
      <formula>NOT(ISERROR(SEARCH("Baja",E50)))</formula>
    </cfRule>
    <cfRule type="containsText" dxfId="407" priority="407" operator="containsText" text="Muy Alta">
      <formula>NOT(ISERROR(SEARCH("Muy Alta",E50)))</formula>
    </cfRule>
    <cfRule type="containsText" dxfId="406" priority="408" operator="containsText" text="Alta">
      <formula>NOT(ISERROR(SEARCH("Alta",E50)))</formula>
    </cfRule>
    <cfRule type="containsText" dxfId="405" priority="409" operator="containsText" text="Media">
      <formula>NOT(ISERROR(SEARCH("Media",E50)))</formula>
    </cfRule>
    <cfRule type="containsText" dxfId="404" priority="410" operator="containsText" text="Media">
      <formula>NOT(ISERROR(SEARCH("Media",E50)))</formula>
    </cfRule>
    <cfRule type="containsText" dxfId="403" priority="411" operator="containsText" text="Media">
      <formula>NOT(ISERROR(SEARCH("Media",E50)))</formula>
    </cfRule>
    <cfRule type="containsText" dxfId="402" priority="412" operator="containsText" text="Muy Baja">
      <formula>NOT(ISERROR(SEARCH("Muy Baja",E50)))</formula>
    </cfRule>
    <cfRule type="containsText" dxfId="401" priority="413" operator="containsText" text="Baja">
      <formula>NOT(ISERROR(SEARCH("Baja",E50)))</formula>
    </cfRule>
    <cfRule type="containsText" dxfId="400" priority="414" operator="containsText" text="Muy Baja">
      <formula>NOT(ISERROR(SEARCH("Muy Baja",E50)))</formula>
    </cfRule>
    <cfRule type="containsText" dxfId="399" priority="415" operator="containsText" text="Muy Baja">
      <formula>NOT(ISERROR(SEARCH("Muy Baja",E50)))</formula>
    </cfRule>
    <cfRule type="containsText" dxfId="398" priority="416" operator="containsText" text="Muy Baja">
      <formula>NOT(ISERROR(SEARCH("Muy Baja",E50)))</formula>
    </cfRule>
    <cfRule type="containsText" dxfId="397" priority="417" operator="containsText" text="Muy Baja'Tabla probabilidad'!">
      <formula>NOT(ISERROR(SEARCH("Muy Baja'Tabla probabilidad'!",E50)))</formula>
    </cfRule>
    <cfRule type="containsText" dxfId="396" priority="418" operator="containsText" text="Muy bajo">
      <formula>NOT(ISERROR(SEARCH("Muy bajo",E50)))</formula>
    </cfRule>
    <cfRule type="containsText" dxfId="395" priority="419" operator="containsText" text="Alta">
      <formula>NOT(ISERROR(SEARCH("Alta",E50)))</formula>
    </cfRule>
    <cfRule type="containsText" dxfId="394" priority="420" operator="containsText" text="Media">
      <formula>NOT(ISERROR(SEARCH("Media",E50)))</formula>
    </cfRule>
    <cfRule type="containsText" dxfId="393" priority="421" operator="containsText" text="Baja">
      <formula>NOT(ISERROR(SEARCH("Baja",E50)))</formula>
    </cfRule>
    <cfRule type="containsText" dxfId="392" priority="422" operator="containsText" text="Muy baja">
      <formula>NOT(ISERROR(SEARCH("Muy baja",E50)))</formula>
    </cfRule>
    <cfRule type="cellIs" dxfId="391" priority="425" operator="between">
      <formula>1</formula>
      <formula>2</formula>
    </cfRule>
    <cfRule type="cellIs" dxfId="390" priority="426" operator="between">
      <formula>0</formula>
      <formula>2</formula>
    </cfRule>
  </conditionalFormatting>
  <conditionalFormatting sqref="I50:I59">
    <cfRule type="containsText" dxfId="389" priority="374" operator="containsText" text="Muy Baja">
      <formula>NOT(ISERROR(SEARCH("Muy Baja",I50)))</formula>
    </cfRule>
    <cfRule type="containsText" dxfId="388" priority="380" operator="containsText" text="Muy Alta">
      <formula>NOT(ISERROR(SEARCH("Muy Alta",I50)))</formula>
    </cfRule>
    <cfRule type="containsText" dxfId="387" priority="381" operator="containsText" text="Alta">
      <formula>NOT(ISERROR(SEARCH("Alta",I50)))</formula>
    </cfRule>
    <cfRule type="containsText" dxfId="386" priority="382" operator="containsText" text="Media">
      <formula>NOT(ISERROR(SEARCH("Media",I50)))</formula>
    </cfRule>
    <cfRule type="containsText" dxfId="385" priority="383" operator="containsText" text="Baja">
      <formula>NOT(ISERROR(SEARCH("Baja",I50)))</formula>
    </cfRule>
    <cfRule type="containsText" dxfId="384" priority="384" operator="containsText" text="Muy Baja">
      <formula>NOT(ISERROR(SEARCH("Muy Baja",I50)))</formula>
    </cfRule>
  </conditionalFormatting>
  <conditionalFormatting sqref="L50">
    <cfRule type="containsText" dxfId="383" priority="385" operator="containsText" text="Extremo">
      <formula>NOT(ISERROR(SEARCH("Extremo",L50)))</formula>
    </cfRule>
    <cfRule type="containsText" dxfId="382" priority="386" operator="containsText" text="Alto">
      <formula>NOT(ISERROR(SEARCH("Alto",L50)))</formula>
    </cfRule>
    <cfRule type="containsText" dxfId="381" priority="387" operator="containsText" text="Moderado">
      <formula>NOT(ISERROR(SEARCH("Moderado",L50)))</formula>
    </cfRule>
    <cfRule type="containsText" dxfId="380" priority="388" operator="containsText" text="Menor">
      <formula>NOT(ISERROR(SEARCH("Menor",L50)))</formula>
    </cfRule>
    <cfRule type="containsText" dxfId="379" priority="389" operator="containsText" text="Bajo">
      <formula>NOT(ISERROR(SEARCH("Bajo",L50)))</formula>
    </cfRule>
    <cfRule type="containsText" dxfId="378" priority="390" operator="containsText" text="Moderado">
      <formula>NOT(ISERROR(SEARCH("Moderado",L50)))</formula>
    </cfRule>
    <cfRule type="containsText" dxfId="377" priority="391" operator="containsText" text="Extremo">
      <formula>NOT(ISERROR(SEARCH("Extremo",L50)))</formula>
    </cfRule>
    <cfRule type="containsText" dxfId="376" priority="392" operator="containsText" text="Baja">
      <formula>NOT(ISERROR(SEARCH("Baja",L50)))</formula>
    </cfRule>
    <cfRule type="containsText" dxfId="375" priority="393" operator="containsText" text="Alto">
      <formula>NOT(ISERROR(SEARCH("Alto",L50)))</formula>
    </cfRule>
  </conditionalFormatting>
  <conditionalFormatting sqref="H50">
    <cfRule type="containsText" dxfId="374" priority="358" operator="containsText" text="Extremo">
      <formula>NOT(ISERROR(SEARCH("Extremo",H50)))</formula>
    </cfRule>
    <cfRule type="containsText" dxfId="373" priority="359" operator="containsText" text="Alto">
      <formula>NOT(ISERROR(SEARCH("Alto",H50)))</formula>
    </cfRule>
    <cfRule type="containsText" dxfId="372" priority="360" operator="containsText" text="Bajo">
      <formula>NOT(ISERROR(SEARCH("Bajo",H50)))</formula>
    </cfRule>
    <cfRule type="containsText" dxfId="371" priority="361" operator="containsText" text="Moderado">
      <formula>NOT(ISERROR(SEARCH("Moderado",H50)))</formula>
    </cfRule>
    <cfRule type="containsText" dxfId="370" priority="362" operator="containsText" text="Extremo">
      <formula>NOT(ISERROR(SEARCH("Extremo",H50)))</formula>
    </cfRule>
  </conditionalFormatting>
  <conditionalFormatting sqref="M50">
    <cfRule type="containsText" dxfId="369" priority="335" operator="containsText" text="Extremo">
      <formula>NOT(ISERROR(SEARCH("Extremo",M50)))</formula>
    </cfRule>
    <cfRule type="containsText" dxfId="368" priority="336" operator="containsText" text="Alto">
      <formula>NOT(ISERROR(SEARCH("Alto",M50)))</formula>
    </cfRule>
    <cfRule type="containsText" dxfId="367" priority="337" operator="containsText" text="Moderado">
      <formula>NOT(ISERROR(SEARCH("Moderado",M50)))</formula>
    </cfRule>
    <cfRule type="containsText" dxfId="366" priority="338" operator="containsText" text="Menor">
      <formula>NOT(ISERROR(SEARCH("Menor",M50)))</formula>
    </cfRule>
    <cfRule type="containsText" dxfId="365" priority="339" operator="containsText" text="Bajo">
      <formula>NOT(ISERROR(SEARCH("Bajo",M50)))</formula>
    </cfRule>
    <cfRule type="containsText" dxfId="364" priority="340" operator="containsText" text="Moderado">
      <formula>NOT(ISERROR(SEARCH("Moderado",M50)))</formula>
    </cfRule>
    <cfRule type="containsText" dxfId="363" priority="341" operator="containsText" text="Extremo">
      <formula>NOT(ISERROR(SEARCH("Extremo",M50)))</formula>
    </cfRule>
    <cfRule type="containsText" dxfId="362" priority="342" operator="containsText" text="Baja">
      <formula>NOT(ISERROR(SEARCH("Baja",M50)))</formula>
    </cfRule>
    <cfRule type="containsText" dxfId="361" priority="343" operator="containsText" text="Alto">
      <formula>NOT(ISERROR(SEARCH("Alto",M50)))</formula>
    </cfRule>
  </conditionalFormatting>
  <conditionalFormatting sqref="K50:K59">
    <cfRule type="containsText" dxfId="360" priority="320" operator="containsText" text="Catastrófico">
      <formula>NOT(ISERROR(SEARCH("Catastrófico",K50)))</formula>
    </cfRule>
    <cfRule type="containsText" dxfId="359" priority="321" operator="containsText" text="Moderado">
      <formula>NOT(ISERROR(SEARCH("Moderado",K50)))</formula>
    </cfRule>
    <cfRule type="containsText" dxfId="358" priority="322" operator="containsText" text="Menor">
      <formula>NOT(ISERROR(SEARCH("Menor",K50)))</formula>
    </cfRule>
    <cfRule type="containsText" dxfId="357" priority="323" operator="containsText" text="Leve">
      <formula>NOT(ISERROR(SEARCH("Leve",K50)))</formula>
    </cfRule>
    <cfRule type="containsText" dxfId="356" priority="324" operator="containsText" text="Mayor">
      <formula>NOT(ISERROR(SEARCH("Mayor",K50)))</formula>
    </cfRule>
  </conditionalFormatting>
  <conditionalFormatting sqref="J50:J59">
    <cfRule type="containsText" dxfId="355" priority="302" operator="containsText" text="Muy Baja">
      <formula>NOT(ISERROR(SEARCH("Muy Baja",J50)))</formula>
    </cfRule>
    <cfRule type="containsText" dxfId="354" priority="303" operator="containsText" text="Muy Alta">
      <formula>NOT(ISERROR(SEARCH("Muy Alta",J50)))</formula>
    </cfRule>
    <cfRule type="containsText" dxfId="353" priority="304" operator="containsText" text="Alta">
      <formula>NOT(ISERROR(SEARCH("Alta",J50)))</formula>
    </cfRule>
    <cfRule type="containsText" dxfId="352" priority="305" operator="containsText" text="Media">
      <formula>NOT(ISERROR(SEARCH("Media",J50)))</formula>
    </cfRule>
    <cfRule type="containsText" dxfId="351" priority="306" operator="containsText" text="Baja">
      <formula>NOT(ISERROR(SEARCH("Baja",J50)))</formula>
    </cfRule>
    <cfRule type="containsText" dxfId="350" priority="307" operator="containsText" text="Muy Baja">
      <formula>NOT(ISERROR(SEARCH("Muy Baja",J50)))</formula>
    </cfRule>
  </conditionalFormatting>
  <conditionalFormatting sqref="K40:K49">
    <cfRule type="containsText" dxfId="349" priority="291" operator="containsText" text="Catastrófico">
      <formula>NOT(ISERROR(SEARCH("Catastrófico",K40)))</formula>
    </cfRule>
    <cfRule type="containsText" dxfId="348" priority="292" operator="containsText" text="Moderado">
      <formula>NOT(ISERROR(SEARCH("Moderado",K40)))</formula>
    </cfRule>
    <cfRule type="containsText" dxfId="347" priority="293" operator="containsText" text="Menor">
      <formula>NOT(ISERROR(SEARCH("Menor",K40)))</formula>
    </cfRule>
    <cfRule type="containsText" dxfId="346" priority="294" operator="containsText" text="Leve">
      <formula>NOT(ISERROR(SEARCH("Leve",K40)))</formula>
    </cfRule>
    <cfRule type="containsText" dxfId="345" priority="295" operator="containsText" text="Mayor">
      <formula>NOT(ISERROR(SEARCH("Mayor",K40)))</formula>
    </cfRule>
  </conditionalFormatting>
  <conditionalFormatting sqref="J40:J49">
    <cfRule type="containsText" dxfId="344" priority="285" operator="containsText" text="Muy Baja">
      <formula>NOT(ISERROR(SEARCH("Muy Baja",J40)))</formula>
    </cfRule>
    <cfRule type="containsText" dxfId="343" priority="286" operator="containsText" text="Muy Alta">
      <formula>NOT(ISERROR(SEARCH("Muy Alta",J40)))</formula>
    </cfRule>
    <cfRule type="containsText" dxfId="342" priority="287" operator="containsText" text="Alta">
      <formula>NOT(ISERROR(SEARCH("Alta",J40)))</formula>
    </cfRule>
    <cfRule type="containsText" dxfId="341" priority="288" operator="containsText" text="Media">
      <formula>NOT(ISERROR(SEARCH("Media",J40)))</formula>
    </cfRule>
    <cfRule type="containsText" dxfId="340" priority="289" operator="containsText" text="Baja">
      <formula>NOT(ISERROR(SEARCH("Baja",J40)))</formula>
    </cfRule>
    <cfRule type="containsText" dxfId="339" priority="290" operator="containsText" text="Muy Baja">
      <formula>NOT(ISERROR(SEARCH("Muy Baja",J40)))</formula>
    </cfRule>
  </conditionalFormatting>
  <conditionalFormatting sqref="F50">
    <cfRule type="containsText" dxfId="338" priority="241" operator="containsText" text="Muy Baja">
      <formula>NOT(ISERROR(SEARCH("Muy Baja",F50)))</formula>
    </cfRule>
    <cfRule type="containsText" dxfId="337" priority="242" operator="containsText" text="Baja">
      <formula>NOT(ISERROR(SEARCH("Baja",F50)))</formula>
    </cfRule>
    <cfRule type="containsText" dxfId="336" priority="243" operator="containsText" text="Muy Alta">
      <formula>NOT(ISERROR(SEARCH("Muy Alta",F50)))</formula>
    </cfRule>
    <cfRule type="containsText" dxfId="335" priority="244" operator="containsText" text="Alta">
      <formula>NOT(ISERROR(SEARCH("Alta",F50)))</formula>
    </cfRule>
    <cfRule type="containsText" dxfId="334" priority="245" operator="containsText" text="Media">
      <formula>NOT(ISERROR(SEARCH("Media",F50)))</formula>
    </cfRule>
    <cfRule type="containsText" dxfId="333" priority="246" operator="containsText" text="Media">
      <formula>NOT(ISERROR(SEARCH("Media",F50)))</formula>
    </cfRule>
    <cfRule type="containsText" dxfId="332" priority="247" operator="containsText" text="Media">
      <formula>NOT(ISERROR(SEARCH("Media",F50)))</formula>
    </cfRule>
    <cfRule type="containsText" dxfId="331" priority="248" operator="containsText" text="Muy Baja">
      <formula>NOT(ISERROR(SEARCH("Muy Baja",F50)))</formula>
    </cfRule>
    <cfRule type="containsText" dxfId="330" priority="249" operator="containsText" text="Baja">
      <formula>NOT(ISERROR(SEARCH("Baja",F50)))</formula>
    </cfRule>
    <cfRule type="containsText" dxfId="329" priority="250" operator="containsText" text="Muy Baja">
      <formula>NOT(ISERROR(SEARCH("Muy Baja",F50)))</formula>
    </cfRule>
    <cfRule type="containsText" dxfId="328" priority="251" operator="containsText" text="Muy Baja">
      <formula>NOT(ISERROR(SEARCH("Muy Baja",F50)))</formula>
    </cfRule>
    <cfRule type="containsText" dxfId="327" priority="252" operator="containsText" text="Muy Baja">
      <formula>NOT(ISERROR(SEARCH("Muy Baja",F50)))</formula>
    </cfRule>
    <cfRule type="containsText" dxfId="326" priority="253" operator="containsText" text="Muy Baja'Tabla probabilidad'!">
      <formula>NOT(ISERROR(SEARCH("Muy Baja'Tabla probabilidad'!",F50)))</formula>
    </cfRule>
    <cfRule type="containsText" dxfId="325" priority="254" operator="containsText" text="Muy bajo">
      <formula>NOT(ISERROR(SEARCH("Muy bajo",F50)))</formula>
    </cfRule>
    <cfRule type="containsText" dxfId="324" priority="255" operator="containsText" text="Alta">
      <formula>NOT(ISERROR(SEARCH("Alta",F50)))</formula>
    </cfRule>
    <cfRule type="containsText" dxfId="323" priority="256" operator="containsText" text="Media">
      <formula>NOT(ISERROR(SEARCH("Media",F50)))</formula>
    </cfRule>
    <cfRule type="containsText" dxfId="322" priority="257" operator="containsText" text="Baja">
      <formula>NOT(ISERROR(SEARCH("Baja",F50)))</formula>
    </cfRule>
    <cfRule type="containsText" dxfId="321" priority="258" operator="containsText" text="Muy baja">
      <formula>NOT(ISERROR(SEARCH("Muy baja",F50)))</formula>
    </cfRule>
    <cfRule type="cellIs" dxfId="320" priority="261" operator="between">
      <formula>1</formula>
      <formula>2</formula>
    </cfRule>
    <cfRule type="cellIs" dxfId="319" priority="262" operator="between">
      <formula>0</formula>
      <formula>2</formula>
    </cfRule>
  </conditionalFormatting>
  <conditionalFormatting sqref="G50">
    <cfRule type="containsText" dxfId="318" priority="204" operator="containsText" text="Extremo">
      <formula>NOT(ISERROR(SEARCH("Extremo",G50)))</formula>
    </cfRule>
    <cfRule type="containsText" dxfId="317" priority="205" operator="containsText" text="Alto">
      <formula>NOT(ISERROR(SEARCH("Alto",G50)))</formula>
    </cfRule>
    <cfRule type="containsText" dxfId="316" priority="206" operator="containsText" text="Bajo">
      <formula>NOT(ISERROR(SEARCH("Bajo",G50)))</formula>
    </cfRule>
    <cfRule type="containsText" dxfId="315" priority="207" operator="containsText" text="Moderado">
      <formula>NOT(ISERROR(SEARCH("Moderado",G50)))</formula>
    </cfRule>
    <cfRule type="containsText" dxfId="314" priority="208" operator="containsText" text="Extremo">
      <formula>NOT(ISERROR(SEARCH("Extremo",G50)))</formula>
    </cfRule>
  </conditionalFormatting>
  <conditionalFormatting sqref="E60">
    <cfRule type="containsText" dxfId="313" priority="182" operator="containsText" text="Muy Baja">
      <formula>NOT(ISERROR(SEARCH("Muy Baja",E60)))</formula>
    </cfRule>
    <cfRule type="containsText" dxfId="312" priority="183" operator="containsText" text="Baja">
      <formula>NOT(ISERROR(SEARCH("Baja",E60)))</formula>
    </cfRule>
    <cfRule type="containsText" dxfId="311" priority="184" operator="containsText" text="Muy Alta">
      <formula>NOT(ISERROR(SEARCH("Muy Alta",E60)))</formula>
    </cfRule>
    <cfRule type="containsText" dxfId="310" priority="185" operator="containsText" text="Alta">
      <formula>NOT(ISERROR(SEARCH("Alta",E60)))</formula>
    </cfRule>
    <cfRule type="containsText" dxfId="309" priority="186" operator="containsText" text="Media">
      <formula>NOT(ISERROR(SEARCH("Media",E60)))</formula>
    </cfRule>
    <cfRule type="containsText" dxfId="308" priority="187" operator="containsText" text="Media">
      <formula>NOT(ISERROR(SEARCH("Media",E60)))</formula>
    </cfRule>
    <cfRule type="containsText" dxfId="307" priority="188" operator="containsText" text="Media">
      <formula>NOT(ISERROR(SEARCH("Media",E60)))</formula>
    </cfRule>
    <cfRule type="containsText" dxfId="306" priority="189" operator="containsText" text="Muy Baja">
      <formula>NOT(ISERROR(SEARCH("Muy Baja",E60)))</formula>
    </cfRule>
    <cfRule type="containsText" dxfId="305" priority="190" operator="containsText" text="Baja">
      <formula>NOT(ISERROR(SEARCH("Baja",E60)))</formula>
    </cfRule>
    <cfRule type="containsText" dxfId="304" priority="191" operator="containsText" text="Muy Baja">
      <formula>NOT(ISERROR(SEARCH("Muy Baja",E60)))</formula>
    </cfRule>
    <cfRule type="containsText" dxfId="303" priority="192" operator="containsText" text="Muy Baja">
      <formula>NOT(ISERROR(SEARCH("Muy Baja",E60)))</formula>
    </cfRule>
    <cfRule type="containsText" dxfId="302" priority="193" operator="containsText" text="Muy Baja">
      <formula>NOT(ISERROR(SEARCH("Muy Baja",E60)))</formula>
    </cfRule>
    <cfRule type="containsText" dxfId="301" priority="194" operator="containsText" text="Muy Baja'Tabla probabilidad'!">
      <formula>NOT(ISERROR(SEARCH("Muy Baja'Tabla probabilidad'!",E60)))</formula>
    </cfRule>
    <cfRule type="containsText" dxfId="300" priority="195" operator="containsText" text="Muy bajo">
      <formula>NOT(ISERROR(SEARCH("Muy bajo",E60)))</formula>
    </cfRule>
    <cfRule type="containsText" dxfId="299" priority="196" operator="containsText" text="Alta">
      <formula>NOT(ISERROR(SEARCH("Alta",E60)))</formula>
    </cfRule>
    <cfRule type="containsText" dxfId="298" priority="197" operator="containsText" text="Media">
      <formula>NOT(ISERROR(SEARCH("Media",E60)))</formula>
    </cfRule>
    <cfRule type="containsText" dxfId="297" priority="198" operator="containsText" text="Baja">
      <formula>NOT(ISERROR(SEARCH("Baja",E60)))</formula>
    </cfRule>
    <cfRule type="containsText" dxfId="296" priority="199" operator="containsText" text="Muy baja">
      <formula>NOT(ISERROR(SEARCH("Muy baja",E60)))</formula>
    </cfRule>
    <cfRule type="cellIs" dxfId="295" priority="202" operator="between">
      <formula>1</formula>
      <formula>2</formula>
    </cfRule>
    <cfRule type="cellIs" dxfId="294" priority="203" operator="between">
      <formula>0</formula>
      <formula>2</formula>
    </cfRule>
  </conditionalFormatting>
  <conditionalFormatting sqref="I60:I69">
    <cfRule type="containsText" dxfId="293" priority="167" operator="containsText" text="Muy Baja">
      <formula>NOT(ISERROR(SEARCH("Muy Baja",I60)))</formula>
    </cfRule>
    <cfRule type="containsText" dxfId="292" priority="168" operator="containsText" text="Muy Alta">
      <formula>NOT(ISERROR(SEARCH("Muy Alta",I60)))</formula>
    </cfRule>
    <cfRule type="containsText" dxfId="291" priority="169" operator="containsText" text="Alta">
      <formula>NOT(ISERROR(SEARCH("Alta",I60)))</formula>
    </cfRule>
    <cfRule type="containsText" dxfId="290" priority="170" operator="containsText" text="Media">
      <formula>NOT(ISERROR(SEARCH("Media",I60)))</formula>
    </cfRule>
    <cfRule type="containsText" dxfId="289" priority="171" operator="containsText" text="Baja">
      <formula>NOT(ISERROR(SEARCH("Baja",I60)))</formula>
    </cfRule>
    <cfRule type="containsText" dxfId="288" priority="172" operator="containsText" text="Muy Baja">
      <formula>NOT(ISERROR(SEARCH("Muy Baja",I60)))</formula>
    </cfRule>
  </conditionalFormatting>
  <conditionalFormatting sqref="L60">
    <cfRule type="containsText" dxfId="287" priority="173" operator="containsText" text="Extremo">
      <formula>NOT(ISERROR(SEARCH("Extremo",L60)))</formula>
    </cfRule>
    <cfRule type="containsText" dxfId="286" priority="174" operator="containsText" text="Alto">
      <formula>NOT(ISERROR(SEARCH("Alto",L60)))</formula>
    </cfRule>
    <cfRule type="containsText" dxfId="285" priority="175" operator="containsText" text="Moderado">
      <formula>NOT(ISERROR(SEARCH("Moderado",L60)))</formula>
    </cfRule>
    <cfRule type="containsText" dxfId="284" priority="176" operator="containsText" text="Menor">
      <formula>NOT(ISERROR(SEARCH("Menor",L60)))</formula>
    </cfRule>
    <cfRule type="containsText" dxfId="283" priority="177" operator="containsText" text="Bajo">
      <formula>NOT(ISERROR(SEARCH("Bajo",L60)))</formula>
    </cfRule>
    <cfRule type="containsText" dxfId="282" priority="178" operator="containsText" text="Moderado">
      <formula>NOT(ISERROR(SEARCH("Moderado",L60)))</formula>
    </cfRule>
    <cfRule type="containsText" dxfId="281" priority="179" operator="containsText" text="Extremo">
      <formula>NOT(ISERROR(SEARCH("Extremo",L60)))</formula>
    </cfRule>
    <cfRule type="containsText" dxfId="280" priority="180" operator="containsText" text="Baja">
      <formula>NOT(ISERROR(SEARCH("Baja",L60)))</formula>
    </cfRule>
    <cfRule type="containsText" dxfId="279" priority="181" operator="containsText" text="Alto">
      <formula>NOT(ISERROR(SEARCH("Alto",L60)))</formula>
    </cfRule>
  </conditionalFormatting>
  <conditionalFormatting sqref="H60">
    <cfRule type="containsText" dxfId="278" priority="162" operator="containsText" text="Extremo">
      <formula>NOT(ISERROR(SEARCH("Extremo",H60)))</formula>
    </cfRule>
    <cfRule type="containsText" dxfId="277" priority="163" operator="containsText" text="Alto">
      <formula>NOT(ISERROR(SEARCH("Alto",H60)))</formula>
    </cfRule>
    <cfRule type="containsText" dxfId="276" priority="164" operator="containsText" text="Bajo">
      <formula>NOT(ISERROR(SEARCH("Bajo",H60)))</formula>
    </cfRule>
    <cfRule type="containsText" dxfId="275" priority="165" operator="containsText" text="Moderado">
      <formula>NOT(ISERROR(SEARCH("Moderado",H60)))</formula>
    </cfRule>
    <cfRule type="containsText" dxfId="274" priority="166" operator="containsText" text="Extremo">
      <formula>NOT(ISERROR(SEARCH("Extremo",H60)))</formula>
    </cfRule>
  </conditionalFormatting>
  <conditionalFormatting sqref="J60:J69">
    <cfRule type="containsText" dxfId="273" priority="142" operator="containsText" text="Muy Baja">
      <formula>NOT(ISERROR(SEARCH("Muy Baja",J60)))</formula>
    </cfRule>
    <cfRule type="containsText" dxfId="272" priority="143" operator="containsText" text="Muy Alta">
      <formula>NOT(ISERROR(SEARCH("Muy Alta",J60)))</formula>
    </cfRule>
    <cfRule type="containsText" dxfId="271" priority="144" operator="containsText" text="Alta">
      <formula>NOT(ISERROR(SEARCH("Alta",J60)))</formula>
    </cfRule>
    <cfRule type="containsText" dxfId="270" priority="145" operator="containsText" text="Media">
      <formula>NOT(ISERROR(SEARCH("Media",J60)))</formula>
    </cfRule>
    <cfRule type="containsText" dxfId="269" priority="146" operator="containsText" text="Baja">
      <formula>NOT(ISERROR(SEARCH("Baja",J60)))</formula>
    </cfRule>
    <cfRule type="containsText" dxfId="268" priority="147" operator="containsText" text="Muy Baja">
      <formula>NOT(ISERROR(SEARCH("Muy Baja",J60)))</formula>
    </cfRule>
  </conditionalFormatting>
  <conditionalFormatting sqref="F60">
    <cfRule type="containsText" dxfId="267" priority="120" operator="containsText" text="Muy Baja">
      <formula>NOT(ISERROR(SEARCH("Muy Baja",F60)))</formula>
    </cfRule>
    <cfRule type="containsText" dxfId="266" priority="121" operator="containsText" text="Baja">
      <formula>NOT(ISERROR(SEARCH("Baja",F60)))</formula>
    </cfRule>
    <cfRule type="containsText" dxfId="265" priority="122" operator="containsText" text="Muy Alta">
      <formula>NOT(ISERROR(SEARCH("Muy Alta",F60)))</formula>
    </cfRule>
    <cfRule type="containsText" dxfId="264" priority="123" operator="containsText" text="Alta">
      <formula>NOT(ISERROR(SEARCH("Alta",F60)))</formula>
    </cfRule>
    <cfRule type="containsText" dxfId="263" priority="124" operator="containsText" text="Media">
      <formula>NOT(ISERROR(SEARCH("Media",F60)))</formula>
    </cfRule>
    <cfRule type="containsText" dxfId="262" priority="125" operator="containsText" text="Media">
      <formula>NOT(ISERROR(SEARCH("Media",F60)))</formula>
    </cfRule>
    <cfRule type="containsText" dxfId="261" priority="126" operator="containsText" text="Media">
      <formula>NOT(ISERROR(SEARCH("Media",F60)))</formula>
    </cfRule>
    <cfRule type="containsText" dxfId="260" priority="127" operator="containsText" text="Muy Baja">
      <formula>NOT(ISERROR(SEARCH("Muy Baja",F60)))</formula>
    </cfRule>
    <cfRule type="containsText" dxfId="259" priority="128" operator="containsText" text="Baja">
      <formula>NOT(ISERROR(SEARCH("Baja",F60)))</formula>
    </cfRule>
    <cfRule type="containsText" dxfId="258" priority="129" operator="containsText" text="Muy Baja">
      <formula>NOT(ISERROR(SEARCH("Muy Baja",F60)))</formula>
    </cfRule>
    <cfRule type="containsText" dxfId="257" priority="130" operator="containsText" text="Muy Baja">
      <formula>NOT(ISERROR(SEARCH("Muy Baja",F60)))</formula>
    </cfRule>
    <cfRule type="containsText" dxfId="256" priority="131" operator="containsText" text="Muy Baja">
      <formula>NOT(ISERROR(SEARCH("Muy Baja",F60)))</formula>
    </cfRule>
    <cfRule type="containsText" dxfId="255" priority="132" operator="containsText" text="Muy Baja'Tabla probabilidad'!">
      <formula>NOT(ISERROR(SEARCH("Muy Baja'Tabla probabilidad'!",F60)))</formula>
    </cfRule>
    <cfRule type="containsText" dxfId="254" priority="133" operator="containsText" text="Muy bajo">
      <formula>NOT(ISERROR(SEARCH("Muy bajo",F60)))</formula>
    </cfRule>
    <cfRule type="containsText" dxfId="253" priority="134" operator="containsText" text="Alta">
      <formula>NOT(ISERROR(SEARCH("Alta",F60)))</formula>
    </cfRule>
    <cfRule type="containsText" dxfId="252" priority="135" operator="containsText" text="Media">
      <formula>NOT(ISERROR(SEARCH("Media",F60)))</formula>
    </cfRule>
    <cfRule type="containsText" dxfId="251" priority="136" operator="containsText" text="Baja">
      <formula>NOT(ISERROR(SEARCH("Baja",F60)))</formula>
    </cfRule>
    <cfRule type="containsText" dxfId="250" priority="137" operator="containsText" text="Muy baja">
      <formula>NOT(ISERROR(SEARCH("Muy baja",F60)))</formula>
    </cfRule>
    <cfRule type="cellIs" dxfId="249" priority="140" operator="between">
      <formula>1</formula>
      <formula>2</formula>
    </cfRule>
    <cfRule type="cellIs" dxfId="248" priority="141" operator="between">
      <formula>0</formula>
      <formula>2</formula>
    </cfRule>
  </conditionalFormatting>
  <conditionalFormatting sqref="G60">
    <cfRule type="containsText" dxfId="247" priority="115" operator="containsText" text="Extremo">
      <formula>NOT(ISERROR(SEARCH("Extremo",G60)))</formula>
    </cfRule>
    <cfRule type="containsText" dxfId="246" priority="116" operator="containsText" text="Alto">
      <formula>NOT(ISERROR(SEARCH("Alto",G60)))</formula>
    </cfRule>
    <cfRule type="containsText" dxfId="245" priority="117" operator="containsText" text="Bajo">
      <formula>NOT(ISERROR(SEARCH("Bajo",G60)))</formula>
    </cfRule>
    <cfRule type="containsText" dxfId="244" priority="118" operator="containsText" text="Moderado">
      <formula>NOT(ISERROR(SEARCH("Moderado",G60)))</formula>
    </cfRule>
    <cfRule type="containsText" dxfId="243" priority="119" operator="containsText" text="Extremo">
      <formula>NOT(ISERROR(SEARCH("Extremo",G60)))</formula>
    </cfRule>
  </conditionalFormatting>
  <conditionalFormatting sqref="E70">
    <cfRule type="containsText" dxfId="242" priority="82" operator="containsText" text="Muy Baja">
      <formula>NOT(ISERROR(SEARCH("Muy Baja",E70)))</formula>
    </cfRule>
    <cfRule type="containsText" dxfId="241" priority="83" operator="containsText" text="Baja">
      <formula>NOT(ISERROR(SEARCH("Baja",E70)))</formula>
    </cfRule>
    <cfRule type="containsText" dxfId="240" priority="84" operator="containsText" text="Muy Alta">
      <formula>NOT(ISERROR(SEARCH("Muy Alta",E70)))</formula>
    </cfRule>
    <cfRule type="containsText" dxfId="239" priority="85" operator="containsText" text="Alta">
      <formula>NOT(ISERROR(SEARCH("Alta",E70)))</formula>
    </cfRule>
    <cfRule type="containsText" dxfId="238" priority="86" operator="containsText" text="Media">
      <formula>NOT(ISERROR(SEARCH("Media",E70)))</formula>
    </cfRule>
    <cfRule type="containsText" dxfId="237" priority="87" operator="containsText" text="Media">
      <formula>NOT(ISERROR(SEARCH("Media",E70)))</formula>
    </cfRule>
    <cfRule type="containsText" dxfId="236" priority="88" operator="containsText" text="Media">
      <formula>NOT(ISERROR(SEARCH("Media",E70)))</formula>
    </cfRule>
    <cfRule type="containsText" dxfId="235" priority="89" operator="containsText" text="Muy Baja">
      <formula>NOT(ISERROR(SEARCH("Muy Baja",E70)))</formula>
    </cfRule>
    <cfRule type="containsText" dxfId="234" priority="90" operator="containsText" text="Baja">
      <formula>NOT(ISERROR(SEARCH("Baja",E70)))</formula>
    </cfRule>
    <cfRule type="containsText" dxfId="233" priority="91" operator="containsText" text="Muy Baja">
      <formula>NOT(ISERROR(SEARCH("Muy Baja",E70)))</formula>
    </cfRule>
    <cfRule type="containsText" dxfId="232" priority="92" operator="containsText" text="Muy Baja">
      <formula>NOT(ISERROR(SEARCH("Muy Baja",E70)))</formula>
    </cfRule>
    <cfRule type="containsText" dxfId="231" priority="93" operator="containsText" text="Muy Baja">
      <formula>NOT(ISERROR(SEARCH("Muy Baja",E70)))</formula>
    </cfRule>
    <cfRule type="containsText" dxfId="230" priority="94" operator="containsText" text="Muy Baja'Tabla probabilidad'!">
      <formula>NOT(ISERROR(SEARCH("Muy Baja'Tabla probabilidad'!",E70)))</formula>
    </cfRule>
    <cfRule type="containsText" dxfId="229" priority="95" operator="containsText" text="Muy bajo">
      <formula>NOT(ISERROR(SEARCH("Muy bajo",E70)))</formula>
    </cfRule>
    <cfRule type="containsText" dxfId="228" priority="96" operator="containsText" text="Alta">
      <formula>NOT(ISERROR(SEARCH("Alta",E70)))</formula>
    </cfRule>
    <cfRule type="containsText" dxfId="227" priority="97" operator="containsText" text="Media">
      <formula>NOT(ISERROR(SEARCH("Media",E70)))</formula>
    </cfRule>
    <cfRule type="containsText" dxfId="226" priority="98" operator="containsText" text="Baja">
      <formula>NOT(ISERROR(SEARCH("Baja",E70)))</formula>
    </cfRule>
    <cfRule type="containsText" dxfId="225" priority="99" operator="containsText" text="Muy baja">
      <formula>NOT(ISERROR(SEARCH("Muy baja",E70)))</formula>
    </cfRule>
    <cfRule type="cellIs" dxfId="224" priority="102" operator="between">
      <formula>1</formula>
      <formula>2</formula>
    </cfRule>
    <cfRule type="cellIs" dxfId="223" priority="103" operator="between">
      <formula>0</formula>
      <formula>2</formula>
    </cfRule>
  </conditionalFormatting>
  <conditionalFormatting sqref="I70:I79">
    <cfRule type="containsText" dxfId="222" priority="67" operator="containsText" text="Muy Baja">
      <formula>NOT(ISERROR(SEARCH("Muy Baja",I70)))</formula>
    </cfRule>
    <cfRule type="containsText" dxfId="221" priority="68" operator="containsText" text="Muy Alta">
      <formula>NOT(ISERROR(SEARCH("Muy Alta",I70)))</formula>
    </cfRule>
    <cfRule type="containsText" dxfId="220" priority="69" operator="containsText" text="Alta">
      <formula>NOT(ISERROR(SEARCH("Alta",I70)))</formula>
    </cfRule>
    <cfRule type="containsText" dxfId="219" priority="70" operator="containsText" text="Media">
      <formula>NOT(ISERROR(SEARCH("Media",I70)))</formula>
    </cfRule>
    <cfRule type="containsText" dxfId="218" priority="71" operator="containsText" text="Baja">
      <formula>NOT(ISERROR(SEARCH("Baja",I70)))</formula>
    </cfRule>
    <cfRule type="containsText" dxfId="217" priority="72" operator="containsText" text="Muy Baja">
      <formula>NOT(ISERROR(SEARCH("Muy Baja",I70)))</formula>
    </cfRule>
  </conditionalFormatting>
  <conditionalFormatting sqref="L70">
    <cfRule type="containsText" dxfId="216" priority="73" operator="containsText" text="Extremo">
      <formula>NOT(ISERROR(SEARCH("Extremo",L70)))</formula>
    </cfRule>
    <cfRule type="containsText" dxfId="215" priority="74" operator="containsText" text="Alto">
      <formula>NOT(ISERROR(SEARCH("Alto",L70)))</formula>
    </cfRule>
    <cfRule type="containsText" dxfId="214" priority="75" operator="containsText" text="Moderado">
      <formula>NOT(ISERROR(SEARCH("Moderado",L70)))</formula>
    </cfRule>
    <cfRule type="containsText" dxfId="213" priority="76" operator="containsText" text="Menor">
      <formula>NOT(ISERROR(SEARCH("Menor",L70)))</formula>
    </cfRule>
    <cfRule type="containsText" dxfId="212" priority="77" operator="containsText" text="Bajo">
      <formula>NOT(ISERROR(SEARCH("Bajo",L70)))</formula>
    </cfRule>
    <cfRule type="containsText" dxfId="211" priority="78" operator="containsText" text="Moderado">
      <formula>NOT(ISERROR(SEARCH("Moderado",L70)))</formula>
    </cfRule>
    <cfRule type="containsText" dxfId="210" priority="79" operator="containsText" text="Extremo">
      <formula>NOT(ISERROR(SEARCH("Extremo",L70)))</formula>
    </cfRule>
    <cfRule type="containsText" dxfId="209" priority="80" operator="containsText" text="Baja">
      <formula>NOT(ISERROR(SEARCH("Baja",L70)))</formula>
    </cfRule>
    <cfRule type="containsText" dxfId="208" priority="81" operator="containsText" text="Alto">
      <formula>NOT(ISERROR(SEARCH("Alto",L70)))</formula>
    </cfRule>
  </conditionalFormatting>
  <conditionalFormatting sqref="H70">
    <cfRule type="containsText" dxfId="207" priority="62" operator="containsText" text="Extremo">
      <formula>NOT(ISERROR(SEARCH("Extremo",H70)))</formula>
    </cfRule>
    <cfRule type="containsText" dxfId="206" priority="63" operator="containsText" text="Alto">
      <formula>NOT(ISERROR(SEARCH("Alto",H70)))</formula>
    </cfRule>
    <cfRule type="containsText" dxfId="205" priority="64" operator="containsText" text="Bajo">
      <formula>NOT(ISERROR(SEARCH("Bajo",H70)))</formula>
    </cfRule>
    <cfRule type="containsText" dxfId="204" priority="65" operator="containsText" text="Moderado">
      <formula>NOT(ISERROR(SEARCH("Moderado",H70)))</formula>
    </cfRule>
    <cfRule type="containsText" dxfId="203" priority="66" operator="containsText" text="Extremo">
      <formula>NOT(ISERROR(SEARCH("Extremo",H70)))</formula>
    </cfRule>
  </conditionalFormatting>
  <conditionalFormatting sqref="M70">
    <cfRule type="containsText" dxfId="202" priority="53" operator="containsText" text="Extremo">
      <formula>NOT(ISERROR(SEARCH("Extremo",M70)))</formula>
    </cfRule>
    <cfRule type="containsText" dxfId="201" priority="54" operator="containsText" text="Alto">
      <formula>NOT(ISERROR(SEARCH("Alto",M70)))</formula>
    </cfRule>
    <cfRule type="containsText" dxfId="200" priority="55" operator="containsText" text="Moderado">
      <formula>NOT(ISERROR(SEARCH("Moderado",M70)))</formula>
    </cfRule>
    <cfRule type="containsText" dxfId="199" priority="56" operator="containsText" text="Menor">
      <formula>NOT(ISERROR(SEARCH("Menor",M70)))</formula>
    </cfRule>
    <cfRule type="containsText" dxfId="198" priority="57" operator="containsText" text="Bajo">
      <formula>NOT(ISERROR(SEARCH("Bajo",M70)))</formula>
    </cfRule>
    <cfRule type="containsText" dxfId="197" priority="58" operator="containsText" text="Moderado">
      <formula>NOT(ISERROR(SEARCH("Moderado",M70)))</formula>
    </cfRule>
    <cfRule type="containsText" dxfId="196" priority="59" operator="containsText" text="Extremo">
      <formula>NOT(ISERROR(SEARCH("Extremo",M70)))</formula>
    </cfRule>
    <cfRule type="containsText" dxfId="195" priority="60" operator="containsText" text="Baja">
      <formula>NOT(ISERROR(SEARCH("Baja",M70)))</formula>
    </cfRule>
    <cfRule type="containsText" dxfId="194" priority="61" operator="containsText" text="Alto">
      <formula>NOT(ISERROR(SEARCH("Alto",M70)))</formula>
    </cfRule>
  </conditionalFormatting>
  <conditionalFormatting sqref="J70:J79">
    <cfRule type="containsText" dxfId="193" priority="47" operator="containsText" text="Muy Baja">
      <formula>NOT(ISERROR(SEARCH("Muy Baja",J70)))</formula>
    </cfRule>
    <cfRule type="containsText" dxfId="192" priority="48" operator="containsText" text="Muy Alta">
      <formula>NOT(ISERROR(SEARCH("Muy Alta",J70)))</formula>
    </cfRule>
    <cfRule type="containsText" dxfId="191" priority="49" operator="containsText" text="Alta">
      <formula>NOT(ISERROR(SEARCH("Alta",J70)))</formula>
    </cfRule>
    <cfRule type="containsText" dxfId="190" priority="50" operator="containsText" text="Media">
      <formula>NOT(ISERROR(SEARCH("Media",J70)))</formula>
    </cfRule>
    <cfRule type="containsText" dxfId="189" priority="51" operator="containsText" text="Baja">
      <formula>NOT(ISERROR(SEARCH("Baja",J70)))</formula>
    </cfRule>
    <cfRule type="containsText" dxfId="188" priority="52" operator="containsText" text="Muy Baja">
      <formula>NOT(ISERROR(SEARCH("Muy Baja",J70)))</formula>
    </cfRule>
  </conditionalFormatting>
  <conditionalFormatting sqref="F70">
    <cfRule type="containsText" dxfId="187" priority="25" operator="containsText" text="Muy Baja">
      <formula>NOT(ISERROR(SEARCH("Muy Baja",F70)))</formula>
    </cfRule>
    <cfRule type="containsText" dxfId="186" priority="26" operator="containsText" text="Baja">
      <formula>NOT(ISERROR(SEARCH("Baja",F70)))</formula>
    </cfRule>
    <cfRule type="containsText" dxfId="185" priority="27" operator="containsText" text="Muy Alta">
      <formula>NOT(ISERROR(SEARCH("Muy Alta",F70)))</formula>
    </cfRule>
    <cfRule type="containsText" dxfId="184" priority="28" operator="containsText" text="Alta">
      <formula>NOT(ISERROR(SEARCH("Alta",F70)))</formula>
    </cfRule>
    <cfRule type="containsText" dxfId="183" priority="29" operator="containsText" text="Media">
      <formula>NOT(ISERROR(SEARCH("Media",F70)))</formula>
    </cfRule>
    <cfRule type="containsText" dxfId="182" priority="30" operator="containsText" text="Media">
      <formula>NOT(ISERROR(SEARCH("Media",F70)))</formula>
    </cfRule>
    <cfRule type="containsText" dxfId="181" priority="31" operator="containsText" text="Media">
      <formula>NOT(ISERROR(SEARCH("Media",F70)))</formula>
    </cfRule>
    <cfRule type="containsText" dxfId="180" priority="32" operator="containsText" text="Muy Baja">
      <formula>NOT(ISERROR(SEARCH("Muy Baja",F70)))</formula>
    </cfRule>
    <cfRule type="containsText" dxfId="179" priority="33" operator="containsText" text="Baja">
      <formula>NOT(ISERROR(SEARCH("Baja",F70)))</formula>
    </cfRule>
    <cfRule type="containsText" dxfId="178" priority="34" operator="containsText" text="Muy Baja">
      <formula>NOT(ISERROR(SEARCH("Muy Baja",F70)))</formula>
    </cfRule>
    <cfRule type="containsText" dxfId="177" priority="35" operator="containsText" text="Muy Baja">
      <formula>NOT(ISERROR(SEARCH("Muy Baja",F70)))</formula>
    </cfRule>
    <cfRule type="containsText" dxfId="176" priority="36" operator="containsText" text="Muy Baja">
      <formula>NOT(ISERROR(SEARCH("Muy Baja",F70)))</formula>
    </cfRule>
    <cfRule type="containsText" dxfId="175" priority="37" operator="containsText" text="Muy Baja'Tabla probabilidad'!">
      <formula>NOT(ISERROR(SEARCH("Muy Baja'Tabla probabilidad'!",F70)))</formula>
    </cfRule>
    <cfRule type="containsText" dxfId="174" priority="38" operator="containsText" text="Muy bajo">
      <formula>NOT(ISERROR(SEARCH("Muy bajo",F70)))</formula>
    </cfRule>
    <cfRule type="containsText" dxfId="173" priority="39" operator="containsText" text="Alta">
      <formula>NOT(ISERROR(SEARCH("Alta",F70)))</formula>
    </cfRule>
    <cfRule type="containsText" dxfId="172" priority="40" operator="containsText" text="Media">
      <formula>NOT(ISERROR(SEARCH("Media",F70)))</formula>
    </cfRule>
    <cfRule type="containsText" dxfId="171" priority="41" operator="containsText" text="Baja">
      <formula>NOT(ISERROR(SEARCH("Baja",F70)))</formula>
    </cfRule>
    <cfRule type="containsText" dxfId="170" priority="42" operator="containsText" text="Muy baja">
      <formula>NOT(ISERROR(SEARCH("Muy baja",F70)))</formula>
    </cfRule>
    <cfRule type="cellIs" dxfId="169" priority="45" operator="between">
      <formula>1</formula>
      <formula>2</formula>
    </cfRule>
    <cfRule type="cellIs" dxfId="168" priority="46" operator="between">
      <formula>0</formula>
      <formula>2</formula>
    </cfRule>
  </conditionalFormatting>
  <conditionalFormatting sqref="G70">
    <cfRule type="containsText" dxfId="167" priority="20" operator="containsText" text="Extremo">
      <formula>NOT(ISERROR(SEARCH("Extremo",G70)))</formula>
    </cfRule>
    <cfRule type="containsText" dxfId="166" priority="21" operator="containsText" text="Alto">
      <formula>NOT(ISERROR(SEARCH("Alto",G70)))</formula>
    </cfRule>
    <cfRule type="containsText" dxfId="165" priority="22" operator="containsText" text="Bajo">
      <formula>NOT(ISERROR(SEARCH("Bajo",G70)))</formula>
    </cfRule>
    <cfRule type="containsText" dxfId="164" priority="23" operator="containsText" text="Moderado">
      <formula>NOT(ISERROR(SEARCH("Moderado",G70)))</formula>
    </cfRule>
    <cfRule type="containsText" dxfId="163" priority="24" operator="containsText" text="Extremo">
      <formula>NOT(ISERROR(SEARCH("Extremo",G70)))</formula>
    </cfRule>
  </conditionalFormatting>
  <conditionalFormatting sqref="K70:K79">
    <cfRule type="containsText" dxfId="162" priority="15" operator="containsText" text="Catastrófico">
      <formula>NOT(ISERROR(SEARCH("Catastrófico",K70)))</formula>
    </cfRule>
    <cfRule type="containsText" dxfId="161" priority="16" operator="containsText" text="Moderado">
      <formula>NOT(ISERROR(SEARCH("Moderado",K70)))</formula>
    </cfRule>
    <cfRule type="containsText" dxfId="160" priority="17" operator="containsText" text="Menor">
      <formula>NOT(ISERROR(SEARCH("Menor",K70)))</formula>
    </cfRule>
    <cfRule type="containsText" dxfId="159" priority="18" operator="containsText" text="Leve">
      <formula>NOT(ISERROR(SEARCH("Leve",K70)))</formula>
    </cfRule>
    <cfRule type="containsText" dxfId="158" priority="19" operator="containsText" text="Mayor">
      <formula>NOT(ISERROR(SEARCH("Mayor",K70)))</formula>
    </cfRule>
  </conditionalFormatting>
  <conditionalFormatting sqref="K60:K69">
    <cfRule type="containsText" dxfId="157" priority="10" operator="containsText" text="Catastrófico">
      <formula>NOT(ISERROR(SEARCH("Catastrófico",K60)))</formula>
    </cfRule>
    <cfRule type="containsText" dxfId="156" priority="11" operator="containsText" text="Moderado">
      <formula>NOT(ISERROR(SEARCH("Moderado",K60)))</formula>
    </cfRule>
    <cfRule type="containsText" dxfId="155" priority="12" operator="containsText" text="Menor">
      <formula>NOT(ISERROR(SEARCH("Menor",K60)))</formula>
    </cfRule>
    <cfRule type="containsText" dxfId="154" priority="13" operator="containsText" text="Leve">
      <formula>NOT(ISERROR(SEARCH("Leve",K60)))</formula>
    </cfRule>
    <cfRule type="containsText" dxfId="153" priority="14" operator="containsText" text="Mayor">
      <formula>NOT(ISERROR(SEARCH("Mayor",K60)))</formula>
    </cfRule>
  </conditionalFormatting>
  <conditionalFormatting sqref="M60">
    <cfRule type="containsText" dxfId="152" priority="1" operator="containsText" text="Extremo">
      <formula>NOT(ISERROR(SEARCH("Extremo",M60)))</formula>
    </cfRule>
    <cfRule type="containsText" dxfId="151" priority="2" operator="containsText" text="Alto">
      <formula>NOT(ISERROR(SEARCH("Alto",M60)))</formula>
    </cfRule>
    <cfRule type="containsText" dxfId="150" priority="3" operator="containsText" text="Moderado">
      <formula>NOT(ISERROR(SEARCH("Moderado",M60)))</formula>
    </cfRule>
    <cfRule type="containsText" dxfId="149" priority="4" operator="containsText" text="Menor">
      <formula>NOT(ISERROR(SEARCH("Menor",M60)))</formula>
    </cfRule>
    <cfRule type="containsText" dxfId="148" priority="5" operator="containsText" text="Bajo">
      <formula>NOT(ISERROR(SEARCH("Bajo",M60)))</formula>
    </cfRule>
    <cfRule type="containsText" dxfId="147" priority="6" operator="containsText" text="Moderado">
      <formula>NOT(ISERROR(SEARCH("Moderado",M60)))</formula>
    </cfRule>
    <cfRule type="containsText" dxfId="146" priority="7" operator="containsText" text="Extremo">
      <formula>NOT(ISERROR(SEARCH("Extremo",M60)))</formula>
    </cfRule>
    <cfRule type="containsText" dxfId="145" priority="8" operator="containsText" text="Baja">
      <formula>NOT(ISERROR(SEARCH("Baja",M60)))</formula>
    </cfRule>
    <cfRule type="containsText" dxfId="144" priority="9" operator="containsText" text="Alto">
      <formula>NOT(ISERROR(SEARCH("Alto",M60)))</formula>
    </cfRule>
  </conditionalFormatting>
  <dataValidations count="1">
    <dataValidation type="list" allowBlank="1" showInputMessage="1" showErrorMessage="1" sqref="C50:C79 D10:D49">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66" operator="containsText" id="{E50DE147-7B2A-40A6-95D7-AEA96FC942F8}">
            <xm:f>NOT(ISERROR(SEARCH('8- Politicas de admiistracion '!$B$5,F10)))</xm:f>
            <xm:f>'8- Politicas de admiistracion '!$B$5</xm:f>
            <x14:dxf>
              <font>
                <color rgb="FF006100"/>
              </font>
              <fill>
                <patternFill>
                  <bgColor rgb="FFC6EFCE"/>
                </patternFill>
              </fill>
            </x14:dxf>
          </x14:cfRule>
          <x14:cfRule type="containsText" priority="867" operator="containsText" id="{1034B27F-53CC-4A29-BA39-C5FDB949099A}">
            <xm:f>NOT(ISERROR(SEARCH('8- Politicas de admiistracion '!$B$5,F10)))</xm:f>
            <xm:f>'8- Politicas de admiistracion '!$B$5</xm:f>
            <x14:dxf>
              <font>
                <color rgb="FF9C0006"/>
              </font>
              <fill>
                <patternFill>
                  <bgColor rgb="FFFFC7CE"/>
                </patternFill>
              </fill>
            </x14:dxf>
          </x14:cfRule>
          <xm:sqref>F10 F20 F30</xm:sqref>
        </x14:conditionalFormatting>
        <x14:conditionalFormatting xmlns:xm="http://schemas.microsoft.com/office/excel/2006/main">
          <x14:cfRule type="containsText" priority="529" operator="containsText" id="{ACC5F6FE-5C7E-452C-A208-0812ACB0A805}">
            <xm:f>NOT(ISERROR(SEARCH('8- Politicas de admiistracion '!$B$5,F40)))</xm:f>
            <xm:f>'8- Politicas de admiistracion '!$B$5</xm:f>
            <x14:dxf>
              <font>
                <color rgb="FF006100"/>
              </font>
              <fill>
                <patternFill>
                  <bgColor rgb="FFC6EFCE"/>
                </patternFill>
              </fill>
            </x14:dxf>
          </x14:cfRule>
          <x14:cfRule type="containsText" priority="530" operator="containsText" id="{B831CABB-F204-4517-8C36-11B8DF72AF51}">
            <xm:f>NOT(ISERROR(SEARCH('8- Politicas de admiistracion '!$B$5,F40)))</xm:f>
            <xm:f>'8- Politicas de admiistracion '!$B$5</xm:f>
            <x14:dxf>
              <font>
                <color rgb="FF9C0006"/>
              </font>
              <fill>
                <patternFill>
                  <bgColor rgb="FFFFC7CE"/>
                </patternFill>
              </fill>
            </x14:dxf>
          </x14:cfRule>
          <xm:sqref>F40</xm:sqref>
        </x14:conditionalFormatting>
        <x14:conditionalFormatting xmlns:xm="http://schemas.microsoft.com/office/excel/2006/main">
          <x14:cfRule type="containsText" priority="423" operator="containsText" id="{8C0AAAC1-2F65-48CC-A81D-BF6A4DEAFCA6}">
            <xm:f>NOT(ISERROR(SEARCH('8- Politicas de admiistracion '!$B$5,E50)))</xm:f>
            <xm:f>'8- Politicas de admiistracion '!$B$5</xm:f>
            <x14:dxf>
              <font>
                <color rgb="FF006100"/>
              </font>
              <fill>
                <patternFill>
                  <bgColor rgb="FFC6EFCE"/>
                </patternFill>
              </fill>
            </x14:dxf>
          </x14:cfRule>
          <x14:cfRule type="containsText" priority="424" operator="containsText" id="{F310AAA6-7557-4D93-9500-F7787D08AFB1}">
            <xm:f>NOT(ISERROR(SEARCH('8- Politicas de admiistracion '!$B$5,E50)))</xm:f>
            <xm:f>'8- Politicas de admiistracion '!$B$5</xm:f>
            <x14:dxf>
              <font>
                <color rgb="FF9C0006"/>
              </font>
              <fill>
                <patternFill>
                  <bgColor rgb="FFFFC7CE"/>
                </patternFill>
              </fill>
            </x14:dxf>
          </x14:cfRule>
          <xm:sqref>E50</xm:sqref>
        </x14:conditionalFormatting>
        <x14:conditionalFormatting xmlns:xm="http://schemas.microsoft.com/office/excel/2006/main">
          <x14:cfRule type="containsText" priority="259" operator="containsText" id="{0C0F7C2D-3E30-46D4-8354-1377FC20B8A8}">
            <xm:f>NOT(ISERROR(SEARCH('8- Politicas de admiistracion '!$B$5,F50)))</xm:f>
            <xm:f>'8- Politicas de admiistracion '!$B$5</xm:f>
            <x14:dxf>
              <font>
                <color rgb="FF006100"/>
              </font>
              <fill>
                <patternFill>
                  <bgColor rgb="FFC6EFCE"/>
                </patternFill>
              </fill>
            </x14:dxf>
          </x14:cfRule>
          <x14:cfRule type="containsText" priority="260" operator="containsText" id="{5B55A60B-3F8B-44FD-B0EA-1328875F57DD}">
            <xm:f>NOT(ISERROR(SEARCH('8- Politicas de admiistracion '!$B$5,F50)))</xm:f>
            <xm:f>'8- Politicas de admiistracion '!$B$5</xm:f>
            <x14:dxf>
              <font>
                <color rgb="FF9C0006"/>
              </font>
              <fill>
                <patternFill>
                  <bgColor rgb="FFFFC7CE"/>
                </patternFill>
              </fill>
            </x14:dxf>
          </x14:cfRule>
          <xm:sqref>F50</xm:sqref>
        </x14:conditionalFormatting>
        <x14:conditionalFormatting xmlns:xm="http://schemas.microsoft.com/office/excel/2006/main">
          <x14:cfRule type="containsText" priority="200" operator="containsText" id="{8DAE0FF5-C497-46DB-AE53-1E6CFC04A066}">
            <xm:f>NOT(ISERROR(SEARCH('8- Politicas de admiistracion '!$B$5,E60)))</xm:f>
            <xm:f>'8- Politicas de admiistracion '!$B$5</xm:f>
            <x14:dxf>
              <font>
                <color rgb="FF006100"/>
              </font>
              <fill>
                <patternFill>
                  <bgColor rgb="FFC6EFCE"/>
                </patternFill>
              </fill>
            </x14:dxf>
          </x14:cfRule>
          <x14:cfRule type="containsText" priority="201" operator="containsText" id="{FDB4F6F7-749C-4FB6-97DE-5F069F46B9CA}">
            <xm:f>NOT(ISERROR(SEARCH('8- Politicas de admiistracion '!$B$5,E60)))</xm:f>
            <xm:f>'8- Politicas de admiistracion '!$B$5</xm:f>
            <x14:dxf>
              <font>
                <color rgb="FF9C0006"/>
              </font>
              <fill>
                <patternFill>
                  <bgColor rgb="FFFFC7CE"/>
                </patternFill>
              </fill>
            </x14:dxf>
          </x14:cfRule>
          <xm:sqref>E60</xm:sqref>
        </x14:conditionalFormatting>
        <x14:conditionalFormatting xmlns:xm="http://schemas.microsoft.com/office/excel/2006/main">
          <x14:cfRule type="containsText" priority="138" operator="containsText" id="{A0F5F768-E921-4F92-9F60-A6501A8FCF0A}">
            <xm:f>NOT(ISERROR(SEARCH('8- Politicas de admiistracion '!$B$5,F60)))</xm:f>
            <xm:f>'8- Politicas de admiistracion '!$B$5</xm:f>
            <x14:dxf>
              <font>
                <color rgb="FF006100"/>
              </font>
              <fill>
                <patternFill>
                  <bgColor rgb="FFC6EFCE"/>
                </patternFill>
              </fill>
            </x14:dxf>
          </x14:cfRule>
          <x14:cfRule type="containsText" priority="139" operator="containsText" id="{59628319-FEDE-4204-B6B8-A74D2529C84D}">
            <xm:f>NOT(ISERROR(SEARCH('8- Politicas de admiistracion '!$B$5,F60)))</xm:f>
            <xm:f>'8- Politicas de admiistracion '!$B$5</xm:f>
            <x14:dxf>
              <font>
                <color rgb="FF9C0006"/>
              </font>
              <fill>
                <patternFill>
                  <bgColor rgb="FFFFC7CE"/>
                </patternFill>
              </fill>
            </x14:dxf>
          </x14:cfRule>
          <xm:sqref>F60</xm:sqref>
        </x14:conditionalFormatting>
        <x14:conditionalFormatting xmlns:xm="http://schemas.microsoft.com/office/excel/2006/main">
          <x14:cfRule type="containsText" priority="100" operator="containsText" id="{23BE2526-0D28-4976-980A-2A730DBFD66C}">
            <xm:f>NOT(ISERROR(SEARCH('8- Politicas de admiistracion '!$B$5,E70)))</xm:f>
            <xm:f>'8- Politicas de admiistracion '!$B$5</xm:f>
            <x14:dxf>
              <font>
                <color rgb="FF006100"/>
              </font>
              <fill>
                <patternFill>
                  <bgColor rgb="FFC6EFCE"/>
                </patternFill>
              </fill>
            </x14:dxf>
          </x14:cfRule>
          <x14:cfRule type="containsText" priority="101" operator="containsText" id="{036E7170-C8CD-476D-90C6-F8CCC821891B}">
            <xm:f>NOT(ISERROR(SEARCH('8- Politicas de admiistracion '!$B$5,E70)))</xm:f>
            <xm:f>'8- Politicas de admiistracion '!$B$5</xm:f>
            <x14:dxf>
              <font>
                <color rgb="FF9C0006"/>
              </font>
              <fill>
                <patternFill>
                  <bgColor rgb="FFFFC7CE"/>
                </patternFill>
              </fill>
            </x14:dxf>
          </x14:cfRule>
          <xm:sqref>E70</xm:sqref>
        </x14:conditionalFormatting>
        <x14:conditionalFormatting xmlns:xm="http://schemas.microsoft.com/office/excel/2006/main">
          <x14:cfRule type="containsText" priority="43" operator="containsText" id="{738565FD-5384-4D44-B3DB-7C36ADA15E5A}">
            <xm:f>NOT(ISERROR(SEARCH('8- Politicas de admiistracion '!$B$5,F70)))</xm:f>
            <xm:f>'8- Politicas de admiistracion '!$B$5</xm:f>
            <x14:dxf>
              <font>
                <color rgb="FF006100"/>
              </font>
              <fill>
                <patternFill>
                  <bgColor rgb="FFC6EFCE"/>
                </patternFill>
              </fill>
            </x14:dxf>
          </x14:cfRule>
          <x14:cfRule type="containsText" priority="44" operator="containsText" id="{B0E3D588-7BB6-4038-B9DB-FA347AE1A2FD}">
            <xm:f>NOT(ISERROR(SEARCH('8- Politicas de admiistracion '!$B$5,F70)))</xm:f>
            <xm:f>'8- Politicas de admiistracion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18"/>
  <sheetViews>
    <sheetView zoomScale="70" zoomScaleNormal="70" workbookViewId="0">
      <selection activeCell="M35" sqref="M35"/>
    </sheetView>
  </sheetViews>
  <sheetFormatPr baseColWidth="10" defaultColWidth="11.42578125" defaultRowHeight="15"/>
  <cols>
    <col min="2" max="2" width="24.28515625" customWidth="1"/>
    <col min="3" max="3" width="62.85546875" customWidth="1"/>
    <col min="4" max="4" width="10.28515625" bestFit="1" customWidth="1"/>
    <col min="5" max="5" width="84.28515625" style="42"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39"/>
    </row>
    <row r="2" spans="1:137" ht="24" thickBot="1">
      <c r="A2" s="2"/>
      <c r="B2" s="672" t="s">
        <v>379</v>
      </c>
      <c r="C2" s="672"/>
      <c r="D2" s="672"/>
      <c r="E2" s="672"/>
      <c r="F2" s="75"/>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0"/>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0"/>
      <c r="C4" s="51" t="s">
        <v>380</v>
      </c>
      <c r="D4" s="51"/>
      <c r="E4" s="51" t="s">
        <v>381</v>
      </c>
      <c r="F4" s="52"/>
      <c r="G4" s="2"/>
      <c r="H4" s="2"/>
      <c r="I4" s="2"/>
      <c r="J4" s="2"/>
      <c r="K4" s="2"/>
      <c r="L4" s="2"/>
      <c r="M4" s="2"/>
      <c r="N4" s="2"/>
      <c r="O4" s="2"/>
      <c r="P4" s="2"/>
      <c r="Q4" s="2"/>
      <c r="R4" s="2"/>
      <c r="S4" s="2"/>
      <c r="T4" s="2"/>
      <c r="U4" s="2"/>
      <c r="V4" s="2"/>
      <c r="W4" s="2"/>
      <c r="X4" s="2"/>
      <c r="Y4" s="2"/>
      <c r="Z4" s="2"/>
      <c r="AA4" s="2"/>
      <c r="AB4" s="2"/>
      <c r="AC4" s="2"/>
      <c r="AD4" s="2"/>
      <c r="AE4" s="2"/>
    </row>
    <row r="5" spans="1:137" ht="40.5">
      <c r="A5" s="2"/>
      <c r="B5" s="50"/>
      <c r="C5" s="51" t="s">
        <v>382</v>
      </c>
      <c r="D5" s="51"/>
      <c r="E5" s="53" t="s">
        <v>383</v>
      </c>
      <c r="F5" s="51" t="s">
        <v>381</v>
      </c>
      <c r="G5" s="2"/>
      <c r="H5" s="2"/>
      <c r="I5" s="2"/>
      <c r="J5" s="2"/>
      <c r="K5" s="2"/>
      <c r="L5" s="2"/>
      <c r="M5" s="2"/>
      <c r="N5" s="2"/>
      <c r="O5" s="2"/>
      <c r="P5" s="2"/>
      <c r="Q5" s="2"/>
      <c r="R5" s="2"/>
      <c r="S5" s="2"/>
      <c r="T5" s="2"/>
      <c r="U5" s="2"/>
      <c r="V5" s="2"/>
      <c r="W5" s="2"/>
      <c r="X5" s="2"/>
      <c r="Y5" s="2"/>
      <c r="Z5" s="2"/>
      <c r="AA5" s="2"/>
      <c r="AB5" s="2"/>
      <c r="AC5" s="2"/>
      <c r="AD5" s="2"/>
      <c r="AE5" s="2"/>
    </row>
    <row r="6" spans="1:137" ht="20.25">
      <c r="A6" s="2"/>
      <c r="B6" s="54" t="s">
        <v>384</v>
      </c>
      <c r="C6" s="97" t="s">
        <v>385</v>
      </c>
      <c r="D6" s="55">
        <v>0.04</v>
      </c>
      <c r="E6" s="56" t="s">
        <v>386</v>
      </c>
      <c r="F6" s="57">
        <v>1</v>
      </c>
      <c r="G6" s="2"/>
      <c r="H6" s="43"/>
      <c r="I6" s="2"/>
      <c r="J6" s="2"/>
      <c r="K6" s="2"/>
      <c r="L6" s="2"/>
      <c r="M6" s="2"/>
      <c r="N6" s="2"/>
      <c r="O6" s="2"/>
      <c r="P6" s="2"/>
      <c r="Q6" s="2"/>
      <c r="R6" s="2"/>
      <c r="S6" s="2"/>
      <c r="T6" s="2"/>
      <c r="U6" s="2"/>
      <c r="V6" s="2"/>
      <c r="W6" s="2"/>
      <c r="X6" s="2"/>
      <c r="Y6" s="2"/>
      <c r="Z6" s="2"/>
      <c r="AA6" s="2"/>
      <c r="AB6" s="2"/>
      <c r="AC6" s="2"/>
      <c r="AD6" s="2"/>
      <c r="AE6" s="2"/>
    </row>
    <row r="7" spans="1:137" ht="20.25">
      <c r="A7" s="2"/>
      <c r="B7" s="58" t="s">
        <v>387</v>
      </c>
      <c r="C7" s="97" t="s">
        <v>388</v>
      </c>
      <c r="D7" s="55">
        <v>0.09</v>
      </c>
      <c r="E7" s="56" t="s">
        <v>389</v>
      </c>
      <c r="F7" s="57">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59" t="s">
        <v>390</v>
      </c>
      <c r="C8" s="97" t="s">
        <v>391</v>
      </c>
      <c r="D8" s="55">
        <v>0.28999999999999998</v>
      </c>
      <c r="E8" s="56" t="s">
        <v>392</v>
      </c>
      <c r="F8" s="57">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0" t="s">
        <v>393</v>
      </c>
      <c r="C9" s="97" t="s">
        <v>394</v>
      </c>
      <c r="D9" s="55">
        <v>0.49</v>
      </c>
      <c r="E9" s="56" t="s">
        <v>395</v>
      </c>
      <c r="F9" s="57">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1" t="s">
        <v>396</v>
      </c>
      <c r="C10" s="97" t="s">
        <v>397</v>
      </c>
      <c r="D10" s="55">
        <v>1</v>
      </c>
      <c r="E10" s="56" t="s">
        <v>398</v>
      </c>
      <c r="F10" s="57">
        <v>5</v>
      </c>
      <c r="G10" s="2"/>
      <c r="H10" s="2"/>
      <c r="I10" s="81" t="s">
        <v>399</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1"/>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39"/>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39"/>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73" t="s">
        <v>400</v>
      </c>
      <c r="C14" s="673"/>
      <c r="D14" s="673"/>
      <c r="E14" s="673"/>
      <c r="F14" s="86"/>
      <c r="G14" s="49"/>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85"/>
      <c r="C15" s="85"/>
      <c r="D15" s="85"/>
      <c r="E15" s="85"/>
      <c r="F15" s="8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65" customFormat="1" ht="20.25">
      <c r="A16" s="63"/>
      <c r="B16" s="88"/>
      <c r="C16" s="675" t="s">
        <v>287</v>
      </c>
      <c r="D16" s="675"/>
      <c r="E16" s="675"/>
      <c r="F16" s="89"/>
      <c r="G16" s="63"/>
      <c r="H16" s="63"/>
      <c r="I16" s="82" t="s">
        <v>282</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row>
    <row r="17" spans="1:137" s="65" customFormat="1" ht="40.5" customHeight="1">
      <c r="A17" s="63"/>
      <c r="B17" s="54" t="s">
        <v>401</v>
      </c>
      <c r="C17" s="674" t="s">
        <v>328</v>
      </c>
      <c r="D17" s="674"/>
      <c r="E17" s="674"/>
      <c r="F17" s="90">
        <v>1</v>
      </c>
      <c r="G17" s="63"/>
      <c r="H17" s="63"/>
      <c r="I17" s="81" t="s">
        <v>287</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row>
    <row r="18" spans="1:137" s="65" customFormat="1" ht="20.25">
      <c r="A18" s="63"/>
      <c r="B18" s="58" t="s">
        <v>402</v>
      </c>
      <c r="C18" s="674" t="s">
        <v>403</v>
      </c>
      <c r="D18" s="674"/>
      <c r="E18" s="674"/>
      <c r="F18" s="90">
        <v>2</v>
      </c>
      <c r="G18" s="63"/>
      <c r="H18" s="63"/>
      <c r="I18" s="81" t="s">
        <v>321</v>
      </c>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row>
    <row r="19" spans="1:137" s="65" customFormat="1" ht="30">
      <c r="A19" s="63"/>
      <c r="B19" s="59" t="s">
        <v>404</v>
      </c>
      <c r="C19" s="674" t="s">
        <v>288</v>
      </c>
      <c r="D19" s="674"/>
      <c r="E19" s="674"/>
      <c r="F19" s="90">
        <v>3</v>
      </c>
      <c r="G19" s="63"/>
      <c r="H19" s="63"/>
      <c r="I19" s="81" t="s">
        <v>290</v>
      </c>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row>
    <row r="20" spans="1:137" s="65" customFormat="1" ht="30">
      <c r="A20" s="63"/>
      <c r="B20" s="60" t="s">
        <v>405</v>
      </c>
      <c r="C20" s="674" t="s">
        <v>297</v>
      </c>
      <c r="D20" s="674"/>
      <c r="E20" s="674"/>
      <c r="F20" s="90">
        <v>4</v>
      </c>
      <c r="G20" s="63"/>
      <c r="H20" s="63"/>
      <c r="I20" s="81" t="s">
        <v>406</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row>
    <row r="21" spans="1:137" s="65" customFormat="1" ht="60.6" customHeight="1">
      <c r="A21" s="63"/>
      <c r="B21" s="61" t="s">
        <v>407</v>
      </c>
      <c r="C21" s="674" t="s">
        <v>408</v>
      </c>
      <c r="D21" s="674"/>
      <c r="E21" s="674"/>
      <c r="F21" s="90">
        <v>5</v>
      </c>
      <c r="G21" s="63"/>
      <c r="H21" s="63"/>
      <c r="I21" s="81" t="str">
        <f>C48</f>
        <v>Interrupción o afectación en la prestación del servicio administrativo</v>
      </c>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row>
    <row r="22" spans="1:137" s="65" customFormat="1" ht="20.25">
      <c r="A22" s="63"/>
      <c r="B22" s="71"/>
      <c r="C22" s="62"/>
      <c r="D22" s="62"/>
      <c r="E22" s="62"/>
      <c r="F22" s="72"/>
      <c r="G22" s="63"/>
      <c r="H22" s="63"/>
      <c r="I22" s="81" t="str">
        <f>C56</f>
        <v>Afectación Ambiental</v>
      </c>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row>
    <row r="23" spans="1:137" s="65" customFormat="1" ht="20.25">
      <c r="A23" s="63"/>
      <c r="B23" s="71"/>
      <c r="C23" s="62"/>
      <c r="D23" s="62"/>
      <c r="E23" s="62"/>
      <c r="F23" s="7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row>
    <row r="24" spans="1:137" s="65" customFormat="1" ht="20.25">
      <c r="A24" s="63"/>
      <c r="B24" s="64"/>
      <c r="C24" s="676" t="s">
        <v>321</v>
      </c>
      <c r="D24" s="676"/>
      <c r="E24" s="676"/>
      <c r="F24" s="72"/>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row>
    <row r="25" spans="1:137" s="65" customFormat="1" ht="20.25">
      <c r="A25" s="63"/>
      <c r="B25" s="66" t="s">
        <v>401</v>
      </c>
      <c r="C25" s="674" t="s">
        <v>409</v>
      </c>
      <c r="D25" s="674"/>
      <c r="E25" s="674"/>
      <c r="F25" s="90">
        <v>1</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row>
    <row r="26" spans="1:137" s="65" customFormat="1" ht="20.25">
      <c r="A26" s="63"/>
      <c r="B26" s="67" t="s">
        <v>402</v>
      </c>
      <c r="C26" s="674" t="s">
        <v>329</v>
      </c>
      <c r="D26" s="674"/>
      <c r="E26" s="674"/>
      <c r="F26" s="90">
        <v>2</v>
      </c>
      <c r="G26" s="63"/>
      <c r="H26" s="63"/>
      <c r="I26" s="71"/>
      <c r="J26" s="71"/>
      <c r="K26" s="71"/>
      <c r="L26" s="71"/>
      <c r="M26" s="71"/>
      <c r="N26" s="71"/>
      <c r="O26" s="71"/>
      <c r="P26" s="71"/>
      <c r="Q26" s="71"/>
      <c r="R26" s="71"/>
      <c r="S26" s="71"/>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row>
    <row r="27" spans="1:137" s="65" customFormat="1" ht="20.25">
      <c r="A27" s="63"/>
      <c r="B27" s="68" t="s">
        <v>404</v>
      </c>
      <c r="C27" s="674" t="s">
        <v>333</v>
      </c>
      <c r="D27" s="674"/>
      <c r="E27" s="674"/>
      <c r="F27" s="90">
        <v>3</v>
      </c>
      <c r="G27" s="63"/>
      <c r="H27" s="63"/>
      <c r="I27" s="71" t="e" cm="1">
        <f t="array" aca="1" ref="I27:I31" ca="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#NAME?</v>
      </c>
      <c r="J27" s="71"/>
      <c r="K27" s="71"/>
      <c r="L27" s="71"/>
      <c r="M27" s="71"/>
      <c r="N27" s="71"/>
      <c r="O27" s="71"/>
      <c r="P27" s="71"/>
      <c r="Q27" s="71"/>
      <c r="R27" s="71"/>
      <c r="S27" s="71"/>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row>
    <row r="28" spans="1:137" s="65" customFormat="1" ht="20.25">
      <c r="A28" s="63"/>
      <c r="B28" s="69" t="s">
        <v>405</v>
      </c>
      <c r="C28" s="674" t="s">
        <v>410</v>
      </c>
      <c r="D28" s="674"/>
      <c r="E28" s="674"/>
      <c r="F28" s="90">
        <v>4</v>
      </c>
      <c r="G28" s="63"/>
      <c r="H28" s="63"/>
      <c r="I28" s="71" t="e">
        <f ca="1"/>
        <v>#NAME?</v>
      </c>
      <c r="J28" s="71"/>
      <c r="K28" s="71"/>
      <c r="L28" s="71"/>
      <c r="M28" s="71"/>
      <c r="N28" s="71"/>
      <c r="O28" s="71"/>
      <c r="P28" s="71"/>
      <c r="Q28" s="71"/>
      <c r="R28" s="71"/>
      <c r="S28" s="71"/>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row>
    <row r="29" spans="1:137" s="65" customFormat="1" ht="20.25">
      <c r="A29" s="63"/>
      <c r="B29" s="70" t="s">
        <v>407</v>
      </c>
      <c r="C29" s="674" t="s">
        <v>322</v>
      </c>
      <c r="D29" s="674"/>
      <c r="E29" s="674"/>
      <c r="F29" s="90">
        <v>5</v>
      </c>
      <c r="G29" s="63"/>
      <c r="H29" s="63"/>
      <c r="I29" s="71" t="e">
        <f ca="1"/>
        <v>#NAME?</v>
      </c>
      <c r="J29" s="71"/>
      <c r="K29" s="71"/>
      <c r="L29" s="71"/>
      <c r="M29" s="71"/>
      <c r="N29" s="71"/>
      <c r="O29" s="71"/>
      <c r="P29" s="71"/>
      <c r="Q29" s="71"/>
      <c r="R29" s="71"/>
      <c r="S29" s="71"/>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row>
    <row r="30" spans="1:137" s="65" customFormat="1" ht="20.25">
      <c r="A30" s="63"/>
      <c r="B30" s="71"/>
      <c r="C30" s="62"/>
      <c r="D30" s="62"/>
      <c r="E30" s="62"/>
      <c r="F30" s="72"/>
      <c r="G30" s="63"/>
      <c r="H30" s="63"/>
      <c r="I30" s="71" t="e">
        <f ca="1"/>
        <v>#NAME?</v>
      </c>
      <c r="J30" s="71"/>
      <c r="K30" s="71"/>
      <c r="L30" s="71"/>
      <c r="M30" s="71"/>
      <c r="N30" s="71"/>
      <c r="O30" s="71"/>
      <c r="P30" s="71"/>
      <c r="Q30" s="71"/>
      <c r="R30" s="71"/>
      <c r="S30" s="71"/>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row>
    <row r="31" spans="1:137" s="63" customFormat="1" ht="20.25">
      <c r="B31" s="73"/>
      <c r="C31" s="73"/>
      <c r="D31" s="73"/>
      <c r="E31" s="73"/>
      <c r="F31" s="72"/>
      <c r="I31" s="71" t="e">
        <f ca="1"/>
        <v>#NAME?</v>
      </c>
      <c r="J31" s="71"/>
      <c r="K31" s="71"/>
      <c r="L31" s="71"/>
      <c r="M31" s="71"/>
      <c r="N31" s="71"/>
      <c r="O31" s="71"/>
      <c r="P31" s="71"/>
      <c r="Q31" s="71"/>
      <c r="R31" s="71"/>
      <c r="S31" s="71"/>
    </row>
    <row r="32" spans="1:137" s="63" customFormat="1" ht="20.25">
      <c r="B32" s="88"/>
      <c r="C32" s="675" t="s">
        <v>290</v>
      </c>
      <c r="D32" s="675"/>
      <c r="E32" s="675"/>
      <c r="F32" s="72"/>
      <c r="I32" s="71"/>
      <c r="J32" s="71"/>
      <c r="K32" s="71"/>
      <c r="L32" s="71"/>
      <c r="M32" s="71"/>
      <c r="N32" s="71"/>
      <c r="O32" s="71"/>
      <c r="P32" s="71"/>
      <c r="Q32" s="71"/>
      <c r="R32" s="71"/>
      <c r="S32" s="71"/>
    </row>
    <row r="33" spans="2:19" s="63" customFormat="1" ht="20.25">
      <c r="B33" s="54" t="s">
        <v>401</v>
      </c>
      <c r="C33" s="674" t="s">
        <v>324</v>
      </c>
      <c r="D33" s="674"/>
      <c r="E33" s="674"/>
      <c r="F33" s="91">
        <v>1</v>
      </c>
      <c r="I33" s="71"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71"/>
      <c r="K33" s="71"/>
      <c r="L33" s="71"/>
      <c r="M33" s="71"/>
      <c r="N33" s="71"/>
      <c r="O33" s="71"/>
      <c r="P33" s="71"/>
      <c r="Q33" s="71"/>
      <c r="R33" s="71"/>
      <c r="S33" s="71"/>
    </row>
    <row r="34" spans="2:19" s="63" customFormat="1" ht="20.25">
      <c r="B34" s="58" t="s">
        <v>402</v>
      </c>
      <c r="C34" s="674" t="s">
        <v>291</v>
      </c>
      <c r="D34" s="674"/>
      <c r="E34" s="674"/>
      <c r="F34" s="91">
        <v>2</v>
      </c>
      <c r="I34" s="71" t="str">
        <v xml:space="preserve">Si el hecho llegara a presentarse, tendría bajo impacto o efecto sobre la entidad.
</v>
      </c>
      <c r="J34" s="71"/>
      <c r="K34" s="71"/>
      <c r="L34" s="71"/>
      <c r="M34" s="71"/>
      <c r="N34" s="71"/>
      <c r="O34" s="71"/>
      <c r="P34" s="71"/>
      <c r="Q34" s="71"/>
      <c r="R34" s="71"/>
      <c r="S34" s="71"/>
    </row>
    <row r="35" spans="2:19" s="63" customFormat="1" ht="20.25">
      <c r="B35" s="59" t="s">
        <v>404</v>
      </c>
      <c r="C35" s="674" t="s">
        <v>411</v>
      </c>
      <c r="D35" s="674"/>
      <c r="E35" s="674"/>
      <c r="F35" s="91">
        <v>3</v>
      </c>
      <c r="I35" s="71" t="str">
        <v xml:space="preserve">Si el hecho llegara a presentarse, tendría medianas consecuencias o efectos sobre la entidad.
</v>
      </c>
      <c r="J35" s="71"/>
      <c r="K35" s="71"/>
      <c r="L35" s="71"/>
      <c r="M35" s="71"/>
      <c r="N35" s="71"/>
      <c r="O35" s="71"/>
      <c r="P35" s="71"/>
      <c r="Q35" s="71"/>
      <c r="R35" s="71"/>
      <c r="S35" s="71"/>
    </row>
    <row r="36" spans="2:19" s="63" customFormat="1" ht="20.25">
      <c r="B36" s="60" t="s">
        <v>405</v>
      </c>
      <c r="C36" s="674" t="s">
        <v>412</v>
      </c>
      <c r="D36" s="674"/>
      <c r="E36" s="674"/>
      <c r="F36" s="91">
        <v>4</v>
      </c>
      <c r="I36" s="71" t="str">
        <v xml:space="preserve">Si el hecho llegara a presentarse, tendría altas consecuencias o efectos sobre la entidad
</v>
      </c>
      <c r="J36" s="71"/>
      <c r="K36" s="71"/>
      <c r="L36" s="71"/>
      <c r="M36" s="71"/>
      <c r="N36" s="71"/>
      <c r="O36" s="71"/>
      <c r="P36" s="71"/>
      <c r="Q36" s="71"/>
      <c r="R36" s="71"/>
      <c r="S36" s="71"/>
    </row>
    <row r="37" spans="2:19" s="63" customFormat="1" ht="20.25">
      <c r="B37" s="61" t="s">
        <v>407</v>
      </c>
      <c r="C37" s="674" t="s">
        <v>413</v>
      </c>
      <c r="D37" s="674"/>
      <c r="E37" s="674"/>
      <c r="F37" s="91">
        <v>5</v>
      </c>
      <c r="I37" s="71" t="str">
        <v xml:space="preserve">Si el hecho llegara a presentarse, tendría desastrosas consecuencias o efectos sobre la entidad.
</v>
      </c>
      <c r="J37" s="71"/>
      <c r="K37" s="71"/>
      <c r="L37" s="71"/>
      <c r="M37" s="71"/>
      <c r="N37" s="71"/>
      <c r="O37" s="71"/>
      <c r="P37" s="71"/>
      <c r="Q37" s="71"/>
      <c r="R37" s="71"/>
      <c r="S37" s="71"/>
    </row>
    <row r="38" spans="2:19" s="63" customFormat="1" ht="20.25">
      <c r="B38" s="73"/>
      <c r="C38" s="73"/>
      <c r="D38" s="73"/>
      <c r="E38" s="73"/>
      <c r="F38" s="72"/>
      <c r="I38" s="71"/>
      <c r="J38" s="71"/>
      <c r="K38" s="71"/>
      <c r="L38" s="71"/>
      <c r="M38" s="71"/>
      <c r="N38" s="71"/>
      <c r="O38" s="71"/>
      <c r="P38" s="71"/>
      <c r="Q38" s="71"/>
      <c r="R38" s="71"/>
      <c r="S38" s="71"/>
    </row>
    <row r="39" spans="2:19" s="63" customFormat="1" ht="20.25">
      <c r="B39" s="73"/>
      <c r="C39" s="73"/>
      <c r="D39" s="73"/>
      <c r="E39" s="73"/>
      <c r="F39" s="72"/>
    </row>
    <row r="40" spans="2:19" s="63" customFormat="1" ht="20.25">
      <c r="B40" s="64"/>
      <c r="C40" s="675" t="s">
        <v>406</v>
      </c>
      <c r="D40" s="675"/>
      <c r="E40" s="675"/>
      <c r="F40" s="72"/>
    </row>
    <row r="41" spans="2:19" s="63" customFormat="1" ht="20.25">
      <c r="B41" s="92" t="s">
        <v>401</v>
      </c>
      <c r="C41" s="674" t="s">
        <v>414</v>
      </c>
      <c r="D41" s="674"/>
      <c r="E41" s="674"/>
      <c r="F41" s="91">
        <v>1</v>
      </c>
    </row>
    <row r="42" spans="2:19" s="63" customFormat="1" ht="20.25">
      <c r="B42" s="93" t="s">
        <v>402</v>
      </c>
      <c r="C42" s="674" t="s">
        <v>415</v>
      </c>
      <c r="D42" s="674"/>
      <c r="E42" s="674"/>
      <c r="F42" s="91">
        <v>2</v>
      </c>
    </row>
    <row r="43" spans="2:19" s="63" customFormat="1" ht="20.25">
      <c r="B43" s="94" t="s">
        <v>404</v>
      </c>
      <c r="C43" s="674" t="s">
        <v>416</v>
      </c>
      <c r="D43" s="674"/>
      <c r="E43" s="674"/>
      <c r="F43" s="91">
        <v>3</v>
      </c>
    </row>
    <row r="44" spans="2:19" s="63" customFormat="1" ht="20.25">
      <c r="B44" s="95" t="s">
        <v>405</v>
      </c>
      <c r="C44" s="674" t="s">
        <v>417</v>
      </c>
      <c r="D44" s="674"/>
      <c r="E44" s="674"/>
      <c r="F44" s="91">
        <v>4</v>
      </c>
    </row>
    <row r="45" spans="2:19" s="63" customFormat="1" ht="20.25">
      <c r="B45" s="96" t="s">
        <v>407</v>
      </c>
      <c r="C45" s="674" t="s">
        <v>418</v>
      </c>
      <c r="D45" s="674"/>
      <c r="E45" s="674"/>
      <c r="F45" s="91">
        <v>5</v>
      </c>
    </row>
    <row r="46" spans="2:19" s="63" customFormat="1" ht="20.25">
      <c r="B46" s="71"/>
      <c r="C46" s="71" t="s">
        <v>419</v>
      </c>
      <c r="D46" s="71"/>
      <c r="F46" s="72"/>
    </row>
    <row r="47" spans="2:19" s="63" customFormat="1" ht="20.25">
      <c r="B47" s="71"/>
      <c r="C47" s="71"/>
      <c r="D47" s="71"/>
      <c r="F47" s="72"/>
    </row>
    <row r="48" spans="2:19" s="63" customFormat="1" ht="20.25">
      <c r="B48" s="64"/>
      <c r="C48" s="676" t="s">
        <v>420</v>
      </c>
      <c r="D48" s="676"/>
      <c r="E48" s="676"/>
      <c r="F48" s="72"/>
    </row>
    <row r="49" spans="2:6" s="63" customFormat="1" ht="20.25" customHeight="1">
      <c r="B49" s="66" t="s">
        <v>401</v>
      </c>
      <c r="C49" s="677" t="s">
        <v>421</v>
      </c>
      <c r="D49" s="678"/>
      <c r="E49" s="679"/>
      <c r="F49" s="57">
        <v>1</v>
      </c>
    </row>
    <row r="50" spans="2:6" s="63" customFormat="1" ht="20.25" customHeight="1">
      <c r="B50" s="67" t="s">
        <v>402</v>
      </c>
      <c r="C50" s="677" t="s">
        <v>422</v>
      </c>
      <c r="D50" s="678"/>
      <c r="E50" s="679"/>
      <c r="F50" s="57">
        <v>2</v>
      </c>
    </row>
    <row r="51" spans="2:6" s="63" customFormat="1" ht="20.25" customHeight="1">
      <c r="B51" s="68" t="s">
        <v>404</v>
      </c>
      <c r="C51" s="677" t="s">
        <v>423</v>
      </c>
      <c r="D51" s="678"/>
      <c r="E51" s="679"/>
      <c r="F51" s="57">
        <v>3</v>
      </c>
    </row>
    <row r="52" spans="2:6" s="63" customFormat="1" ht="20.25" customHeight="1">
      <c r="B52" s="69" t="s">
        <v>405</v>
      </c>
      <c r="C52" s="677" t="s">
        <v>424</v>
      </c>
      <c r="D52" s="678"/>
      <c r="E52" s="679"/>
      <c r="F52" s="57">
        <v>4</v>
      </c>
    </row>
    <row r="53" spans="2:6" s="63" customFormat="1" ht="20.25" customHeight="1">
      <c r="B53" s="70" t="s">
        <v>407</v>
      </c>
      <c r="C53" s="677" t="s">
        <v>425</v>
      </c>
      <c r="D53" s="678"/>
      <c r="E53" s="679"/>
      <c r="F53" s="57">
        <v>5</v>
      </c>
    </row>
    <row r="54" spans="2:6" s="63" customFormat="1" ht="20.25">
      <c r="B54" s="71"/>
      <c r="C54" s="71"/>
      <c r="D54" s="71"/>
      <c r="E54" s="71"/>
      <c r="F54" s="72"/>
    </row>
    <row r="55" spans="2:6" s="63" customFormat="1" ht="20.25"/>
    <row r="56" spans="2:6" s="63" customFormat="1" ht="20.25" customHeight="1">
      <c r="B56" s="64"/>
      <c r="C56" s="84" t="s">
        <v>399</v>
      </c>
      <c r="D56" s="84"/>
      <c r="E56" s="84"/>
      <c r="F56" s="72"/>
    </row>
    <row r="57" spans="2:6" s="63" customFormat="1" ht="20.25" customHeight="1">
      <c r="B57" s="66" t="s">
        <v>401</v>
      </c>
      <c r="C57" s="680" t="s">
        <v>426</v>
      </c>
      <c r="D57" s="681"/>
      <c r="E57" s="682"/>
      <c r="F57" s="57">
        <v>1</v>
      </c>
    </row>
    <row r="58" spans="2:6" s="63" customFormat="1" ht="20.25" customHeight="1">
      <c r="B58" s="67" t="s">
        <v>402</v>
      </c>
      <c r="C58" s="680" t="s">
        <v>427</v>
      </c>
      <c r="D58" s="681"/>
      <c r="E58" s="682"/>
      <c r="F58" s="57">
        <v>2</v>
      </c>
    </row>
    <row r="59" spans="2:6" s="63" customFormat="1" ht="20.25" customHeight="1">
      <c r="B59" s="68" t="s">
        <v>404</v>
      </c>
      <c r="C59" s="680" t="s">
        <v>428</v>
      </c>
      <c r="D59" s="681"/>
      <c r="E59" s="682"/>
      <c r="F59" s="57">
        <v>3</v>
      </c>
    </row>
    <row r="60" spans="2:6" s="63" customFormat="1" ht="20.25" customHeight="1">
      <c r="B60" s="69" t="s">
        <v>405</v>
      </c>
      <c r="C60" s="680" t="s">
        <v>429</v>
      </c>
      <c r="D60" s="681"/>
      <c r="E60" s="682"/>
      <c r="F60" s="57">
        <v>4</v>
      </c>
    </row>
    <row r="61" spans="2:6" s="63" customFormat="1" ht="20.25" customHeight="1">
      <c r="B61" s="70" t="s">
        <v>407</v>
      </c>
      <c r="C61" s="680" t="s">
        <v>430</v>
      </c>
      <c r="D61" s="681"/>
      <c r="E61" s="682"/>
      <c r="F61" s="57">
        <v>5</v>
      </c>
    </row>
    <row r="62" spans="2:6" s="63" customFormat="1" ht="20.25">
      <c r="E62" s="74"/>
    </row>
    <row r="63" spans="2:6" s="63" customFormat="1" ht="20.25">
      <c r="E63" s="74"/>
    </row>
    <row r="64" spans="2:6" s="63" customFormat="1" ht="20.25">
      <c r="E64" s="74"/>
    </row>
    <row r="65" spans="5:5" s="63" customFormat="1" ht="20.25">
      <c r="E65" s="74"/>
    </row>
    <row r="66" spans="5:5" s="63" customFormat="1" ht="20.25">
      <c r="E66" s="74"/>
    </row>
    <row r="67" spans="5:5" s="63" customFormat="1" ht="20.25">
      <c r="E67" s="74"/>
    </row>
    <row r="68" spans="5:5" s="63" customFormat="1" ht="20.25">
      <c r="E68" s="74"/>
    </row>
    <row r="69" spans="5:5" s="63" customFormat="1" ht="20.25">
      <c r="E69" s="74"/>
    </row>
    <row r="70" spans="5:5" s="63" customFormat="1" ht="20.25">
      <c r="E70" s="74"/>
    </row>
    <row r="71" spans="5:5" s="63" customFormat="1" ht="20.25">
      <c r="E71" s="74"/>
    </row>
    <row r="72" spans="5:5" s="63" customFormat="1" ht="20.25">
      <c r="E72" s="74"/>
    </row>
    <row r="73" spans="5:5" s="63" customFormat="1" ht="20.25">
      <c r="E73" s="74"/>
    </row>
    <row r="74" spans="5:5" s="63" customFormat="1" ht="20.25">
      <c r="E74" s="74"/>
    </row>
    <row r="75" spans="5:5" s="63" customFormat="1" ht="20.25">
      <c r="E75" s="74"/>
    </row>
    <row r="76" spans="5:5" s="63" customFormat="1" ht="20.25">
      <c r="E76" s="74"/>
    </row>
    <row r="77" spans="5:5" s="63" customFormat="1" ht="20.25">
      <c r="E77" s="74"/>
    </row>
    <row r="78" spans="5:5" s="63" customFormat="1" ht="20.25">
      <c r="E78" s="74"/>
    </row>
    <row r="79" spans="5:5" s="63" customFormat="1" ht="20.25">
      <c r="E79" s="74"/>
    </row>
    <row r="80" spans="5:5" s="63" customFormat="1" ht="20.25">
      <c r="E80" s="74"/>
    </row>
    <row r="81" spans="5:5" s="63" customFormat="1" ht="20.25">
      <c r="E81" s="74"/>
    </row>
    <row r="82" spans="5:5" s="63" customFormat="1" ht="20.25">
      <c r="E82" s="74"/>
    </row>
    <row r="83" spans="5:5" s="63" customFormat="1" ht="20.25">
      <c r="E83" s="74"/>
    </row>
    <row r="84" spans="5:5" s="63" customFormat="1" ht="20.25">
      <c r="E84" s="74"/>
    </row>
    <row r="85" spans="5:5" s="63" customFormat="1" ht="20.25">
      <c r="E85" s="74"/>
    </row>
    <row r="86" spans="5:5" s="63" customFormat="1" ht="20.25">
      <c r="E86" s="74"/>
    </row>
    <row r="87" spans="5:5" s="63" customFormat="1" ht="20.25">
      <c r="E87" s="74"/>
    </row>
    <row r="88" spans="5:5" s="63" customFormat="1" ht="20.25">
      <c r="E88" s="74"/>
    </row>
    <row r="89" spans="5:5" s="63" customFormat="1" ht="20.25">
      <c r="E89" s="74"/>
    </row>
    <row r="90" spans="5:5" s="63" customFormat="1" ht="20.25">
      <c r="E90" s="74"/>
    </row>
    <row r="91" spans="5:5" s="63" customFormat="1" ht="20.25">
      <c r="E91" s="74"/>
    </row>
    <row r="92" spans="5:5" s="63" customFormat="1" ht="20.25">
      <c r="E92" s="74"/>
    </row>
    <row r="93" spans="5:5" s="63" customFormat="1" ht="20.25">
      <c r="E93" s="74"/>
    </row>
    <row r="94" spans="5:5" s="63" customFormat="1" ht="20.25">
      <c r="E94" s="74"/>
    </row>
    <row r="95" spans="5:5" s="63" customFormat="1" ht="20.25">
      <c r="E95" s="74"/>
    </row>
    <row r="96" spans="5:5" s="63" customFormat="1" ht="20.25">
      <c r="E96" s="74"/>
    </row>
    <row r="97" spans="5:5" s="63" customFormat="1" ht="20.25">
      <c r="E97" s="74"/>
    </row>
    <row r="98" spans="5:5" s="63" customFormat="1" ht="20.25">
      <c r="E98" s="74"/>
    </row>
    <row r="99" spans="5:5" s="63" customFormat="1" ht="20.25">
      <c r="E99" s="74"/>
    </row>
    <row r="100" spans="5:5" s="63" customFormat="1" ht="20.25">
      <c r="E100" s="74"/>
    </row>
    <row r="101" spans="5:5" s="63" customFormat="1" ht="20.25">
      <c r="E101" s="74"/>
    </row>
    <row r="102" spans="5:5" s="63" customFormat="1" ht="20.25">
      <c r="E102" s="74"/>
    </row>
    <row r="103" spans="5:5" s="63" customFormat="1" ht="20.25">
      <c r="E103" s="74"/>
    </row>
    <row r="104" spans="5:5" s="63" customFormat="1" ht="20.25">
      <c r="E104" s="74"/>
    </row>
    <row r="105" spans="5:5" s="63" customFormat="1" ht="20.25">
      <c r="E105" s="74"/>
    </row>
    <row r="106" spans="5:5" s="63" customFormat="1" ht="20.25">
      <c r="E106" s="74"/>
    </row>
    <row r="107" spans="5:5" s="63" customFormat="1" ht="20.25">
      <c r="E107" s="74"/>
    </row>
    <row r="108" spans="5:5" s="63" customFormat="1" ht="20.25">
      <c r="E108" s="74"/>
    </row>
    <row r="109" spans="5:5" s="63" customFormat="1" ht="20.25">
      <c r="E109" s="74"/>
    </row>
    <row r="110" spans="5:5" s="63" customFormat="1" ht="20.25">
      <c r="E110" s="74"/>
    </row>
    <row r="111" spans="5:5" s="63" customFormat="1" ht="20.25">
      <c r="E111" s="74"/>
    </row>
    <row r="112" spans="5:5" s="63" customFormat="1" ht="20.25">
      <c r="E112" s="74"/>
    </row>
    <row r="113" spans="5:5" s="63" customFormat="1" ht="20.25">
      <c r="E113" s="74"/>
    </row>
    <row r="114" spans="5:5" s="63" customFormat="1" ht="20.25">
      <c r="E114" s="74"/>
    </row>
    <row r="115" spans="5:5" s="63" customFormat="1" ht="20.25">
      <c r="E115" s="74"/>
    </row>
    <row r="116" spans="5:5" s="63" customFormat="1" ht="20.25">
      <c r="E116" s="74"/>
    </row>
    <row r="117" spans="5:5" s="63" customFormat="1" ht="20.25">
      <c r="E117" s="74"/>
    </row>
    <row r="118" spans="5:5" s="63" customFormat="1" ht="20.25">
      <c r="E118" s="74"/>
    </row>
    <row r="119" spans="5:5" s="63" customFormat="1" ht="20.25">
      <c r="E119" s="74"/>
    </row>
    <row r="120" spans="5:5" s="63" customFormat="1" ht="20.25">
      <c r="E120" s="74"/>
    </row>
    <row r="121" spans="5:5" s="63" customFormat="1" ht="20.25">
      <c r="E121" s="74"/>
    </row>
    <row r="122" spans="5:5" s="63" customFormat="1" ht="20.25">
      <c r="E122" s="74"/>
    </row>
    <row r="123" spans="5:5" s="63" customFormat="1" ht="20.25">
      <c r="E123" s="74"/>
    </row>
    <row r="124" spans="5:5" s="63" customFormat="1" ht="20.25">
      <c r="E124" s="74"/>
    </row>
    <row r="125" spans="5:5" s="63" customFormat="1" ht="20.25">
      <c r="E125" s="74"/>
    </row>
    <row r="126" spans="5:5" s="63" customFormat="1" ht="20.25">
      <c r="E126" s="74"/>
    </row>
    <row r="127" spans="5:5" s="63" customFormat="1" ht="20.25">
      <c r="E127" s="74"/>
    </row>
    <row r="128" spans="5:5" s="63" customFormat="1" ht="20.25">
      <c r="E128" s="74"/>
    </row>
    <row r="129" spans="5:5" s="63" customFormat="1" ht="20.25">
      <c r="E129" s="74"/>
    </row>
    <row r="130" spans="5:5" s="63" customFormat="1" ht="20.25">
      <c r="E130" s="74"/>
    </row>
    <row r="131" spans="5:5" s="63" customFormat="1" ht="20.25">
      <c r="E131" s="74"/>
    </row>
    <row r="132" spans="5:5" s="63" customFormat="1" ht="20.25">
      <c r="E132" s="74"/>
    </row>
    <row r="133" spans="5:5" s="63" customFormat="1" ht="20.25">
      <c r="E133" s="74"/>
    </row>
    <row r="134" spans="5:5" s="63" customFormat="1" ht="20.25">
      <c r="E134" s="74"/>
    </row>
    <row r="135" spans="5:5" s="63" customFormat="1" ht="20.25">
      <c r="E135" s="74"/>
    </row>
    <row r="136" spans="5:5" s="63" customFormat="1" ht="20.25">
      <c r="E136" s="74"/>
    </row>
    <row r="137" spans="5:5" s="63" customFormat="1" ht="20.25">
      <c r="E137" s="74"/>
    </row>
    <row r="138" spans="5:5" s="63" customFormat="1" ht="20.25">
      <c r="E138" s="74"/>
    </row>
    <row r="139" spans="5:5" s="63" customFormat="1" ht="20.25">
      <c r="E139" s="74"/>
    </row>
    <row r="140" spans="5:5" s="63" customFormat="1" ht="20.25">
      <c r="E140" s="74"/>
    </row>
    <row r="141" spans="5:5" s="63" customFormat="1" ht="20.25">
      <c r="E141" s="74"/>
    </row>
    <row r="142" spans="5:5" s="63" customFormat="1" ht="20.25">
      <c r="E142" s="74"/>
    </row>
    <row r="143" spans="5:5" s="63" customFormat="1" ht="20.25">
      <c r="E143" s="74"/>
    </row>
    <row r="144" spans="5:5" s="63" customFormat="1" ht="20.25">
      <c r="E144" s="74"/>
    </row>
    <row r="145" spans="5:5" s="63" customFormat="1" ht="20.25">
      <c r="E145" s="74"/>
    </row>
    <row r="146" spans="5:5" s="63" customFormat="1" ht="20.25">
      <c r="E146" s="74"/>
    </row>
    <row r="147" spans="5:5" s="63" customFormat="1" ht="20.25">
      <c r="E147" s="74"/>
    </row>
    <row r="148" spans="5:5" s="63" customFormat="1" ht="20.25">
      <c r="E148" s="74"/>
    </row>
    <row r="149" spans="5:5" s="63" customFormat="1" ht="20.25">
      <c r="E149" s="74"/>
    </row>
    <row r="150" spans="5:5" s="63" customFormat="1" ht="20.25">
      <c r="E150" s="74"/>
    </row>
    <row r="151" spans="5:5" s="63" customFormat="1" ht="20.25">
      <c r="E151" s="74"/>
    </row>
    <row r="152" spans="5:5" s="63" customFormat="1" ht="20.25">
      <c r="E152" s="74"/>
    </row>
    <row r="153" spans="5:5" s="63" customFormat="1" ht="20.25">
      <c r="E153" s="74"/>
    </row>
    <row r="154" spans="5:5" s="63" customFormat="1" ht="20.25">
      <c r="E154" s="74"/>
    </row>
    <row r="155" spans="5:5" s="63" customFormat="1" ht="20.25">
      <c r="E155" s="74"/>
    </row>
    <row r="156" spans="5:5" s="63" customFormat="1" ht="20.25">
      <c r="E156" s="74"/>
    </row>
    <row r="157" spans="5:5" s="63" customFormat="1" ht="20.25">
      <c r="E157" s="74"/>
    </row>
    <row r="158" spans="5:5" s="63" customFormat="1" ht="20.25">
      <c r="E158" s="74"/>
    </row>
    <row r="159" spans="5:5" s="63" customFormat="1" ht="20.25">
      <c r="E159" s="74"/>
    </row>
    <row r="160" spans="5:5" s="63" customFormat="1" ht="20.25">
      <c r="E160" s="74"/>
    </row>
    <row r="161" spans="5:5" s="63" customFormat="1" ht="20.25">
      <c r="E161" s="74"/>
    </row>
    <row r="162" spans="5:5" s="63" customFormat="1" ht="20.25">
      <c r="E162" s="74"/>
    </row>
    <row r="163" spans="5:5" s="63" customFormat="1" ht="20.25">
      <c r="E163" s="74"/>
    </row>
    <row r="164" spans="5:5" s="63" customFormat="1" ht="20.25">
      <c r="E164" s="74"/>
    </row>
    <row r="165" spans="5:5" s="63" customFormat="1" ht="20.25">
      <c r="E165" s="74"/>
    </row>
    <row r="166" spans="5:5" s="63" customFormat="1" ht="20.25">
      <c r="E166" s="74"/>
    </row>
    <row r="167" spans="5:5" s="63" customFormat="1" ht="20.25">
      <c r="E167" s="74"/>
    </row>
    <row r="168" spans="5:5" s="63" customFormat="1" ht="20.25">
      <c r="E168" s="74"/>
    </row>
    <row r="169" spans="5:5" s="63" customFormat="1" ht="20.25">
      <c r="E169" s="74"/>
    </row>
    <row r="170" spans="5:5" s="63" customFormat="1" ht="20.25">
      <c r="E170" s="74"/>
    </row>
    <row r="171" spans="5:5" s="63" customFormat="1" ht="20.25">
      <c r="E171" s="74"/>
    </row>
    <row r="172" spans="5:5" s="63" customFormat="1" ht="20.25">
      <c r="E172" s="74"/>
    </row>
    <row r="173" spans="5:5" s="63" customFormat="1" ht="20.25">
      <c r="E173" s="74"/>
    </row>
    <row r="174" spans="5:5" s="63" customFormat="1" ht="20.25">
      <c r="E174" s="74"/>
    </row>
    <row r="175" spans="5:5" s="63" customFormat="1" ht="20.25">
      <c r="E175" s="74"/>
    </row>
    <row r="176" spans="5:5" s="63" customFormat="1" ht="20.25">
      <c r="E176" s="74"/>
    </row>
    <row r="177" spans="5:5" s="63" customFormat="1" ht="20.25">
      <c r="E177" s="74"/>
    </row>
    <row r="178" spans="5:5" s="63" customFormat="1" ht="20.25">
      <c r="E178" s="74"/>
    </row>
    <row r="179" spans="5:5" s="63" customFormat="1" ht="20.25">
      <c r="E179" s="74"/>
    </row>
    <row r="180" spans="5:5" s="63" customFormat="1" ht="20.25">
      <c r="E180" s="74"/>
    </row>
    <row r="181" spans="5:5" s="63" customFormat="1" ht="20.25">
      <c r="E181" s="74"/>
    </row>
    <row r="182" spans="5:5" s="63" customFormat="1" ht="20.25">
      <c r="E182" s="74"/>
    </row>
    <row r="183" spans="5:5" s="63" customFormat="1" ht="20.25">
      <c r="E183" s="74"/>
    </row>
    <row r="184" spans="5:5" s="63" customFormat="1" ht="20.25">
      <c r="E184" s="74"/>
    </row>
    <row r="185" spans="5:5" s="63" customFormat="1" ht="20.25">
      <c r="E185" s="74"/>
    </row>
    <row r="186" spans="5:5" s="63" customFormat="1" ht="20.25">
      <c r="E186" s="74"/>
    </row>
    <row r="187" spans="5:5" s="63" customFormat="1" ht="20.25">
      <c r="E187" s="74"/>
    </row>
    <row r="188" spans="5:5" s="63" customFormat="1" ht="20.25">
      <c r="E188" s="74"/>
    </row>
    <row r="189" spans="5:5" s="63" customFormat="1" ht="20.25">
      <c r="E189" s="74"/>
    </row>
    <row r="190" spans="5:5" s="63" customFormat="1" ht="20.25">
      <c r="E190" s="74"/>
    </row>
    <row r="191" spans="5:5" s="63" customFormat="1" ht="20.25">
      <c r="E191" s="74"/>
    </row>
    <row r="192" spans="5:5" s="63" customFormat="1" ht="20.25">
      <c r="E192" s="74"/>
    </row>
    <row r="193" spans="5:5" s="63" customFormat="1" ht="20.25">
      <c r="E193" s="74"/>
    </row>
    <row r="194" spans="5:5" s="63" customFormat="1" ht="20.25">
      <c r="E194" s="74"/>
    </row>
    <row r="195" spans="5:5" s="63" customFormat="1" ht="20.25">
      <c r="E195" s="74"/>
    </row>
    <row r="196" spans="5:5" s="63" customFormat="1" ht="20.25">
      <c r="E196" s="74"/>
    </row>
    <row r="197" spans="5:5" s="63" customFormat="1" ht="20.25">
      <c r="E197" s="74"/>
    </row>
    <row r="198" spans="5:5" s="63" customFormat="1" ht="20.25">
      <c r="E198" s="74"/>
    </row>
    <row r="199" spans="5:5" s="2" customFormat="1">
      <c r="E199" s="39"/>
    </row>
    <row r="200" spans="5:5" s="2" customFormat="1">
      <c r="E200" s="39"/>
    </row>
    <row r="201" spans="5:5" s="2" customFormat="1">
      <c r="E201" s="39"/>
    </row>
    <row r="202" spans="5:5" s="2" customFormat="1">
      <c r="E202" s="39"/>
    </row>
    <row r="203" spans="5:5" s="2" customFormat="1">
      <c r="E203" s="39"/>
    </row>
    <row r="204" spans="5:5" s="2" customFormat="1">
      <c r="E204" s="39"/>
    </row>
    <row r="205" spans="5:5" s="2" customFormat="1">
      <c r="E205" s="39"/>
    </row>
    <row r="206" spans="5:5" s="2" customFormat="1">
      <c r="E206" s="39"/>
    </row>
    <row r="207" spans="5:5" s="2" customFormat="1">
      <c r="E207" s="39"/>
    </row>
    <row r="208" spans="5:5" s="2" customFormat="1">
      <c r="E208" s="39"/>
    </row>
    <row r="209" spans="5:5" s="2" customFormat="1">
      <c r="E209" s="39"/>
    </row>
    <row r="210" spans="5:5" s="2" customFormat="1">
      <c r="E210" s="39"/>
    </row>
    <row r="211" spans="5:5" s="2" customFormat="1">
      <c r="E211" s="39"/>
    </row>
    <row r="212" spans="5:5" s="2" customFormat="1">
      <c r="E212" s="39"/>
    </row>
    <row r="213" spans="5:5" s="2" customFormat="1">
      <c r="E213" s="39"/>
    </row>
    <row r="214" spans="5:5" s="2" customFormat="1">
      <c r="E214" s="39"/>
    </row>
    <row r="215" spans="5:5" s="2" customFormat="1">
      <c r="E215" s="39"/>
    </row>
    <row r="216" spans="5:5" s="2" customFormat="1">
      <c r="E216" s="39"/>
    </row>
    <row r="217" spans="5:5" s="2" customFormat="1">
      <c r="E217" s="39"/>
    </row>
    <row r="218" spans="5:5" s="2" customFormat="1">
      <c r="E218" s="39"/>
    </row>
    <row r="219" spans="5:5" s="2" customFormat="1">
      <c r="E219" s="39"/>
    </row>
    <row r="220" spans="5:5" s="2" customFormat="1">
      <c r="E220" s="39"/>
    </row>
    <row r="221" spans="5:5" s="2" customFormat="1">
      <c r="E221" s="39"/>
    </row>
    <row r="222" spans="5:5" s="2" customFormat="1">
      <c r="E222" s="39"/>
    </row>
    <row r="223" spans="5:5" s="2" customFormat="1">
      <c r="E223" s="39"/>
    </row>
    <row r="224" spans="5:5" s="2" customFormat="1">
      <c r="E224" s="39"/>
    </row>
    <row r="225" spans="5:5" s="2" customFormat="1">
      <c r="E225" s="39"/>
    </row>
    <row r="226" spans="5:5" s="2" customFormat="1">
      <c r="E226" s="39"/>
    </row>
    <row r="227" spans="5:5" s="2" customFormat="1">
      <c r="E227" s="39"/>
    </row>
    <row r="228" spans="5:5" s="2" customFormat="1">
      <c r="E228" s="39"/>
    </row>
    <row r="229" spans="5:5" s="2" customFormat="1">
      <c r="E229" s="39"/>
    </row>
    <row r="230" spans="5:5" s="2" customFormat="1">
      <c r="E230" s="39"/>
    </row>
    <row r="231" spans="5:5" s="2" customFormat="1">
      <c r="E231" s="39"/>
    </row>
    <row r="232" spans="5:5" s="2" customFormat="1">
      <c r="E232" s="39"/>
    </row>
    <row r="233" spans="5:5" s="2" customFormat="1">
      <c r="E233" s="39"/>
    </row>
    <row r="234" spans="5:5" s="2" customFormat="1">
      <c r="E234" s="39"/>
    </row>
    <row r="235" spans="5:5" s="2" customFormat="1">
      <c r="E235" s="39"/>
    </row>
    <row r="236" spans="5:5" s="2" customFormat="1">
      <c r="E236" s="39"/>
    </row>
    <row r="237" spans="5:5" s="2" customFormat="1">
      <c r="E237" s="39"/>
    </row>
    <row r="238" spans="5:5" s="2" customFormat="1">
      <c r="E238" s="39"/>
    </row>
    <row r="239" spans="5:5" s="2" customFormat="1">
      <c r="E239" s="39"/>
    </row>
    <row r="240" spans="5:5" s="2" customFormat="1">
      <c r="E240" s="39"/>
    </row>
    <row r="241" spans="5:5" s="2" customFormat="1">
      <c r="E241" s="39"/>
    </row>
    <row r="242" spans="5:5" s="2" customFormat="1">
      <c r="E242" s="39"/>
    </row>
    <row r="243" spans="5:5" s="2" customFormat="1">
      <c r="E243" s="39"/>
    </row>
    <row r="244" spans="5:5" s="2" customFormat="1">
      <c r="E244" s="39"/>
    </row>
    <row r="245" spans="5:5" s="2" customFormat="1">
      <c r="E245" s="39"/>
    </row>
    <row r="246" spans="5:5" s="2" customFormat="1">
      <c r="E246" s="39"/>
    </row>
    <row r="247" spans="5:5" s="2" customFormat="1">
      <c r="E247" s="39"/>
    </row>
    <row r="248" spans="5:5" s="2" customFormat="1">
      <c r="E248" s="39"/>
    </row>
    <row r="249" spans="5:5" s="2" customFormat="1">
      <c r="E249" s="39"/>
    </row>
    <row r="250" spans="5:5" s="2" customFormat="1">
      <c r="E250" s="39"/>
    </row>
    <row r="251" spans="5:5" s="2" customFormat="1">
      <c r="E251" s="39"/>
    </row>
    <row r="252" spans="5:5" s="2" customFormat="1">
      <c r="E252" s="39"/>
    </row>
    <row r="253" spans="5:5" s="2" customFormat="1">
      <c r="E253" s="39"/>
    </row>
    <row r="254" spans="5:5" s="2" customFormat="1">
      <c r="E254" s="39"/>
    </row>
    <row r="255" spans="5:5" s="2" customFormat="1">
      <c r="E255" s="39"/>
    </row>
    <row r="256" spans="5:5" s="2" customFormat="1">
      <c r="E256" s="39"/>
    </row>
    <row r="257" spans="5:5" s="2" customFormat="1">
      <c r="E257" s="39"/>
    </row>
    <row r="258" spans="5:5" s="2" customFormat="1">
      <c r="E258" s="39"/>
    </row>
    <row r="259" spans="5:5" s="2" customFormat="1">
      <c r="E259" s="39"/>
    </row>
    <row r="260" spans="5:5" s="2" customFormat="1">
      <c r="E260" s="39"/>
    </row>
    <row r="261" spans="5:5" s="2" customFormat="1">
      <c r="E261" s="39"/>
    </row>
    <row r="262" spans="5:5" s="2" customFormat="1">
      <c r="E262" s="39"/>
    </row>
    <row r="263" spans="5:5" s="2" customFormat="1">
      <c r="E263" s="39"/>
    </row>
    <row r="264" spans="5:5" s="2" customFormat="1">
      <c r="E264" s="39"/>
    </row>
    <row r="265" spans="5:5" s="2" customFormat="1">
      <c r="E265" s="39"/>
    </row>
    <row r="266" spans="5:5" s="2" customFormat="1">
      <c r="E266" s="39"/>
    </row>
    <row r="267" spans="5:5" s="2" customFormat="1">
      <c r="E267" s="39"/>
    </row>
    <row r="268" spans="5:5" s="2" customFormat="1">
      <c r="E268" s="39"/>
    </row>
    <row r="269" spans="5:5" s="2" customFormat="1">
      <c r="E269" s="39"/>
    </row>
    <row r="270" spans="5:5" s="2" customFormat="1">
      <c r="E270" s="39"/>
    </row>
    <row r="271" spans="5:5" s="2" customFormat="1">
      <c r="E271" s="39"/>
    </row>
    <row r="272" spans="5:5" s="2" customFormat="1">
      <c r="E272" s="39"/>
    </row>
    <row r="273" spans="5:5" s="2" customFormat="1">
      <c r="E273" s="39"/>
    </row>
    <row r="274" spans="5:5" s="2" customFormat="1">
      <c r="E274" s="39"/>
    </row>
    <row r="275" spans="5:5" s="2" customFormat="1">
      <c r="E275" s="39"/>
    </row>
    <row r="276" spans="5:5" s="2" customFormat="1">
      <c r="E276" s="39"/>
    </row>
    <row r="277" spans="5:5" s="2" customFormat="1">
      <c r="E277" s="39"/>
    </row>
    <row r="278" spans="5:5" s="2" customFormat="1">
      <c r="E278" s="39"/>
    </row>
    <row r="279" spans="5:5" s="2" customFormat="1">
      <c r="E279" s="39"/>
    </row>
    <row r="280" spans="5:5" s="2" customFormat="1">
      <c r="E280" s="39"/>
    </row>
    <row r="281" spans="5:5" s="2" customFormat="1">
      <c r="E281" s="39"/>
    </row>
    <row r="282" spans="5:5" s="2" customFormat="1">
      <c r="E282" s="39"/>
    </row>
    <row r="283" spans="5:5" s="2" customFormat="1">
      <c r="E283" s="39"/>
    </row>
    <row r="284" spans="5:5" s="2" customFormat="1">
      <c r="E284" s="39"/>
    </row>
    <row r="285" spans="5:5" s="2" customFormat="1">
      <c r="E285" s="39"/>
    </row>
    <row r="286" spans="5:5" s="2" customFormat="1">
      <c r="E286" s="39"/>
    </row>
    <row r="287" spans="5:5" s="2" customFormat="1">
      <c r="E287" s="39"/>
    </row>
    <row r="288" spans="5:5" s="2" customFormat="1">
      <c r="E288" s="39"/>
    </row>
    <row r="289" spans="5:5" s="2" customFormat="1">
      <c r="E289" s="39"/>
    </row>
    <row r="290" spans="5:5" s="2" customFormat="1">
      <c r="E290" s="39"/>
    </row>
    <row r="291" spans="5:5" s="2" customFormat="1">
      <c r="E291" s="39"/>
    </row>
    <row r="292" spans="5:5" s="2" customFormat="1">
      <c r="E292" s="39"/>
    </row>
    <row r="293" spans="5:5" s="2" customFormat="1">
      <c r="E293" s="39"/>
    </row>
    <row r="294" spans="5:5" s="2" customFormat="1">
      <c r="E294" s="39"/>
    </row>
    <row r="295" spans="5:5" s="2" customFormat="1">
      <c r="E295" s="39"/>
    </row>
    <row r="296" spans="5:5" s="2" customFormat="1">
      <c r="E296" s="39"/>
    </row>
    <row r="297" spans="5:5" s="2" customFormat="1">
      <c r="E297" s="39"/>
    </row>
    <row r="298" spans="5:5" s="2" customFormat="1">
      <c r="E298" s="39"/>
    </row>
    <row r="299" spans="5:5" s="2" customFormat="1">
      <c r="E299" s="39"/>
    </row>
    <row r="300" spans="5:5" s="2" customFormat="1">
      <c r="E300" s="39"/>
    </row>
    <row r="301" spans="5:5" s="2" customFormat="1">
      <c r="E301" s="39"/>
    </row>
    <row r="302" spans="5:5" s="2" customFormat="1">
      <c r="E302" s="39"/>
    </row>
    <row r="303" spans="5:5" s="2" customFormat="1">
      <c r="E303" s="39"/>
    </row>
    <row r="304" spans="5:5" s="2" customFormat="1">
      <c r="E304" s="39"/>
    </row>
    <row r="305" spans="5:5" s="2" customFormat="1">
      <c r="E305" s="39"/>
    </row>
    <row r="306" spans="5:5" s="2" customFormat="1">
      <c r="E306" s="39"/>
    </row>
    <row r="307" spans="5:5" s="2" customFormat="1">
      <c r="E307" s="39"/>
    </row>
    <row r="308" spans="5:5" s="2" customFormat="1">
      <c r="E308" s="39"/>
    </row>
    <row r="309" spans="5:5" s="2" customFormat="1">
      <c r="E309" s="39"/>
    </row>
    <row r="310" spans="5:5" s="2" customFormat="1">
      <c r="E310" s="39"/>
    </row>
    <row r="311" spans="5:5" s="2" customFormat="1">
      <c r="E311" s="39"/>
    </row>
    <row r="312" spans="5:5" s="2" customFormat="1">
      <c r="E312" s="39"/>
    </row>
    <row r="313" spans="5:5" s="2" customFormat="1">
      <c r="E313" s="39"/>
    </row>
    <row r="314" spans="5:5" s="2" customFormat="1">
      <c r="E314" s="39"/>
    </row>
    <row r="315" spans="5:5" s="2" customFormat="1">
      <c r="E315" s="39"/>
    </row>
    <row r="316" spans="5:5" s="2" customFormat="1">
      <c r="E316" s="39"/>
    </row>
    <row r="317" spans="5:5" s="2" customFormat="1">
      <c r="E317" s="39"/>
    </row>
    <row r="318" spans="5:5" s="2" customFormat="1">
      <c r="E318" s="39"/>
    </row>
    <row r="319" spans="5:5" s="2" customFormat="1">
      <c r="E319" s="39"/>
    </row>
    <row r="320" spans="5:5" s="2" customFormat="1">
      <c r="E320" s="39"/>
    </row>
    <row r="321" spans="5:5" s="2" customFormat="1">
      <c r="E321" s="39"/>
    </row>
    <row r="322" spans="5:5" s="2" customFormat="1">
      <c r="E322" s="39"/>
    </row>
    <row r="323" spans="5:5" s="2" customFormat="1">
      <c r="E323" s="39"/>
    </row>
    <row r="324" spans="5:5" s="2" customFormat="1">
      <c r="E324" s="39"/>
    </row>
    <row r="325" spans="5:5" s="2" customFormat="1">
      <c r="E325" s="39"/>
    </row>
    <row r="326" spans="5:5" s="2" customFormat="1">
      <c r="E326" s="39"/>
    </row>
    <row r="327" spans="5:5" s="2" customFormat="1">
      <c r="E327" s="39"/>
    </row>
    <row r="328" spans="5:5" s="2" customFormat="1">
      <c r="E328" s="39"/>
    </row>
    <row r="329" spans="5:5" s="2" customFormat="1">
      <c r="E329" s="39"/>
    </row>
    <row r="330" spans="5:5" s="2" customFormat="1">
      <c r="E330" s="39"/>
    </row>
    <row r="331" spans="5:5" s="2" customFormat="1">
      <c r="E331" s="39"/>
    </row>
    <row r="332" spans="5:5" s="2" customFormat="1">
      <c r="E332" s="39"/>
    </row>
    <row r="333" spans="5:5" s="2" customFormat="1">
      <c r="E333" s="39"/>
    </row>
    <row r="334" spans="5:5" s="2" customFormat="1">
      <c r="E334" s="39"/>
    </row>
    <row r="335" spans="5:5" s="2" customFormat="1">
      <c r="E335" s="39"/>
    </row>
    <row r="336" spans="5:5" s="2" customFormat="1">
      <c r="E336" s="39"/>
    </row>
    <row r="337" spans="5:5" s="2" customFormat="1">
      <c r="E337" s="39"/>
    </row>
    <row r="338" spans="5:5" s="2" customFormat="1">
      <c r="E338" s="39"/>
    </row>
    <row r="339" spans="5:5" s="2" customFormat="1">
      <c r="E339" s="39"/>
    </row>
    <row r="340" spans="5:5" s="2" customFormat="1">
      <c r="E340" s="39"/>
    </row>
    <row r="341" spans="5:5" s="2" customFormat="1">
      <c r="E341" s="39"/>
    </row>
    <row r="342" spans="5:5" s="2" customFormat="1">
      <c r="E342" s="39"/>
    </row>
    <row r="343" spans="5:5" s="2" customFormat="1">
      <c r="E343" s="39"/>
    </row>
    <row r="344" spans="5:5" s="2" customFormat="1">
      <c r="E344" s="39"/>
    </row>
    <row r="345" spans="5:5" s="2" customFormat="1">
      <c r="E345" s="39"/>
    </row>
    <row r="346" spans="5:5" s="2" customFormat="1">
      <c r="E346" s="39"/>
    </row>
    <row r="347" spans="5:5" s="2" customFormat="1">
      <c r="E347" s="39"/>
    </row>
    <row r="348" spans="5:5" s="2" customFormat="1">
      <c r="E348" s="39"/>
    </row>
    <row r="349" spans="5:5" s="2" customFormat="1">
      <c r="E349" s="39"/>
    </row>
    <row r="350" spans="5:5" s="2" customFormat="1">
      <c r="E350" s="39"/>
    </row>
    <row r="351" spans="5:5" s="2" customFormat="1">
      <c r="E351" s="39"/>
    </row>
    <row r="352" spans="5:5" s="2" customFormat="1">
      <c r="E352" s="39"/>
    </row>
    <row r="353" spans="5:5" s="2" customFormat="1">
      <c r="E353" s="39"/>
    </row>
    <row r="354" spans="5:5" s="2" customFormat="1">
      <c r="E354" s="39"/>
    </row>
    <row r="355" spans="5:5" s="2" customFormat="1">
      <c r="E355" s="39"/>
    </row>
    <row r="356" spans="5:5" s="2" customFormat="1">
      <c r="E356" s="39"/>
    </row>
    <row r="357" spans="5:5" s="2" customFormat="1">
      <c r="E357" s="39"/>
    </row>
    <row r="358" spans="5:5" s="2" customFormat="1">
      <c r="E358" s="39"/>
    </row>
    <row r="359" spans="5:5" s="2" customFormat="1">
      <c r="E359" s="39"/>
    </row>
    <row r="360" spans="5:5" s="2" customFormat="1">
      <c r="E360" s="39"/>
    </row>
    <row r="361" spans="5:5" s="2" customFormat="1">
      <c r="E361" s="39"/>
    </row>
    <row r="362" spans="5:5" s="2" customFormat="1">
      <c r="E362" s="39"/>
    </row>
    <row r="363" spans="5:5" s="2" customFormat="1">
      <c r="E363" s="39"/>
    </row>
    <row r="364" spans="5:5" s="2" customFormat="1">
      <c r="E364" s="39"/>
    </row>
    <row r="365" spans="5:5" s="2" customFormat="1">
      <c r="E365" s="39"/>
    </row>
    <row r="366" spans="5:5" s="2" customFormat="1">
      <c r="E366" s="39"/>
    </row>
    <row r="367" spans="5:5" s="2" customFormat="1">
      <c r="E367" s="39"/>
    </row>
    <row r="368" spans="5:5" s="2" customFormat="1">
      <c r="E368" s="39"/>
    </row>
    <row r="369" spans="5:5" s="2" customFormat="1">
      <c r="E369" s="39"/>
    </row>
    <row r="370" spans="5:5" s="2" customFormat="1">
      <c r="E370" s="39"/>
    </row>
    <row r="371" spans="5:5" s="2" customFormat="1">
      <c r="E371" s="39"/>
    </row>
    <row r="372" spans="5:5" s="2" customFormat="1">
      <c r="E372" s="39"/>
    </row>
    <row r="373" spans="5:5" s="2" customFormat="1">
      <c r="E373" s="39"/>
    </row>
    <row r="374" spans="5:5" s="2" customFormat="1">
      <c r="E374" s="39"/>
    </row>
    <row r="375" spans="5:5" s="2" customFormat="1">
      <c r="E375" s="39"/>
    </row>
    <row r="376" spans="5:5" s="2" customFormat="1">
      <c r="E376" s="39"/>
    </row>
    <row r="377" spans="5:5" s="2" customFormat="1">
      <c r="E377" s="39"/>
    </row>
    <row r="378" spans="5:5" s="2" customFormat="1">
      <c r="E378" s="39"/>
    </row>
    <row r="379" spans="5:5" s="2" customFormat="1">
      <c r="E379" s="39"/>
    </row>
    <row r="380" spans="5:5" s="2" customFormat="1">
      <c r="E380" s="39"/>
    </row>
    <row r="381" spans="5:5" s="2" customFormat="1">
      <c r="E381" s="39"/>
    </row>
    <row r="382" spans="5:5" s="2" customFormat="1">
      <c r="E382" s="39"/>
    </row>
    <row r="383" spans="5:5" s="2" customFormat="1">
      <c r="E383" s="39"/>
    </row>
    <row r="384" spans="5:5" s="2" customFormat="1">
      <c r="E384" s="39"/>
    </row>
    <row r="385" spans="5:5" s="2" customFormat="1">
      <c r="E385" s="39"/>
    </row>
    <row r="386" spans="5:5" s="2" customFormat="1">
      <c r="E386" s="39"/>
    </row>
    <row r="387" spans="5:5" s="2" customFormat="1">
      <c r="E387" s="39"/>
    </row>
    <row r="388" spans="5:5" s="2" customFormat="1">
      <c r="E388" s="39"/>
    </row>
    <row r="389" spans="5:5" s="2" customFormat="1">
      <c r="E389" s="39"/>
    </row>
    <row r="390" spans="5:5" s="2" customFormat="1">
      <c r="E390" s="39"/>
    </row>
    <row r="391" spans="5:5" s="2" customFormat="1">
      <c r="E391" s="39"/>
    </row>
    <row r="392" spans="5:5" s="2" customFormat="1">
      <c r="E392" s="39"/>
    </row>
    <row r="393" spans="5:5" s="2" customFormat="1">
      <c r="E393" s="39"/>
    </row>
    <row r="394" spans="5:5" s="2" customFormat="1">
      <c r="E394" s="39"/>
    </row>
    <row r="395" spans="5:5" s="2" customFormat="1">
      <c r="E395" s="39"/>
    </row>
    <row r="396" spans="5:5" s="2" customFormat="1">
      <c r="E396" s="39"/>
    </row>
    <row r="397" spans="5:5" s="2" customFormat="1">
      <c r="E397" s="39"/>
    </row>
    <row r="398" spans="5:5" s="2" customFormat="1">
      <c r="E398" s="39"/>
    </row>
    <row r="399" spans="5:5" s="2" customFormat="1">
      <c r="E399" s="39"/>
    </row>
    <row r="400" spans="5:5" s="2" customFormat="1">
      <c r="E400" s="39"/>
    </row>
    <row r="401" spans="5:5" s="2" customFormat="1">
      <c r="E401" s="39"/>
    </row>
    <row r="402" spans="5:5" s="2" customFormat="1">
      <c r="E402" s="39"/>
    </row>
    <row r="403" spans="5:5" s="2" customFormat="1">
      <c r="E403" s="39"/>
    </row>
    <row r="404" spans="5:5" s="2" customFormat="1">
      <c r="E404" s="39"/>
    </row>
    <row r="405" spans="5:5" s="2" customFormat="1">
      <c r="E405" s="39"/>
    </row>
    <row r="406" spans="5:5" s="2" customFormat="1">
      <c r="E406" s="39"/>
    </row>
    <row r="407" spans="5:5" s="2" customFormat="1">
      <c r="E407" s="39"/>
    </row>
    <row r="408" spans="5:5" s="2" customFormat="1">
      <c r="E408" s="39"/>
    </row>
    <row r="409" spans="5:5" s="2" customFormat="1">
      <c r="E409" s="39"/>
    </row>
    <row r="410" spans="5:5" s="2" customFormat="1">
      <c r="E410" s="39"/>
    </row>
    <row r="411" spans="5:5" s="2" customFormat="1">
      <c r="E411" s="39"/>
    </row>
    <row r="412" spans="5:5" s="2" customFormat="1">
      <c r="E412" s="39"/>
    </row>
    <row r="413" spans="5:5" s="2" customFormat="1">
      <c r="E413" s="39"/>
    </row>
    <row r="414" spans="5:5" s="2" customFormat="1">
      <c r="E414" s="39"/>
    </row>
    <row r="415" spans="5:5" s="2" customFormat="1">
      <c r="E415" s="39"/>
    </row>
    <row r="416" spans="5:5" s="2" customFormat="1">
      <c r="E416" s="39"/>
    </row>
    <row r="417" spans="5:5" s="2" customFormat="1">
      <c r="E417" s="39"/>
    </row>
    <row r="418" spans="5:5" s="2" customFormat="1">
      <c r="E418" s="39"/>
    </row>
    <row r="419" spans="5:5" s="2" customFormat="1">
      <c r="E419" s="39"/>
    </row>
    <row r="420" spans="5:5" s="2" customFormat="1">
      <c r="E420" s="39"/>
    </row>
    <row r="421" spans="5:5" s="2" customFormat="1">
      <c r="E421" s="39"/>
    </row>
    <row r="422" spans="5:5" s="2" customFormat="1">
      <c r="E422" s="39"/>
    </row>
    <row r="423" spans="5:5" s="2" customFormat="1">
      <c r="E423" s="39"/>
    </row>
    <row r="424" spans="5:5" s="2" customFormat="1">
      <c r="E424" s="39"/>
    </row>
    <row r="425" spans="5:5" s="2" customFormat="1">
      <c r="E425" s="39"/>
    </row>
    <row r="426" spans="5:5" s="2" customFormat="1">
      <c r="E426" s="39"/>
    </row>
    <row r="427" spans="5:5" s="2" customFormat="1">
      <c r="E427" s="39"/>
    </row>
    <row r="428" spans="5:5" s="2" customFormat="1">
      <c r="E428" s="39"/>
    </row>
    <row r="429" spans="5:5" s="2" customFormat="1">
      <c r="E429" s="39"/>
    </row>
    <row r="430" spans="5:5" s="2" customFormat="1">
      <c r="E430" s="39"/>
    </row>
    <row r="431" spans="5:5" s="2" customFormat="1">
      <c r="E431" s="39"/>
    </row>
    <row r="432" spans="5:5" s="2" customFormat="1">
      <c r="E432" s="39"/>
    </row>
    <row r="433" spans="5:5" s="2" customFormat="1">
      <c r="E433" s="39"/>
    </row>
    <row r="434" spans="5:5" s="2" customFormat="1">
      <c r="E434" s="39"/>
    </row>
    <row r="435" spans="5:5" s="2" customFormat="1">
      <c r="E435" s="39"/>
    </row>
    <row r="436" spans="5:5" s="2" customFormat="1">
      <c r="E436" s="39"/>
    </row>
    <row r="437" spans="5:5" s="2" customFormat="1">
      <c r="E437" s="39"/>
    </row>
    <row r="438" spans="5:5" s="2" customFormat="1">
      <c r="E438" s="39"/>
    </row>
    <row r="439" spans="5:5" s="2" customFormat="1">
      <c r="E439" s="39"/>
    </row>
    <row r="440" spans="5:5" s="2" customFormat="1">
      <c r="E440" s="39"/>
    </row>
    <row r="441" spans="5:5" s="2" customFormat="1">
      <c r="E441" s="39"/>
    </row>
    <row r="442" spans="5:5" s="2" customFormat="1">
      <c r="E442" s="39"/>
    </row>
    <row r="443" spans="5:5" s="2" customFormat="1">
      <c r="E443" s="39"/>
    </row>
    <row r="444" spans="5:5" s="2" customFormat="1">
      <c r="E444" s="39"/>
    </row>
    <row r="445" spans="5:5" s="2" customFormat="1">
      <c r="E445" s="39"/>
    </row>
    <row r="446" spans="5:5" s="2" customFormat="1">
      <c r="E446" s="39"/>
    </row>
    <row r="447" spans="5:5" s="2" customFormat="1">
      <c r="E447" s="39"/>
    </row>
    <row r="448" spans="5:5" s="2" customFormat="1">
      <c r="E448" s="39"/>
    </row>
    <row r="449" spans="5:5" s="2" customFormat="1">
      <c r="E449" s="39"/>
    </row>
    <row r="450" spans="5:5" s="2" customFormat="1">
      <c r="E450" s="39"/>
    </row>
    <row r="451" spans="5:5" s="2" customFormat="1">
      <c r="E451" s="39"/>
    </row>
    <row r="452" spans="5:5" s="2" customFormat="1">
      <c r="E452" s="39"/>
    </row>
    <row r="453" spans="5:5" s="2" customFormat="1">
      <c r="E453" s="39"/>
    </row>
    <row r="454" spans="5:5" s="2" customFormat="1">
      <c r="E454" s="39"/>
    </row>
    <row r="455" spans="5:5" s="2" customFormat="1">
      <c r="E455" s="39"/>
    </row>
    <row r="456" spans="5:5" s="2" customFormat="1">
      <c r="E456" s="39"/>
    </row>
    <row r="457" spans="5:5" s="2" customFormat="1">
      <c r="E457" s="39"/>
    </row>
    <row r="458" spans="5:5" s="2" customFormat="1">
      <c r="E458" s="39"/>
    </row>
    <row r="459" spans="5:5" s="2" customFormat="1">
      <c r="E459" s="39"/>
    </row>
    <row r="460" spans="5:5" s="2" customFormat="1">
      <c r="E460" s="39"/>
    </row>
    <row r="461" spans="5:5" s="2" customFormat="1">
      <c r="E461" s="39"/>
    </row>
    <row r="462" spans="5:5" s="2" customFormat="1">
      <c r="E462" s="39"/>
    </row>
    <row r="463" spans="5:5" s="2" customFormat="1">
      <c r="E463" s="39"/>
    </row>
    <row r="464" spans="5:5" s="2" customFormat="1">
      <c r="E464" s="39"/>
    </row>
    <row r="465" spans="5:5" s="2" customFormat="1">
      <c r="E465" s="39"/>
    </row>
    <row r="466" spans="5:5" s="2" customFormat="1">
      <c r="E466" s="39"/>
    </row>
    <row r="467" spans="5:5" s="2" customFormat="1">
      <c r="E467" s="39"/>
    </row>
    <row r="468" spans="5:5" s="2" customFormat="1">
      <c r="E468" s="39"/>
    </row>
    <row r="469" spans="5:5" s="2" customFormat="1">
      <c r="E469" s="39"/>
    </row>
    <row r="470" spans="5:5" s="2" customFormat="1">
      <c r="E470" s="39"/>
    </row>
    <row r="471" spans="5:5" s="2" customFormat="1">
      <c r="E471" s="39"/>
    </row>
    <row r="472" spans="5:5" s="2" customFormat="1">
      <c r="E472" s="39"/>
    </row>
    <row r="473" spans="5:5" s="2" customFormat="1">
      <c r="E473" s="39"/>
    </row>
    <row r="474" spans="5:5" s="2" customFormat="1">
      <c r="E474" s="39"/>
    </row>
    <row r="475" spans="5:5" s="2" customFormat="1">
      <c r="E475" s="39"/>
    </row>
    <row r="476" spans="5:5" s="2" customFormat="1">
      <c r="E476" s="39"/>
    </row>
    <row r="477" spans="5:5" s="2" customFormat="1">
      <c r="E477" s="39"/>
    </row>
    <row r="478" spans="5:5" s="2" customFormat="1">
      <c r="E478" s="39"/>
    </row>
    <row r="479" spans="5:5" s="2" customFormat="1">
      <c r="E479" s="39"/>
    </row>
    <row r="480" spans="5:5" s="2" customFormat="1">
      <c r="E480" s="39"/>
    </row>
    <row r="481" spans="5:5" s="2" customFormat="1">
      <c r="E481" s="39"/>
    </row>
    <row r="482" spans="5:5" s="2" customFormat="1">
      <c r="E482" s="39"/>
    </row>
    <row r="483" spans="5:5" s="2" customFormat="1">
      <c r="E483" s="39"/>
    </row>
    <row r="484" spans="5:5" s="2" customFormat="1">
      <c r="E484" s="39"/>
    </row>
    <row r="485" spans="5:5" s="2" customFormat="1">
      <c r="E485" s="39"/>
    </row>
    <row r="486" spans="5:5" s="2" customFormat="1">
      <c r="E486" s="39"/>
    </row>
    <row r="487" spans="5:5" s="2" customFormat="1">
      <c r="E487" s="39"/>
    </row>
    <row r="488" spans="5:5" s="2" customFormat="1">
      <c r="E488" s="39"/>
    </row>
    <row r="489" spans="5:5" s="2" customFormat="1">
      <c r="E489" s="39"/>
    </row>
    <row r="490" spans="5:5" s="2" customFormat="1">
      <c r="E490" s="39"/>
    </row>
    <row r="491" spans="5:5" s="2" customFormat="1">
      <c r="E491" s="39"/>
    </row>
    <row r="492" spans="5:5" s="2" customFormat="1">
      <c r="E492" s="39"/>
    </row>
    <row r="493" spans="5:5" s="2" customFormat="1">
      <c r="E493" s="39"/>
    </row>
    <row r="494" spans="5:5" s="2" customFormat="1">
      <c r="E494" s="39"/>
    </row>
    <row r="495" spans="5:5" s="2" customFormat="1">
      <c r="E495" s="39"/>
    </row>
    <row r="496" spans="5:5" s="2" customFormat="1">
      <c r="E496" s="39"/>
    </row>
    <row r="497" spans="5:5" s="2" customFormat="1">
      <c r="E497" s="39"/>
    </row>
    <row r="498" spans="5:5" s="2" customFormat="1">
      <c r="E498" s="39"/>
    </row>
    <row r="499" spans="5:5" s="2" customFormat="1">
      <c r="E499" s="39"/>
    </row>
    <row r="500" spans="5:5" s="2" customFormat="1">
      <c r="E500" s="39"/>
    </row>
    <row r="501" spans="5:5" s="2" customFormat="1">
      <c r="E501" s="39"/>
    </row>
    <row r="502" spans="5:5" s="2" customFormat="1">
      <c r="E502" s="39"/>
    </row>
    <row r="503" spans="5:5" s="2" customFormat="1">
      <c r="E503" s="39"/>
    </row>
    <row r="504" spans="5:5" s="2" customFormat="1">
      <c r="E504" s="39"/>
    </row>
    <row r="505" spans="5:5" s="2" customFormat="1">
      <c r="E505" s="39"/>
    </row>
    <row r="506" spans="5:5" s="2" customFormat="1">
      <c r="E506" s="39"/>
    </row>
    <row r="507" spans="5:5" s="2" customFormat="1">
      <c r="E507" s="39"/>
    </row>
    <row r="508" spans="5:5" s="2" customFormat="1">
      <c r="E508" s="39"/>
    </row>
    <row r="509" spans="5:5" s="2" customFormat="1">
      <c r="E509" s="39"/>
    </row>
    <row r="510" spans="5:5" s="2" customFormat="1">
      <c r="E510" s="39"/>
    </row>
    <row r="511" spans="5:5" s="2" customFormat="1">
      <c r="E511" s="39"/>
    </row>
    <row r="512" spans="5:5" s="2" customFormat="1">
      <c r="E512" s="39"/>
    </row>
    <row r="513" spans="5:5" s="2" customFormat="1">
      <c r="E513" s="39"/>
    </row>
    <row r="514" spans="5:5" s="2" customFormat="1">
      <c r="E514" s="39"/>
    </row>
    <row r="515" spans="5:5" s="2" customFormat="1">
      <c r="E515" s="39"/>
    </row>
    <row r="516" spans="5:5" s="2" customFormat="1">
      <c r="E516" s="39"/>
    </row>
    <row r="517" spans="5:5" s="2" customFormat="1">
      <c r="E517" s="39"/>
    </row>
    <row r="518" spans="5:5" s="2" customFormat="1">
      <c r="E518" s="39"/>
    </row>
    <row r="519" spans="5:5" s="2" customFormat="1">
      <c r="E519" s="39"/>
    </row>
    <row r="520" spans="5:5" s="2" customFormat="1">
      <c r="E520" s="39"/>
    </row>
    <row r="521" spans="5:5" s="2" customFormat="1">
      <c r="E521" s="39"/>
    </row>
    <row r="522" spans="5:5" s="2" customFormat="1">
      <c r="E522" s="39"/>
    </row>
    <row r="523" spans="5:5" s="2" customFormat="1">
      <c r="E523" s="39"/>
    </row>
    <row r="524" spans="5:5" s="2" customFormat="1">
      <c r="E524" s="39"/>
    </row>
    <row r="525" spans="5:5" s="2" customFormat="1">
      <c r="E525" s="39"/>
    </row>
    <row r="526" spans="5:5" s="2" customFormat="1">
      <c r="E526" s="39"/>
    </row>
    <row r="527" spans="5:5" s="2" customFormat="1">
      <c r="E527" s="39"/>
    </row>
    <row r="528" spans="5:5" s="2" customFormat="1">
      <c r="E528" s="39"/>
    </row>
    <row r="529" spans="5:5" s="2" customFormat="1">
      <c r="E529" s="39"/>
    </row>
    <row r="530" spans="5:5" s="2" customFormat="1">
      <c r="E530" s="39"/>
    </row>
    <row r="531" spans="5:5" s="2" customFormat="1">
      <c r="E531" s="39"/>
    </row>
    <row r="532" spans="5:5" s="2" customFormat="1">
      <c r="E532" s="39"/>
    </row>
    <row r="533" spans="5:5" s="2" customFormat="1">
      <c r="E533" s="39"/>
    </row>
    <row r="534" spans="5:5" s="2" customFormat="1">
      <c r="E534" s="39"/>
    </row>
    <row r="535" spans="5:5" s="2" customFormat="1">
      <c r="E535" s="39"/>
    </row>
    <row r="536" spans="5:5" s="2" customFormat="1">
      <c r="E536" s="39"/>
    </row>
    <row r="537" spans="5:5" s="2" customFormat="1">
      <c r="E537" s="39"/>
    </row>
    <row r="538" spans="5:5" s="2" customFormat="1">
      <c r="E538" s="39"/>
    </row>
    <row r="539" spans="5:5" s="2" customFormat="1">
      <c r="E539" s="39"/>
    </row>
    <row r="540" spans="5:5" s="2" customFormat="1">
      <c r="E540" s="39"/>
    </row>
    <row r="541" spans="5:5" s="2" customFormat="1">
      <c r="E541" s="39"/>
    </row>
    <row r="542" spans="5:5" s="2" customFormat="1">
      <c r="E542" s="39"/>
    </row>
    <row r="543" spans="5:5" s="2" customFormat="1">
      <c r="E543" s="39"/>
    </row>
    <row r="544" spans="5:5" s="2" customFormat="1">
      <c r="E544" s="39"/>
    </row>
    <row r="545" spans="5:5" s="2" customFormat="1">
      <c r="E545" s="39"/>
    </row>
    <row r="546" spans="5:5" s="2" customFormat="1">
      <c r="E546" s="39"/>
    </row>
    <row r="547" spans="5:5" s="2" customFormat="1">
      <c r="E547" s="39"/>
    </row>
    <row r="548" spans="5:5" s="2" customFormat="1">
      <c r="E548" s="39"/>
    </row>
    <row r="549" spans="5:5" s="2" customFormat="1">
      <c r="E549" s="39"/>
    </row>
    <row r="550" spans="5:5" s="2" customFormat="1">
      <c r="E550" s="39"/>
    </row>
    <row r="551" spans="5:5" s="2" customFormat="1">
      <c r="E551" s="39"/>
    </row>
    <row r="552" spans="5:5" s="2" customFormat="1">
      <c r="E552" s="39"/>
    </row>
    <row r="553" spans="5:5" s="2" customFormat="1">
      <c r="E553" s="39"/>
    </row>
    <row r="554" spans="5:5" s="2" customFormat="1">
      <c r="E554" s="39"/>
    </row>
    <row r="555" spans="5:5" s="2" customFormat="1">
      <c r="E555" s="39"/>
    </row>
    <row r="556" spans="5:5" s="2" customFormat="1">
      <c r="E556" s="39"/>
    </row>
    <row r="557" spans="5:5" s="2" customFormat="1">
      <c r="E557" s="39"/>
    </row>
    <row r="558" spans="5:5" s="2" customFormat="1">
      <c r="E558" s="39"/>
    </row>
    <row r="559" spans="5:5" s="2" customFormat="1">
      <c r="E559" s="39"/>
    </row>
    <row r="560" spans="5:5" s="2" customFormat="1">
      <c r="E560" s="39"/>
    </row>
    <row r="561" spans="5:5" s="2" customFormat="1">
      <c r="E561" s="39"/>
    </row>
    <row r="562" spans="5:5" s="2" customFormat="1">
      <c r="E562" s="39"/>
    </row>
    <row r="563" spans="5:5" s="2" customFormat="1">
      <c r="E563" s="39"/>
    </row>
    <row r="564" spans="5:5" s="2" customFormat="1">
      <c r="E564" s="39"/>
    </row>
    <row r="565" spans="5:5" s="2" customFormat="1">
      <c r="E565" s="39"/>
    </row>
    <row r="566" spans="5:5" s="2" customFormat="1">
      <c r="E566" s="39"/>
    </row>
    <row r="567" spans="5:5" s="2" customFormat="1">
      <c r="E567" s="39"/>
    </row>
    <row r="568" spans="5:5" s="2" customFormat="1">
      <c r="E568" s="39"/>
    </row>
    <row r="569" spans="5:5" s="2" customFormat="1">
      <c r="E569" s="39"/>
    </row>
    <row r="570" spans="5:5" s="2" customFormat="1">
      <c r="E570" s="39"/>
    </row>
    <row r="571" spans="5:5" s="2" customFormat="1">
      <c r="E571" s="39"/>
    </row>
    <row r="572" spans="5:5" s="2" customFormat="1">
      <c r="E572" s="39"/>
    </row>
    <row r="573" spans="5:5" s="2" customFormat="1">
      <c r="E573" s="39"/>
    </row>
    <row r="574" spans="5:5" s="2" customFormat="1">
      <c r="E574" s="39"/>
    </row>
    <row r="575" spans="5:5" s="2" customFormat="1">
      <c r="E575" s="39"/>
    </row>
    <row r="576" spans="5:5" s="2" customFormat="1">
      <c r="E576" s="39"/>
    </row>
    <row r="577" spans="5:5" s="2" customFormat="1">
      <c r="E577" s="39"/>
    </row>
    <row r="578" spans="5:5" s="2" customFormat="1">
      <c r="E578" s="39"/>
    </row>
    <row r="579" spans="5:5" s="2" customFormat="1">
      <c r="E579" s="39"/>
    </row>
    <row r="580" spans="5:5" s="2" customFormat="1">
      <c r="E580" s="39"/>
    </row>
    <row r="581" spans="5:5" s="2" customFormat="1">
      <c r="E581" s="39"/>
    </row>
    <row r="582" spans="5:5" s="2" customFormat="1">
      <c r="E582" s="39"/>
    </row>
    <row r="583" spans="5:5" s="2" customFormat="1">
      <c r="E583" s="39"/>
    </row>
    <row r="584" spans="5:5" s="2" customFormat="1">
      <c r="E584" s="39"/>
    </row>
    <row r="585" spans="5:5" s="2" customFormat="1">
      <c r="E585" s="39"/>
    </row>
    <row r="586" spans="5:5" s="2" customFormat="1">
      <c r="E586" s="39"/>
    </row>
    <row r="587" spans="5:5" s="2" customFormat="1">
      <c r="E587" s="39"/>
    </row>
    <row r="588" spans="5:5" s="2" customFormat="1">
      <c r="E588" s="39"/>
    </row>
    <row r="589" spans="5:5" s="2" customFormat="1">
      <c r="E589" s="39"/>
    </row>
    <row r="590" spans="5:5" s="2" customFormat="1">
      <c r="E590" s="39"/>
    </row>
    <row r="591" spans="5:5" s="2" customFormat="1">
      <c r="E591" s="39"/>
    </row>
    <row r="592" spans="5:5" s="2" customFormat="1">
      <c r="E592" s="39"/>
    </row>
    <row r="593" spans="5:5" s="2" customFormat="1">
      <c r="E593" s="39"/>
    </row>
    <row r="594" spans="5:5" s="2" customFormat="1">
      <c r="E594" s="39"/>
    </row>
    <row r="595" spans="5:5" s="2" customFormat="1">
      <c r="E595" s="39"/>
    </row>
    <row r="596" spans="5:5" s="2" customFormat="1">
      <c r="E596" s="39"/>
    </row>
    <row r="597" spans="5:5" s="2" customFormat="1">
      <c r="E597" s="39"/>
    </row>
    <row r="598" spans="5:5" s="2" customFormat="1">
      <c r="E598" s="39"/>
    </row>
    <row r="599" spans="5:5" s="2" customFormat="1">
      <c r="E599" s="39"/>
    </row>
    <row r="600" spans="5:5" s="2" customFormat="1">
      <c r="E600" s="39"/>
    </row>
    <row r="601" spans="5:5" s="2" customFormat="1">
      <c r="E601" s="39"/>
    </row>
    <row r="602" spans="5:5" s="2" customFormat="1">
      <c r="E602" s="39"/>
    </row>
    <row r="603" spans="5:5" s="2" customFormat="1">
      <c r="E603" s="39"/>
    </row>
    <row r="604" spans="5:5" s="2" customFormat="1">
      <c r="E604" s="39"/>
    </row>
    <row r="605" spans="5:5" s="2" customFormat="1">
      <c r="E605" s="39"/>
    </row>
    <row r="606" spans="5:5" s="2" customFormat="1">
      <c r="E606" s="39"/>
    </row>
    <row r="607" spans="5:5" s="2" customFormat="1">
      <c r="E607" s="39"/>
    </row>
    <row r="608" spans="5:5" s="2" customFormat="1">
      <c r="E608" s="39"/>
    </row>
    <row r="609" spans="5:5" s="2" customFormat="1">
      <c r="E609" s="39"/>
    </row>
    <row r="610" spans="5:5" s="2" customFormat="1">
      <c r="E610" s="39"/>
    </row>
    <row r="611" spans="5:5" s="2" customFormat="1">
      <c r="E611" s="39"/>
    </row>
    <row r="612" spans="5:5" s="2" customFormat="1">
      <c r="E612" s="39"/>
    </row>
    <row r="613" spans="5:5" s="2" customFormat="1">
      <c r="E613" s="39"/>
    </row>
    <row r="614" spans="5:5" s="2" customFormat="1">
      <c r="E614" s="39"/>
    </row>
    <row r="615" spans="5:5" s="2" customFormat="1">
      <c r="E615" s="39"/>
    </row>
    <row r="616" spans="5:5" s="2" customFormat="1">
      <c r="E616" s="39"/>
    </row>
    <row r="617" spans="5:5" s="2" customFormat="1">
      <c r="E617" s="39"/>
    </row>
    <row r="618" spans="5:5" s="2" customFormat="1">
      <c r="E618" s="39"/>
    </row>
    <row r="619" spans="5:5" s="2" customFormat="1">
      <c r="E619" s="39"/>
    </row>
    <row r="620" spans="5:5" s="2" customFormat="1">
      <c r="E620" s="39"/>
    </row>
    <row r="621" spans="5:5" s="2" customFormat="1">
      <c r="E621" s="39"/>
    </row>
    <row r="622" spans="5:5" s="2" customFormat="1">
      <c r="E622" s="39"/>
    </row>
    <row r="623" spans="5:5" s="2" customFormat="1">
      <c r="E623" s="39"/>
    </row>
    <row r="624" spans="5:5" s="2" customFormat="1">
      <c r="E624" s="39"/>
    </row>
    <row r="625" spans="5:5" s="2" customFormat="1">
      <c r="E625" s="39"/>
    </row>
    <row r="626" spans="5:5" s="2" customFormat="1">
      <c r="E626" s="39"/>
    </row>
    <row r="627" spans="5:5" s="2" customFormat="1">
      <c r="E627" s="39"/>
    </row>
    <row r="628" spans="5:5" s="2" customFormat="1">
      <c r="E628" s="39"/>
    </row>
    <row r="629" spans="5:5" s="2" customFormat="1">
      <c r="E629" s="39"/>
    </row>
    <row r="630" spans="5:5" s="2" customFormat="1">
      <c r="E630" s="39"/>
    </row>
    <row r="631" spans="5:5" s="2" customFormat="1">
      <c r="E631" s="39"/>
    </row>
    <row r="632" spans="5:5" s="2" customFormat="1">
      <c r="E632" s="39"/>
    </row>
    <row r="633" spans="5:5" s="2" customFormat="1">
      <c r="E633" s="39"/>
    </row>
    <row r="634" spans="5:5" s="2" customFormat="1">
      <c r="E634" s="39"/>
    </row>
    <row r="635" spans="5:5" s="2" customFormat="1">
      <c r="E635" s="39"/>
    </row>
    <row r="636" spans="5:5" s="2" customFormat="1">
      <c r="E636" s="39"/>
    </row>
    <row r="637" spans="5:5" s="2" customFormat="1">
      <c r="E637" s="39"/>
    </row>
    <row r="638" spans="5:5" s="2" customFormat="1">
      <c r="E638" s="39"/>
    </row>
    <row r="639" spans="5:5" s="2" customFormat="1">
      <c r="E639" s="39"/>
    </row>
    <row r="640" spans="5:5" s="2" customFormat="1">
      <c r="E640" s="39"/>
    </row>
    <row r="641" spans="5:5" s="2" customFormat="1">
      <c r="E641" s="39"/>
    </row>
    <row r="642" spans="5:5" s="2" customFormat="1">
      <c r="E642" s="39"/>
    </row>
    <row r="643" spans="5:5" s="2" customFormat="1">
      <c r="E643" s="39"/>
    </row>
    <row r="644" spans="5:5" s="2" customFormat="1">
      <c r="E644" s="39"/>
    </row>
    <row r="645" spans="5:5" s="2" customFormat="1">
      <c r="E645" s="39"/>
    </row>
    <row r="646" spans="5:5" s="2" customFormat="1">
      <c r="E646" s="39"/>
    </row>
    <row r="647" spans="5:5" s="2" customFormat="1">
      <c r="E647" s="39"/>
    </row>
    <row r="648" spans="5:5" s="2" customFormat="1">
      <c r="E648" s="39"/>
    </row>
    <row r="649" spans="5:5" s="2" customFormat="1">
      <c r="E649" s="39"/>
    </row>
    <row r="650" spans="5:5" s="2" customFormat="1">
      <c r="E650" s="39"/>
    </row>
    <row r="651" spans="5:5" s="2" customFormat="1">
      <c r="E651" s="39"/>
    </row>
    <row r="652" spans="5:5" s="2" customFormat="1">
      <c r="E652" s="39"/>
    </row>
    <row r="653" spans="5:5" s="2" customFormat="1">
      <c r="E653" s="39"/>
    </row>
    <row r="654" spans="5:5" s="2" customFormat="1">
      <c r="E654" s="39"/>
    </row>
    <row r="655" spans="5:5" s="2" customFormat="1">
      <c r="E655" s="39"/>
    </row>
    <row r="656" spans="5:5" s="2" customFormat="1">
      <c r="E656" s="39"/>
    </row>
    <row r="657" spans="5:5" s="2" customFormat="1">
      <c r="E657" s="39"/>
    </row>
    <row r="658" spans="5:5" s="2" customFormat="1">
      <c r="E658" s="39"/>
    </row>
    <row r="659" spans="5:5" s="2" customFormat="1">
      <c r="E659" s="39"/>
    </row>
    <row r="660" spans="5:5" s="2" customFormat="1">
      <c r="E660" s="39"/>
    </row>
    <row r="661" spans="5:5" s="2" customFormat="1">
      <c r="E661" s="39"/>
    </row>
    <row r="662" spans="5:5" s="2" customFormat="1">
      <c r="E662" s="39"/>
    </row>
    <row r="663" spans="5:5" s="2" customFormat="1">
      <c r="E663" s="39"/>
    </row>
    <row r="664" spans="5:5" s="2" customFormat="1">
      <c r="E664" s="39"/>
    </row>
    <row r="665" spans="5:5" s="2" customFormat="1">
      <c r="E665" s="39"/>
    </row>
    <row r="666" spans="5:5" s="2" customFormat="1">
      <c r="E666" s="39"/>
    </row>
    <row r="667" spans="5:5" s="2" customFormat="1">
      <c r="E667" s="39"/>
    </row>
    <row r="668" spans="5:5" s="2" customFormat="1">
      <c r="E668" s="39"/>
    </row>
    <row r="669" spans="5:5" s="2" customFormat="1">
      <c r="E669" s="39"/>
    </row>
    <row r="670" spans="5:5" s="2" customFormat="1">
      <c r="E670" s="39"/>
    </row>
    <row r="671" spans="5:5" s="2" customFormat="1">
      <c r="E671" s="39"/>
    </row>
    <row r="672" spans="5:5" s="2" customFormat="1">
      <c r="E672" s="39"/>
    </row>
    <row r="673" spans="5:5" s="2" customFormat="1">
      <c r="E673" s="39"/>
    </row>
    <row r="674" spans="5:5" s="2" customFormat="1">
      <c r="E674" s="39"/>
    </row>
    <row r="675" spans="5:5" s="2" customFormat="1">
      <c r="E675" s="39"/>
    </row>
    <row r="676" spans="5:5" s="2" customFormat="1">
      <c r="E676" s="39"/>
    </row>
    <row r="677" spans="5:5" s="2" customFormat="1">
      <c r="E677" s="39"/>
    </row>
    <row r="678" spans="5:5" s="2" customFormat="1">
      <c r="E678" s="39"/>
    </row>
    <row r="679" spans="5:5" s="2" customFormat="1">
      <c r="E679" s="39"/>
    </row>
    <row r="680" spans="5:5" s="2" customFormat="1">
      <c r="E680" s="39"/>
    </row>
    <row r="681" spans="5:5" s="2" customFormat="1">
      <c r="E681" s="39"/>
    </row>
    <row r="682" spans="5:5" s="2" customFormat="1">
      <c r="E682" s="39"/>
    </row>
    <row r="683" spans="5:5" s="2" customFormat="1">
      <c r="E683" s="39"/>
    </row>
    <row r="684" spans="5:5" s="2" customFormat="1">
      <c r="E684" s="39"/>
    </row>
    <row r="685" spans="5:5" s="2" customFormat="1">
      <c r="E685" s="39"/>
    </row>
    <row r="686" spans="5:5" s="2" customFormat="1">
      <c r="E686" s="39"/>
    </row>
    <row r="687" spans="5:5" s="2" customFormat="1">
      <c r="E687" s="39"/>
    </row>
    <row r="688" spans="5:5" s="2" customFormat="1">
      <c r="E688" s="39"/>
    </row>
    <row r="689" spans="5:5" s="2" customFormat="1">
      <c r="E689" s="39"/>
    </row>
    <row r="690" spans="5:5" s="2" customFormat="1">
      <c r="E690" s="39"/>
    </row>
    <row r="691" spans="5:5" s="2" customFormat="1">
      <c r="E691" s="39"/>
    </row>
    <row r="692" spans="5:5" s="2" customFormat="1">
      <c r="E692" s="39"/>
    </row>
    <row r="693" spans="5:5" s="2" customFormat="1">
      <c r="E693" s="39"/>
    </row>
    <row r="694" spans="5:5" s="2" customFormat="1">
      <c r="E694" s="39"/>
    </row>
    <row r="695" spans="5:5" s="2" customFormat="1">
      <c r="E695" s="39"/>
    </row>
    <row r="696" spans="5:5" s="2" customFormat="1">
      <c r="E696" s="39"/>
    </row>
    <row r="697" spans="5:5" s="2" customFormat="1">
      <c r="E697" s="39"/>
    </row>
    <row r="698" spans="5:5" s="2" customFormat="1">
      <c r="E698" s="39"/>
    </row>
    <row r="699" spans="5:5" s="2" customFormat="1">
      <c r="E699" s="39"/>
    </row>
    <row r="700" spans="5:5" s="2" customFormat="1">
      <c r="E700" s="39"/>
    </row>
    <row r="701" spans="5:5" s="2" customFormat="1">
      <c r="E701" s="39"/>
    </row>
    <row r="702" spans="5:5" s="2" customFormat="1">
      <c r="E702" s="39"/>
    </row>
    <row r="703" spans="5:5" s="2" customFormat="1">
      <c r="E703" s="39"/>
    </row>
    <row r="704" spans="5:5" s="2" customFormat="1">
      <c r="E704" s="39"/>
    </row>
    <row r="705" spans="5:5" s="2" customFormat="1">
      <c r="E705" s="39"/>
    </row>
    <row r="706" spans="5:5" s="2" customFormat="1">
      <c r="E706" s="39"/>
    </row>
    <row r="707" spans="5:5" s="2" customFormat="1">
      <c r="E707" s="39"/>
    </row>
    <row r="708" spans="5:5" s="2" customFormat="1">
      <c r="E708" s="39"/>
    </row>
    <row r="709" spans="5:5" s="2" customFormat="1">
      <c r="E709" s="39"/>
    </row>
    <row r="710" spans="5:5" s="2" customFormat="1">
      <c r="E710" s="39"/>
    </row>
    <row r="711" spans="5:5" s="2" customFormat="1">
      <c r="E711" s="39"/>
    </row>
    <row r="712" spans="5:5" s="2" customFormat="1">
      <c r="E712" s="39"/>
    </row>
    <row r="713" spans="5:5" s="2" customFormat="1">
      <c r="E713" s="39"/>
    </row>
    <row r="714" spans="5:5" s="2" customFormat="1">
      <c r="E714" s="39"/>
    </row>
    <row r="715" spans="5:5" s="2" customFormat="1">
      <c r="E715" s="39"/>
    </row>
    <row r="716" spans="5:5" s="2" customFormat="1">
      <c r="E716" s="39"/>
    </row>
    <row r="717" spans="5:5" s="2" customFormat="1">
      <c r="E717" s="39"/>
    </row>
    <row r="718" spans="5:5" s="2" customFormat="1">
      <c r="E718" s="39"/>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S43"/>
  <sheetViews>
    <sheetView zoomScale="70" zoomScaleNormal="70" workbookViewId="0">
      <selection activeCell="R15" sqref="R15"/>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8"/>
      <c r="C3" s="99"/>
      <c r="D3" s="99"/>
      <c r="E3" s="99"/>
      <c r="F3" s="99"/>
      <c r="G3" s="99"/>
      <c r="H3" s="99"/>
      <c r="I3" s="100"/>
    </row>
    <row r="4" spans="2:19">
      <c r="B4" s="685" t="s">
        <v>431</v>
      </c>
      <c r="C4" s="686"/>
      <c r="D4" s="686"/>
      <c r="E4" s="687" t="s">
        <v>432</v>
      </c>
      <c r="F4" s="687"/>
      <c r="G4" s="687"/>
      <c r="H4" s="687"/>
      <c r="I4" s="688"/>
      <c r="Q4" s="689" t="s">
        <v>433</v>
      </c>
      <c r="R4" s="689"/>
    </row>
    <row r="5" spans="2:19">
      <c r="B5" s="685"/>
      <c r="C5" s="686"/>
      <c r="D5" s="686"/>
      <c r="E5" s="687"/>
      <c r="F5" s="687"/>
      <c r="G5" s="687"/>
      <c r="H5" s="687"/>
      <c r="I5" s="688"/>
      <c r="Q5" s="689"/>
      <c r="R5" s="689"/>
    </row>
    <row r="6" spans="2:19">
      <c r="B6" s="685"/>
      <c r="C6" s="686"/>
      <c r="D6" s="686"/>
      <c r="E6" s="687"/>
      <c r="F6" s="687"/>
      <c r="G6" s="687"/>
      <c r="H6" s="687"/>
      <c r="I6" s="688"/>
      <c r="Q6" s="689"/>
      <c r="R6" s="689"/>
    </row>
    <row r="7" spans="2:19" ht="15.75" thickBot="1">
      <c r="B7" s="101"/>
      <c r="I7" s="102"/>
    </row>
    <row r="8" spans="2:19" ht="62.25" customHeight="1" thickBot="1">
      <c r="B8" s="690" t="s">
        <v>381</v>
      </c>
      <c r="C8" s="691"/>
      <c r="D8" s="45" t="s">
        <v>434</v>
      </c>
      <c r="E8" s="46">
        <v>5</v>
      </c>
      <c r="F8" s="46">
        <v>10</v>
      </c>
      <c r="G8" s="46">
        <v>15</v>
      </c>
      <c r="H8" s="46">
        <v>20</v>
      </c>
      <c r="I8" s="103">
        <v>25</v>
      </c>
      <c r="K8" s="692" t="s">
        <v>435</v>
      </c>
      <c r="L8" s="693"/>
      <c r="M8" s="693"/>
      <c r="N8" s="693"/>
      <c r="O8" s="693"/>
      <c r="P8" s="694"/>
      <c r="Q8" s="695" t="s">
        <v>436</v>
      </c>
      <c r="R8" s="695"/>
      <c r="S8" s="17" t="s">
        <v>378</v>
      </c>
    </row>
    <row r="9" spans="2:19" ht="62.25" customHeight="1" thickBot="1">
      <c r="B9" s="690"/>
      <c r="C9" s="691"/>
      <c r="D9" s="45" t="s">
        <v>437</v>
      </c>
      <c r="E9" s="47">
        <v>4</v>
      </c>
      <c r="F9" s="47">
        <v>8</v>
      </c>
      <c r="G9" s="46">
        <v>12</v>
      </c>
      <c r="H9" s="46">
        <v>16</v>
      </c>
      <c r="I9" s="103">
        <v>20</v>
      </c>
      <c r="K9" s="696" t="s">
        <v>438</v>
      </c>
      <c r="L9" s="697"/>
      <c r="M9" s="697"/>
      <c r="N9" s="697"/>
      <c r="O9" s="697"/>
      <c r="P9" s="697"/>
      <c r="Q9" s="698" t="s">
        <v>439</v>
      </c>
      <c r="R9" s="699"/>
      <c r="S9" s="17" t="s">
        <v>440</v>
      </c>
    </row>
    <row r="10" spans="2:19" ht="62.25" customHeight="1" thickBot="1">
      <c r="B10" s="690"/>
      <c r="C10" s="691"/>
      <c r="D10" s="45" t="s">
        <v>441</v>
      </c>
      <c r="E10" s="47">
        <v>3</v>
      </c>
      <c r="F10" s="47">
        <v>6</v>
      </c>
      <c r="G10" s="47">
        <v>9</v>
      </c>
      <c r="H10" s="46">
        <v>12</v>
      </c>
      <c r="I10" s="103">
        <v>15</v>
      </c>
      <c r="K10" s="700" t="s">
        <v>404</v>
      </c>
      <c r="L10" s="701"/>
      <c r="M10" s="701"/>
      <c r="N10" s="701"/>
      <c r="O10" s="701"/>
      <c r="P10" s="701"/>
      <c r="Q10" s="695" t="s">
        <v>442</v>
      </c>
      <c r="R10" s="695"/>
      <c r="S10" s="17" t="s">
        <v>443</v>
      </c>
    </row>
    <row r="11" spans="2:19" ht="62.25" customHeight="1">
      <c r="B11" s="690"/>
      <c r="C11" s="691"/>
      <c r="D11" s="45" t="s">
        <v>444</v>
      </c>
      <c r="E11" s="48">
        <v>2</v>
      </c>
      <c r="F11" s="47">
        <v>4</v>
      </c>
      <c r="G11" s="47">
        <v>6</v>
      </c>
      <c r="H11" s="46">
        <v>8</v>
      </c>
      <c r="I11" s="103">
        <v>10</v>
      </c>
      <c r="K11" s="702" t="s">
        <v>445</v>
      </c>
      <c r="L11" s="703"/>
      <c r="M11" s="703"/>
      <c r="N11" s="703"/>
      <c r="O11" s="703"/>
      <c r="P11" s="703"/>
      <c r="Q11" s="695" t="s">
        <v>377</v>
      </c>
      <c r="R11" s="573"/>
      <c r="S11" s="17" t="s">
        <v>377</v>
      </c>
    </row>
    <row r="12" spans="2:19" ht="62.25" customHeight="1">
      <c r="B12" s="690"/>
      <c r="C12" s="691"/>
      <c r="D12" s="45" t="s">
        <v>446</v>
      </c>
      <c r="E12" s="48">
        <v>1</v>
      </c>
      <c r="F12" s="48">
        <v>2</v>
      </c>
      <c r="G12" s="47">
        <v>3</v>
      </c>
      <c r="H12" s="46">
        <v>4</v>
      </c>
      <c r="I12" s="103">
        <v>5</v>
      </c>
    </row>
    <row r="13" spans="2:19" ht="62.25" customHeight="1" thickBot="1">
      <c r="B13" s="104"/>
      <c r="C13" s="683" t="s">
        <v>447</v>
      </c>
      <c r="D13" s="684"/>
      <c r="E13" s="105" t="s">
        <v>448</v>
      </c>
      <c r="F13" s="105" t="s">
        <v>449</v>
      </c>
      <c r="G13" s="105" t="s">
        <v>450</v>
      </c>
      <c r="H13" s="105" t="s">
        <v>451</v>
      </c>
      <c r="I13" s="106" t="s">
        <v>452</v>
      </c>
    </row>
    <row r="17" spans="4:6">
      <c r="D17" s="17"/>
      <c r="E17" s="17"/>
      <c r="F17" s="17"/>
    </row>
    <row r="18" spans="4:6" ht="15.75">
      <c r="D18" s="22" t="s">
        <v>453</v>
      </c>
      <c r="E18" s="107" t="s">
        <v>445</v>
      </c>
      <c r="F18" s="107">
        <v>1</v>
      </c>
    </row>
    <row r="19" spans="4:6">
      <c r="D19" s="22" t="s">
        <v>454</v>
      </c>
      <c r="E19" s="22" t="s">
        <v>445</v>
      </c>
      <c r="F19" s="22">
        <v>2</v>
      </c>
    </row>
    <row r="20" spans="4:6">
      <c r="D20" s="22" t="s">
        <v>455</v>
      </c>
      <c r="E20" s="22" t="s">
        <v>404</v>
      </c>
      <c r="F20" s="22">
        <v>2</v>
      </c>
    </row>
    <row r="21" spans="4:6">
      <c r="D21" s="22" t="s">
        <v>456</v>
      </c>
      <c r="E21" s="22" t="s">
        <v>457</v>
      </c>
      <c r="F21" s="22">
        <v>3</v>
      </c>
    </row>
    <row r="22" spans="4:6">
      <c r="D22" s="22" t="s">
        <v>458</v>
      </c>
      <c r="E22" s="22" t="s">
        <v>435</v>
      </c>
      <c r="F22" s="22">
        <v>4</v>
      </c>
    </row>
    <row r="23" spans="4:6">
      <c r="D23" s="22" t="s">
        <v>459</v>
      </c>
      <c r="E23" s="22" t="s">
        <v>445</v>
      </c>
      <c r="F23" s="22">
        <v>1</v>
      </c>
    </row>
    <row r="24" spans="4:6">
      <c r="D24" s="22" t="s">
        <v>460</v>
      </c>
      <c r="E24" s="22" t="s">
        <v>404</v>
      </c>
      <c r="F24" s="22">
        <v>2</v>
      </c>
    </row>
    <row r="25" spans="4:6">
      <c r="D25" s="22" t="s">
        <v>461</v>
      </c>
      <c r="E25" s="22" t="s">
        <v>404</v>
      </c>
      <c r="F25" s="22">
        <v>2</v>
      </c>
    </row>
    <row r="26" spans="4:6">
      <c r="D26" s="22" t="s">
        <v>462</v>
      </c>
      <c r="E26" s="22" t="s">
        <v>438</v>
      </c>
      <c r="F26" s="22">
        <v>3</v>
      </c>
    </row>
    <row r="27" spans="4:6">
      <c r="D27" s="22" t="s">
        <v>463</v>
      </c>
      <c r="E27" s="22" t="s">
        <v>435</v>
      </c>
      <c r="F27" s="22">
        <v>4</v>
      </c>
    </row>
    <row r="28" spans="4:6">
      <c r="D28" s="22" t="s">
        <v>464</v>
      </c>
      <c r="E28" s="22" t="s">
        <v>404</v>
      </c>
      <c r="F28" s="22">
        <v>2</v>
      </c>
    </row>
    <row r="29" spans="4:6">
      <c r="D29" s="22" t="s">
        <v>465</v>
      </c>
      <c r="E29" s="22" t="s">
        <v>404</v>
      </c>
      <c r="F29" s="22">
        <v>2</v>
      </c>
    </row>
    <row r="30" spans="4:6">
      <c r="D30" s="22" t="s">
        <v>466</v>
      </c>
      <c r="E30" s="22" t="s">
        <v>404</v>
      </c>
      <c r="F30" s="22">
        <v>2</v>
      </c>
    </row>
    <row r="31" spans="4:6">
      <c r="D31" s="22" t="s">
        <v>467</v>
      </c>
      <c r="E31" s="22" t="s">
        <v>438</v>
      </c>
      <c r="F31" s="22">
        <v>3</v>
      </c>
    </row>
    <row r="32" spans="4:6">
      <c r="D32" s="22" t="s">
        <v>468</v>
      </c>
      <c r="E32" s="22" t="s">
        <v>435</v>
      </c>
      <c r="F32" s="22">
        <v>4</v>
      </c>
    </row>
    <row r="33" spans="4:6">
      <c r="D33" s="22" t="s">
        <v>469</v>
      </c>
      <c r="E33" s="22" t="s">
        <v>404</v>
      </c>
      <c r="F33" s="22">
        <v>2</v>
      </c>
    </row>
    <row r="34" spans="4:6">
      <c r="D34" s="22" t="s">
        <v>470</v>
      </c>
      <c r="E34" s="22" t="s">
        <v>404</v>
      </c>
      <c r="F34" s="22">
        <v>2</v>
      </c>
    </row>
    <row r="35" spans="4:6">
      <c r="D35" s="22" t="s">
        <v>471</v>
      </c>
      <c r="E35" s="22" t="s">
        <v>438</v>
      </c>
      <c r="F35" s="22">
        <v>3</v>
      </c>
    </row>
    <row r="36" spans="4:6">
      <c r="D36" s="22" t="s">
        <v>472</v>
      </c>
      <c r="E36" s="22" t="s">
        <v>438</v>
      </c>
      <c r="F36" s="22">
        <v>3</v>
      </c>
    </row>
    <row r="37" spans="4:6">
      <c r="D37" s="22" t="s">
        <v>473</v>
      </c>
      <c r="E37" s="22" t="s">
        <v>435</v>
      </c>
      <c r="F37" s="22">
        <v>4</v>
      </c>
    </row>
    <row r="38" spans="4:6">
      <c r="D38" s="22" t="s">
        <v>474</v>
      </c>
      <c r="E38" s="22" t="s">
        <v>438</v>
      </c>
      <c r="F38" s="22">
        <v>3</v>
      </c>
    </row>
    <row r="39" spans="4:6">
      <c r="D39" s="22" t="s">
        <v>475</v>
      </c>
      <c r="E39" s="22" t="s">
        <v>438</v>
      </c>
      <c r="F39" s="22">
        <v>3</v>
      </c>
    </row>
    <row r="40" spans="4:6">
      <c r="D40" s="22" t="s">
        <v>476</v>
      </c>
      <c r="E40" s="22" t="s">
        <v>438</v>
      </c>
      <c r="F40" s="22">
        <v>3</v>
      </c>
    </row>
    <row r="41" spans="4:6">
      <c r="D41" s="22" t="s">
        <v>477</v>
      </c>
      <c r="E41" s="22" t="s">
        <v>438</v>
      </c>
      <c r="F41" s="22">
        <v>3</v>
      </c>
    </row>
    <row r="42" spans="4:6">
      <c r="D42" s="22" t="s">
        <v>478</v>
      </c>
      <c r="E42" s="22" t="s">
        <v>435</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79"/>
  <sheetViews>
    <sheetView view="pageBreakPreview" zoomScale="60" zoomScaleNormal="80" workbookViewId="0">
      <pane xSplit="3" ySplit="9" topLeftCell="D10" activePane="bottomRight" state="frozen"/>
      <selection pane="topRight" activeCell="D1" sqref="D1"/>
      <selection pane="bottomLeft" activeCell="A10" sqref="A10"/>
      <selection pane="bottomRight" activeCell="H20" sqref="H20:H29"/>
    </sheetView>
  </sheetViews>
  <sheetFormatPr baseColWidth="10" defaultColWidth="11.42578125" defaultRowHeight="15"/>
  <cols>
    <col min="1" max="1" width="18.42578125" style="269" customWidth="1"/>
    <col min="2" max="2" width="35.85546875" style="269" customWidth="1"/>
    <col min="3" max="3" width="40.28515625" style="254" customWidth="1"/>
    <col min="4" max="4" width="16.85546875" style="270" customWidth="1"/>
    <col min="5" max="5" width="18.5703125" style="271" customWidth="1"/>
    <col min="6" max="6" width="18.28515625" style="271" bestFit="1" customWidth="1"/>
    <col min="7" max="7" width="18.28515625" style="254" bestFit="1" customWidth="1"/>
    <col min="8" max="8" width="42.28515625" style="254" customWidth="1"/>
    <col min="9" max="9" width="16.5703125" style="254" customWidth="1"/>
    <col min="10" max="10" width="16" style="254" customWidth="1"/>
    <col min="11" max="11" width="17.7109375" style="254" customWidth="1"/>
    <col min="12" max="12" width="23.42578125" style="254" customWidth="1"/>
    <col min="13" max="13" width="48.28515625" style="254" customWidth="1"/>
    <col min="14" max="169" width="11.42578125" style="268"/>
    <col min="170" max="16384" width="11.42578125" style="254"/>
  </cols>
  <sheetData>
    <row r="1" spans="1:271" s="240" customFormat="1" ht="16.5" customHeight="1">
      <c r="A1" s="773"/>
      <c r="B1" s="774"/>
      <c r="C1" s="777" t="s">
        <v>521</v>
      </c>
      <c r="D1" s="777"/>
      <c r="E1" s="777"/>
      <c r="F1" s="777"/>
      <c r="G1" s="777"/>
      <c r="H1" s="777"/>
      <c r="I1" s="777"/>
      <c r="J1" s="778"/>
      <c r="K1" s="769"/>
      <c r="L1" s="769"/>
      <c r="M1" s="76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c r="GG1" s="239"/>
      <c r="GH1" s="239"/>
      <c r="GI1" s="239"/>
      <c r="GJ1" s="239"/>
      <c r="GK1" s="239"/>
      <c r="GL1" s="239"/>
      <c r="GM1" s="239"/>
      <c r="GN1" s="239"/>
      <c r="GO1" s="239"/>
      <c r="GP1" s="239"/>
      <c r="GQ1" s="239"/>
      <c r="GR1" s="239"/>
      <c r="GS1" s="239"/>
      <c r="GT1" s="239"/>
      <c r="GU1" s="239"/>
      <c r="GV1" s="239"/>
      <c r="GW1" s="239"/>
      <c r="GX1" s="239"/>
      <c r="GY1" s="239"/>
      <c r="GZ1" s="239"/>
      <c r="HA1" s="239"/>
      <c r="HB1" s="239"/>
      <c r="HC1" s="239"/>
      <c r="HD1" s="239"/>
      <c r="HE1" s="239"/>
      <c r="HF1" s="239"/>
      <c r="HG1" s="239"/>
      <c r="HH1" s="239"/>
      <c r="HI1" s="239"/>
      <c r="HJ1" s="239"/>
      <c r="HK1" s="239"/>
      <c r="HL1" s="239"/>
      <c r="HM1" s="239"/>
      <c r="HN1" s="239"/>
      <c r="HO1" s="239"/>
      <c r="HP1" s="239"/>
      <c r="HQ1" s="239"/>
      <c r="HR1" s="239"/>
      <c r="HS1" s="239"/>
      <c r="HT1" s="239"/>
      <c r="HU1" s="239"/>
      <c r="HV1" s="239"/>
      <c r="HW1" s="239"/>
      <c r="HX1" s="239"/>
      <c r="HY1" s="239"/>
      <c r="HZ1" s="239"/>
      <c r="IA1" s="239"/>
      <c r="IB1" s="239"/>
      <c r="IC1" s="239"/>
      <c r="ID1" s="239"/>
      <c r="IE1" s="239"/>
      <c r="IF1" s="239"/>
      <c r="IG1" s="239"/>
      <c r="IH1" s="239"/>
      <c r="II1" s="239"/>
      <c r="IJ1" s="239"/>
      <c r="IK1" s="239"/>
      <c r="IL1" s="239"/>
      <c r="IM1" s="239"/>
      <c r="IN1" s="239"/>
      <c r="IO1" s="239"/>
      <c r="IP1" s="239"/>
      <c r="IQ1" s="239"/>
      <c r="IR1" s="239"/>
      <c r="IS1" s="239"/>
      <c r="IT1" s="239"/>
      <c r="IU1" s="239"/>
      <c r="IV1" s="239"/>
      <c r="IW1" s="239"/>
      <c r="IX1" s="239"/>
      <c r="IY1" s="239"/>
      <c r="IZ1" s="239"/>
      <c r="JA1" s="239"/>
      <c r="JB1" s="239"/>
      <c r="JC1" s="239"/>
      <c r="JD1" s="239"/>
      <c r="JE1" s="239"/>
      <c r="JF1" s="239"/>
      <c r="JG1" s="239"/>
      <c r="JH1" s="239"/>
      <c r="JI1" s="239"/>
      <c r="JJ1" s="239"/>
      <c r="JK1" s="239"/>
    </row>
    <row r="2" spans="1:271" s="240" customFormat="1" ht="39.75" customHeight="1">
      <c r="A2" s="775"/>
      <c r="B2" s="776"/>
      <c r="C2" s="779"/>
      <c r="D2" s="779"/>
      <c r="E2" s="779"/>
      <c r="F2" s="779"/>
      <c r="G2" s="779"/>
      <c r="H2" s="779"/>
      <c r="I2" s="779"/>
      <c r="J2" s="780"/>
      <c r="K2" s="769"/>
      <c r="L2" s="769"/>
      <c r="M2" s="76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c r="IF2" s="239"/>
      <c r="IG2" s="239"/>
      <c r="IH2" s="239"/>
      <c r="II2" s="239"/>
      <c r="IJ2" s="239"/>
      <c r="IK2" s="239"/>
      <c r="IL2" s="239"/>
      <c r="IM2" s="239"/>
      <c r="IN2" s="239"/>
      <c r="IO2" s="239"/>
      <c r="IP2" s="239"/>
      <c r="IQ2" s="239"/>
      <c r="IR2" s="239"/>
      <c r="IS2" s="239"/>
      <c r="IT2" s="239"/>
      <c r="IU2" s="239"/>
      <c r="IV2" s="239"/>
      <c r="IW2" s="239"/>
      <c r="IX2" s="239"/>
      <c r="IY2" s="239"/>
      <c r="IZ2" s="239"/>
      <c r="JA2" s="239"/>
      <c r="JB2" s="239"/>
      <c r="JC2" s="239"/>
      <c r="JD2" s="239"/>
      <c r="JE2" s="239"/>
      <c r="JF2" s="239"/>
      <c r="JG2" s="239"/>
      <c r="JH2" s="239"/>
      <c r="JI2" s="239"/>
      <c r="JJ2" s="239"/>
      <c r="JK2" s="239"/>
    </row>
    <row r="3" spans="1:271" s="240" customFormat="1" ht="6" customHeight="1">
      <c r="A3" s="1"/>
      <c r="B3" s="1"/>
      <c r="C3" s="779"/>
      <c r="D3" s="779"/>
      <c r="E3" s="779"/>
      <c r="F3" s="779"/>
      <c r="G3" s="779"/>
      <c r="H3" s="779"/>
      <c r="I3" s="779"/>
      <c r="J3" s="780"/>
      <c r="K3" s="770"/>
      <c r="L3" s="770"/>
      <c r="M3" s="770"/>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c r="HV3" s="239"/>
      <c r="HW3" s="239"/>
      <c r="HX3" s="239"/>
      <c r="HY3" s="239"/>
      <c r="HZ3" s="239"/>
      <c r="IA3" s="239"/>
      <c r="IB3" s="239"/>
      <c r="IC3" s="239"/>
      <c r="ID3" s="239"/>
      <c r="IE3" s="239"/>
      <c r="IF3" s="239"/>
      <c r="IG3" s="239"/>
      <c r="IH3" s="239"/>
      <c r="II3" s="239"/>
      <c r="IJ3" s="239"/>
      <c r="IK3" s="239"/>
      <c r="IL3" s="239"/>
      <c r="IM3" s="239"/>
      <c r="IN3" s="239"/>
      <c r="IO3" s="239"/>
      <c r="IP3" s="239"/>
      <c r="IQ3" s="239"/>
      <c r="IR3" s="239"/>
      <c r="IS3" s="239"/>
      <c r="IT3" s="239"/>
      <c r="IU3" s="239"/>
      <c r="IV3" s="239"/>
      <c r="IW3" s="239"/>
      <c r="IX3" s="239"/>
      <c r="IY3" s="239"/>
      <c r="IZ3" s="239"/>
      <c r="JA3" s="239"/>
      <c r="JB3" s="239"/>
      <c r="JC3" s="239"/>
      <c r="JD3" s="239"/>
      <c r="JE3" s="239"/>
      <c r="JF3" s="239"/>
      <c r="JG3" s="239"/>
      <c r="JH3" s="239"/>
      <c r="JI3" s="239"/>
      <c r="JJ3" s="239"/>
      <c r="JK3" s="239"/>
    </row>
    <row r="4" spans="1:271" s="240" customFormat="1" ht="22.5" customHeight="1">
      <c r="A4" s="771" t="s">
        <v>261</v>
      </c>
      <c r="B4" s="772"/>
      <c r="C4" s="724" t="s">
        <v>4</v>
      </c>
      <c r="D4" s="724"/>
      <c r="E4" s="724"/>
      <c r="F4" s="724"/>
      <c r="G4" s="724"/>
      <c r="H4" s="724"/>
      <c r="I4" s="724"/>
      <c r="J4" s="724"/>
      <c r="K4" s="724"/>
      <c r="L4" s="724"/>
      <c r="M4" s="724"/>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39"/>
      <c r="GQ4" s="239"/>
      <c r="GR4" s="239"/>
      <c r="GS4" s="239"/>
      <c r="GT4" s="239"/>
      <c r="GU4" s="239"/>
      <c r="GV4" s="239"/>
      <c r="GW4" s="239"/>
      <c r="GX4" s="239"/>
      <c r="GY4" s="239"/>
      <c r="GZ4" s="239"/>
      <c r="HA4" s="239"/>
      <c r="HB4" s="239"/>
      <c r="HC4" s="239"/>
      <c r="HD4" s="239"/>
      <c r="HE4" s="239"/>
      <c r="HF4" s="239"/>
      <c r="HG4" s="239"/>
      <c r="HH4" s="239"/>
      <c r="HI4" s="239"/>
      <c r="HJ4" s="239"/>
      <c r="HK4" s="239"/>
      <c r="HL4" s="239"/>
      <c r="HM4" s="239"/>
      <c r="HN4" s="239"/>
      <c r="HO4" s="239"/>
      <c r="HP4" s="239"/>
      <c r="HQ4" s="239"/>
      <c r="HR4" s="239"/>
      <c r="HS4" s="239"/>
      <c r="HT4" s="239"/>
      <c r="HU4" s="239"/>
      <c r="HV4" s="239"/>
      <c r="HW4" s="239"/>
      <c r="HX4" s="239"/>
      <c r="HY4" s="239"/>
      <c r="HZ4" s="239"/>
      <c r="IA4" s="239"/>
      <c r="IB4" s="239"/>
      <c r="IC4" s="239"/>
      <c r="ID4" s="239"/>
      <c r="IE4" s="239"/>
      <c r="IF4" s="239"/>
      <c r="IG4" s="239"/>
      <c r="IH4" s="239"/>
      <c r="II4" s="239"/>
      <c r="IJ4" s="239"/>
      <c r="IK4" s="239"/>
      <c r="IL4" s="239"/>
      <c r="IM4" s="239"/>
      <c r="IN4" s="239"/>
      <c r="IO4" s="239"/>
      <c r="IP4" s="239"/>
      <c r="IQ4" s="239"/>
      <c r="IR4" s="239"/>
      <c r="IS4" s="239"/>
      <c r="IT4" s="239"/>
      <c r="IU4" s="239"/>
      <c r="IV4" s="239"/>
      <c r="IW4" s="239"/>
      <c r="IX4" s="239"/>
      <c r="IY4" s="239"/>
      <c r="IZ4" s="239"/>
      <c r="JA4" s="239"/>
      <c r="JB4" s="239"/>
      <c r="JC4" s="239"/>
      <c r="JD4" s="239"/>
      <c r="JE4" s="239"/>
      <c r="JF4" s="239"/>
      <c r="JG4" s="239"/>
      <c r="JH4" s="239"/>
      <c r="JI4" s="239"/>
      <c r="JJ4" s="239"/>
      <c r="JK4" s="239"/>
    </row>
    <row r="5" spans="1:271" s="240" customFormat="1" ht="94.5" customHeight="1">
      <c r="A5" s="771" t="s">
        <v>262</v>
      </c>
      <c r="B5" s="772"/>
      <c r="C5" s="725" t="s">
        <v>32</v>
      </c>
      <c r="D5" s="725"/>
      <c r="E5" s="725"/>
      <c r="F5" s="725"/>
      <c r="G5" s="725"/>
      <c r="H5" s="725"/>
      <c r="I5" s="725"/>
      <c r="J5" s="725"/>
      <c r="K5" s="725"/>
      <c r="L5" s="725"/>
      <c r="M5" s="725"/>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c r="IN5" s="239"/>
      <c r="IO5" s="239"/>
      <c r="IP5" s="239"/>
      <c r="IQ5" s="239"/>
      <c r="IR5" s="239"/>
      <c r="IS5" s="239"/>
      <c r="IT5" s="239"/>
      <c r="IU5" s="239"/>
      <c r="IV5" s="239"/>
      <c r="IW5" s="239"/>
      <c r="IX5" s="239"/>
      <c r="IY5" s="239"/>
      <c r="IZ5" s="239"/>
      <c r="JA5" s="239"/>
      <c r="JB5" s="239"/>
      <c r="JC5" s="239"/>
      <c r="JD5" s="239"/>
      <c r="JE5" s="239"/>
      <c r="JF5" s="239"/>
      <c r="JG5" s="239"/>
      <c r="JH5" s="239"/>
      <c r="JI5" s="239"/>
      <c r="JJ5" s="239"/>
      <c r="JK5" s="239"/>
    </row>
    <row r="6" spans="1:271" s="240" customFormat="1" ht="32.25" customHeight="1" thickBot="1">
      <c r="A6" s="761" t="s">
        <v>263</v>
      </c>
      <c r="B6" s="762"/>
      <c r="C6" s="726" t="s">
        <v>511</v>
      </c>
      <c r="D6" s="726"/>
      <c r="E6" s="726"/>
      <c r="F6" s="726"/>
      <c r="G6" s="726"/>
      <c r="H6" s="726"/>
      <c r="I6" s="726"/>
      <c r="J6" s="726"/>
      <c r="K6" s="726"/>
      <c r="L6" s="726"/>
      <c r="M6" s="726"/>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c r="IW6" s="239"/>
      <c r="IX6" s="239"/>
      <c r="IY6" s="239"/>
      <c r="IZ6" s="239"/>
      <c r="JA6" s="239"/>
      <c r="JB6" s="239"/>
      <c r="JC6" s="239"/>
      <c r="JD6" s="239"/>
      <c r="JE6" s="239"/>
      <c r="JF6" s="239"/>
      <c r="JG6" s="239"/>
      <c r="JH6" s="239"/>
      <c r="JI6" s="239"/>
      <c r="JJ6" s="239"/>
      <c r="JK6" s="239"/>
    </row>
    <row r="7" spans="1:271" s="23" customFormat="1" ht="40.5" customHeight="1" thickBot="1">
      <c r="A7" s="763" t="s">
        <v>479</v>
      </c>
      <c r="B7" s="764"/>
      <c r="C7" s="765"/>
      <c r="D7" s="766" t="s">
        <v>480</v>
      </c>
      <c r="E7" s="766"/>
      <c r="F7" s="766"/>
      <c r="G7" s="767" t="s">
        <v>481</v>
      </c>
      <c r="H7" s="747" t="s">
        <v>482</v>
      </c>
      <c r="I7" s="749" t="s">
        <v>483</v>
      </c>
      <c r="J7" s="750"/>
      <c r="K7" s="749" t="s">
        <v>484</v>
      </c>
      <c r="L7" s="750"/>
      <c r="M7" s="751" t="s">
        <v>485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76.5" customHeight="1" thickTop="1" thickBot="1">
      <c r="A8" s="259" t="s">
        <v>38</v>
      </c>
      <c r="B8" s="260" t="s">
        <v>203</v>
      </c>
      <c r="C8" s="261" t="s">
        <v>205</v>
      </c>
      <c r="D8" s="262" t="s">
        <v>215</v>
      </c>
      <c r="E8" s="262" t="s">
        <v>486</v>
      </c>
      <c r="F8" s="262" t="s">
        <v>487</v>
      </c>
      <c r="G8" s="768"/>
      <c r="H8" s="748"/>
      <c r="I8" s="263" t="s">
        <v>488</v>
      </c>
      <c r="J8" s="263" t="s">
        <v>489</v>
      </c>
      <c r="K8" s="263" t="s">
        <v>490</v>
      </c>
      <c r="L8" s="263" t="s">
        <v>491</v>
      </c>
      <c r="M8" s="75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64" customFormat="1" ht="21.75" customHeight="1" thickBot="1">
      <c r="A9" s="753"/>
      <c r="B9" s="754"/>
      <c r="C9" s="754"/>
      <c r="D9" s="754"/>
      <c r="E9" s="754"/>
      <c r="F9" s="754"/>
      <c r="G9" s="754"/>
      <c r="H9" s="293"/>
      <c r="I9" s="293"/>
      <c r="J9" s="293"/>
      <c r="K9" s="293"/>
      <c r="L9" s="293"/>
      <c r="M9" s="294"/>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row>
    <row r="10" spans="1:271" s="267" customFormat="1" ht="24.75" customHeight="1">
      <c r="A10" s="755">
        <f>'7. Mapa Final'!A10</f>
        <v>1</v>
      </c>
      <c r="B10" s="755" t="str">
        <f>'7. Mapa Final'!B10</f>
        <v>Inexactitud en la recolección de la Información Estadística por parte de los funcionarios de los despachos judiciales</v>
      </c>
      <c r="C10" s="755" t="str">
        <f>'7. Mapa Final'!C10</f>
        <v xml:space="preserve"> Posibilidad de incumplimiento de metas establecidas debido a la  presentación de datos o estimaciones equivocadas o incompletas relacionadas con la gestión judicial.</v>
      </c>
      <c r="D10" s="781" t="str">
        <f>'7. Mapa Final'!J10</f>
        <v>Baja - 2</v>
      </c>
      <c r="E10" s="785" t="str">
        <f>'7. Mapa Final'!K10</f>
        <v>Moderado - 3</v>
      </c>
      <c r="F10" s="758" t="str">
        <f>'7. Mapa Final'!M10</f>
        <v>Moderado - 6</v>
      </c>
      <c r="G10" s="736" t="s">
        <v>377</v>
      </c>
      <c r="H10" s="739" t="s">
        <v>517</v>
      </c>
      <c r="I10" s="742"/>
      <c r="J10" s="727" t="s">
        <v>6</v>
      </c>
      <c r="K10" s="730">
        <v>45292</v>
      </c>
      <c r="L10" s="730">
        <v>45382</v>
      </c>
      <c r="M10" s="734" t="s">
        <v>494</v>
      </c>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c r="DM10" s="266"/>
      <c r="DN10" s="266"/>
      <c r="DO10" s="266"/>
      <c r="DP10" s="266"/>
      <c r="DQ10" s="266"/>
      <c r="DR10" s="266"/>
      <c r="DS10" s="266"/>
      <c r="DT10" s="266"/>
      <c r="DU10" s="266"/>
      <c r="DV10" s="266"/>
      <c r="DW10" s="266"/>
      <c r="DX10" s="266"/>
      <c r="DY10" s="266"/>
      <c r="DZ10" s="266"/>
      <c r="EA10" s="266"/>
      <c r="EB10" s="266"/>
      <c r="EC10" s="266"/>
      <c r="ED10" s="266"/>
      <c r="EE10" s="266"/>
      <c r="EF10" s="266"/>
      <c r="EG10" s="266"/>
      <c r="EH10" s="266"/>
      <c r="EI10" s="266"/>
      <c r="EJ10" s="266"/>
      <c r="EK10" s="266"/>
      <c r="EL10" s="266"/>
      <c r="EM10" s="266"/>
      <c r="EN10" s="266"/>
      <c r="EO10" s="266"/>
      <c r="EP10" s="266"/>
      <c r="EQ10" s="266"/>
      <c r="ER10" s="266"/>
      <c r="ES10" s="266"/>
      <c r="ET10" s="266"/>
      <c r="EU10" s="266"/>
      <c r="EV10" s="266"/>
      <c r="EW10" s="266"/>
      <c r="EX10" s="266"/>
      <c r="EY10" s="266"/>
      <c r="EZ10" s="266"/>
      <c r="FA10" s="266"/>
      <c r="FB10" s="266"/>
      <c r="FC10" s="266"/>
      <c r="FD10" s="266"/>
      <c r="FE10" s="266"/>
      <c r="FF10" s="266"/>
      <c r="FG10" s="266"/>
      <c r="FH10" s="266"/>
      <c r="FI10" s="266"/>
      <c r="FJ10" s="266"/>
      <c r="FK10" s="266"/>
      <c r="FL10" s="266"/>
      <c r="FM10" s="266"/>
    </row>
    <row r="11" spans="1:271" s="267" customFormat="1" ht="24.75" customHeight="1">
      <c r="A11" s="756"/>
      <c r="B11" s="756"/>
      <c r="C11" s="756"/>
      <c r="D11" s="782"/>
      <c r="E11" s="786"/>
      <c r="F11" s="759"/>
      <c r="G11" s="737"/>
      <c r="H11" s="740"/>
      <c r="I11" s="743"/>
      <c r="J11" s="728"/>
      <c r="K11" s="731"/>
      <c r="L11" s="731"/>
      <c r="M11" s="734"/>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c r="DM11" s="266"/>
      <c r="DN11" s="266"/>
      <c r="DO11" s="266"/>
      <c r="DP11" s="266"/>
      <c r="DQ11" s="266"/>
      <c r="DR11" s="266"/>
      <c r="DS11" s="266"/>
      <c r="DT11" s="266"/>
      <c r="DU11" s="266"/>
      <c r="DV11" s="266"/>
      <c r="DW11" s="266"/>
      <c r="DX11" s="266"/>
      <c r="DY11" s="266"/>
      <c r="DZ11" s="266"/>
      <c r="EA11" s="266"/>
      <c r="EB11" s="266"/>
      <c r="EC11" s="266"/>
      <c r="ED11" s="266"/>
      <c r="EE11" s="266"/>
      <c r="EF11" s="266"/>
      <c r="EG11" s="266"/>
      <c r="EH11" s="266"/>
      <c r="EI11" s="266"/>
      <c r="EJ11" s="266"/>
      <c r="EK11" s="266"/>
      <c r="EL11" s="266"/>
      <c r="EM11" s="266"/>
      <c r="EN11" s="266"/>
      <c r="EO11" s="266"/>
      <c r="EP11" s="266"/>
      <c r="EQ11" s="266"/>
      <c r="ER11" s="266"/>
      <c r="ES11" s="266"/>
      <c r="ET11" s="266"/>
      <c r="EU11" s="266"/>
      <c r="EV11" s="266"/>
      <c r="EW11" s="266"/>
      <c r="EX11" s="266"/>
      <c r="EY11" s="266"/>
      <c r="EZ11" s="266"/>
      <c r="FA11" s="266"/>
      <c r="FB11" s="266"/>
      <c r="FC11" s="266"/>
      <c r="FD11" s="266"/>
      <c r="FE11" s="266"/>
      <c r="FF11" s="266"/>
      <c r="FG11" s="266"/>
      <c r="FH11" s="266"/>
      <c r="FI11" s="266"/>
      <c r="FJ11" s="266"/>
      <c r="FK11" s="266"/>
      <c r="FL11" s="266"/>
      <c r="FM11" s="266"/>
    </row>
    <row r="12" spans="1:271" s="267" customFormat="1" ht="24.75" customHeight="1">
      <c r="A12" s="756"/>
      <c r="B12" s="756"/>
      <c r="C12" s="756"/>
      <c r="D12" s="782"/>
      <c r="E12" s="786"/>
      <c r="F12" s="759"/>
      <c r="G12" s="737"/>
      <c r="H12" s="740"/>
      <c r="I12" s="743"/>
      <c r="J12" s="728"/>
      <c r="K12" s="731"/>
      <c r="L12" s="731"/>
      <c r="M12" s="734"/>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c r="DM12" s="266"/>
      <c r="DN12" s="266"/>
      <c r="DO12" s="266"/>
      <c r="DP12" s="266"/>
      <c r="DQ12" s="266"/>
      <c r="DR12" s="266"/>
      <c r="DS12" s="266"/>
      <c r="DT12" s="266"/>
      <c r="DU12" s="266"/>
      <c r="DV12" s="266"/>
      <c r="DW12" s="266"/>
      <c r="DX12" s="266"/>
      <c r="DY12" s="266"/>
      <c r="DZ12" s="266"/>
      <c r="EA12" s="266"/>
      <c r="EB12" s="266"/>
      <c r="EC12" s="266"/>
      <c r="ED12" s="266"/>
      <c r="EE12" s="266"/>
      <c r="EF12" s="266"/>
      <c r="EG12" s="266"/>
      <c r="EH12" s="266"/>
      <c r="EI12" s="266"/>
      <c r="EJ12" s="266"/>
      <c r="EK12" s="266"/>
      <c r="EL12" s="266"/>
      <c r="EM12" s="266"/>
      <c r="EN12" s="266"/>
      <c r="EO12" s="266"/>
      <c r="EP12" s="266"/>
      <c r="EQ12" s="266"/>
      <c r="ER12" s="266"/>
      <c r="ES12" s="266"/>
      <c r="ET12" s="266"/>
      <c r="EU12" s="266"/>
      <c r="EV12" s="266"/>
      <c r="EW12" s="266"/>
      <c r="EX12" s="266"/>
      <c r="EY12" s="266"/>
      <c r="EZ12" s="266"/>
      <c r="FA12" s="266"/>
      <c r="FB12" s="266"/>
      <c r="FC12" s="266"/>
      <c r="FD12" s="266"/>
      <c r="FE12" s="266"/>
      <c r="FF12" s="266"/>
      <c r="FG12" s="266"/>
      <c r="FH12" s="266"/>
      <c r="FI12" s="266"/>
      <c r="FJ12" s="266"/>
      <c r="FK12" s="266"/>
      <c r="FL12" s="266"/>
      <c r="FM12" s="266"/>
    </row>
    <row r="13" spans="1:271" s="267" customFormat="1" ht="24.75" customHeight="1">
      <c r="A13" s="756"/>
      <c r="B13" s="756"/>
      <c r="C13" s="756"/>
      <c r="D13" s="782"/>
      <c r="E13" s="786"/>
      <c r="F13" s="759"/>
      <c r="G13" s="737"/>
      <c r="H13" s="740"/>
      <c r="I13" s="743"/>
      <c r="J13" s="728"/>
      <c r="K13" s="731"/>
      <c r="L13" s="731"/>
      <c r="M13" s="734"/>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c r="DM13" s="266"/>
      <c r="DN13" s="266"/>
      <c r="DO13" s="266"/>
      <c r="DP13" s="266"/>
      <c r="DQ13" s="266"/>
      <c r="DR13" s="266"/>
      <c r="DS13" s="266"/>
      <c r="DT13" s="266"/>
      <c r="DU13" s="266"/>
      <c r="DV13" s="266"/>
      <c r="DW13" s="266"/>
      <c r="DX13" s="266"/>
      <c r="DY13" s="266"/>
      <c r="DZ13" s="266"/>
      <c r="EA13" s="266"/>
      <c r="EB13" s="266"/>
      <c r="EC13" s="266"/>
      <c r="ED13" s="266"/>
      <c r="EE13" s="266"/>
      <c r="EF13" s="266"/>
      <c r="EG13" s="266"/>
      <c r="EH13" s="266"/>
      <c r="EI13" s="266"/>
      <c r="EJ13" s="266"/>
      <c r="EK13" s="266"/>
      <c r="EL13" s="266"/>
      <c r="EM13" s="266"/>
      <c r="EN13" s="266"/>
      <c r="EO13" s="266"/>
      <c r="EP13" s="266"/>
      <c r="EQ13" s="266"/>
      <c r="ER13" s="266"/>
      <c r="ES13" s="266"/>
      <c r="ET13" s="266"/>
      <c r="EU13" s="266"/>
      <c r="EV13" s="266"/>
      <c r="EW13" s="266"/>
      <c r="EX13" s="266"/>
      <c r="EY13" s="266"/>
      <c r="EZ13" s="266"/>
      <c r="FA13" s="266"/>
      <c r="FB13" s="266"/>
      <c r="FC13" s="266"/>
      <c r="FD13" s="266"/>
      <c r="FE13" s="266"/>
      <c r="FF13" s="266"/>
      <c r="FG13" s="266"/>
      <c r="FH13" s="266"/>
      <c r="FI13" s="266"/>
      <c r="FJ13" s="266"/>
      <c r="FK13" s="266"/>
      <c r="FL13" s="266"/>
      <c r="FM13" s="266"/>
    </row>
    <row r="14" spans="1:271" s="267" customFormat="1" ht="24.75" customHeight="1">
      <c r="A14" s="756"/>
      <c r="B14" s="756"/>
      <c r="C14" s="756"/>
      <c r="D14" s="782"/>
      <c r="E14" s="786"/>
      <c r="F14" s="759"/>
      <c r="G14" s="737"/>
      <c r="H14" s="740"/>
      <c r="I14" s="743"/>
      <c r="J14" s="728"/>
      <c r="K14" s="731"/>
      <c r="L14" s="731"/>
      <c r="M14" s="734"/>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c r="DM14" s="266"/>
      <c r="DN14" s="266"/>
      <c r="DO14" s="266"/>
      <c r="DP14" s="266"/>
      <c r="DQ14" s="266"/>
      <c r="DR14" s="266"/>
      <c r="DS14" s="266"/>
      <c r="DT14" s="266"/>
      <c r="DU14" s="266"/>
      <c r="DV14" s="266"/>
      <c r="DW14" s="266"/>
      <c r="DX14" s="266"/>
      <c r="DY14" s="266"/>
      <c r="DZ14" s="266"/>
      <c r="EA14" s="266"/>
      <c r="EB14" s="266"/>
      <c r="EC14" s="266"/>
      <c r="ED14" s="266"/>
      <c r="EE14" s="266"/>
      <c r="EF14" s="266"/>
      <c r="EG14" s="266"/>
      <c r="EH14" s="266"/>
      <c r="EI14" s="266"/>
      <c r="EJ14" s="266"/>
      <c r="EK14" s="266"/>
      <c r="EL14" s="266"/>
      <c r="EM14" s="266"/>
      <c r="EN14" s="266"/>
      <c r="EO14" s="266"/>
      <c r="EP14" s="266"/>
      <c r="EQ14" s="266"/>
      <c r="ER14" s="266"/>
      <c r="ES14" s="266"/>
      <c r="ET14" s="266"/>
      <c r="EU14" s="266"/>
      <c r="EV14" s="266"/>
      <c r="EW14" s="266"/>
      <c r="EX14" s="266"/>
      <c r="EY14" s="266"/>
      <c r="EZ14" s="266"/>
      <c r="FA14" s="266"/>
      <c r="FB14" s="266"/>
      <c r="FC14" s="266"/>
      <c r="FD14" s="266"/>
      <c r="FE14" s="266"/>
      <c r="FF14" s="266"/>
      <c r="FG14" s="266"/>
      <c r="FH14" s="266"/>
      <c r="FI14" s="266"/>
      <c r="FJ14" s="266"/>
      <c r="FK14" s="266"/>
      <c r="FL14" s="266"/>
      <c r="FM14" s="266"/>
    </row>
    <row r="15" spans="1:271" s="267" customFormat="1" ht="24.75" customHeight="1">
      <c r="A15" s="756"/>
      <c r="B15" s="756"/>
      <c r="C15" s="756"/>
      <c r="D15" s="782"/>
      <c r="E15" s="786"/>
      <c r="F15" s="759"/>
      <c r="G15" s="737"/>
      <c r="H15" s="740"/>
      <c r="I15" s="743"/>
      <c r="J15" s="728"/>
      <c r="K15" s="731"/>
      <c r="L15" s="731"/>
      <c r="M15" s="734"/>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c r="DM15" s="266"/>
      <c r="DN15" s="266"/>
      <c r="DO15" s="266"/>
      <c r="DP15" s="266"/>
      <c r="DQ15" s="266"/>
      <c r="DR15" s="266"/>
      <c r="DS15" s="266"/>
      <c r="DT15" s="266"/>
      <c r="DU15" s="266"/>
      <c r="DV15" s="266"/>
      <c r="DW15" s="266"/>
      <c r="DX15" s="266"/>
      <c r="DY15" s="266"/>
      <c r="DZ15" s="266"/>
      <c r="EA15" s="266"/>
      <c r="EB15" s="266"/>
      <c r="EC15" s="266"/>
      <c r="ED15" s="266"/>
      <c r="EE15" s="266"/>
      <c r="EF15" s="266"/>
      <c r="EG15" s="266"/>
      <c r="EH15" s="266"/>
      <c r="EI15" s="266"/>
      <c r="EJ15" s="266"/>
      <c r="EK15" s="266"/>
      <c r="EL15" s="266"/>
      <c r="EM15" s="266"/>
      <c r="EN15" s="266"/>
      <c r="EO15" s="266"/>
      <c r="EP15" s="266"/>
      <c r="EQ15" s="266"/>
      <c r="ER15" s="266"/>
      <c r="ES15" s="266"/>
      <c r="ET15" s="266"/>
      <c r="EU15" s="266"/>
      <c r="EV15" s="266"/>
      <c r="EW15" s="266"/>
      <c r="EX15" s="266"/>
      <c r="EY15" s="266"/>
      <c r="EZ15" s="266"/>
      <c r="FA15" s="266"/>
      <c r="FB15" s="266"/>
      <c r="FC15" s="266"/>
      <c r="FD15" s="266"/>
      <c r="FE15" s="266"/>
      <c r="FF15" s="266"/>
      <c r="FG15" s="266"/>
      <c r="FH15" s="266"/>
      <c r="FI15" s="266"/>
      <c r="FJ15" s="266"/>
      <c r="FK15" s="266"/>
      <c r="FL15" s="266"/>
      <c r="FM15" s="266"/>
    </row>
    <row r="16" spans="1:271" s="267" customFormat="1" ht="24.75" customHeight="1">
      <c r="A16" s="756"/>
      <c r="B16" s="756"/>
      <c r="C16" s="756"/>
      <c r="D16" s="782"/>
      <c r="E16" s="786"/>
      <c r="F16" s="759"/>
      <c r="G16" s="737"/>
      <c r="H16" s="740"/>
      <c r="I16" s="743"/>
      <c r="J16" s="728"/>
      <c r="K16" s="731"/>
      <c r="L16" s="731"/>
      <c r="M16" s="734"/>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c r="DM16" s="266"/>
      <c r="DN16" s="266"/>
      <c r="DO16" s="266"/>
      <c r="DP16" s="266"/>
      <c r="DQ16" s="266"/>
      <c r="DR16" s="266"/>
      <c r="DS16" s="266"/>
      <c r="DT16" s="266"/>
      <c r="DU16" s="266"/>
      <c r="DV16" s="266"/>
      <c r="DW16" s="266"/>
      <c r="DX16" s="266"/>
      <c r="DY16" s="266"/>
      <c r="DZ16" s="266"/>
      <c r="EA16" s="266"/>
      <c r="EB16" s="266"/>
      <c r="EC16" s="266"/>
      <c r="ED16" s="266"/>
      <c r="EE16" s="266"/>
      <c r="EF16" s="266"/>
      <c r="EG16" s="266"/>
      <c r="EH16" s="266"/>
      <c r="EI16" s="266"/>
      <c r="EJ16" s="266"/>
      <c r="EK16" s="266"/>
      <c r="EL16" s="266"/>
      <c r="EM16" s="266"/>
      <c r="EN16" s="266"/>
      <c r="EO16" s="266"/>
      <c r="EP16" s="266"/>
      <c r="EQ16" s="266"/>
      <c r="ER16" s="266"/>
      <c r="ES16" s="266"/>
      <c r="ET16" s="266"/>
      <c r="EU16" s="266"/>
      <c r="EV16" s="266"/>
      <c r="EW16" s="266"/>
      <c r="EX16" s="266"/>
      <c r="EY16" s="266"/>
      <c r="EZ16" s="266"/>
      <c r="FA16" s="266"/>
      <c r="FB16" s="266"/>
      <c r="FC16" s="266"/>
      <c r="FD16" s="266"/>
      <c r="FE16" s="266"/>
      <c r="FF16" s="266"/>
      <c r="FG16" s="266"/>
      <c r="FH16" s="266"/>
      <c r="FI16" s="266"/>
      <c r="FJ16" s="266"/>
      <c r="FK16" s="266"/>
      <c r="FL16" s="266"/>
      <c r="FM16" s="266"/>
    </row>
    <row r="17" spans="1:169" s="267" customFormat="1" ht="24.75" customHeight="1">
      <c r="A17" s="756"/>
      <c r="B17" s="756"/>
      <c r="C17" s="756"/>
      <c r="D17" s="783"/>
      <c r="E17" s="787"/>
      <c r="F17" s="759"/>
      <c r="G17" s="737"/>
      <c r="H17" s="740"/>
      <c r="I17" s="743"/>
      <c r="J17" s="728"/>
      <c r="K17" s="731"/>
      <c r="L17" s="731"/>
      <c r="M17" s="734"/>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c r="DM17" s="266"/>
      <c r="DN17" s="266"/>
      <c r="DO17" s="266"/>
      <c r="DP17" s="266"/>
      <c r="DQ17" s="266"/>
      <c r="DR17" s="266"/>
      <c r="DS17" s="266"/>
      <c r="DT17" s="266"/>
      <c r="DU17" s="266"/>
      <c r="DV17" s="266"/>
      <c r="DW17" s="266"/>
      <c r="DX17" s="266"/>
      <c r="DY17" s="266"/>
      <c r="DZ17" s="266"/>
      <c r="EA17" s="266"/>
      <c r="EB17" s="266"/>
      <c r="EC17" s="266"/>
      <c r="ED17" s="266"/>
      <c r="EE17" s="266"/>
      <c r="EF17" s="266"/>
      <c r="EG17" s="266"/>
      <c r="EH17" s="266"/>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266"/>
      <c r="FG17" s="266"/>
      <c r="FH17" s="266"/>
      <c r="FI17" s="266"/>
      <c r="FJ17" s="266"/>
      <c r="FK17" s="266"/>
      <c r="FL17" s="266"/>
      <c r="FM17" s="266"/>
    </row>
    <row r="18" spans="1:169" s="267" customFormat="1" ht="24.75" customHeight="1">
      <c r="A18" s="756"/>
      <c r="B18" s="756"/>
      <c r="C18" s="756"/>
      <c r="D18" s="783"/>
      <c r="E18" s="787"/>
      <c r="F18" s="759"/>
      <c r="G18" s="737"/>
      <c r="H18" s="740"/>
      <c r="I18" s="743"/>
      <c r="J18" s="728"/>
      <c r="K18" s="731"/>
      <c r="L18" s="731"/>
      <c r="M18" s="734"/>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row>
    <row r="19" spans="1:169" s="267" customFormat="1" ht="24.75" customHeight="1" thickBot="1">
      <c r="A19" s="757"/>
      <c r="B19" s="757"/>
      <c r="C19" s="757"/>
      <c r="D19" s="784"/>
      <c r="E19" s="788"/>
      <c r="F19" s="760"/>
      <c r="G19" s="738"/>
      <c r="H19" s="741"/>
      <c r="I19" s="744"/>
      <c r="J19" s="729"/>
      <c r="K19" s="732"/>
      <c r="L19" s="732"/>
      <c r="M19" s="735"/>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c r="DM19" s="266"/>
      <c r="DN19" s="266"/>
      <c r="DO19" s="266"/>
      <c r="DP19" s="266"/>
      <c r="DQ19" s="266"/>
      <c r="DR19" s="266"/>
      <c r="DS19" s="266"/>
      <c r="DT19" s="266"/>
      <c r="DU19" s="266"/>
      <c r="DV19" s="266"/>
      <c r="DW19" s="266"/>
      <c r="DX19" s="266"/>
      <c r="DY19" s="266"/>
      <c r="DZ19" s="266"/>
      <c r="EA19" s="266"/>
      <c r="EB19" s="266"/>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266"/>
      <c r="FG19" s="266"/>
      <c r="FH19" s="266"/>
      <c r="FI19" s="266"/>
      <c r="FJ19" s="266"/>
      <c r="FK19" s="266"/>
      <c r="FL19" s="266"/>
      <c r="FM19" s="266"/>
    </row>
    <row r="20" spans="1:169" s="267" customFormat="1" ht="24.75" customHeight="1">
      <c r="A20" s="755">
        <f>'7. Mapa Final'!A20</f>
        <v>2</v>
      </c>
      <c r="B20" s="755" t="str">
        <f>'7. Mapa Final'!B20</f>
        <v>Incumplimiento</v>
      </c>
      <c r="C20" s="755" t="str">
        <f>'7. Mapa Final'!C20</f>
        <v>Falta de concientización sobre la importancia que tienen los datos estadísticos para la toma de decisiones de la Corporación.</v>
      </c>
      <c r="D20" s="781" t="str">
        <f>'7. Mapa Final'!J20</f>
        <v>Baja - 2</v>
      </c>
      <c r="E20" s="785" t="str">
        <f>'7. Mapa Final'!K20</f>
        <v>Moderado - 3</v>
      </c>
      <c r="F20" s="758" t="str">
        <f>'7. Mapa Final'!M20</f>
        <v>Moderado - 6</v>
      </c>
      <c r="G20" s="736" t="s">
        <v>377</v>
      </c>
      <c r="H20" s="739" t="s">
        <v>518</v>
      </c>
      <c r="I20" s="742"/>
      <c r="J20" s="727" t="s">
        <v>6</v>
      </c>
      <c r="K20" s="730">
        <v>45292</v>
      </c>
      <c r="L20" s="730">
        <v>45382</v>
      </c>
      <c r="M20" s="733" t="s">
        <v>494</v>
      </c>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row>
    <row r="21" spans="1:169" s="267" customFormat="1" ht="24.75" customHeight="1">
      <c r="A21" s="756"/>
      <c r="B21" s="756"/>
      <c r="C21" s="756"/>
      <c r="D21" s="782"/>
      <c r="E21" s="786"/>
      <c r="F21" s="759"/>
      <c r="G21" s="737"/>
      <c r="H21" s="740"/>
      <c r="I21" s="743"/>
      <c r="J21" s="728"/>
      <c r="K21" s="731"/>
      <c r="L21" s="731"/>
      <c r="M21" s="734"/>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row>
    <row r="22" spans="1:169" s="267" customFormat="1" ht="24.75" customHeight="1">
      <c r="A22" s="756"/>
      <c r="B22" s="756"/>
      <c r="C22" s="756"/>
      <c r="D22" s="782"/>
      <c r="E22" s="786"/>
      <c r="F22" s="759"/>
      <c r="G22" s="737"/>
      <c r="H22" s="740"/>
      <c r="I22" s="743"/>
      <c r="J22" s="728"/>
      <c r="K22" s="731"/>
      <c r="L22" s="731"/>
      <c r="M22" s="734"/>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row>
    <row r="23" spans="1:169" s="267" customFormat="1" ht="24.75" customHeight="1">
      <c r="A23" s="756"/>
      <c r="B23" s="756"/>
      <c r="C23" s="756"/>
      <c r="D23" s="782"/>
      <c r="E23" s="786"/>
      <c r="F23" s="759"/>
      <c r="G23" s="737"/>
      <c r="H23" s="740"/>
      <c r="I23" s="743"/>
      <c r="J23" s="728"/>
      <c r="K23" s="731"/>
      <c r="L23" s="731"/>
      <c r="M23" s="734"/>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c r="DY23" s="266"/>
      <c r="DZ23" s="266"/>
      <c r="EA23" s="266"/>
      <c r="EB23" s="266"/>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row>
    <row r="24" spans="1:169" s="267" customFormat="1" ht="24.75" customHeight="1">
      <c r="A24" s="756"/>
      <c r="B24" s="756"/>
      <c r="C24" s="756"/>
      <c r="D24" s="782"/>
      <c r="E24" s="786"/>
      <c r="F24" s="759"/>
      <c r="G24" s="737"/>
      <c r="H24" s="740"/>
      <c r="I24" s="743"/>
      <c r="J24" s="728"/>
      <c r="K24" s="731"/>
      <c r="L24" s="731"/>
      <c r="M24" s="734"/>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266"/>
      <c r="DZ24" s="266"/>
      <c r="EA24" s="266"/>
      <c r="EB24" s="266"/>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row>
    <row r="25" spans="1:169" ht="24.75" customHeight="1">
      <c r="A25" s="756"/>
      <c r="B25" s="756"/>
      <c r="C25" s="756"/>
      <c r="D25" s="782"/>
      <c r="E25" s="786"/>
      <c r="F25" s="759"/>
      <c r="G25" s="737"/>
      <c r="H25" s="740"/>
      <c r="I25" s="743"/>
      <c r="J25" s="728"/>
      <c r="K25" s="731"/>
      <c r="L25" s="731"/>
      <c r="M25" s="734"/>
      <c r="N25" s="266"/>
      <c r="O25" s="266"/>
    </row>
    <row r="26" spans="1:169" ht="24.75" customHeight="1">
      <c r="A26" s="756"/>
      <c r="B26" s="756"/>
      <c r="C26" s="756"/>
      <c r="D26" s="782"/>
      <c r="E26" s="786"/>
      <c r="F26" s="759"/>
      <c r="G26" s="737"/>
      <c r="H26" s="740"/>
      <c r="I26" s="743"/>
      <c r="J26" s="728"/>
      <c r="K26" s="731"/>
      <c r="L26" s="731"/>
      <c r="M26" s="734"/>
      <c r="N26" s="266"/>
      <c r="O26" s="266"/>
    </row>
    <row r="27" spans="1:169" ht="24.75" customHeight="1">
      <c r="A27" s="756"/>
      <c r="B27" s="756"/>
      <c r="C27" s="756"/>
      <c r="D27" s="783"/>
      <c r="E27" s="787"/>
      <c r="F27" s="759"/>
      <c r="G27" s="737"/>
      <c r="H27" s="740"/>
      <c r="I27" s="743"/>
      <c r="J27" s="728"/>
      <c r="K27" s="731"/>
      <c r="L27" s="731"/>
      <c r="M27" s="734"/>
      <c r="N27" s="266"/>
      <c r="O27" s="266"/>
    </row>
    <row r="28" spans="1:169" ht="24.75" customHeight="1">
      <c r="A28" s="756"/>
      <c r="B28" s="756"/>
      <c r="C28" s="756"/>
      <c r="D28" s="783"/>
      <c r="E28" s="787"/>
      <c r="F28" s="759"/>
      <c r="G28" s="737"/>
      <c r="H28" s="740"/>
      <c r="I28" s="743"/>
      <c r="J28" s="728"/>
      <c r="K28" s="731"/>
      <c r="L28" s="731"/>
      <c r="M28" s="734"/>
      <c r="N28" s="266"/>
      <c r="O28" s="266"/>
    </row>
    <row r="29" spans="1:169" ht="24.75" customHeight="1" thickBot="1">
      <c r="A29" s="757"/>
      <c r="B29" s="757"/>
      <c r="C29" s="757"/>
      <c r="D29" s="784"/>
      <c r="E29" s="788"/>
      <c r="F29" s="760"/>
      <c r="G29" s="738"/>
      <c r="H29" s="741"/>
      <c r="I29" s="744"/>
      <c r="J29" s="729"/>
      <c r="K29" s="732"/>
      <c r="L29" s="732"/>
      <c r="M29" s="735"/>
      <c r="N29" s="266"/>
      <c r="O29" s="266"/>
    </row>
    <row r="30" spans="1:169" ht="24.75" customHeight="1">
      <c r="A30" s="755">
        <f>'7. Mapa Final'!A30</f>
        <v>3</v>
      </c>
      <c r="B30" s="755" t="str">
        <f>'7. Mapa Final'!B30</f>
        <v>Pérdida o extravío de la información</v>
      </c>
      <c r="C30" s="755" t="str">
        <f>'7. Mapa Final'!C30</f>
        <v>Pérdida total o parcial de la información por fallas técnicas o tecnológicas en las herramientas disponibles</v>
      </c>
      <c r="D30" s="781" t="str">
        <f>'7. Mapa Final'!J30</f>
        <v>Muy Baja - 1</v>
      </c>
      <c r="E30" s="785" t="str">
        <f>'7. Mapa Final'!K30</f>
        <v>Moderado - 3</v>
      </c>
      <c r="F30" s="758" t="str">
        <f>'7. Mapa Final'!M30</f>
        <v>Moderado - 3</v>
      </c>
      <c r="G30" s="736" t="s">
        <v>377</v>
      </c>
      <c r="H30" s="739" t="s">
        <v>519</v>
      </c>
      <c r="I30" s="742"/>
      <c r="J30" s="727" t="s">
        <v>6</v>
      </c>
      <c r="K30" s="730">
        <v>45292</v>
      </c>
      <c r="L30" s="730">
        <v>45382</v>
      </c>
      <c r="M30" s="733" t="s">
        <v>494</v>
      </c>
    </row>
    <row r="31" spans="1:169" ht="24.75" customHeight="1">
      <c r="A31" s="756"/>
      <c r="B31" s="756"/>
      <c r="C31" s="756"/>
      <c r="D31" s="782"/>
      <c r="E31" s="786"/>
      <c r="F31" s="759"/>
      <c r="G31" s="737"/>
      <c r="H31" s="740"/>
      <c r="I31" s="743"/>
      <c r="J31" s="728"/>
      <c r="K31" s="731"/>
      <c r="L31" s="731"/>
      <c r="M31" s="734"/>
    </row>
    <row r="32" spans="1:169" ht="24.75" customHeight="1">
      <c r="A32" s="756"/>
      <c r="B32" s="756"/>
      <c r="C32" s="756"/>
      <c r="D32" s="782"/>
      <c r="E32" s="786"/>
      <c r="F32" s="759"/>
      <c r="G32" s="737"/>
      <c r="H32" s="740"/>
      <c r="I32" s="743"/>
      <c r="J32" s="728"/>
      <c r="K32" s="731"/>
      <c r="L32" s="731"/>
      <c r="M32" s="734"/>
    </row>
    <row r="33" spans="1:13" ht="24.75" customHeight="1">
      <c r="A33" s="756"/>
      <c r="B33" s="756"/>
      <c r="C33" s="756"/>
      <c r="D33" s="782"/>
      <c r="E33" s="786"/>
      <c r="F33" s="759"/>
      <c r="G33" s="737"/>
      <c r="H33" s="740"/>
      <c r="I33" s="743"/>
      <c r="J33" s="728"/>
      <c r="K33" s="731"/>
      <c r="L33" s="731"/>
      <c r="M33" s="734"/>
    </row>
    <row r="34" spans="1:13" ht="24.75" customHeight="1">
      <c r="A34" s="756"/>
      <c r="B34" s="756"/>
      <c r="C34" s="756"/>
      <c r="D34" s="782"/>
      <c r="E34" s="786"/>
      <c r="F34" s="759"/>
      <c r="G34" s="737"/>
      <c r="H34" s="740"/>
      <c r="I34" s="743"/>
      <c r="J34" s="728"/>
      <c r="K34" s="731"/>
      <c r="L34" s="731"/>
      <c r="M34" s="734"/>
    </row>
    <row r="35" spans="1:13" ht="24.75" customHeight="1">
      <c r="A35" s="756"/>
      <c r="B35" s="756"/>
      <c r="C35" s="756"/>
      <c r="D35" s="782"/>
      <c r="E35" s="786"/>
      <c r="F35" s="759"/>
      <c r="G35" s="737"/>
      <c r="H35" s="740"/>
      <c r="I35" s="743"/>
      <c r="J35" s="728"/>
      <c r="K35" s="731"/>
      <c r="L35" s="731"/>
      <c r="M35" s="734"/>
    </row>
    <row r="36" spans="1:13" ht="24.75" customHeight="1">
      <c r="A36" s="756"/>
      <c r="B36" s="756"/>
      <c r="C36" s="756"/>
      <c r="D36" s="782"/>
      <c r="E36" s="786"/>
      <c r="F36" s="759"/>
      <c r="G36" s="737"/>
      <c r="H36" s="740"/>
      <c r="I36" s="743"/>
      <c r="J36" s="728"/>
      <c r="K36" s="731"/>
      <c r="L36" s="731"/>
      <c r="M36" s="734"/>
    </row>
    <row r="37" spans="1:13" ht="24.75" customHeight="1">
      <c r="A37" s="756"/>
      <c r="B37" s="756"/>
      <c r="C37" s="756"/>
      <c r="D37" s="783"/>
      <c r="E37" s="787"/>
      <c r="F37" s="759"/>
      <c r="G37" s="737"/>
      <c r="H37" s="740"/>
      <c r="I37" s="743"/>
      <c r="J37" s="728"/>
      <c r="K37" s="731"/>
      <c r="L37" s="731"/>
      <c r="M37" s="734"/>
    </row>
    <row r="38" spans="1:13" ht="24.75" customHeight="1">
      <c r="A38" s="756"/>
      <c r="B38" s="756"/>
      <c r="C38" s="756"/>
      <c r="D38" s="783"/>
      <c r="E38" s="787"/>
      <c r="F38" s="759"/>
      <c r="G38" s="737"/>
      <c r="H38" s="740"/>
      <c r="I38" s="743"/>
      <c r="J38" s="728"/>
      <c r="K38" s="731"/>
      <c r="L38" s="731"/>
      <c r="M38" s="734"/>
    </row>
    <row r="39" spans="1:13" ht="24.75" customHeight="1" thickBot="1">
      <c r="A39" s="757"/>
      <c r="B39" s="757"/>
      <c r="C39" s="757"/>
      <c r="D39" s="784"/>
      <c r="E39" s="788"/>
      <c r="F39" s="760"/>
      <c r="G39" s="738"/>
      <c r="H39" s="741"/>
      <c r="I39" s="744"/>
      <c r="J39" s="729"/>
      <c r="K39" s="732"/>
      <c r="L39" s="732"/>
      <c r="M39" s="735"/>
    </row>
    <row r="40" spans="1:13" ht="15" customHeight="1">
      <c r="A40" s="714">
        <f>'7. Mapa Final'!A40</f>
        <v>4</v>
      </c>
      <c r="B40" s="714" t="str">
        <f>'7. Mapa Final'!B40</f>
        <v xml:space="preserve">Recibir dádivas o beneficios a nombre propio o de terceros para, no entregar o entregar información privilegiada o confidencial </v>
      </c>
      <c r="C40" s="714" t="str">
        <f>'7. Mapa Final'!C40</f>
        <v xml:space="preserve">Posibilidad de actos indebidos de  los servidores judiciales debido a  la carencia en transparencia, etica y valores </v>
      </c>
      <c r="D40" s="745" t="e">
        <f>'7. Mapa Final'!J40</f>
        <v>#DIV/0!</v>
      </c>
      <c r="E40" s="746" t="e">
        <f>'7. Mapa Final'!K40</f>
        <v>#VALUE!</v>
      </c>
      <c r="F40" s="711" t="e">
        <f>'7. Mapa Final'!M40</f>
        <v>#DIV/0!</v>
      </c>
      <c r="G40" s="497"/>
      <c r="H40" s="705"/>
      <c r="I40" s="705"/>
      <c r="J40" s="705"/>
      <c r="K40" s="705"/>
      <c r="L40" s="705"/>
      <c r="M40" s="708"/>
    </row>
    <row r="41" spans="1:13">
      <c r="A41" s="714"/>
      <c r="B41" s="714"/>
      <c r="C41" s="714"/>
      <c r="D41" s="717"/>
      <c r="E41" s="721"/>
      <c r="F41" s="711"/>
      <c r="G41" s="497"/>
      <c r="H41" s="705"/>
      <c r="I41" s="705"/>
      <c r="J41" s="705"/>
      <c r="K41" s="705"/>
      <c r="L41" s="705"/>
      <c r="M41" s="708"/>
    </row>
    <row r="42" spans="1:13">
      <c r="A42" s="714"/>
      <c r="B42" s="714"/>
      <c r="C42" s="714"/>
      <c r="D42" s="717"/>
      <c r="E42" s="721"/>
      <c r="F42" s="711"/>
      <c r="G42" s="497"/>
      <c r="H42" s="705"/>
      <c r="I42" s="705"/>
      <c r="J42" s="705"/>
      <c r="K42" s="705"/>
      <c r="L42" s="705"/>
      <c r="M42" s="708"/>
    </row>
    <row r="43" spans="1:13">
      <c r="A43" s="714"/>
      <c r="B43" s="714"/>
      <c r="C43" s="714"/>
      <c r="D43" s="717"/>
      <c r="E43" s="721"/>
      <c r="F43" s="711"/>
      <c r="G43" s="497"/>
      <c r="H43" s="705"/>
      <c r="I43" s="705"/>
      <c r="J43" s="705"/>
      <c r="K43" s="705"/>
      <c r="L43" s="705"/>
      <c r="M43" s="708"/>
    </row>
    <row r="44" spans="1:13">
      <c r="A44" s="714"/>
      <c r="B44" s="714"/>
      <c r="C44" s="714"/>
      <c r="D44" s="717"/>
      <c r="E44" s="721"/>
      <c r="F44" s="711"/>
      <c r="G44" s="497"/>
      <c r="H44" s="705"/>
      <c r="I44" s="705"/>
      <c r="J44" s="705"/>
      <c r="K44" s="705"/>
      <c r="L44" s="705"/>
      <c r="M44" s="708"/>
    </row>
    <row r="45" spans="1:13">
      <c r="A45" s="714"/>
      <c r="B45" s="714"/>
      <c r="C45" s="714"/>
      <c r="D45" s="717"/>
      <c r="E45" s="721"/>
      <c r="F45" s="711"/>
      <c r="G45" s="497"/>
      <c r="H45" s="705"/>
      <c r="I45" s="705"/>
      <c r="J45" s="705"/>
      <c r="K45" s="705"/>
      <c r="L45" s="705"/>
      <c r="M45" s="708"/>
    </row>
    <row r="46" spans="1:13">
      <c r="A46" s="714"/>
      <c r="B46" s="714"/>
      <c r="C46" s="714"/>
      <c r="D46" s="717"/>
      <c r="E46" s="721"/>
      <c r="F46" s="711"/>
      <c r="G46" s="497"/>
      <c r="H46" s="705"/>
      <c r="I46" s="705"/>
      <c r="J46" s="705"/>
      <c r="K46" s="705"/>
      <c r="L46" s="705"/>
      <c r="M46" s="708"/>
    </row>
    <row r="47" spans="1:13">
      <c r="A47" s="714"/>
      <c r="B47" s="714"/>
      <c r="C47" s="714"/>
      <c r="D47" s="718"/>
      <c r="E47" s="722"/>
      <c r="F47" s="711"/>
      <c r="G47" s="497"/>
      <c r="H47" s="705"/>
      <c r="I47" s="705"/>
      <c r="J47" s="705"/>
      <c r="K47" s="705"/>
      <c r="L47" s="705"/>
      <c r="M47" s="708"/>
    </row>
    <row r="48" spans="1:13">
      <c r="A48" s="714"/>
      <c r="B48" s="714"/>
      <c r="C48" s="714"/>
      <c r="D48" s="718"/>
      <c r="E48" s="722"/>
      <c r="F48" s="711"/>
      <c r="G48" s="497"/>
      <c r="H48" s="705"/>
      <c r="I48" s="705"/>
      <c r="J48" s="705"/>
      <c r="K48" s="705"/>
      <c r="L48" s="705"/>
      <c r="M48" s="708"/>
    </row>
    <row r="49" spans="1:13" ht="15.75" thickBot="1">
      <c r="A49" s="715"/>
      <c r="B49" s="715"/>
      <c r="C49" s="715"/>
      <c r="D49" s="719"/>
      <c r="E49" s="723"/>
      <c r="F49" s="712"/>
      <c r="G49" s="509"/>
      <c r="H49" s="706"/>
      <c r="I49" s="706"/>
      <c r="J49" s="706"/>
      <c r="K49" s="706"/>
      <c r="L49" s="706"/>
      <c r="M49" s="709"/>
    </row>
    <row r="50" spans="1:13" ht="15" customHeight="1">
      <c r="A50" s="713">
        <f>'7. Mapa Final'!A50</f>
        <v>5</v>
      </c>
      <c r="B50" s="713" t="str">
        <f>'7. Mapa Final'!B50</f>
        <v>Ofrecer, prometer, entregar, aceptar o solicitar una ventaja indebida para modificar los resultados estadísticos, con el objeto de favorecer intereses propios o de terceros.</v>
      </c>
      <c r="C50" s="713" t="str">
        <f>'7. Mapa Final'!C50</f>
        <v>Incumplimiento de las metas establecidas</v>
      </c>
      <c r="D50" s="716" t="e">
        <f>'7. Mapa Final'!J50</f>
        <v>#DIV/0!</v>
      </c>
      <c r="E50" s="720" t="e">
        <f>'7. Mapa Final'!K50</f>
        <v>#VALUE!</v>
      </c>
      <c r="F50" s="710" t="e">
        <f>'7. Mapa Final'!M50</f>
        <v>#DIV/0!</v>
      </c>
      <c r="G50" s="508"/>
      <c r="H50" s="704"/>
      <c r="I50" s="704"/>
      <c r="J50" s="704"/>
      <c r="K50" s="704"/>
      <c r="L50" s="704"/>
      <c r="M50" s="707"/>
    </row>
    <row r="51" spans="1:13">
      <c r="A51" s="714"/>
      <c r="B51" s="714"/>
      <c r="C51" s="714"/>
      <c r="D51" s="717"/>
      <c r="E51" s="721"/>
      <c r="F51" s="711"/>
      <c r="G51" s="497"/>
      <c r="H51" s="705"/>
      <c r="I51" s="705"/>
      <c r="J51" s="705"/>
      <c r="K51" s="705"/>
      <c r="L51" s="705"/>
      <c r="M51" s="708"/>
    </row>
    <row r="52" spans="1:13">
      <c r="A52" s="714"/>
      <c r="B52" s="714"/>
      <c r="C52" s="714"/>
      <c r="D52" s="717"/>
      <c r="E52" s="721"/>
      <c r="F52" s="711"/>
      <c r="G52" s="497"/>
      <c r="H52" s="705"/>
      <c r="I52" s="705"/>
      <c r="J52" s="705"/>
      <c r="K52" s="705"/>
      <c r="L52" s="705"/>
      <c r="M52" s="708"/>
    </row>
    <row r="53" spans="1:13">
      <c r="A53" s="714"/>
      <c r="B53" s="714"/>
      <c r="C53" s="714"/>
      <c r="D53" s="717"/>
      <c r="E53" s="721"/>
      <c r="F53" s="711"/>
      <c r="G53" s="497"/>
      <c r="H53" s="705"/>
      <c r="I53" s="705"/>
      <c r="J53" s="705"/>
      <c r="K53" s="705"/>
      <c r="L53" s="705"/>
      <c r="M53" s="708"/>
    </row>
    <row r="54" spans="1:13">
      <c r="A54" s="714"/>
      <c r="B54" s="714"/>
      <c r="C54" s="714"/>
      <c r="D54" s="717"/>
      <c r="E54" s="721"/>
      <c r="F54" s="711"/>
      <c r="G54" s="497"/>
      <c r="H54" s="705"/>
      <c r="I54" s="705"/>
      <c r="J54" s="705"/>
      <c r="K54" s="705"/>
      <c r="L54" s="705"/>
      <c r="M54" s="708"/>
    </row>
    <row r="55" spans="1:13">
      <c r="A55" s="714"/>
      <c r="B55" s="714"/>
      <c r="C55" s="714"/>
      <c r="D55" s="717"/>
      <c r="E55" s="721"/>
      <c r="F55" s="711"/>
      <c r="G55" s="497"/>
      <c r="H55" s="705"/>
      <c r="I55" s="705"/>
      <c r="J55" s="705"/>
      <c r="K55" s="705"/>
      <c r="L55" s="705"/>
      <c r="M55" s="708"/>
    </row>
    <row r="56" spans="1:13">
      <c r="A56" s="714"/>
      <c r="B56" s="714"/>
      <c r="C56" s="714"/>
      <c r="D56" s="717"/>
      <c r="E56" s="721"/>
      <c r="F56" s="711"/>
      <c r="G56" s="497"/>
      <c r="H56" s="705"/>
      <c r="I56" s="705"/>
      <c r="J56" s="705"/>
      <c r="K56" s="705"/>
      <c r="L56" s="705"/>
      <c r="M56" s="708"/>
    </row>
    <row r="57" spans="1:13">
      <c r="A57" s="714"/>
      <c r="B57" s="714"/>
      <c r="C57" s="714"/>
      <c r="D57" s="718"/>
      <c r="E57" s="722"/>
      <c r="F57" s="711"/>
      <c r="G57" s="497"/>
      <c r="H57" s="705"/>
      <c r="I57" s="705"/>
      <c r="J57" s="705"/>
      <c r="K57" s="705"/>
      <c r="L57" s="705"/>
      <c r="M57" s="708"/>
    </row>
    <row r="58" spans="1:13">
      <c r="A58" s="714"/>
      <c r="B58" s="714"/>
      <c r="C58" s="714"/>
      <c r="D58" s="718"/>
      <c r="E58" s="722"/>
      <c r="F58" s="711"/>
      <c r="G58" s="497"/>
      <c r="H58" s="705"/>
      <c r="I58" s="705"/>
      <c r="J58" s="705"/>
      <c r="K58" s="705"/>
      <c r="L58" s="705"/>
      <c r="M58" s="708"/>
    </row>
    <row r="59" spans="1:13" ht="15.75" thickBot="1">
      <c r="A59" s="715"/>
      <c r="B59" s="715"/>
      <c r="C59" s="715"/>
      <c r="D59" s="719"/>
      <c r="E59" s="723"/>
      <c r="F59" s="712"/>
      <c r="G59" s="509"/>
      <c r="H59" s="706"/>
      <c r="I59" s="706"/>
      <c r="J59" s="706"/>
      <c r="K59" s="706"/>
      <c r="L59" s="706"/>
      <c r="M59" s="709"/>
    </row>
    <row r="60" spans="1:13" ht="15" customHeight="1">
      <c r="A60" s="713">
        <f>'7. Mapa Final'!A60</f>
        <v>6</v>
      </c>
      <c r="B60" s="713" t="str">
        <f>'7. Mapa Final'!B60</f>
        <v>Ofrecer, prometer, entregar, aceptar o solicitar una ventaja indebida para influir o direccionar la evaluación de proponentes en los procesos de selección de contratistas, con el objetivo de favorecer intereses propios o de terceros (Fase precontractual).</v>
      </c>
      <c r="C60" s="713" t="str">
        <f>'7. Mapa Final'!C60</f>
        <v>Incumplimiento de las metas establecidas</v>
      </c>
      <c r="D60" s="716" t="e">
        <f>'7. Mapa Final'!J60</f>
        <v>#DIV/0!</v>
      </c>
      <c r="E60" s="720" t="e">
        <f>'7. Mapa Final'!K60</f>
        <v>#VALUE!</v>
      </c>
      <c r="F60" s="710" t="e">
        <f>'7. Mapa Final'!M60</f>
        <v>#DIV/0!</v>
      </c>
      <c r="G60" s="508"/>
      <c r="H60" s="704"/>
      <c r="I60" s="704"/>
      <c r="J60" s="704"/>
      <c r="K60" s="704"/>
      <c r="L60" s="704"/>
      <c r="M60" s="707"/>
    </row>
    <row r="61" spans="1:13">
      <c r="A61" s="714"/>
      <c r="B61" s="714"/>
      <c r="C61" s="714"/>
      <c r="D61" s="717"/>
      <c r="E61" s="721"/>
      <c r="F61" s="711"/>
      <c r="G61" s="497"/>
      <c r="H61" s="705"/>
      <c r="I61" s="705"/>
      <c r="J61" s="705"/>
      <c r="K61" s="705"/>
      <c r="L61" s="705"/>
      <c r="M61" s="708"/>
    </row>
    <row r="62" spans="1:13">
      <c r="A62" s="714"/>
      <c r="B62" s="714"/>
      <c r="C62" s="714"/>
      <c r="D62" s="717"/>
      <c r="E62" s="721"/>
      <c r="F62" s="711"/>
      <c r="G62" s="497"/>
      <c r="H62" s="705"/>
      <c r="I62" s="705"/>
      <c r="J62" s="705"/>
      <c r="K62" s="705"/>
      <c r="L62" s="705"/>
      <c r="M62" s="708"/>
    </row>
    <row r="63" spans="1:13">
      <c r="A63" s="714"/>
      <c r="B63" s="714"/>
      <c r="C63" s="714"/>
      <c r="D63" s="717"/>
      <c r="E63" s="721"/>
      <c r="F63" s="711"/>
      <c r="G63" s="497"/>
      <c r="H63" s="705"/>
      <c r="I63" s="705"/>
      <c r="J63" s="705"/>
      <c r="K63" s="705"/>
      <c r="L63" s="705"/>
      <c r="M63" s="708"/>
    </row>
    <row r="64" spans="1:13">
      <c r="A64" s="714"/>
      <c r="B64" s="714"/>
      <c r="C64" s="714"/>
      <c r="D64" s="717"/>
      <c r="E64" s="721"/>
      <c r="F64" s="711"/>
      <c r="G64" s="497"/>
      <c r="H64" s="705"/>
      <c r="I64" s="705"/>
      <c r="J64" s="705"/>
      <c r="K64" s="705"/>
      <c r="L64" s="705"/>
      <c r="M64" s="708"/>
    </row>
    <row r="65" spans="1:13">
      <c r="A65" s="714"/>
      <c r="B65" s="714"/>
      <c r="C65" s="714"/>
      <c r="D65" s="717"/>
      <c r="E65" s="721"/>
      <c r="F65" s="711"/>
      <c r="G65" s="497"/>
      <c r="H65" s="705"/>
      <c r="I65" s="705"/>
      <c r="J65" s="705"/>
      <c r="K65" s="705"/>
      <c r="L65" s="705"/>
      <c r="M65" s="708"/>
    </row>
    <row r="66" spans="1:13">
      <c r="A66" s="714"/>
      <c r="B66" s="714"/>
      <c r="C66" s="714"/>
      <c r="D66" s="717"/>
      <c r="E66" s="721"/>
      <c r="F66" s="711"/>
      <c r="G66" s="497"/>
      <c r="H66" s="705"/>
      <c r="I66" s="705"/>
      <c r="J66" s="705"/>
      <c r="K66" s="705"/>
      <c r="L66" s="705"/>
      <c r="M66" s="708"/>
    </row>
    <row r="67" spans="1:13">
      <c r="A67" s="714"/>
      <c r="B67" s="714"/>
      <c r="C67" s="714"/>
      <c r="D67" s="718"/>
      <c r="E67" s="722"/>
      <c r="F67" s="711"/>
      <c r="G67" s="497"/>
      <c r="H67" s="705"/>
      <c r="I67" s="705"/>
      <c r="J67" s="705"/>
      <c r="K67" s="705"/>
      <c r="L67" s="705"/>
      <c r="M67" s="708"/>
    </row>
    <row r="68" spans="1:13">
      <c r="A68" s="714"/>
      <c r="B68" s="714"/>
      <c r="C68" s="714"/>
      <c r="D68" s="718"/>
      <c r="E68" s="722"/>
      <c r="F68" s="711"/>
      <c r="G68" s="497"/>
      <c r="H68" s="705"/>
      <c r="I68" s="705"/>
      <c r="J68" s="705"/>
      <c r="K68" s="705"/>
      <c r="L68" s="705"/>
      <c r="M68" s="708"/>
    </row>
    <row r="69" spans="1:13" ht="15.75" thickBot="1">
      <c r="A69" s="715"/>
      <c r="B69" s="715"/>
      <c r="C69" s="715"/>
      <c r="D69" s="719"/>
      <c r="E69" s="723"/>
      <c r="F69" s="712"/>
      <c r="G69" s="509"/>
      <c r="H69" s="706"/>
      <c r="I69" s="706"/>
      <c r="J69" s="706"/>
      <c r="K69" s="706"/>
      <c r="L69" s="706"/>
      <c r="M69" s="709"/>
    </row>
    <row r="70" spans="1:13">
      <c r="A70" s="713">
        <f>'7. Mapa Final'!A70</f>
        <v>7</v>
      </c>
      <c r="B70" s="713" t="str">
        <f>'7. Mapa Final'!B70</f>
        <v>Ofrecer, prometer, entregar, aceptar o solicitar una ventaja indebida para influir o direccionar los conceptos en la supervisión técnica en los procesos de contratación con el objetivo de favorecer intereses propios o de terceros.</v>
      </c>
      <c r="C70" s="713" t="str">
        <f>'7. Mapa Final'!C70</f>
        <v>Incumplimiento de las metas establecidas</v>
      </c>
      <c r="D70" s="716" t="e">
        <f>'7. Mapa Final'!J70</f>
        <v>#DIV/0!</v>
      </c>
      <c r="E70" s="720" t="e">
        <f>'7. Mapa Final'!K70</f>
        <v>#VALUE!</v>
      </c>
      <c r="F70" s="710" t="e">
        <f>'7. Mapa Final'!M70</f>
        <v>#DIV/0!</v>
      </c>
      <c r="G70" s="508"/>
      <c r="H70" s="704"/>
      <c r="I70" s="704"/>
      <c r="J70" s="704"/>
      <c r="K70" s="704"/>
      <c r="L70" s="704"/>
      <c r="M70" s="707"/>
    </row>
    <row r="71" spans="1:13">
      <c r="A71" s="714"/>
      <c r="B71" s="714"/>
      <c r="C71" s="714"/>
      <c r="D71" s="717"/>
      <c r="E71" s="721"/>
      <c r="F71" s="711"/>
      <c r="G71" s="497"/>
      <c r="H71" s="705"/>
      <c r="I71" s="705"/>
      <c r="J71" s="705"/>
      <c r="K71" s="705"/>
      <c r="L71" s="705"/>
      <c r="M71" s="708"/>
    </row>
    <row r="72" spans="1:13">
      <c r="A72" s="714"/>
      <c r="B72" s="714"/>
      <c r="C72" s="714"/>
      <c r="D72" s="717"/>
      <c r="E72" s="721"/>
      <c r="F72" s="711"/>
      <c r="G72" s="497"/>
      <c r="H72" s="705"/>
      <c r="I72" s="705"/>
      <c r="J72" s="705"/>
      <c r="K72" s="705"/>
      <c r="L72" s="705"/>
      <c r="M72" s="708"/>
    </row>
    <row r="73" spans="1:13">
      <c r="A73" s="714"/>
      <c r="B73" s="714"/>
      <c r="C73" s="714"/>
      <c r="D73" s="717"/>
      <c r="E73" s="721"/>
      <c r="F73" s="711"/>
      <c r="G73" s="497"/>
      <c r="H73" s="705"/>
      <c r="I73" s="705"/>
      <c r="J73" s="705"/>
      <c r="K73" s="705"/>
      <c r="L73" s="705"/>
      <c r="M73" s="708"/>
    </row>
    <row r="74" spans="1:13">
      <c r="A74" s="714"/>
      <c r="B74" s="714"/>
      <c r="C74" s="714"/>
      <c r="D74" s="717"/>
      <c r="E74" s="721"/>
      <c r="F74" s="711"/>
      <c r="G74" s="497"/>
      <c r="H74" s="705"/>
      <c r="I74" s="705"/>
      <c r="J74" s="705"/>
      <c r="K74" s="705"/>
      <c r="L74" s="705"/>
      <c r="M74" s="708"/>
    </row>
    <row r="75" spans="1:13">
      <c r="A75" s="714"/>
      <c r="B75" s="714"/>
      <c r="C75" s="714"/>
      <c r="D75" s="717"/>
      <c r="E75" s="721"/>
      <c r="F75" s="711"/>
      <c r="G75" s="497"/>
      <c r="H75" s="705"/>
      <c r="I75" s="705"/>
      <c r="J75" s="705"/>
      <c r="K75" s="705"/>
      <c r="L75" s="705"/>
      <c r="M75" s="708"/>
    </row>
    <row r="76" spans="1:13">
      <c r="A76" s="714"/>
      <c r="B76" s="714"/>
      <c r="C76" s="714"/>
      <c r="D76" s="717"/>
      <c r="E76" s="721"/>
      <c r="F76" s="711"/>
      <c r="G76" s="497"/>
      <c r="H76" s="705"/>
      <c r="I76" s="705"/>
      <c r="J76" s="705"/>
      <c r="K76" s="705"/>
      <c r="L76" s="705"/>
      <c r="M76" s="708"/>
    </row>
    <row r="77" spans="1:13">
      <c r="A77" s="714"/>
      <c r="B77" s="714"/>
      <c r="C77" s="714"/>
      <c r="D77" s="718"/>
      <c r="E77" s="722"/>
      <c r="F77" s="711"/>
      <c r="G77" s="497"/>
      <c r="H77" s="705"/>
      <c r="I77" s="705"/>
      <c r="J77" s="705"/>
      <c r="K77" s="705"/>
      <c r="L77" s="705"/>
      <c r="M77" s="708"/>
    </row>
    <row r="78" spans="1:13">
      <c r="A78" s="714"/>
      <c r="B78" s="714"/>
      <c r="C78" s="714"/>
      <c r="D78" s="718"/>
      <c r="E78" s="722"/>
      <c r="F78" s="711"/>
      <c r="G78" s="497"/>
      <c r="H78" s="705"/>
      <c r="I78" s="705"/>
      <c r="J78" s="705"/>
      <c r="K78" s="705"/>
      <c r="L78" s="705"/>
      <c r="M78" s="708"/>
    </row>
    <row r="79" spans="1:13" ht="15.75" thickBot="1">
      <c r="A79" s="715"/>
      <c r="B79" s="715"/>
      <c r="C79" s="715"/>
      <c r="D79" s="719"/>
      <c r="E79" s="723"/>
      <c r="F79" s="712"/>
      <c r="G79" s="509"/>
      <c r="H79" s="706"/>
      <c r="I79" s="706"/>
      <c r="J79" s="706"/>
      <c r="K79" s="706"/>
      <c r="L79" s="706"/>
      <c r="M79" s="709"/>
    </row>
  </sheetData>
  <mergeCells count="108">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A6:B6"/>
    <mergeCell ref="A7:C7"/>
    <mergeCell ref="D7:F7"/>
    <mergeCell ref="G7:G8"/>
    <mergeCell ref="K1:M3"/>
    <mergeCell ref="A4:B4"/>
    <mergeCell ref="A5:B5"/>
    <mergeCell ref="A1:B2"/>
    <mergeCell ref="C1:J3"/>
    <mergeCell ref="A40:A49"/>
    <mergeCell ref="B40:B49"/>
    <mergeCell ref="C40:C49"/>
    <mergeCell ref="D40:D49"/>
    <mergeCell ref="E40:E49"/>
    <mergeCell ref="H7:H8"/>
    <mergeCell ref="I7:J7"/>
    <mergeCell ref="K7:L7"/>
    <mergeCell ref="M7:M8"/>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A60:A69"/>
    <mergeCell ref="B60:B69"/>
    <mergeCell ref="C60:C69"/>
    <mergeCell ref="D60:D69"/>
    <mergeCell ref="E60:E6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K60:K69"/>
    <mergeCell ref="L60:L69"/>
    <mergeCell ref="M60:M69"/>
    <mergeCell ref="C4:M4"/>
    <mergeCell ref="C5:M5"/>
    <mergeCell ref="C6:M6"/>
    <mergeCell ref="F60:F69"/>
    <mergeCell ref="G60:G69"/>
    <mergeCell ref="H60:H69"/>
    <mergeCell ref="I60:I69"/>
    <mergeCell ref="J60:J69"/>
    <mergeCell ref="I40:I49"/>
    <mergeCell ref="J40:J49"/>
    <mergeCell ref="J20:J29"/>
    <mergeCell ref="K20:K29"/>
    <mergeCell ref="L20:L29"/>
    <mergeCell ref="M20:M29"/>
    <mergeCell ref="G20:G29"/>
    <mergeCell ref="H20:H29"/>
    <mergeCell ref="I20:I29"/>
    <mergeCell ref="G30:G39"/>
    <mergeCell ref="H30:H39"/>
    <mergeCell ref="I30:I3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127" priority="669" operator="containsText" text="3- Moderado">
      <formula>NOT(ISERROR(SEARCH("3- Moderado",A7)))</formula>
    </cfRule>
    <cfRule type="containsText" dxfId="126" priority="670" operator="containsText" text="6- Moderado">
      <formula>NOT(ISERROR(SEARCH("6- Moderado",A7)))</formula>
    </cfRule>
    <cfRule type="containsText" dxfId="125" priority="671" operator="containsText" text="4- Moderado">
      <formula>NOT(ISERROR(SEARCH("4- Moderado",A7)))</formula>
    </cfRule>
    <cfRule type="containsText" dxfId="124" priority="672" operator="containsText" text="3- Bajo">
      <formula>NOT(ISERROR(SEARCH("3- Bajo",A7)))</formula>
    </cfRule>
    <cfRule type="containsText" dxfId="123" priority="673" operator="containsText" text="4- Bajo">
      <formula>NOT(ISERROR(SEARCH("4- Bajo",A7)))</formula>
    </cfRule>
    <cfRule type="containsText" dxfId="122" priority="674" operator="containsText" text="1- Bajo">
      <formula>NOT(ISERROR(SEARCH("1- Bajo",A7)))</formula>
    </cfRule>
  </conditionalFormatting>
  <conditionalFormatting sqref="A10:E10 A20:E20 A30:E30 A40:E40 A50:E50 A60:E60 A70:E70">
    <cfRule type="containsText" dxfId="121" priority="645" operator="containsText" text="3- Moderado">
      <formula>NOT(ISERROR(SEARCH("3- Moderado",A10)))</formula>
    </cfRule>
    <cfRule type="containsText" dxfId="120" priority="646" operator="containsText" text="6- Moderado">
      <formula>NOT(ISERROR(SEARCH("6- Moderado",A10)))</formula>
    </cfRule>
    <cfRule type="containsText" dxfId="119" priority="647" operator="containsText" text="4- Moderado">
      <formula>NOT(ISERROR(SEARCH("4- Moderado",A10)))</formula>
    </cfRule>
    <cfRule type="containsText" dxfId="118" priority="648" operator="containsText" text="3- Bajo">
      <formula>NOT(ISERROR(SEARCH("3- Bajo",A10)))</formula>
    </cfRule>
    <cfRule type="containsText" dxfId="117" priority="649" operator="containsText" text="4- Bajo">
      <formula>NOT(ISERROR(SEARCH("4- Bajo",A10)))</formula>
    </cfRule>
    <cfRule type="containsText" dxfId="116" priority="650" operator="containsText" text="1- Bajo">
      <formula>NOT(ISERROR(SEARCH("1- Bajo",A10)))</formula>
    </cfRule>
  </conditionalFormatting>
  <conditionalFormatting sqref="C8:F8">
    <cfRule type="containsText" dxfId="115" priority="1" operator="containsText" text="3- Moderado">
      <formula>NOT(ISERROR(SEARCH("3- Moderado",C8)))</formula>
    </cfRule>
    <cfRule type="containsText" dxfId="114" priority="2" operator="containsText" text="6- Moderado">
      <formula>NOT(ISERROR(SEARCH("6- Moderado",C8)))</formula>
    </cfRule>
    <cfRule type="containsText" dxfId="113" priority="3" operator="containsText" text="4- Moderado">
      <formula>NOT(ISERROR(SEARCH("4- Moderado",C8)))</formula>
    </cfRule>
    <cfRule type="containsText" dxfId="112" priority="4" operator="containsText" text="3- Bajo">
      <formula>NOT(ISERROR(SEARCH("3- Bajo",C8)))</formula>
    </cfRule>
    <cfRule type="containsText" dxfId="111" priority="5" operator="containsText" text="4- Bajo">
      <formula>NOT(ISERROR(SEARCH("4- Bajo",C8)))</formula>
    </cfRule>
    <cfRule type="containsText" dxfId="110" priority="6" operator="containsText" text="1- Bajo">
      <formula>NOT(ISERROR(SEARCH("1- Bajo",C8)))</formula>
    </cfRule>
  </conditionalFormatting>
  <conditionalFormatting sqref="D10:D79">
    <cfRule type="containsText" dxfId="109" priority="558" operator="containsText" text="Muy Alta">
      <formula>NOT(ISERROR(SEARCH("Muy Alta",D10)))</formula>
    </cfRule>
    <cfRule type="containsText" dxfId="108" priority="559" operator="containsText" text="Alta">
      <formula>NOT(ISERROR(SEARCH("Alta",D10)))</formula>
    </cfRule>
    <cfRule type="containsText" dxfId="107" priority="560" operator="containsText" text="Baja">
      <formula>NOT(ISERROR(SEARCH("Baja",D10)))</formula>
    </cfRule>
    <cfRule type="containsText" dxfId="106" priority="561" operator="containsText" text="Muy Baja">
      <formula>NOT(ISERROR(SEARCH("Muy Baja",D10)))</formula>
    </cfRule>
    <cfRule type="containsText" dxfId="105" priority="578" operator="containsText" text="Media">
      <formula>NOT(ISERROR(SEARCH("Media",D10)))</formula>
    </cfRule>
  </conditionalFormatting>
  <conditionalFormatting sqref="E10:E79">
    <cfRule type="containsText" dxfId="104" priority="554" operator="containsText" text="Catastrófico">
      <formula>NOT(ISERROR(SEARCH("Catastrófico",E10)))</formula>
    </cfRule>
    <cfRule type="containsText" dxfId="103" priority="555" operator="containsText" text="Mayor">
      <formula>NOT(ISERROR(SEARCH("Mayor",E10)))</formula>
    </cfRule>
    <cfRule type="containsText" dxfId="102" priority="556" operator="containsText" text="Menor">
      <formula>NOT(ISERROR(SEARCH("Menor",E10)))</formula>
    </cfRule>
    <cfRule type="containsText" dxfId="101" priority="557" operator="containsText" text="Leve">
      <formula>NOT(ISERROR(SEARCH("Leve",E10)))</formula>
    </cfRule>
  </conditionalFormatting>
  <conditionalFormatting sqref="E10:F79">
    <cfRule type="containsText" dxfId="100" priority="577" operator="containsText" text="Moderado">
      <formula>NOT(ISERROR(SEARCH("Moderado",E10)))</formula>
    </cfRule>
  </conditionalFormatting>
  <conditionalFormatting sqref="F10:F79">
    <cfRule type="containsText" dxfId="99" priority="714" operator="containsText" text="Bajo">
      <formula>NOT(ISERROR(SEARCH("Bajo",F10)))</formula>
    </cfRule>
    <cfRule type="containsText" dxfId="98" priority="715" operator="containsText" text="Moderado">
      <formula>NOT(ISERROR(SEARCH("Moderado",F10)))</formula>
    </cfRule>
    <cfRule type="containsText" dxfId="97" priority="716" operator="containsText" text="Alto">
      <formula>NOT(ISERROR(SEARCH("Alto",F10)))</formula>
    </cfRule>
    <cfRule type="containsText" dxfId="96"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verticalCentered="1"/>
  <pageMargins left="0" right="0" top="0" bottom="0" header="0" footer="0"/>
  <pageSetup paperSize="14" scale="4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79"/>
  <sheetViews>
    <sheetView view="pageBreakPreview" zoomScale="60" zoomScaleNormal="80" workbookViewId="0">
      <pane xSplit="7" ySplit="9" topLeftCell="H27" activePane="bottomRight" state="frozen"/>
      <selection pane="topRight" activeCell="H1" sqref="H1"/>
      <selection pane="bottomLeft" activeCell="A10" sqref="A10"/>
      <selection pane="bottomRight" activeCell="G10" sqref="G10:M39"/>
    </sheetView>
  </sheetViews>
  <sheetFormatPr baseColWidth="10" defaultColWidth="11.42578125" defaultRowHeight="15"/>
  <cols>
    <col min="1" max="1" width="18.42578125" style="5" customWidth="1"/>
    <col min="2" max="2" width="23.85546875" style="5" customWidth="1"/>
    <col min="3" max="3" width="40.28515625" customWidth="1"/>
    <col min="4" max="4" width="16.85546875" style="83" customWidth="1"/>
    <col min="5" max="5" width="18.5703125" style="27" customWidth="1"/>
    <col min="6" max="6" width="18.28515625" style="27" bestFit="1" customWidth="1"/>
    <col min="7" max="7" width="18.28515625" bestFit="1" customWidth="1"/>
    <col min="8" max="8" width="43.7109375" customWidth="1"/>
    <col min="9" max="9" width="16.5703125" customWidth="1"/>
    <col min="10" max="10" width="19" customWidth="1"/>
    <col min="11" max="11" width="24.5703125" customWidth="1"/>
    <col min="12" max="12" width="19.5703125" customWidth="1"/>
    <col min="13" max="13" width="41.5703125" customWidth="1"/>
    <col min="14" max="169" width="11.42578125" style="2"/>
  </cols>
  <sheetData>
    <row r="1" spans="1:271" s="19" customFormat="1" ht="16.5" customHeight="1">
      <c r="A1" s="773"/>
      <c r="B1" s="774"/>
      <c r="C1" s="777" t="s">
        <v>521</v>
      </c>
      <c r="D1" s="777"/>
      <c r="E1" s="777"/>
      <c r="F1" s="777"/>
      <c r="G1" s="777"/>
      <c r="H1" s="777"/>
      <c r="I1" s="777"/>
      <c r="J1" s="778"/>
      <c r="K1" s="769"/>
      <c r="L1" s="769"/>
      <c r="M1" s="76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775"/>
      <c r="B2" s="776"/>
      <c r="C2" s="779"/>
      <c r="D2" s="779"/>
      <c r="E2" s="779"/>
      <c r="F2" s="779"/>
      <c r="G2" s="779"/>
      <c r="H2" s="779"/>
      <c r="I2" s="779"/>
      <c r="J2" s="780"/>
      <c r="K2" s="769"/>
      <c r="L2" s="769"/>
      <c r="M2" s="76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779"/>
      <c r="D3" s="779"/>
      <c r="E3" s="779"/>
      <c r="F3" s="779"/>
      <c r="G3" s="779"/>
      <c r="H3" s="779"/>
      <c r="I3" s="779"/>
      <c r="J3" s="780"/>
      <c r="K3" s="770"/>
      <c r="L3" s="770"/>
      <c r="M3" s="77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31.5" customHeight="1">
      <c r="A4" s="771" t="s">
        <v>261</v>
      </c>
      <c r="B4" s="772"/>
      <c r="C4" s="724" t="s">
        <v>4</v>
      </c>
      <c r="D4" s="724"/>
      <c r="E4" s="724"/>
      <c r="F4" s="724"/>
      <c r="G4" s="724"/>
      <c r="H4" s="724"/>
      <c r="I4" s="724"/>
      <c r="J4" s="724"/>
      <c r="K4" s="724"/>
      <c r="L4" s="724"/>
      <c r="M4" s="72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82.5" customHeight="1">
      <c r="A5" s="771" t="s">
        <v>262</v>
      </c>
      <c r="B5" s="772"/>
      <c r="C5" s="725" t="s">
        <v>32</v>
      </c>
      <c r="D5" s="725"/>
      <c r="E5" s="725"/>
      <c r="F5" s="725"/>
      <c r="G5" s="725"/>
      <c r="H5" s="725"/>
      <c r="I5" s="725"/>
      <c r="J5" s="725"/>
      <c r="K5" s="725"/>
      <c r="L5" s="725"/>
      <c r="M5" s="725"/>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771" t="s">
        <v>263</v>
      </c>
      <c r="B6" s="772"/>
      <c r="C6" s="725" t="s">
        <v>264</v>
      </c>
      <c r="D6" s="725"/>
      <c r="E6" s="725"/>
      <c r="F6" s="725"/>
      <c r="G6" s="725"/>
      <c r="H6" s="725"/>
      <c r="I6" s="725"/>
      <c r="J6" s="725"/>
      <c r="K6" s="725"/>
      <c r="L6" s="725"/>
      <c r="M6" s="725"/>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794" t="s">
        <v>479</v>
      </c>
      <c r="B7" s="795"/>
      <c r="C7" s="796"/>
      <c r="D7" s="797" t="s">
        <v>480</v>
      </c>
      <c r="E7" s="797"/>
      <c r="F7" s="797"/>
      <c r="G7" s="798" t="s">
        <v>481</v>
      </c>
      <c r="H7" s="800" t="s">
        <v>482</v>
      </c>
      <c r="I7" s="802" t="s">
        <v>483</v>
      </c>
      <c r="J7" s="803"/>
      <c r="K7" s="802" t="s">
        <v>484</v>
      </c>
      <c r="L7" s="803"/>
      <c r="M7" s="804" t="s">
        <v>520</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78.75" customHeight="1" thickTop="1" thickBot="1">
      <c r="A8" s="310" t="s">
        <v>38</v>
      </c>
      <c r="B8" s="310" t="s">
        <v>203</v>
      </c>
      <c r="C8" s="310" t="s">
        <v>205</v>
      </c>
      <c r="D8" s="28" t="s">
        <v>215</v>
      </c>
      <c r="E8" s="28" t="s">
        <v>486</v>
      </c>
      <c r="F8" s="28" t="s">
        <v>487</v>
      </c>
      <c r="G8" s="799"/>
      <c r="H8" s="801"/>
      <c r="I8" s="29" t="s">
        <v>488</v>
      </c>
      <c r="J8" s="29" t="s">
        <v>489</v>
      </c>
      <c r="K8" s="29" t="s">
        <v>490</v>
      </c>
      <c r="L8" s="29" t="s">
        <v>491</v>
      </c>
      <c r="M8" s="805"/>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792"/>
      <c r="B9" s="793"/>
      <c r="C9" s="793"/>
      <c r="D9" s="793"/>
      <c r="E9" s="793"/>
      <c r="F9" s="793"/>
      <c r="G9" s="793"/>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34.5" customHeight="1">
      <c r="A10" s="755">
        <f>'7. Mapa Final'!A10</f>
        <v>1</v>
      </c>
      <c r="B10" s="755" t="str">
        <f>'7. Mapa Final'!B10</f>
        <v>Inexactitud en la recolección de la Información Estadística por parte de los funcionarios de los despachos judiciales</v>
      </c>
      <c r="C10" s="755" t="str">
        <f>'7. Mapa Final'!C10</f>
        <v xml:space="preserve"> Posibilidad de incumplimiento de metas establecidas debido a la  presentación de datos o estimaciones equivocadas o incompletas relacionadas con la gestión judicial.</v>
      </c>
      <c r="D10" s="781" t="str">
        <f>'7. Mapa Final'!J10</f>
        <v>Baja - 2</v>
      </c>
      <c r="E10" s="785" t="str">
        <f>'7. Mapa Final'!K10</f>
        <v>Moderado - 3</v>
      </c>
      <c r="F10" s="758" t="str">
        <f>'7. Mapa Final'!M10</f>
        <v>Moderado - 6</v>
      </c>
      <c r="G10" s="736" t="s">
        <v>377</v>
      </c>
      <c r="H10" s="739" t="s">
        <v>517</v>
      </c>
      <c r="I10" s="806"/>
      <c r="J10" s="789" t="s">
        <v>6</v>
      </c>
      <c r="K10" s="730">
        <v>45383</v>
      </c>
      <c r="L10" s="730">
        <v>45473</v>
      </c>
      <c r="M10" s="734" t="s">
        <v>516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34.5" customHeight="1">
      <c r="A11" s="756"/>
      <c r="B11" s="756"/>
      <c r="C11" s="756"/>
      <c r="D11" s="782"/>
      <c r="E11" s="786"/>
      <c r="F11" s="759"/>
      <c r="G11" s="737"/>
      <c r="H11" s="740"/>
      <c r="I11" s="807"/>
      <c r="J11" s="790"/>
      <c r="K11" s="731"/>
      <c r="L11" s="731"/>
      <c r="M11" s="7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34.5" customHeight="1">
      <c r="A12" s="756"/>
      <c r="B12" s="756"/>
      <c r="C12" s="756"/>
      <c r="D12" s="782"/>
      <c r="E12" s="786"/>
      <c r="F12" s="759"/>
      <c r="G12" s="737"/>
      <c r="H12" s="740"/>
      <c r="I12" s="807"/>
      <c r="J12" s="790"/>
      <c r="K12" s="731"/>
      <c r="L12" s="731"/>
      <c r="M12" s="7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34.5" customHeight="1">
      <c r="A13" s="756"/>
      <c r="B13" s="756"/>
      <c r="C13" s="756"/>
      <c r="D13" s="782"/>
      <c r="E13" s="786"/>
      <c r="F13" s="759"/>
      <c r="G13" s="737"/>
      <c r="H13" s="740"/>
      <c r="I13" s="807"/>
      <c r="J13" s="790"/>
      <c r="K13" s="731"/>
      <c r="L13" s="731"/>
      <c r="M13" s="7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34.5" customHeight="1">
      <c r="A14" s="756"/>
      <c r="B14" s="756"/>
      <c r="C14" s="756"/>
      <c r="D14" s="782"/>
      <c r="E14" s="786"/>
      <c r="F14" s="759"/>
      <c r="G14" s="737"/>
      <c r="H14" s="740"/>
      <c r="I14" s="807"/>
      <c r="J14" s="790"/>
      <c r="K14" s="731"/>
      <c r="L14" s="731"/>
      <c r="M14" s="7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34.5" customHeight="1">
      <c r="A15" s="756"/>
      <c r="B15" s="756"/>
      <c r="C15" s="756"/>
      <c r="D15" s="782"/>
      <c r="E15" s="786"/>
      <c r="F15" s="759"/>
      <c r="G15" s="737"/>
      <c r="H15" s="740"/>
      <c r="I15" s="807"/>
      <c r="J15" s="790"/>
      <c r="K15" s="731"/>
      <c r="L15" s="731"/>
      <c r="M15" s="7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34.5" customHeight="1">
      <c r="A16" s="756"/>
      <c r="B16" s="756"/>
      <c r="C16" s="756"/>
      <c r="D16" s="782"/>
      <c r="E16" s="786"/>
      <c r="F16" s="759"/>
      <c r="G16" s="737"/>
      <c r="H16" s="740"/>
      <c r="I16" s="807"/>
      <c r="J16" s="790"/>
      <c r="K16" s="731"/>
      <c r="L16" s="731"/>
      <c r="M16" s="7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34.5" customHeight="1">
      <c r="A17" s="756"/>
      <c r="B17" s="756"/>
      <c r="C17" s="756"/>
      <c r="D17" s="783"/>
      <c r="E17" s="787"/>
      <c r="F17" s="759"/>
      <c r="G17" s="737"/>
      <c r="H17" s="740"/>
      <c r="I17" s="807"/>
      <c r="J17" s="790"/>
      <c r="K17" s="731"/>
      <c r="L17" s="731"/>
      <c r="M17" s="7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34.5" customHeight="1">
      <c r="A18" s="756"/>
      <c r="B18" s="756"/>
      <c r="C18" s="756"/>
      <c r="D18" s="783"/>
      <c r="E18" s="787"/>
      <c r="F18" s="759"/>
      <c r="G18" s="737"/>
      <c r="H18" s="740"/>
      <c r="I18" s="807"/>
      <c r="J18" s="790"/>
      <c r="K18" s="731"/>
      <c r="L18" s="731"/>
      <c r="M18" s="7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34.5" customHeight="1" thickBot="1">
      <c r="A19" s="757"/>
      <c r="B19" s="757"/>
      <c r="C19" s="757"/>
      <c r="D19" s="784"/>
      <c r="E19" s="788"/>
      <c r="F19" s="760"/>
      <c r="G19" s="738"/>
      <c r="H19" s="741"/>
      <c r="I19" s="808"/>
      <c r="J19" s="791"/>
      <c r="K19" s="732"/>
      <c r="L19" s="732"/>
      <c r="M19" s="735"/>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34.5" customHeight="1">
      <c r="A20" s="755">
        <f>'7. Mapa Final'!A20</f>
        <v>2</v>
      </c>
      <c r="B20" s="755" t="str">
        <f>'7. Mapa Final'!B20</f>
        <v>Incumplimiento</v>
      </c>
      <c r="C20" s="755" t="str">
        <f>'7. Mapa Final'!C20</f>
        <v>Falta de concientización sobre la importancia que tienen los datos estadísticos para la toma de decisiones de la Corporación.</v>
      </c>
      <c r="D20" s="781" t="str">
        <f>'7. Mapa Final'!J20</f>
        <v>Baja - 2</v>
      </c>
      <c r="E20" s="785" t="str">
        <f>'7. Mapa Final'!K20</f>
        <v>Moderado - 3</v>
      </c>
      <c r="F20" s="758" t="str">
        <f>'7. Mapa Final'!M20</f>
        <v>Moderado - 6</v>
      </c>
      <c r="G20" s="736" t="s">
        <v>377</v>
      </c>
      <c r="H20" s="739" t="s">
        <v>518</v>
      </c>
      <c r="I20" s="806"/>
      <c r="J20" s="789" t="s">
        <v>6</v>
      </c>
      <c r="K20" s="730">
        <v>45383</v>
      </c>
      <c r="L20" s="730">
        <v>45473</v>
      </c>
      <c r="M20" s="734" t="s">
        <v>515</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34.5" customHeight="1">
      <c r="A21" s="756"/>
      <c r="B21" s="756"/>
      <c r="C21" s="756"/>
      <c r="D21" s="782"/>
      <c r="E21" s="786"/>
      <c r="F21" s="759"/>
      <c r="G21" s="737"/>
      <c r="H21" s="740"/>
      <c r="I21" s="807"/>
      <c r="J21" s="790"/>
      <c r="K21" s="731"/>
      <c r="L21" s="731"/>
      <c r="M21" s="7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34.5" customHeight="1">
      <c r="A22" s="756"/>
      <c r="B22" s="756"/>
      <c r="C22" s="756"/>
      <c r="D22" s="782"/>
      <c r="E22" s="786"/>
      <c r="F22" s="759"/>
      <c r="G22" s="737"/>
      <c r="H22" s="740"/>
      <c r="I22" s="807"/>
      <c r="J22" s="790"/>
      <c r="K22" s="731"/>
      <c r="L22" s="731"/>
      <c r="M22" s="7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34.5" customHeight="1">
      <c r="A23" s="756"/>
      <c r="B23" s="756"/>
      <c r="C23" s="756"/>
      <c r="D23" s="782"/>
      <c r="E23" s="786"/>
      <c r="F23" s="759"/>
      <c r="G23" s="737"/>
      <c r="H23" s="740"/>
      <c r="I23" s="807"/>
      <c r="J23" s="790"/>
      <c r="K23" s="731"/>
      <c r="L23" s="731"/>
      <c r="M23" s="7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34.5" customHeight="1">
      <c r="A24" s="756"/>
      <c r="B24" s="756"/>
      <c r="C24" s="756"/>
      <c r="D24" s="782"/>
      <c r="E24" s="786"/>
      <c r="F24" s="759"/>
      <c r="G24" s="737"/>
      <c r="H24" s="740"/>
      <c r="I24" s="807"/>
      <c r="J24" s="790"/>
      <c r="K24" s="731"/>
      <c r="L24" s="731"/>
      <c r="M24" s="7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34.5" customHeight="1">
      <c r="A25" s="756"/>
      <c r="B25" s="756"/>
      <c r="C25" s="756"/>
      <c r="D25" s="782"/>
      <c r="E25" s="786"/>
      <c r="F25" s="759"/>
      <c r="G25" s="737"/>
      <c r="H25" s="740"/>
      <c r="I25" s="807"/>
      <c r="J25" s="790"/>
      <c r="K25" s="731"/>
      <c r="L25" s="731"/>
      <c r="M25" s="734"/>
      <c r="N25" s="34"/>
      <c r="O25" s="34"/>
    </row>
    <row r="26" spans="1:169" ht="34.5" customHeight="1">
      <c r="A26" s="756"/>
      <c r="B26" s="756"/>
      <c r="C26" s="756"/>
      <c r="D26" s="782"/>
      <c r="E26" s="786"/>
      <c r="F26" s="759"/>
      <c r="G26" s="737"/>
      <c r="H26" s="740"/>
      <c r="I26" s="807"/>
      <c r="J26" s="790"/>
      <c r="K26" s="731"/>
      <c r="L26" s="731"/>
      <c r="M26" s="734"/>
      <c r="N26" s="34"/>
      <c r="O26" s="34"/>
    </row>
    <row r="27" spans="1:169" ht="34.5" customHeight="1">
      <c r="A27" s="756"/>
      <c r="B27" s="756"/>
      <c r="C27" s="756"/>
      <c r="D27" s="783"/>
      <c r="E27" s="787"/>
      <c r="F27" s="759"/>
      <c r="G27" s="737"/>
      <c r="H27" s="740"/>
      <c r="I27" s="807"/>
      <c r="J27" s="790"/>
      <c r="K27" s="731"/>
      <c r="L27" s="731"/>
      <c r="M27" s="734"/>
      <c r="N27" s="34"/>
      <c r="O27" s="34"/>
    </row>
    <row r="28" spans="1:169" ht="34.5" customHeight="1">
      <c r="A28" s="756"/>
      <c r="B28" s="756"/>
      <c r="C28" s="756"/>
      <c r="D28" s="783"/>
      <c r="E28" s="787"/>
      <c r="F28" s="759"/>
      <c r="G28" s="737"/>
      <c r="H28" s="740"/>
      <c r="I28" s="807"/>
      <c r="J28" s="790"/>
      <c r="K28" s="731"/>
      <c r="L28" s="731"/>
      <c r="M28" s="734"/>
      <c r="N28" s="34"/>
      <c r="O28" s="34"/>
    </row>
    <row r="29" spans="1:169" ht="34.5" customHeight="1" thickBot="1">
      <c r="A29" s="757"/>
      <c r="B29" s="757"/>
      <c r="C29" s="757"/>
      <c r="D29" s="784"/>
      <c r="E29" s="788"/>
      <c r="F29" s="760"/>
      <c r="G29" s="738"/>
      <c r="H29" s="741"/>
      <c r="I29" s="808"/>
      <c r="J29" s="791"/>
      <c r="K29" s="732"/>
      <c r="L29" s="732"/>
      <c r="M29" s="735"/>
      <c r="N29" s="34"/>
      <c r="O29" s="34"/>
    </row>
    <row r="30" spans="1:169" ht="34.5" customHeight="1">
      <c r="A30" s="755">
        <f>'7. Mapa Final'!A30</f>
        <v>3</v>
      </c>
      <c r="B30" s="755" t="str">
        <f>'7. Mapa Final'!B30</f>
        <v>Pérdida o extravío de la información</v>
      </c>
      <c r="C30" s="755" t="str">
        <f>'7. Mapa Final'!C30</f>
        <v>Pérdida total o parcial de la información por fallas técnicas o tecnológicas en las herramientas disponibles</v>
      </c>
      <c r="D30" s="781" t="str">
        <f>'7. Mapa Final'!J30</f>
        <v>Muy Baja - 1</v>
      </c>
      <c r="E30" s="785" t="str">
        <f>'7. Mapa Final'!K30</f>
        <v>Moderado - 3</v>
      </c>
      <c r="F30" s="758" t="str">
        <f>'7. Mapa Final'!M30</f>
        <v>Moderado - 3</v>
      </c>
      <c r="G30" s="736" t="s">
        <v>377</v>
      </c>
      <c r="H30" s="739" t="s">
        <v>519</v>
      </c>
      <c r="I30" s="806"/>
      <c r="J30" s="789" t="s">
        <v>6</v>
      </c>
      <c r="K30" s="730">
        <v>45383</v>
      </c>
      <c r="L30" s="730">
        <v>45473</v>
      </c>
      <c r="M30" s="734" t="s">
        <v>515</v>
      </c>
    </row>
    <row r="31" spans="1:169" ht="34.5" customHeight="1">
      <c r="A31" s="756"/>
      <c r="B31" s="756"/>
      <c r="C31" s="756"/>
      <c r="D31" s="782"/>
      <c r="E31" s="786"/>
      <c r="F31" s="759"/>
      <c r="G31" s="737"/>
      <c r="H31" s="740"/>
      <c r="I31" s="807"/>
      <c r="J31" s="790"/>
      <c r="K31" s="731"/>
      <c r="L31" s="731"/>
      <c r="M31" s="734"/>
    </row>
    <row r="32" spans="1:169" ht="34.5" customHeight="1">
      <c r="A32" s="756"/>
      <c r="B32" s="756"/>
      <c r="C32" s="756"/>
      <c r="D32" s="782"/>
      <c r="E32" s="786"/>
      <c r="F32" s="759"/>
      <c r="G32" s="737"/>
      <c r="H32" s="740"/>
      <c r="I32" s="807"/>
      <c r="J32" s="790"/>
      <c r="K32" s="731"/>
      <c r="L32" s="731"/>
      <c r="M32" s="734"/>
    </row>
    <row r="33" spans="1:13" ht="34.5" customHeight="1">
      <c r="A33" s="756"/>
      <c r="B33" s="756"/>
      <c r="C33" s="756"/>
      <c r="D33" s="782"/>
      <c r="E33" s="786"/>
      <c r="F33" s="759"/>
      <c r="G33" s="737"/>
      <c r="H33" s="740"/>
      <c r="I33" s="807"/>
      <c r="J33" s="790"/>
      <c r="K33" s="731"/>
      <c r="L33" s="731"/>
      <c r="M33" s="734"/>
    </row>
    <row r="34" spans="1:13" ht="34.5" customHeight="1">
      <c r="A34" s="756"/>
      <c r="B34" s="756"/>
      <c r="C34" s="756"/>
      <c r="D34" s="782"/>
      <c r="E34" s="786"/>
      <c r="F34" s="759"/>
      <c r="G34" s="737"/>
      <c r="H34" s="740"/>
      <c r="I34" s="807"/>
      <c r="J34" s="790"/>
      <c r="K34" s="731"/>
      <c r="L34" s="731"/>
      <c r="M34" s="734"/>
    </row>
    <row r="35" spans="1:13" ht="34.5" customHeight="1">
      <c r="A35" s="756"/>
      <c r="B35" s="756"/>
      <c r="C35" s="756"/>
      <c r="D35" s="782"/>
      <c r="E35" s="786"/>
      <c r="F35" s="759"/>
      <c r="G35" s="737"/>
      <c r="H35" s="740"/>
      <c r="I35" s="807"/>
      <c r="J35" s="790"/>
      <c r="K35" s="731"/>
      <c r="L35" s="731"/>
      <c r="M35" s="734"/>
    </row>
    <row r="36" spans="1:13" ht="34.5" customHeight="1">
      <c r="A36" s="756"/>
      <c r="B36" s="756"/>
      <c r="C36" s="756"/>
      <c r="D36" s="782"/>
      <c r="E36" s="786"/>
      <c r="F36" s="759"/>
      <c r="G36" s="737"/>
      <c r="H36" s="740"/>
      <c r="I36" s="807"/>
      <c r="J36" s="790"/>
      <c r="K36" s="731"/>
      <c r="L36" s="731"/>
      <c r="M36" s="734"/>
    </row>
    <row r="37" spans="1:13" ht="34.5" customHeight="1">
      <c r="A37" s="756"/>
      <c r="B37" s="756"/>
      <c r="C37" s="756"/>
      <c r="D37" s="783"/>
      <c r="E37" s="787"/>
      <c r="F37" s="759"/>
      <c r="G37" s="737"/>
      <c r="H37" s="740"/>
      <c r="I37" s="807"/>
      <c r="J37" s="790"/>
      <c r="K37" s="731"/>
      <c r="L37" s="731"/>
      <c r="M37" s="734"/>
    </row>
    <row r="38" spans="1:13" ht="34.5" customHeight="1">
      <c r="A38" s="756"/>
      <c r="B38" s="756"/>
      <c r="C38" s="756"/>
      <c r="D38" s="783"/>
      <c r="E38" s="787"/>
      <c r="F38" s="759"/>
      <c r="G38" s="737"/>
      <c r="H38" s="740"/>
      <c r="I38" s="807"/>
      <c r="J38" s="790"/>
      <c r="K38" s="731"/>
      <c r="L38" s="731"/>
      <c r="M38" s="734"/>
    </row>
    <row r="39" spans="1:13" ht="34.5" customHeight="1" thickBot="1">
      <c r="A39" s="757"/>
      <c r="B39" s="757"/>
      <c r="C39" s="757"/>
      <c r="D39" s="784"/>
      <c r="E39" s="788"/>
      <c r="F39" s="760"/>
      <c r="G39" s="738"/>
      <c r="H39" s="741"/>
      <c r="I39" s="808"/>
      <c r="J39" s="791"/>
      <c r="K39" s="732"/>
      <c r="L39" s="732"/>
      <c r="M39" s="735"/>
    </row>
    <row r="40" spans="1:13" ht="15" customHeight="1">
      <c r="A40" s="809">
        <f>'7. Mapa Final'!A40</f>
        <v>4</v>
      </c>
      <c r="B40" s="809" t="str">
        <f>'7. Mapa Final'!B40</f>
        <v xml:space="preserve">Recibir dádivas o beneficios a nombre propio o de terceros para, no entregar o entregar información privilegiada o confidencial </v>
      </c>
      <c r="C40" s="809" t="str">
        <f>'7. Mapa Final'!C40</f>
        <v xml:space="preserve">Posibilidad de actos indebidos de  los servidores judiciales debido a  la carencia en transparencia, etica y valores </v>
      </c>
      <c r="D40" s="812" t="e">
        <f>'7. Mapa Final'!J40</f>
        <v>#DIV/0!</v>
      </c>
      <c r="E40" s="816" t="e">
        <f>'7. Mapa Final'!K40</f>
        <v>#VALUE!</v>
      </c>
      <c r="F40" s="823" t="e">
        <f>'7. Mapa Final'!M40</f>
        <v>#DIV/0!</v>
      </c>
      <c r="G40" s="639"/>
      <c r="H40" s="820"/>
      <c r="I40" s="820"/>
      <c r="J40" s="820"/>
      <c r="K40" s="820"/>
      <c r="L40" s="820"/>
      <c r="M40" s="820"/>
    </row>
    <row r="41" spans="1:13">
      <c r="A41" s="810"/>
      <c r="B41" s="810"/>
      <c r="C41" s="810"/>
      <c r="D41" s="813"/>
      <c r="E41" s="817"/>
      <c r="F41" s="824"/>
      <c r="G41" s="639"/>
      <c r="H41" s="821"/>
      <c r="I41" s="821"/>
      <c r="J41" s="821"/>
      <c r="K41" s="821"/>
      <c r="L41" s="821"/>
      <c r="M41" s="821"/>
    </row>
    <row r="42" spans="1:13">
      <c r="A42" s="810"/>
      <c r="B42" s="810"/>
      <c r="C42" s="810"/>
      <c r="D42" s="813"/>
      <c r="E42" s="817"/>
      <c r="F42" s="824"/>
      <c r="G42" s="639"/>
      <c r="H42" s="821"/>
      <c r="I42" s="821"/>
      <c r="J42" s="821"/>
      <c r="K42" s="821"/>
      <c r="L42" s="821"/>
      <c r="M42" s="821"/>
    </row>
    <row r="43" spans="1:13">
      <c r="A43" s="810"/>
      <c r="B43" s="810"/>
      <c r="C43" s="810"/>
      <c r="D43" s="813"/>
      <c r="E43" s="817"/>
      <c r="F43" s="824"/>
      <c r="G43" s="639"/>
      <c r="H43" s="821"/>
      <c r="I43" s="821"/>
      <c r="J43" s="821"/>
      <c r="K43" s="821"/>
      <c r="L43" s="821"/>
      <c r="M43" s="821"/>
    </row>
    <row r="44" spans="1:13">
      <c r="A44" s="810"/>
      <c r="B44" s="810"/>
      <c r="C44" s="810"/>
      <c r="D44" s="813"/>
      <c r="E44" s="817"/>
      <c r="F44" s="824"/>
      <c r="G44" s="639"/>
      <c r="H44" s="821"/>
      <c r="I44" s="821"/>
      <c r="J44" s="821"/>
      <c r="K44" s="821"/>
      <c r="L44" s="821"/>
      <c r="M44" s="821"/>
    </row>
    <row r="45" spans="1:13">
      <c r="A45" s="810"/>
      <c r="B45" s="810"/>
      <c r="C45" s="810"/>
      <c r="D45" s="813"/>
      <c r="E45" s="817"/>
      <c r="F45" s="824"/>
      <c r="G45" s="639"/>
      <c r="H45" s="821"/>
      <c r="I45" s="821"/>
      <c r="J45" s="821"/>
      <c r="K45" s="821"/>
      <c r="L45" s="821"/>
      <c r="M45" s="821"/>
    </row>
    <row r="46" spans="1:13">
      <c r="A46" s="810"/>
      <c r="B46" s="810"/>
      <c r="C46" s="810"/>
      <c r="D46" s="813"/>
      <c r="E46" s="817"/>
      <c r="F46" s="824"/>
      <c r="G46" s="639"/>
      <c r="H46" s="821"/>
      <c r="I46" s="821"/>
      <c r="J46" s="821"/>
      <c r="K46" s="821"/>
      <c r="L46" s="821"/>
      <c r="M46" s="821"/>
    </row>
    <row r="47" spans="1:13">
      <c r="A47" s="810"/>
      <c r="B47" s="810"/>
      <c r="C47" s="810"/>
      <c r="D47" s="814"/>
      <c r="E47" s="818"/>
      <c r="F47" s="824"/>
      <c r="G47" s="639"/>
      <c r="H47" s="821"/>
      <c r="I47" s="821"/>
      <c r="J47" s="821"/>
      <c r="K47" s="821"/>
      <c r="L47" s="821"/>
      <c r="M47" s="821"/>
    </row>
    <row r="48" spans="1:13">
      <c r="A48" s="810"/>
      <c r="B48" s="810"/>
      <c r="C48" s="810"/>
      <c r="D48" s="814"/>
      <c r="E48" s="818"/>
      <c r="F48" s="824"/>
      <c r="G48" s="639"/>
      <c r="H48" s="821"/>
      <c r="I48" s="821"/>
      <c r="J48" s="821"/>
      <c r="K48" s="821"/>
      <c r="L48" s="821"/>
      <c r="M48" s="821"/>
    </row>
    <row r="49" spans="1:13" ht="15.75" thickBot="1">
      <c r="A49" s="811"/>
      <c r="B49" s="811"/>
      <c r="C49" s="811"/>
      <c r="D49" s="815"/>
      <c r="E49" s="819"/>
      <c r="F49" s="825"/>
      <c r="G49" s="637"/>
      <c r="H49" s="822"/>
      <c r="I49" s="822"/>
      <c r="J49" s="822"/>
      <c r="K49" s="822"/>
      <c r="L49" s="822"/>
      <c r="M49" s="822"/>
    </row>
    <row r="50" spans="1:13" ht="15" customHeight="1">
      <c r="A50" s="809">
        <f>'7. Mapa Final'!A50</f>
        <v>5</v>
      </c>
      <c r="B50" s="809" t="str">
        <f>'7. Mapa Final'!B50</f>
        <v>Ofrecer, prometer, entregar, aceptar o solicitar una ventaja indebida para modificar los resultados estadísticos, con el objeto de favorecer intereses propios o de terceros.</v>
      </c>
      <c r="C50" s="809" t="str">
        <f>'7. Mapa Final'!C50</f>
        <v>Incumplimiento de las metas establecidas</v>
      </c>
      <c r="D50" s="812" t="e">
        <f>'7. Mapa Final'!J50</f>
        <v>#DIV/0!</v>
      </c>
      <c r="E50" s="816" t="e">
        <f>'7. Mapa Final'!K50</f>
        <v>#VALUE!</v>
      </c>
      <c r="F50" s="823" t="e">
        <f>'7. Mapa Final'!M50</f>
        <v>#DIV/0!</v>
      </c>
      <c r="G50" s="639"/>
      <c r="H50" s="820"/>
      <c r="I50" s="820"/>
      <c r="J50" s="820"/>
      <c r="K50" s="820"/>
      <c r="L50" s="820"/>
      <c r="M50" s="820"/>
    </row>
    <row r="51" spans="1:13">
      <c r="A51" s="810"/>
      <c r="B51" s="810"/>
      <c r="C51" s="810"/>
      <c r="D51" s="813"/>
      <c r="E51" s="817"/>
      <c r="F51" s="824"/>
      <c r="G51" s="639"/>
      <c r="H51" s="821"/>
      <c r="I51" s="821"/>
      <c r="J51" s="821"/>
      <c r="K51" s="821"/>
      <c r="L51" s="821"/>
      <c r="M51" s="821"/>
    </row>
    <row r="52" spans="1:13">
      <c r="A52" s="810"/>
      <c r="B52" s="810"/>
      <c r="C52" s="810"/>
      <c r="D52" s="813"/>
      <c r="E52" s="817"/>
      <c r="F52" s="824"/>
      <c r="G52" s="639"/>
      <c r="H52" s="821"/>
      <c r="I52" s="821"/>
      <c r="J52" s="821"/>
      <c r="K52" s="821"/>
      <c r="L52" s="821"/>
      <c r="M52" s="821"/>
    </row>
    <row r="53" spans="1:13">
      <c r="A53" s="810"/>
      <c r="B53" s="810"/>
      <c r="C53" s="810"/>
      <c r="D53" s="813"/>
      <c r="E53" s="817"/>
      <c r="F53" s="824"/>
      <c r="G53" s="639"/>
      <c r="H53" s="821"/>
      <c r="I53" s="821"/>
      <c r="J53" s="821"/>
      <c r="K53" s="821"/>
      <c r="L53" s="821"/>
      <c r="M53" s="821"/>
    </row>
    <row r="54" spans="1:13">
      <c r="A54" s="810"/>
      <c r="B54" s="810"/>
      <c r="C54" s="810"/>
      <c r="D54" s="813"/>
      <c r="E54" s="817"/>
      <c r="F54" s="824"/>
      <c r="G54" s="639"/>
      <c r="H54" s="821"/>
      <c r="I54" s="821"/>
      <c r="J54" s="821"/>
      <c r="K54" s="821"/>
      <c r="L54" s="821"/>
      <c r="M54" s="821"/>
    </row>
    <row r="55" spans="1:13">
      <c r="A55" s="810"/>
      <c r="B55" s="810"/>
      <c r="C55" s="810"/>
      <c r="D55" s="813"/>
      <c r="E55" s="817"/>
      <c r="F55" s="824"/>
      <c r="G55" s="639"/>
      <c r="H55" s="821"/>
      <c r="I55" s="821"/>
      <c r="J55" s="821"/>
      <c r="K55" s="821"/>
      <c r="L55" s="821"/>
      <c r="M55" s="821"/>
    </row>
    <row r="56" spans="1:13">
      <c r="A56" s="810"/>
      <c r="B56" s="810"/>
      <c r="C56" s="810"/>
      <c r="D56" s="813"/>
      <c r="E56" s="817"/>
      <c r="F56" s="824"/>
      <c r="G56" s="639"/>
      <c r="H56" s="821"/>
      <c r="I56" s="821"/>
      <c r="J56" s="821"/>
      <c r="K56" s="821"/>
      <c r="L56" s="821"/>
      <c r="M56" s="821"/>
    </row>
    <row r="57" spans="1:13">
      <c r="A57" s="810"/>
      <c r="B57" s="810"/>
      <c r="C57" s="810"/>
      <c r="D57" s="814"/>
      <c r="E57" s="818"/>
      <c r="F57" s="824"/>
      <c r="G57" s="639"/>
      <c r="H57" s="821"/>
      <c r="I57" s="821"/>
      <c r="J57" s="821"/>
      <c r="K57" s="821"/>
      <c r="L57" s="821"/>
      <c r="M57" s="821"/>
    </row>
    <row r="58" spans="1:13">
      <c r="A58" s="810"/>
      <c r="B58" s="810"/>
      <c r="C58" s="810"/>
      <c r="D58" s="814"/>
      <c r="E58" s="818"/>
      <c r="F58" s="824"/>
      <c r="G58" s="639"/>
      <c r="H58" s="821"/>
      <c r="I58" s="821"/>
      <c r="J58" s="821"/>
      <c r="K58" s="821"/>
      <c r="L58" s="821"/>
      <c r="M58" s="821"/>
    </row>
    <row r="59" spans="1:13" ht="15.75" thickBot="1">
      <c r="A59" s="811"/>
      <c r="B59" s="811"/>
      <c r="C59" s="811"/>
      <c r="D59" s="815"/>
      <c r="E59" s="819"/>
      <c r="F59" s="825"/>
      <c r="G59" s="637"/>
      <c r="H59" s="822"/>
      <c r="I59" s="822"/>
      <c r="J59" s="822"/>
      <c r="K59" s="822"/>
      <c r="L59" s="822"/>
      <c r="M59" s="822"/>
    </row>
    <row r="60" spans="1:13" ht="15" customHeight="1">
      <c r="A60" s="809">
        <f>'7. Mapa Final'!A60</f>
        <v>6</v>
      </c>
      <c r="B60" s="809" t="str">
        <f>'7. Mapa Final'!B60</f>
        <v>Ofrecer, prometer, entregar, aceptar o solicitar una ventaja indebida para influir o direccionar la evaluación de proponentes en los procesos de selección de contratistas, con el objetivo de favorecer intereses propios o de terceros (Fase precontractual).</v>
      </c>
      <c r="C60" s="809" t="str">
        <f>'7. Mapa Final'!C60</f>
        <v>Incumplimiento de las metas establecidas</v>
      </c>
      <c r="D60" s="812" t="e">
        <f>'7. Mapa Final'!J60</f>
        <v>#DIV/0!</v>
      </c>
      <c r="E60" s="816" t="e">
        <f>'7. Mapa Final'!K60</f>
        <v>#VALUE!</v>
      </c>
      <c r="F60" s="823" t="e">
        <f>'7. Mapa Final'!M60</f>
        <v>#DIV/0!</v>
      </c>
      <c r="G60" s="639"/>
      <c r="H60" s="820"/>
      <c r="I60" s="820"/>
      <c r="J60" s="820"/>
      <c r="K60" s="820"/>
      <c r="L60" s="820"/>
      <c r="M60" s="820"/>
    </row>
    <row r="61" spans="1:13">
      <c r="A61" s="810"/>
      <c r="B61" s="810"/>
      <c r="C61" s="810"/>
      <c r="D61" s="813"/>
      <c r="E61" s="817"/>
      <c r="F61" s="824"/>
      <c r="G61" s="639"/>
      <c r="H61" s="821"/>
      <c r="I61" s="821"/>
      <c r="J61" s="821"/>
      <c r="K61" s="821"/>
      <c r="L61" s="821"/>
      <c r="M61" s="821"/>
    </row>
    <row r="62" spans="1:13">
      <c r="A62" s="810"/>
      <c r="B62" s="810"/>
      <c r="C62" s="810"/>
      <c r="D62" s="813"/>
      <c r="E62" s="817"/>
      <c r="F62" s="824"/>
      <c r="G62" s="639"/>
      <c r="H62" s="821"/>
      <c r="I62" s="821"/>
      <c r="J62" s="821"/>
      <c r="K62" s="821"/>
      <c r="L62" s="821"/>
      <c r="M62" s="821"/>
    </row>
    <row r="63" spans="1:13">
      <c r="A63" s="810"/>
      <c r="B63" s="810"/>
      <c r="C63" s="810"/>
      <c r="D63" s="813"/>
      <c r="E63" s="817"/>
      <c r="F63" s="824"/>
      <c r="G63" s="639"/>
      <c r="H63" s="821"/>
      <c r="I63" s="821"/>
      <c r="J63" s="821"/>
      <c r="K63" s="821"/>
      <c r="L63" s="821"/>
      <c r="M63" s="821"/>
    </row>
    <row r="64" spans="1:13">
      <c r="A64" s="810"/>
      <c r="B64" s="810"/>
      <c r="C64" s="810"/>
      <c r="D64" s="813"/>
      <c r="E64" s="817"/>
      <c r="F64" s="824"/>
      <c r="G64" s="639"/>
      <c r="H64" s="821"/>
      <c r="I64" s="821"/>
      <c r="J64" s="821"/>
      <c r="K64" s="821"/>
      <c r="L64" s="821"/>
      <c r="M64" s="821"/>
    </row>
    <row r="65" spans="1:13">
      <c r="A65" s="810"/>
      <c r="B65" s="810"/>
      <c r="C65" s="810"/>
      <c r="D65" s="813"/>
      <c r="E65" s="817"/>
      <c r="F65" s="824"/>
      <c r="G65" s="639"/>
      <c r="H65" s="821"/>
      <c r="I65" s="821"/>
      <c r="J65" s="821"/>
      <c r="K65" s="821"/>
      <c r="L65" s="821"/>
      <c r="M65" s="821"/>
    </row>
    <row r="66" spans="1:13">
      <c r="A66" s="810"/>
      <c r="B66" s="810"/>
      <c r="C66" s="810"/>
      <c r="D66" s="813"/>
      <c r="E66" s="817"/>
      <c r="F66" s="824"/>
      <c r="G66" s="639"/>
      <c r="H66" s="821"/>
      <c r="I66" s="821"/>
      <c r="J66" s="821"/>
      <c r="K66" s="821"/>
      <c r="L66" s="821"/>
      <c r="M66" s="821"/>
    </row>
    <row r="67" spans="1:13">
      <c r="A67" s="810"/>
      <c r="B67" s="810"/>
      <c r="C67" s="810"/>
      <c r="D67" s="814"/>
      <c r="E67" s="818"/>
      <c r="F67" s="824"/>
      <c r="G67" s="639"/>
      <c r="H67" s="821"/>
      <c r="I67" s="821"/>
      <c r="J67" s="821"/>
      <c r="K67" s="821"/>
      <c r="L67" s="821"/>
      <c r="M67" s="821"/>
    </row>
    <row r="68" spans="1:13">
      <c r="A68" s="810"/>
      <c r="B68" s="810"/>
      <c r="C68" s="810"/>
      <c r="D68" s="814"/>
      <c r="E68" s="818"/>
      <c r="F68" s="824"/>
      <c r="G68" s="639"/>
      <c r="H68" s="821"/>
      <c r="I68" s="821"/>
      <c r="J68" s="821"/>
      <c r="K68" s="821"/>
      <c r="L68" s="821"/>
      <c r="M68" s="821"/>
    </row>
    <row r="69" spans="1:13" ht="15.75" thickBot="1">
      <c r="A69" s="811"/>
      <c r="B69" s="811"/>
      <c r="C69" s="811"/>
      <c r="D69" s="815"/>
      <c r="E69" s="819"/>
      <c r="F69" s="825"/>
      <c r="G69" s="637"/>
      <c r="H69" s="822"/>
      <c r="I69" s="822"/>
      <c r="J69" s="822"/>
      <c r="K69" s="822"/>
      <c r="L69" s="822"/>
      <c r="M69" s="822"/>
    </row>
    <row r="70" spans="1:13">
      <c r="A70" s="809">
        <f>'7. Mapa Final'!A70</f>
        <v>7</v>
      </c>
      <c r="B70" s="809" t="str">
        <f>'7. Mapa Final'!B70</f>
        <v>Ofrecer, prometer, entregar, aceptar o solicitar una ventaja indebida para influir o direccionar los conceptos en la supervisión técnica en los procesos de contratación con el objetivo de favorecer intereses propios o de terceros.</v>
      </c>
      <c r="C70" s="809" t="str">
        <f>'7. Mapa Final'!C70</f>
        <v>Incumplimiento de las metas establecidas</v>
      </c>
      <c r="D70" s="812" t="e">
        <f>'7. Mapa Final'!J70</f>
        <v>#DIV/0!</v>
      </c>
      <c r="E70" s="816" t="e">
        <f>'7. Mapa Final'!K70</f>
        <v>#VALUE!</v>
      </c>
      <c r="F70" s="823" t="e">
        <f>'7. Mapa Final'!M70</f>
        <v>#DIV/0!</v>
      </c>
      <c r="G70" s="639"/>
      <c r="H70" s="820"/>
      <c r="I70" s="820"/>
      <c r="J70" s="820"/>
      <c r="K70" s="820"/>
      <c r="L70" s="820"/>
      <c r="M70" s="820"/>
    </row>
    <row r="71" spans="1:13">
      <c r="A71" s="810"/>
      <c r="B71" s="810"/>
      <c r="C71" s="810"/>
      <c r="D71" s="813"/>
      <c r="E71" s="817"/>
      <c r="F71" s="824"/>
      <c r="G71" s="639"/>
      <c r="H71" s="821"/>
      <c r="I71" s="821"/>
      <c r="J71" s="821"/>
      <c r="K71" s="821"/>
      <c r="L71" s="821"/>
      <c r="M71" s="821"/>
    </row>
    <row r="72" spans="1:13">
      <c r="A72" s="810"/>
      <c r="B72" s="810"/>
      <c r="C72" s="810"/>
      <c r="D72" s="813"/>
      <c r="E72" s="817"/>
      <c r="F72" s="824"/>
      <c r="G72" s="639"/>
      <c r="H72" s="821"/>
      <c r="I72" s="821"/>
      <c r="J72" s="821"/>
      <c r="K72" s="821"/>
      <c r="L72" s="821"/>
      <c r="M72" s="821"/>
    </row>
    <row r="73" spans="1:13">
      <c r="A73" s="810"/>
      <c r="B73" s="810"/>
      <c r="C73" s="810"/>
      <c r="D73" s="813"/>
      <c r="E73" s="817"/>
      <c r="F73" s="824"/>
      <c r="G73" s="639"/>
      <c r="H73" s="821"/>
      <c r="I73" s="821"/>
      <c r="J73" s="821"/>
      <c r="K73" s="821"/>
      <c r="L73" s="821"/>
      <c r="M73" s="821"/>
    </row>
    <row r="74" spans="1:13">
      <c r="A74" s="810"/>
      <c r="B74" s="810"/>
      <c r="C74" s="810"/>
      <c r="D74" s="813"/>
      <c r="E74" s="817"/>
      <c r="F74" s="824"/>
      <c r="G74" s="639"/>
      <c r="H74" s="821"/>
      <c r="I74" s="821"/>
      <c r="J74" s="821"/>
      <c r="K74" s="821"/>
      <c r="L74" s="821"/>
      <c r="M74" s="821"/>
    </row>
    <row r="75" spans="1:13">
      <c r="A75" s="810"/>
      <c r="B75" s="810"/>
      <c r="C75" s="810"/>
      <c r="D75" s="813"/>
      <c r="E75" s="817"/>
      <c r="F75" s="824"/>
      <c r="G75" s="639"/>
      <c r="H75" s="821"/>
      <c r="I75" s="821"/>
      <c r="J75" s="821"/>
      <c r="K75" s="821"/>
      <c r="L75" s="821"/>
      <c r="M75" s="821"/>
    </row>
    <row r="76" spans="1:13">
      <c r="A76" s="810"/>
      <c r="B76" s="810"/>
      <c r="C76" s="810"/>
      <c r="D76" s="813"/>
      <c r="E76" s="817"/>
      <c r="F76" s="824"/>
      <c r="G76" s="639"/>
      <c r="H76" s="821"/>
      <c r="I76" s="821"/>
      <c r="J76" s="821"/>
      <c r="K76" s="821"/>
      <c r="L76" s="821"/>
      <c r="M76" s="821"/>
    </row>
    <row r="77" spans="1:13">
      <c r="A77" s="810"/>
      <c r="B77" s="810"/>
      <c r="C77" s="810"/>
      <c r="D77" s="814"/>
      <c r="E77" s="818"/>
      <c r="F77" s="824"/>
      <c r="G77" s="639"/>
      <c r="H77" s="821"/>
      <c r="I77" s="821"/>
      <c r="J77" s="821"/>
      <c r="K77" s="821"/>
      <c r="L77" s="821"/>
      <c r="M77" s="821"/>
    </row>
    <row r="78" spans="1:13">
      <c r="A78" s="810"/>
      <c r="B78" s="810"/>
      <c r="C78" s="810"/>
      <c r="D78" s="814"/>
      <c r="E78" s="818"/>
      <c r="F78" s="824"/>
      <c r="G78" s="639"/>
      <c r="H78" s="821"/>
      <c r="I78" s="821"/>
      <c r="J78" s="821"/>
      <c r="K78" s="821"/>
      <c r="L78" s="821"/>
      <c r="M78" s="821"/>
    </row>
    <row r="79" spans="1:13" ht="15.75" thickBot="1">
      <c r="A79" s="811"/>
      <c r="B79" s="811"/>
      <c r="C79" s="811"/>
      <c r="D79" s="815"/>
      <c r="E79" s="819"/>
      <c r="F79" s="825"/>
      <c r="G79" s="637"/>
      <c r="H79" s="822"/>
      <c r="I79" s="822"/>
      <c r="J79" s="822"/>
      <c r="K79" s="822"/>
      <c r="L79" s="822"/>
      <c r="M79" s="822"/>
    </row>
  </sheetData>
  <mergeCells count="108">
    <mergeCell ref="I70:I79"/>
    <mergeCell ref="J70:J79"/>
    <mergeCell ref="K70:K79"/>
    <mergeCell ref="L70:L79"/>
    <mergeCell ref="M70:M79"/>
    <mergeCell ref="A70:A79"/>
    <mergeCell ref="B70:B79"/>
    <mergeCell ref="C70:C79"/>
    <mergeCell ref="D70:D79"/>
    <mergeCell ref="E70:E79"/>
    <mergeCell ref="F70:F79"/>
    <mergeCell ref="G70:G79"/>
    <mergeCell ref="H70:H79"/>
    <mergeCell ref="F60:F69"/>
    <mergeCell ref="G60:G69"/>
    <mergeCell ref="H60:H69"/>
    <mergeCell ref="I50:I59"/>
    <mergeCell ref="J50:J59"/>
    <mergeCell ref="K50:K59"/>
    <mergeCell ref="L50:L59"/>
    <mergeCell ref="M50:M59"/>
    <mergeCell ref="A60:A69"/>
    <mergeCell ref="B60:B69"/>
    <mergeCell ref="C60:C69"/>
    <mergeCell ref="D60:D69"/>
    <mergeCell ref="E60:E69"/>
    <mergeCell ref="L60:L69"/>
    <mergeCell ref="M60:M69"/>
    <mergeCell ref="I60:I69"/>
    <mergeCell ref="J60:J69"/>
    <mergeCell ref="K60:K69"/>
    <mergeCell ref="A50:A59"/>
    <mergeCell ref="B50:B59"/>
    <mergeCell ref="C50:C59"/>
    <mergeCell ref="D50:D59"/>
    <mergeCell ref="E50:E59"/>
    <mergeCell ref="F50:F59"/>
    <mergeCell ref="G50:G59"/>
    <mergeCell ref="H50:H59"/>
    <mergeCell ref="F40:F49"/>
    <mergeCell ref="G40:G49"/>
    <mergeCell ref="H40:H49"/>
    <mergeCell ref="I30:I39"/>
    <mergeCell ref="J30:J39"/>
    <mergeCell ref="K30:K39"/>
    <mergeCell ref="L30:L39"/>
    <mergeCell ref="M30:M39"/>
    <mergeCell ref="A40:A49"/>
    <mergeCell ref="B40:B49"/>
    <mergeCell ref="C40:C49"/>
    <mergeCell ref="D40:D49"/>
    <mergeCell ref="E40:E49"/>
    <mergeCell ref="L40:L49"/>
    <mergeCell ref="M40:M49"/>
    <mergeCell ref="I40:I49"/>
    <mergeCell ref="J40:J49"/>
    <mergeCell ref="K40:K49"/>
    <mergeCell ref="A30:A39"/>
    <mergeCell ref="B30:B39"/>
    <mergeCell ref="C30:C39"/>
    <mergeCell ref="D30:D39"/>
    <mergeCell ref="E30:E39"/>
    <mergeCell ref="F30:F39"/>
    <mergeCell ref="G30:G39"/>
    <mergeCell ref="H30:H39"/>
    <mergeCell ref="I20:I29"/>
    <mergeCell ref="J20:J29"/>
    <mergeCell ref="K20:K29"/>
    <mergeCell ref="L20:L29"/>
    <mergeCell ref="M20:M29"/>
    <mergeCell ref="A10:A19"/>
    <mergeCell ref="B10:B19"/>
    <mergeCell ref="A20:A29"/>
    <mergeCell ref="B20:B29"/>
    <mergeCell ref="C20:C29"/>
    <mergeCell ref="D20:D29"/>
    <mergeCell ref="E20:E29"/>
    <mergeCell ref="F20:F29"/>
    <mergeCell ref="G20:G29"/>
    <mergeCell ref="H20:H29"/>
    <mergeCell ref="F10:F19"/>
    <mergeCell ref="G10:G19"/>
    <mergeCell ref="H10:H19"/>
    <mergeCell ref="C10:C19"/>
    <mergeCell ref="D10:D19"/>
    <mergeCell ref="E10:E19"/>
    <mergeCell ref="L10:L19"/>
    <mergeCell ref="M10:M19"/>
    <mergeCell ref="I10:I19"/>
    <mergeCell ref="J10:J19"/>
    <mergeCell ref="K10:K19"/>
    <mergeCell ref="A9:G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s>
  <conditionalFormatting sqref="A7:B7">
    <cfRule type="containsText" dxfId="95" priority="41" operator="containsText" text="3- Moderado">
      <formula>NOT(ISERROR(SEARCH("3- Moderado",A7)))</formula>
    </cfRule>
    <cfRule type="containsText" dxfId="94" priority="42" operator="containsText" text="6- Moderado">
      <formula>NOT(ISERROR(SEARCH("6- Moderado",A7)))</formula>
    </cfRule>
    <cfRule type="containsText" dxfId="93" priority="43" operator="containsText" text="4- Moderado">
      <formula>NOT(ISERROR(SEARCH("4- Moderado",A7)))</formula>
    </cfRule>
    <cfRule type="containsText" dxfId="92" priority="44" operator="containsText" text="3- Bajo">
      <formula>NOT(ISERROR(SEARCH("3- Bajo",A7)))</formula>
    </cfRule>
    <cfRule type="containsText" dxfId="91" priority="45" operator="containsText" text="4- Bajo">
      <formula>NOT(ISERROR(SEARCH("4- Bajo",A7)))</formula>
    </cfRule>
    <cfRule type="containsText" dxfId="90" priority="46" operator="containsText" text="1- Bajo">
      <formula>NOT(ISERROR(SEARCH("1- Bajo",A7)))</formula>
    </cfRule>
  </conditionalFormatting>
  <conditionalFormatting sqref="A10:E10 A20:E20 A30:E30 A40:E40 A50:E50 A60:E60 A70:E70">
    <cfRule type="containsText" dxfId="89" priority="35" operator="containsText" text="3- Moderado">
      <formula>NOT(ISERROR(SEARCH("3- Moderado",A10)))</formula>
    </cfRule>
    <cfRule type="containsText" dxfId="88" priority="36" operator="containsText" text="6- Moderado">
      <formula>NOT(ISERROR(SEARCH("6- Moderado",A10)))</formula>
    </cfRule>
    <cfRule type="containsText" dxfId="87" priority="37" operator="containsText" text="4- Moderado">
      <formula>NOT(ISERROR(SEARCH("4- Moderado",A10)))</formula>
    </cfRule>
    <cfRule type="containsText" dxfId="86" priority="38" operator="containsText" text="3- Bajo">
      <formula>NOT(ISERROR(SEARCH("3- Bajo",A10)))</formula>
    </cfRule>
    <cfRule type="containsText" dxfId="85" priority="39" operator="containsText" text="4- Bajo">
      <formula>NOT(ISERROR(SEARCH("4- Bajo",A10)))</formula>
    </cfRule>
    <cfRule type="containsText" dxfId="84" priority="40" operator="containsText" text="1- Bajo">
      <formula>NOT(ISERROR(SEARCH("1- Bajo",A10)))</formula>
    </cfRule>
  </conditionalFormatting>
  <conditionalFormatting sqref="C8:F8">
    <cfRule type="containsText" dxfId="83" priority="1" operator="containsText" text="3- Moderado">
      <formula>NOT(ISERROR(SEARCH("3- Moderado",C8)))</formula>
    </cfRule>
    <cfRule type="containsText" dxfId="82" priority="2" operator="containsText" text="6- Moderado">
      <formula>NOT(ISERROR(SEARCH("6- Moderado",C8)))</formula>
    </cfRule>
    <cfRule type="containsText" dxfId="81" priority="3" operator="containsText" text="4- Moderado">
      <formula>NOT(ISERROR(SEARCH("4- Moderado",C8)))</formula>
    </cfRule>
    <cfRule type="containsText" dxfId="80" priority="4" operator="containsText" text="3- Bajo">
      <formula>NOT(ISERROR(SEARCH("3- Bajo",C8)))</formula>
    </cfRule>
    <cfRule type="containsText" dxfId="79" priority="5" operator="containsText" text="4- Bajo">
      <formula>NOT(ISERROR(SEARCH("4- Bajo",C8)))</formula>
    </cfRule>
    <cfRule type="containsText" dxfId="78" priority="6" operator="containsText" text="1- Bajo">
      <formula>NOT(ISERROR(SEARCH("1- Bajo",C8)))</formula>
    </cfRule>
  </conditionalFormatting>
  <conditionalFormatting sqref="D10:D79">
    <cfRule type="containsText" dxfId="77" priority="11" operator="containsText" text="Muy Alta">
      <formula>NOT(ISERROR(SEARCH("Muy Alta",D10)))</formula>
    </cfRule>
    <cfRule type="containsText" dxfId="76" priority="12" operator="containsText" text="Alta">
      <formula>NOT(ISERROR(SEARCH("Alta",D10)))</formula>
    </cfRule>
    <cfRule type="containsText" dxfId="75" priority="13" operator="containsText" text="Baja">
      <formula>NOT(ISERROR(SEARCH("Baja",D10)))</formula>
    </cfRule>
    <cfRule type="containsText" dxfId="74" priority="14" operator="containsText" text="Muy Baja">
      <formula>NOT(ISERROR(SEARCH("Muy Baja",D10)))</formula>
    </cfRule>
    <cfRule type="containsText" dxfId="73" priority="16" operator="containsText" text="Media">
      <formula>NOT(ISERROR(SEARCH("Media",D10)))</formula>
    </cfRule>
  </conditionalFormatting>
  <conditionalFormatting sqref="E10:E79">
    <cfRule type="containsText" dxfId="72" priority="7" operator="containsText" text="Catastrófico">
      <formula>NOT(ISERROR(SEARCH("Catastrófico",E10)))</formula>
    </cfRule>
    <cfRule type="containsText" dxfId="71" priority="8" operator="containsText" text="Mayor">
      <formula>NOT(ISERROR(SEARCH("Mayor",E10)))</formula>
    </cfRule>
    <cfRule type="containsText" dxfId="70" priority="9" operator="containsText" text="Menor">
      <formula>NOT(ISERROR(SEARCH("Menor",E10)))</formula>
    </cfRule>
    <cfRule type="containsText" dxfId="69" priority="10" operator="containsText" text="Leve">
      <formula>NOT(ISERROR(SEARCH("Leve",E10)))</formula>
    </cfRule>
  </conditionalFormatting>
  <conditionalFormatting sqref="E10:F79">
    <cfRule type="containsText" dxfId="68" priority="15" operator="containsText" text="Moderado">
      <formula>NOT(ISERROR(SEARCH("Moderado",E10)))</formula>
    </cfRule>
  </conditionalFormatting>
  <conditionalFormatting sqref="F10:F79">
    <cfRule type="containsText" dxfId="67" priority="1449" operator="containsText" text="Bajo">
      <formula>NOT(ISERROR(SEARCH("Bajo",F10)))</formula>
    </cfRule>
    <cfRule type="containsText" dxfId="66" priority="1450" operator="containsText" text="Moderado">
      <formula>NOT(ISERROR(SEARCH("Moderado",F10)))</formula>
    </cfRule>
    <cfRule type="containsText" dxfId="65" priority="1451" operator="containsText" text="Alto">
      <formula>NOT(ISERROR(SEARCH("Alto",F10)))</formula>
    </cfRule>
    <cfRule type="containsText" dxfId="64" priority="1452" operator="containsText" text="Extremo">
      <formula>NOT(ISERROR(SEARCH("Extremo",F10)))</formula>
    </cfRule>
    <cfRule type="colorScale" priority="145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ageMargins left="0" right="0" top="0" bottom="0" header="0" footer="0"/>
  <pageSetup paperSize="14" scale="4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79"/>
  <sheetViews>
    <sheetView zoomScale="71" zoomScaleNormal="71" workbookViewId="0">
      <pane xSplit="7" ySplit="9" topLeftCell="H10" activePane="bottomRight" state="frozen"/>
      <selection pane="topRight" activeCell="H1" sqref="H1"/>
      <selection pane="bottomLeft" activeCell="A10" sqref="A10"/>
      <selection pane="bottomRight" activeCell="G10" sqref="G10:M39"/>
    </sheetView>
  </sheetViews>
  <sheetFormatPr baseColWidth="10" defaultColWidth="11.42578125" defaultRowHeight="15"/>
  <cols>
    <col min="1" max="2" width="18.42578125" style="5" customWidth="1"/>
    <col min="3" max="3" width="40.28515625" customWidth="1"/>
    <col min="4" max="4" width="16.85546875" style="83"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9.7109375" customWidth="1"/>
    <col min="13" max="13" width="22.85546875" customWidth="1"/>
    <col min="14" max="169" width="11.42578125" style="2"/>
  </cols>
  <sheetData>
    <row r="1" spans="1:271" s="19" customFormat="1" ht="16.5" customHeight="1">
      <c r="A1" s="773"/>
      <c r="B1" s="774"/>
      <c r="C1" s="832" t="s">
        <v>521</v>
      </c>
      <c r="D1" s="832"/>
      <c r="E1" s="832"/>
      <c r="F1" s="832"/>
      <c r="G1" s="832"/>
      <c r="H1" s="832"/>
      <c r="I1" s="832"/>
      <c r="J1" s="833"/>
      <c r="K1" s="769"/>
      <c r="L1" s="769"/>
      <c r="M1" s="76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775"/>
      <c r="B2" s="776"/>
      <c r="C2" s="834"/>
      <c r="D2" s="834"/>
      <c r="E2" s="834"/>
      <c r="F2" s="834"/>
      <c r="G2" s="834"/>
      <c r="H2" s="834"/>
      <c r="I2" s="834"/>
      <c r="J2" s="835"/>
      <c r="K2" s="769"/>
      <c r="L2" s="769"/>
      <c r="M2" s="76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834"/>
      <c r="D3" s="834"/>
      <c r="E3" s="834"/>
      <c r="F3" s="834"/>
      <c r="G3" s="834"/>
      <c r="H3" s="834"/>
      <c r="I3" s="834"/>
      <c r="J3" s="835"/>
      <c r="K3" s="770"/>
      <c r="L3" s="770"/>
      <c r="M3" s="77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30.75" customHeight="1">
      <c r="A4" s="771" t="s">
        <v>261</v>
      </c>
      <c r="B4" s="772"/>
      <c r="C4" s="836" t="s">
        <v>4</v>
      </c>
      <c r="D4" s="836"/>
      <c r="E4" s="836"/>
      <c r="F4" s="836"/>
      <c r="G4" s="836"/>
      <c r="H4" s="836"/>
      <c r="I4" s="836"/>
      <c r="J4" s="836"/>
      <c r="K4" s="836"/>
      <c r="L4" s="836"/>
      <c r="M4" s="836"/>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8.25" customHeight="1">
      <c r="A5" s="771" t="s">
        <v>262</v>
      </c>
      <c r="B5" s="772"/>
      <c r="C5" s="837" t="s">
        <v>32</v>
      </c>
      <c r="D5" s="837"/>
      <c r="E5" s="837"/>
      <c r="F5" s="837"/>
      <c r="G5" s="837"/>
      <c r="H5" s="837"/>
      <c r="I5" s="837"/>
      <c r="J5" s="837"/>
      <c r="K5" s="837"/>
      <c r="L5" s="837"/>
      <c r="M5" s="83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771" t="s">
        <v>263</v>
      </c>
      <c r="B6" s="772"/>
      <c r="C6" s="837" t="s">
        <v>264</v>
      </c>
      <c r="D6" s="837"/>
      <c r="E6" s="837"/>
      <c r="F6" s="837"/>
      <c r="G6" s="837"/>
      <c r="H6" s="837"/>
      <c r="I6" s="837"/>
      <c r="J6" s="837"/>
      <c r="K6" s="837"/>
      <c r="L6" s="837"/>
      <c r="M6" s="837"/>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794" t="s">
        <v>479</v>
      </c>
      <c r="B7" s="795"/>
      <c r="C7" s="796"/>
      <c r="D7" s="797" t="s">
        <v>480</v>
      </c>
      <c r="E7" s="797"/>
      <c r="F7" s="797"/>
      <c r="G7" s="798" t="s">
        <v>481</v>
      </c>
      <c r="H7" s="800" t="s">
        <v>482</v>
      </c>
      <c r="I7" s="802" t="s">
        <v>483</v>
      </c>
      <c r="J7" s="803"/>
      <c r="K7" s="802" t="s">
        <v>484</v>
      </c>
      <c r="L7" s="803"/>
      <c r="M7" s="804" t="s">
        <v>522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38</v>
      </c>
      <c r="B8" s="35" t="s">
        <v>203</v>
      </c>
      <c r="C8" s="36" t="s">
        <v>205</v>
      </c>
      <c r="D8" s="28" t="s">
        <v>215</v>
      </c>
      <c r="E8" s="28" t="s">
        <v>486</v>
      </c>
      <c r="F8" s="28" t="s">
        <v>487</v>
      </c>
      <c r="G8" s="799"/>
      <c r="H8" s="801"/>
      <c r="I8" s="29" t="s">
        <v>488</v>
      </c>
      <c r="J8" s="29" t="s">
        <v>489</v>
      </c>
      <c r="K8" s="29" t="s">
        <v>490</v>
      </c>
      <c r="L8" s="29" t="s">
        <v>491</v>
      </c>
      <c r="M8" s="805"/>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792"/>
      <c r="B9" s="793"/>
      <c r="C9" s="793"/>
      <c r="D9" s="793"/>
      <c r="E9" s="793"/>
      <c r="F9" s="793"/>
      <c r="G9" s="793"/>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809">
        <f>'7. Mapa Final'!A10</f>
        <v>1</v>
      </c>
      <c r="B10" s="809" t="str">
        <f>'7. Mapa Final'!B10</f>
        <v>Inexactitud en la recolección de la Información Estadística por parte de los funcionarios de los despachos judiciales</v>
      </c>
      <c r="C10" s="809" t="str">
        <f>'7. Mapa Final'!C10</f>
        <v xml:space="preserve"> Posibilidad de incumplimiento de metas establecidas debido a la  presentación de datos o estimaciones equivocadas o incompletas relacionadas con la gestión judicial.</v>
      </c>
      <c r="D10" s="812" t="str">
        <f>'7. Mapa Final'!J10</f>
        <v>Baja - 2</v>
      </c>
      <c r="E10" s="816" t="str">
        <f>'7. Mapa Final'!K10</f>
        <v>Moderado - 3</v>
      </c>
      <c r="F10" s="823" t="str">
        <f>'7. Mapa Final'!M10</f>
        <v>Moderado - 6</v>
      </c>
      <c r="G10" s="843" t="s">
        <v>377</v>
      </c>
      <c r="H10" s="846" t="s">
        <v>517</v>
      </c>
      <c r="I10" s="838"/>
      <c r="J10" s="826" t="s">
        <v>6</v>
      </c>
      <c r="K10" s="829">
        <v>45474</v>
      </c>
      <c r="L10" s="829">
        <v>45565</v>
      </c>
      <c r="M10" s="841" t="s">
        <v>516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810"/>
      <c r="B11" s="810"/>
      <c r="C11" s="810"/>
      <c r="D11" s="813"/>
      <c r="E11" s="817"/>
      <c r="F11" s="824"/>
      <c r="G11" s="844"/>
      <c r="H11" s="847"/>
      <c r="I11" s="839"/>
      <c r="J11" s="827"/>
      <c r="K11" s="830"/>
      <c r="L11" s="830"/>
      <c r="M11" s="84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810"/>
      <c r="B12" s="810"/>
      <c r="C12" s="810"/>
      <c r="D12" s="813"/>
      <c r="E12" s="817"/>
      <c r="F12" s="824"/>
      <c r="G12" s="844"/>
      <c r="H12" s="847"/>
      <c r="I12" s="839"/>
      <c r="J12" s="827"/>
      <c r="K12" s="830"/>
      <c r="L12" s="830"/>
      <c r="M12" s="84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810"/>
      <c r="B13" s="810"/>
      <c r="C13" s="810"/>
      <c r="D13" s="813"/>
      <c r="E13" s="817"/>
      <c r="F13" s="824"/>
      <c r="G13" s="844"/>
      <c r="H13" s="847"/>
      <c r="I13" s="839"/>
      <c r="J13" s="827"/>
      <c r="K13" s="830"/>
      <c r="L13" s="830"/>
      <c r="M13" s="84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810"/>
      <c r="B14" s="810"/>
      <c r="C14" s="810"/>
      <c r="D14" s="813"/>
      <c r="E14" s="817"/>
      <c r="F14" s="824"/>
      <c r="G14" s="844"/>
      <c r="H14" s="847"/>
      <c r="I14" s="839"/>
      <c r="J14" s="827"/>
      <c r="K14" s="830"/>
      <c r="L14" s="830"/>
      <c r="M14" s="84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810"/>
      <c r="B15" s="810"/>
      <c r="C15" s="810"/>
      <c r="D15" s="813"/>
      <c r="E15" s="817"/>
      <c r="F15" s="824"/>
      <c r="G15" s="844"/>
      <c r="H15" s="847"/>
      <c r="I15" s="839"/>
      <c r="J15" s="827"/>
      <c r="K15" s="830"/>
      <c r="L15" s="830"/>
      <c r="M15" s="84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810"/>
      <c r="B16" s="810"/>
      <c r="C16" s="810"/>
      <c r="D16" s="813"/>
      <c r="E16" s="817"/>
      <c r="F16" s="824"/>
      <c r="G16" s="844"/>
      <c r="H16" s="847"/>
      <c r="I16" s="839"/>
      <c r="J16" s="827"/>
      <c r="K16" s="830"/>
      <c r="L16" s="830"/>
      <c r="M16" s="84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810"/>
      <c r="B17" s="810"/>
      <c r="C17" s="810"/>
      <c r="D17" s="814"/>
      <c r="E17" s="818"/>
      <c r="F17" s="824"/>
      <c r="G17" s="844"/>
      <c r="H17" s="847"/>
      <c r="I17" s="839"/>
      <c r="J17" s="827"/>
      <c r="K17" s="830"/>
      <c r="L17" s="830"/>
      <c r="M17" s="84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810"/>
      <c r="B18" s="810"/>
      <c r="C18" s="810"/>
      <c r="D18" s="814"/>
      <c r="E18" s="818"/>
      <c r="F18" s="824"/>
      <c r="G18" s="844"/>
      <c r="H18" s="847"/>
      <c r="I18" s="839"/>
      <c r="J18" s="827"/>
      <c r="K18" s="830"/>
      <c r="L18" s="830"/>
      <c r="M18" s="84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811"/>
      <c r="B19" s="811"/>
      <c r="C19" s="811"/>
      <c r="D19" s="815"/>
      <c r="E19" s="819"/>
      <c r="F19" s="825"/>
      <c r="G19" s="845"/>
      <c r="H19" s="848"/>
      <c r="I19" s="840"/>
      <c r="J19" s="828"/>
      <c r="K19" s="831"/>
      <c r="L19" s="831"/>
      <c r="M19" s="842"/>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3.9" customHeight="1">
      <c r="A20" s="809">
        <f>'7. Mapa Final'!A20</f>
        <v>2</v>
      </c>
      <c r="B20" s="809" t="str">
        <f>'7. Mapa Final'!B20</f>
        <v>Incumplimiento</v>
      </c>
      <c r="C20" s="809" t="str">
        <f>'7. Mapa Final'!C20</f>
        <v>Falta de concientización sobre la importancia que tienen los datos estadísticos para la toma de decisiones de la Corporación.</v>
      </c>
      <c r="D20" s="812" t="str">
        <f>'7. Mapa Final'!J20</f>
        <v>Baja - 2</v>
      </c>
      <c r="E20" s="816" t="str">
        <f>'7. Mapa Final'!K20</f>
        <v>Moderado - 3</v>
      </c>
      <c r="F20" s="823" t="str">
        <f>'7. Mapa Final'!M20</f>
        <v>Moderado - 6</v>
      </c>
      <c r="G20" s="843" t="s">
        <v>377</v>
      </c>
      <c r="H20" s="846" t="s">
        <v>518</v>
      </c>
      <c r="I20" s="838"/>
      <c r="J20" s="826" t="s">
        <v>6</v>
      </c>
      <c r="K20" s="829">
        <v>45474</v>
      </c>
      <c r="L20" s="829">
        <v>45565</v>
      </c>
      <c r="M20" s="841" t="s">
        <v>515</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810"/>
      <c r="B21" s="810"/>
      <c r="C21" s="810"/>
      <c r="D21" s="813"/>
      <c r="E21" s="817"/>
      <c r="F21" s="824"/>
      <c r="G21" s="844"/>
      <c r="H21" s="847"/>
      <c r="I21" s="839"/>
      <c r="J21" s="827"/>
      <c r="K21" s="830"/>
      <c r="L21" s="830"/>
      <c r="M21" s="84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810"/>
      <c r="B22" s="810"/>
      <c r="C22" s="810"/>
      <c r="D22" s="813"/>
      <c r="E22" s="817"/>
      <c r="F22" s="824"/>
      <c r="G22" s="844"/>
      <c r="H22" s="847"/>
      <c r="I22" s="839"/>
      <c r="J22" s="827"/>
      <c r="K22" s="830"/>
      <c r="L22" s="830"/>
      <c r="M22" s="84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810"/>
      <c r="B23" s="810"/>
      <c r="C23" s="810"/>
      <c r="D23" s="813"/>
      <c r="E23" s="817"/>
      <c r="F23" s="824"/>
      <c r="G23" s="844"/>
      <c r="H23" s="847"/>
      <c r="I23" s="839"/>
      <c r="J23" s="827"/>
      <c r="K23" s="830"/>
      <c r="L23" s="830"/>
      <c r="M23" s="84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810"/>
      <c r="B24" s="810"/>
      <c r="C24" s="810"/>
      <c r="D24" s="813"/>
      <c r="E24" s="817"/>
      <c r="F24" s="824"/>
      <c r="G24" s="844"/>
      <c r="H24" s="847"/>
      <c r="I24" s="839"/>
      <c r="J24" s="827"/>
      <c r="K24" s="830"/>
      <c r="L24" s="830"/>
      <c r="M24" s="84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810"/>
      <c r="B25" s="810"/>
      <c r="C25" s="810"/>
      <c r="D25" s="813"/>
      <c r="E25" s="817"/>
      <c r="F25" s="824"/>
      <c r="G25" s="844"/>
      <c r="H25" s="847"/>
      <c r="I25" s="839"/>
      <c r="J25" s="827"/>
      <c r="K25" s="830"/>
      <c r="L25" s="830"/>
      <c r="M25" s="841"/>
      <c r="N25" s="34"/>
      <c r="O25" s="34"/>
    </row>
    <row r="26" spans="1:169">
      <c r="A26" s="810"/>
      <c r="B26" s="810"/>
      <c r="C26" s="810"/>
      <c r="D26" s="813"/>
      <c r="E26" s="817"/>
      <c r="F26" s="824"/>
      <c r="G26" s="844"/>
      <c r="H26" s="847"/>
      <c r="I26" s="839"/>
      <c r="J26" s="827"/>
      <c r="K26" s="830"/>
      <c r="L26" s="830"/>
      <c r="M26" s="841"/>
      <c r="N26" s="34"/>
      <c r="O26" s="34"/>
    </row>
    <row r="27" spans="1:169">
      <c r="A27" s="810"/>
      <c r="B27" s="810"/>
      <c r="C27" s="810"/>
      <c r="D27" s="814"/>
      <c r="E27" s="818"/>
      <c r="F27" s="824"/>
      <c r="G27" s="844"/>
      <c r="H27" s="847"/>
      <c r="I27" s="839"/>
      <c r="J27" s="827"/>
      <c r="K27" s="830"/>
      <c r="L27" s="830"/>
      <c r="M27" s="841"/>
      <c r="N27" s="34"/>
      <c r="O27" s="34"/>
    </row>
    <row r="28" spans="1:169">
      <c r="A28" s="810"/>
      <c r="B28" s="810"/>
      <c r="C28" s="810"/>
      <c r="D28" s="814"/>
      <c r="E28" s="818"/>
      <c r="F28" s="824"/>
      <c r="G28" s="844"/>
      <c r="H28" s="847"/>
      <c r="I28" s="839"/>
      <c r="J28" s="827"/>
      <c r="K28" s="830"/>
      <c r="L28" s="830"/>
      <c r="M28" s="841"/>
      <c r="N28" s="34"/>
      <c r="O28" s="34"/>
    </row>
    <row r="29" spans="1:169" ht="15.75" thickBot="1">
      <c r="A29" s="811"/>
      <c r="B29" s="811"/>
      <c r="C29" s="811"/>
      <c r="D29" s="815"/>
      <c r="E29" s="819"/>
      <c r="F29" s="825"/>
      <c r="G29" s="845"/>
      <c r="H29" s="848"/>
      <c r="I29" s="840"/>
      <c r="J29" s="828"/>
      <c r="K29" s="831"/>
      <c r="L29" s="831"/>
      <c r="M29" s="842"/>
      <c r="N29" s="34"/>
      <c r="O29" s="34"/>
    </row>
    <row r="30" spans="1:169" ht="15" customHeight="1">
      <c r="A30" s="809">
        <f>'7. Mapa Final'!A30</f>
        <v>3</v>
      </c>
      <c r="B30" s="809" t="str">
        <f>'7. Mapa Final'!B30</f>
        <v>Pérdida o extravío de la información</v>
      </c>
      <c r="C30" s="809" t="str">
        <f>'7. Mapa Final'!C30</f>
        <v>Pérdida total o parcial de la información por fallas técnicas o tecnológicas en las herramientas disponibles</v>
      </c>
      <c r="D30" s="812" t="str">
        <f>'7. Mapa Final'!J30</f>
        <v>Muy Baja - 1</v>
      </c>
      <c r="E30" s="816" t="str">
        <f>'7. Mapa Final'!K30</f>
        <v>Moderado - 3</v>
      </c>
      <c r="F30" s="823" t="str">
        <f>'7. Mapa Final'!M30</f>
        <v>Moderado - 3</v>
      </c>
      <c r="G30" s="843" t="s">
        <v>377</v>
      </c>
      <c r="H30" s="846" t="s">
        <v>519</v>
      </c>
      <c r="I30" s="838"/>
      <c r="J30" s="826" t="s">
        <v>6</v>
      </c>
      <c r="K30" s="829">
        <v>45474</v>
      </c>
      <c r="L30" s="829">
        <v>45565</v>
      </c>
      <c r="M30" s="841" t="s">
        <v>515</v>
      </c>
    </row>
    <row r="31" spans="1:169">
      <c r="A31" s="810"/>
      <c r="B31" s="810"/>
      <c r="C31" s="810"/>
      <c r="D31" s="813"/>
      <c r="E31" s="817"/>
      <c r="F31" s="824"/>
      <c r="G31" s="844"/>
      <c r="H31" s="847"/>
      <c r="I31" s="839"/>
      <c r="J31" s="827"/>
      <c r="K31" s="830"/>
      <c r="L31" s="830"/>
      <c r="M31" s="841"/>
    </row>
    <row r="32" spans="1:169">
      <c r="A32" s="810"/>
      <c r="B32" s="810"/>
      <c r="C32" s="810"/>
      <c r="D32" s="813"/>
      <c r="E32" s="817"/>
      <c r="F32" s="824"/>
      <c r="G32" s="844"/>
      <c r="H32" s="847"/>
      <c r="I32" s="839"/>
      <c r="J32" s="827"/>
      <c r="K32" s="830"/>
      <c r="L32" s="830"/>
      <c r="M32" s="841"/>
    </row>
    <row r="33" spans="1:13">
      <c r="A33" s="810"/>
      <c r="B33" s="810"/>
      <c r="C33" s="810"/>
      <c r="D33" s="813"/>
      <c r="E33" s="817"/>
      <c r="F33" s="824"/>
      <c r="G33" s="844"/>
      <c r="H33" s="847"/>
      <c r="I33" s="839"/>
      <c r="J33" s="827"/>
      <c r="K33" s="830"/>
      <c r="L33" s="830"/>
      <c r="M33" s="841"/>
    </row>
    <row r="34" spans="1:13">
      <c r="A34" s="810"/>
      <c r="B34" s="810"/>
      <c r="C34" s="810"/>
      <c r="D34" s="813"/>
      <c r="E34" s="817"/>
      <c r="F34" s="824"/>
      <c r="G34" s="844"/>
      <c r="H34" s="847"/>
      <c r="I34" s="839"/>
      <c r="J34" s="827"/>
      <c r="K34" s="830"/>
      <c r="L34" s="830"/>
      <c r="M34" s="841"/>
    </row>
    <row r="35" spans="1:13">
      <c r="A35" s="810"/>
      <c r="B35" s="810"/>
      <c r="C35" s="810"/>
      <c r="D35" s="813"/>
      <c r="E35" s="817"/>
      <c r="F35" s="824"/>
      <c r="G35" s="844"/>
      <c r="H35" s="847"/>
      <c r="I35" s="839"/>
      <c r="J35" s="827"/>
      <c r="K35" s="830"/>
      <c r="L35" s="830"/>
      <c r="M35" s="841"/>
    </row>
    <row r="36" spans="1:13">
      <c r="A36" s="810"/>
      <c r="B36" s="810"/>
      <c r="C36" s="810"/>
      <c r="D36" s="813"/>
      <c r="E36" s="817"/>
      <c r="F36" s="824"/>
      <c r="G36" s="844"/>
      <c r="H36" s="847"/>
      <c r="I36" s="839"/>
      <c r="J36" s="827"/>
      <c r="K36" s="830"/>
      <c r="L36" s="830"/>
      <c r="M36" s="841"/>
    </row>
    <row r="37" spans="1:13">
      <c r="A37" s="810"/>
      <c r="B37" s="810"/>
      <c r="C37" s="810"/>
      <c r="D37" s="814"/>
      <c r="E37" s="818"/>
      <c r="F37" s="824"/>
      <c r="G37" s="844"/>
      <c r="H37" s="847"/>
      <c r="I37" s="839"/>
      <c r="J37" s="827"/>
      <c r="K37" s="830"/>
      <c r="L37" s="830"/>
      <c r="M37" s="841"/>
    </row>
    <row r="38" spans="1:13">
      <c r="A38" s="810"/>
      <c r="B38" s="810"/>
      <c r="C38" s="810"/>
      <c r="D38" s="814"/>
      <c r="E38" s="818"/>
      <c r="F38" s="824"/>
      <c r="G38" s="844"/>
      <c r="H38" s="847"/>
      <c r="I38" s="839"/>
      <c r="J38" s="827"/>
      <c r="K38" s="830"/>
      <c r="L38" s="830"/>
      <c r="M38" s="841"/>
    </row>
    <row r="39" spans="1:13" ht="15.75" thickBot="1">
      <c r="A39" s="811"/>
      <c r="B39" s="811"/>
      <c r="C39" s="811"/>
      <c r="D39" s="815"/>
      <c r="E39" s="819"/>
      <c r="F39" s="825"/>
      <c r="G39" s="845"/>
      <c r="H39" s="848"/>
      <c r="I39" s="840"/>
      <c r="J39" s="828"/>
      <c r="K39" s="831"/>
      <c r="L39" s="831"/>
      <c r="M39" s="842"/>
    </row>
    <row r="40" spans="1:13">
      <c r="A40" s="809">
        <f>'7. Mapa Final'!A40</f>
        <v>4</v>
      </c>
      <c r="B40" s="809" t="str">
        <f>'7. Mapa Final'!B40</f>
        <v xml:space="preserve">Recibir dádivas o beneficios a nombre propio o de terceros para, no entregar o entregar información privilegiada o confidencial </v>
      </c>
      <c r="C40" s="809" t="str">
        <f>'7. Mapa Final'!C40</f>
        <v xml:space="preserve">Posibilidad de actos indebidos de  los servidores judiciales debido a  la carencia en transparencia, etica y valores </v>
      </c>
      <c r="D40" s="812" t="e">
        <f>'7. Mapa Final'!J40</f>
        <v>#DIV/0!</v>
      </c>
      <c r="E40" s="816" t="e">
        <f>'7. Mapa Final'!K40</f>
        <v>#VALUE!</v>
      </c>
      <c r="F40" s="823" t="e">
        <f>'7. Mapa Final'!M40</f>
        <v>#DIV/0!</v>
      </c>
      <c r="G40" s="639" t="s">
        <v>440</v>
      </c>
      <c r="H40" s="820"/>
      <c r="I40" s="820"/>
      <c r="J40" s="820"/>
      <c r="K40" s="820"/>
      <c r="L40" s="820"/>
      <c r="M40" s="820"/>
    </row>
    <row r="41" spans="1:13">
      <c r="A41" s="810"/>
      <c r="B41" s="810"/>
      <c r="C41" s="810"/>
      <c r="D41" s="813"/>
      <c r="E41" s="817"/>
      <c r="F41" s="824"/>
      <c r="G41" s="639"/>
      <c r="H41" s="821"/>
      <c r="I41" s="821"/>
      <c r="J41" s="821"/>
      <c r="K41" s="821"/>
      <c r="L41" s="821"/>
      <c r="M41" s="821"/>
    </row>
    <row r="42" spans="1:13">
      <c r="A42" s="810"/>
      <c r="B42" s="810"/>
      <c r="C42" s="810"/>
      <c r="D42" s="813"/>
      <c r="E42" s="817"/>
      <c r="F42" s="824"/>
      <c r="G42" s="639"/>
      <c r="H42" s="821"/>
      <c r="I42" s="821"/>
      <c r="J42" s="821"/>
      <c r="K42" s="821"/>
      <c r="L42" s="821"/>
      <c r="M42" s="821"/>
    </row>
    <row r="43" spans="1:13">
      <c r="A43" s="810"/>
      <c r="B43" s="810"/>
      <c r="C43" s="810"/>
      <c r="D43" s="813"/>
      <c r="E43" s="817"/>
      <c r="F43" s="824"/>
      <c r="G43" s="639"/>
      <c r="H43" s="821"/>
      <c r="I43" s="821"/>
      <c r="J43" s="821"/>
      <c r="K43" s="821"/>
      <c r="L43" s="821"/>
      <c r="M43" s="821"/>
    </row>
    <row r="44" spans="1:13">
      <c r="A44" s="810"/>
      <c r="B44" s="810"/>
      <c r="C44" s="810"/>
      <c r="D44" s="813"/>
      <c r="E44" s="817"/>
      <c r="F44" s="824"/>
      <c r="G44" s="639"/>
      <c r="H44" s="821"/>
      <c r="I44" s="821"/>
      <c r="J44" s="821"/>
      <c r="K44" s="821"/>
      <c r="L44" s="821"/>
      <c r="M44" s="821"/>
    </row>
    <row r="45" spans="1:13">
      <c r="A45" s="810"/>
      <c r="B45" s="810"/>
      <c r="C45" s="810"/>
      <c r="D45" s="813"/>
      <c r="E45" s="817"/>
      <c r="F45" s="824"/>
      <c r="G45" s="639"/>
      <c r="H45" s="821"/>
      <c r="I45" s="821"/>
      <c r="J45" s="821"/>
      <c r="K45" s="821"/>
      <c r="L45" s="821"/>
      <c r="M45" s="821"/>
    </row>
    <row r="46" spans="1:13">
      <c r="A46" s="810"/>
      <c r="B46" s="810"/>
      <c r="C46" s="810"/>
      <c r="D46" s="813"/>
      <c r="E46" s="817"/>
      <c r="F46" s="824"/>
      <c r="G46" s="639"/>
      <c r="H46" s="821"/>
      <c r="I46" s="821"/>
      <c r="J46" s="821"/>
      <c r="K46" s="821"/>
      <c r="L46" s="821"/>
      <c r="M46" s="821"/>
    </row>
    <row r="47" spans="1:13">
      <c r="A47" s="810"/>
      <c r="B47" s="810"/>
      <c r="C47" s="810"/>
      <c r="D47" s="814"/>
      <c r="E47" s="818"/>
      <c r="F47" s="824"/>
      <c r="G47" s="639"/>
      <c r="H47" s="821"/>
      <c r="I47" s="821"/>
      <c r="J47" s="821"/>
      <c r="K47" s="821"/>
      <c r="L47" s="821"/>
      <c r="M47" s="821"/>
    </row>
    <row r="48" spans="1:13">
      <c r="A48" s="810"/>
      <c r="B48" s="810"/>
      <c r="C48" s="810"/>
      <c r="D48" s="814"/>
      <c r="E48" s="818"/>
      <c r="F48" s="824"/>
      <c r="G48" s="639"/>
      <c r="H48" s="821"/>
      <c r="I48" s="821"/>
      <c r="J48" s="821"/>
      <c r="K48" s="821"/>
      <c r="L48" s="821"/>
      <c r="M48" s="821"/>
    </row>
    <row r="49" spans="1:13" ht="15.75" thickBot="1">
      <c r="A49" s="811"/>
      <c r="B49" s="811"/>
      <c r="C49" s="811"/>
      <c r="D49" s="815"/>
      <c r="E49" s="819"/>
      <c r="F49" s="825"/>
      <c r="G49" s="637"/>
      <c r="H49" s="822"/>
      <c r="I49" s="822"/>
      <c r="J49" s="822"/>
      <c r="K49" s="822"/>
      <c r="L49" s="822"/>
      <c r="M49" s="822"/>
    </row>
    <row r="50" spans="1:13" ht="15" customHeight="1">
      <c r="A50" s="809">
        <f>'7. Mapa Final'!A50</f>
        <v>5</v>
      </c>
      <c r="B50" s="809" t="str">
        <f>'7. Mapa Final'!B50</f>
        <v>Ofrecer, prometer, entregar, aceptar o solicitar una ventaja indebida para modificar los resultados estadísticos, con el objeto de favorecer intereses propios o de terceros.</v>
      </c>
      <c r="C50" s="809" t="str">
        <f>'7. Mapa Final'!C50</f>
        <v>Incumplimiento de las metas establecidas</v>
      </c>
      <c r="D50" s="812" t="e">
        <f>'7. Mapa Final'!J50</f>
        <v>#DIV/0!</v>
      </c>
      <c r="E50" s="816" t="e">
        <f>'7. Mapa Final'!K50</f>
        <v>#VALUE!</v>
      </c>
      <c r="F50" s="823" t="e">
        <f>'7. Mapa Final'!M50</f>
        <v>#DIV/0!</v>
      </c>
      <c r="G50" s="639" t="s">
        <v>440</v>
      </c>
      <c r="H50" s="820"/>
      <c r="I50" s="820"/>
      <c r="J50" s="820"/>
      <c r="K50" s="820"/>
      <c r="L50" s="820"/>
      <c r="M50" s="820"/>
    </row>
    <row r="51" spans="1:13">
      <c r="A51" s="810"/>
      <c r="B51" s="810"/>
      <c r="C51" s="810"/>
      <c r="D51" s="813"/>
      <c r="E51" s="817"/>
      <c r="F51" s="824"/>
      <c r="G51" s="639"/>
      <c r="H51" s="821"/>
      <c r="I51" s="821"/>
      <c r="J51" s="821"/>
      <c r="K51" s="821"/>
      <c r="L51" s="821"/>
      <c r="M51" s="821"/>
    </row>
    <row r="52" spans="1:13">
      <c r="A52" s="810"/>
      <c r="B52" s="810"/>
      <c r="C52" s="810"/>
      <c r="D52" s="813"/>
      <c r="E52" s="817"/>
      <c r="F52" s="824"/>
      <c r="G52" s="639"/>
      <c r="H52" s="821"/>
      <c r="I52" s="821"/>
      <c r="J52" s="821"/>
      <c r="K52" s="821"/>
      <c r="L52" s="821"/>
      <c r="M52" s="821"/>
    </row>
    <row r="53" spans="1:13">
      <c r="A53" s="810"/>
      <c r="B53" s="810"/>
      <c r="C53" s="810"/>
      <c r="D53" s="813"/>
      <c r="E53" s="817"/>
      <c r="F53" s="824"/>
      <c r="G53" s="639"/>
      <c r="H53" s="821"/>
      <c r="I53" s="821"/>
      <c r="J53" s="821"/>
      <c r="K53" s="821"/>
      <c r="L53" s="821"/>
      <c r="M53" s="821"/>
    </row>
    <row r="54" spans="1:13">
      <c r="A54" s="810"/>
      <c r="B54" s="810"/>
      <c r="C54" s="810"/>
      <c r="D54" s="813"/>
      <c r="E54" s="817"/>
      <c r="F54" s="824"/>
      <c r="G54" s="639"/>
      <c r="H54" s="821"/>
      <c r="I54" s="821"/>
      <c r="J54" s="821"/>
      <c r="K54" s="821"/>
      <c r="L54" s="821"/>
      <c r="M54" s="821"/>
    </row>
    <row r="55" spans="1:13">
      <c r="A55" s="810"/>
      <c r="B55" s="810"/>
      <c r="C55" s="810"/>
      <c r="D55" s="813"/>
      <c r="E55" s="817"/>
      <c r="F55" s="824"/>
      <c r="G55" s="639"/>
      <c r="H55" s="821"/>
      <c r="I55" s="821"/>
      <c r="J55" s="821"/>
      <c r="K55" s="821"/>
      <c r="L55" s="821"/>
      <c r="M55" s="821"/>
    </row>
    <row r="56" spans="1:13">
      <c r="A56" s="810"/>
      <c r="B56" s="810"/>
      <c r="C56" s="810"/>
      <c r="D56" s="813"/>
      <c r="E56" s="817"/>
      <c r="F56" s="824"/>
      <c r="G56" s="639"/>
      <c r="H56" s="821"/>
      <c r="I56" s="821"/>
      <c r="J56" s="821"/>
      <c r="K56" s="821"/>
      <c r="L56" s="821"/>
      <c r="M56" s="821"/>
    </row>
    <row r="57" spans="1:13">
      <c r="A57" s="810"/>
      <c r="B57" s="810"/>
      <c r="C57" s="810"/>
      <c r="D57" s="814"/>
      <c r="E57" s="818"/>
      <c r="F57" s="824"/>
      <c r="G57" s="639"/>
      <c r="H57" s="821"/>
      <c r="I57" s="821"/>
      <c r="J57" s="821"/>
      <c r="K57" s="821"/>
      <c r="L57" s="821"/>
      <c r="M57" s="821"/>
    </row>
    <row r="58" spans="1:13">
      <c r="A58" s="810"/>
      <c r="B58" s="810"/>
      <c r="C58" s="810"/>
      <c r="D58" s="814"/>
      <c r="E58" s="818"/>
      <c r="F58" s="824"/>
      <c r="G58" s="639"/>
      <c r="H58" s="821"/>
      <c r="I58" s="821"/>
      <c r="J58" s="821"/>
      <c r="K58" s="821"/>
      <c r="L58" s="821"/>
      <c r="M58" s="821"/>
    </row>
    <row r="59" spans="1:13" ht="15.75" thickBot="1">
      <c r="A59" s="811"/>
      <c r="B59" s="811"/>
      <c r="C59" s="811"/>
      <c r="D59" s="815"/>
      <c r="E59" s="819"/>
      <c r="F59" s="825"/>
      <c r="G59" s="637"/>
      <c r="H59" s="822"/>
      <c r="I59" s="822"/>
      <c r="J59" s="822"/>
      <c r="K59" s="822"/>
      <c r="L59" s="822"/>
      <c r="M59" s="822"/>
    </row>
    <row r="60" spans="1:13">
      <c r="A60" s="809">
        <f>'7. Mapa Final'!A60</f>
        <v>6</v>
      </c>
      <c r="B60" s="809" t="str">
        <f>'7. Mapa Final'!B60</f>
        <v>Ofrecer, prometer, entregar, aceptar o solicitar una ventaja indebida para influir o direccionar la evaluación de proponentes en los procesos de selección de contratistas, con el objetivo de favorecer intereses propios o de terceros (Fase precontractual).</v>
      </c>
      <c r="C60" s="809" t="str">
        <f>'7. Mapa Final'!C60</f>
        <v>Incumplimiento de las metas establecidas</v>
      </c>
      <c r="D60" s="812" t="e">
        <f>'7. Mapa Final'!J60</f>
        <v>#DIV/0!</v>
      </c>
      <c r="E60" s="816" t="e">
        <f>'7. Mapa Final'!K60</f>
        <v>#VALUE!</v>
      </c>
      <c r="F60" s="823" t="e">
        <f>'7. Mapa Final'!M60</f>
        <v>#DIV/0!</v>
      </c>
      <c r="G60" s="639" t="s">
        <v>440</v>
      </c>
      <c r="H60" s="820"/>
      <c r="I60" s="820"/>
      <c r="J60" s="820"/>
      <c r="K60" s="820"/>
      <c r="L60" s="820"/>
      <c r="M60" s="820"/>
    </row>
    <row r="61" spans="1:13">
      <c r="A61" s="810"/>
      <c r="B61" s="810"/>
      <c r="C61" s="810"/>
      <c r="D61" s="813"/>
      <c r="E61" s="817"/>
      <c r="F61" s="824"/>
      <c r="G61" s="639"/>
      <c r="H61" s="821"/>
      <c r="I61" s="821"/>
      <c r="J61" s="821"/>
      <c r="K61" s="821"/>
      <c r="L61" s="821"/>
      <c r="M61" s="821"/>
    </row>
    <row r="62" spans="1:13">
      <c r="A62" s="810"/>
      <c r="B62" s="810"/>
      <c r="C62" s="810"/>
      <c r="D62" s="813"/>
      <c r="E62" s="817"/>
      <c r="F62" s="824"/>
      <c r="G62" s="639"/>
      <c r="H62" s="821"/>
      <c r="I62" s="821"/>
      <c r="J62" s="821"/>
      <c r="K62" s="821"/>
      <c r="L62" s="821"/>
      <c r="M62" s="821"/>
    </row>
    <row r="63" spans="1:13">
      <c r="A63" s="810"/>
      <c r="B63" s="810"/>
      <c r="C63" s="810"/>
      <c r="D63" s="813"/>
      <c r="E63" s="817"/>
      <c r="F63" s="824"/>
      <c r="G63" s="639"/>
      <c r="H63" s="821"/>
      <c r="I63" s="821"/>
      <c r="J63" s="821"/>
      <c r="K63" s="821"/>
      <c r="L63" s="821"/>
      <c r="M63" s="821"/>
    </row>
    <row r="64" spans="1:13">
      <c r="A64" s="810"/>
      <c r="B64" s="810"/>
      <c r="C64" s="810"/>
      <c r="D64" s="813"/>
      <c r="E64" s="817"/>
      <c r="F64" s="824"/>
      <c r="G64" s="639"/>
      <c r="H64" s="821"/>
      <c r="I64" s="821"/>
      <c r="J64" s="821"/>
      <c r="K64" s="821"/>
      <c r="L64" s="821"/>
      <c r="M64" s="821"/>
    </row>
    <row r="65" spans="1:13">
      <c r="A65" s="810"/>
      <c r="B65" s="810"/>
      <c r="C65" s="810"/>
      <c r="D65" s="813"/>
      <c r="E65" s="817"/>
      <c r="F65" s="824"/>
      <c r="G65" s="639"/>
      <c r="H65" s="821"/>
      <c r="I65" s="821"/>
      <c r="J65" s="821"/>
      <c r="K65" s="821"/>
      <c r="L65" s="821"/>
      <c r="M65" s="821"/>
    </row>
    <row r="66" spans="1:13">
      <c r="A66" s="810"/>
      <c r="B66" s="810"/>
      <c r="C66" s="810"/>
      <c r="D66" s="813"/>
      <c r="E66" s="817"/>
      <c r="F66" s="824"/>
      <c r="G66" s="639"/>
      <c r="H66" s="821"/>
      <c r="I66" s="821"/>
      <c r="J66" s="821"/>
      <c r="K66" s="821"/>
      <c r="L66" s="821"/>
      <c r="M66" s="821"/>
    </row>
    <row r="67" spans="1:13">
      <c r="A67" s="810"/>
      <c r="B67" s="810"/>
      <c r="C67" s="810"/>
      <c r="D67" s="814"/>
      <c r="E67" s="818"/>
      <c r="F67" s="824"/>
      <c r="G67" s="639"/>
      <c r="H67" s="821"/>
      <c r="I67" s="821"/>
      <c r="J67" s="821"/>
      <c r="K67" s="821"/>
      <c r="L67" s="821"/>
      <c r="M67" s="821"/>
    </row>
    <row r="68" spans="1:13">
      <c r="A68" s="810"/>
      <c r="B68" s="810"/>
      <c r="C68" s="810"/>
      <c r="D68" s="814"/>
      <c r="E68" s="818"/>
      <c r="F68" s="824"/>
      <c r="G68" s="639"/>
      <c r="H68" s="821"/>
      <c r="I68" s="821"/>
      <c r="J68" s="821"/>
      <c r="K68" s="821"/>
      <c r="L68" s="821"/>
      <c r="M68" s="821"/>
    </row>
    <row r="69" spans="1:13" ht="15.75" thickBot="1">
      <c r="A69" s="811"/>
      <c r="B69" s="811"/>
      <c r="C69" s="811"/>
      <c r="D69" s="815"/>
      <c r="E69" s="819"/>
      <c r="F69" s="825"/>
      <c r="G69" s="637"/>
      <c r="H69" s="822"/>
      <c r="I69" s="822"/>
      <c r="J69" s="822"/>
      <c r="K69" s="822"/>
      <c r="L69" s="822"/>
      <c r="M69" s="822"/>
    </row>
    <row r="70" spans="1:13">
      <c r="A70" s="809">
        <f>'7. Mapa Final'!A70</f>
        <v>7</v>
      </c>
      <c r="B70" s="809" t="str">
        <f>'7. Mapa Final'!B70</f>
        <v>Ofrecer, prometer, entregar, aceptar o solicitar una ventaja indebida para influir o direccionar los conceptos en la supervisión técnica en los procesos de contratación con el objetivo de favorecer intereses propios o de terceros.</v>
      </c>
      <c r="C70" s="809" t="str">
        <f>'7. Mapa Final'!C70</f>
        <v>Incumplimiento de las metas establecidas</v>
      </c>
      <c r="D70" s="812" t="e">
        <f>'7. Mapa Final'!J70</f>
        <v>#DIV/0!</v>
      </c>
      <c r="E70" s="816" t="e">
        <f>'7. Mapa Final'!K70</f>
        <v>#VALUE!</v>
      </c>
      <c r="F70" s="823" t="e">
        <f>'7. Mapa Final'!M70</f>
        <v>#DIV/0!</v>
      </c>
      <c r="G70" s="639" t="s">
        <v>440</v>
      </c>
      <c r="H70" s="820"/>
      <c r="I70" s="820"/>
      <c r="J70" s="820"/>
      <c r="K70" s="820"/>
      <c r="L70" s="820"/>
      <c r="M70" s="820"/>
    </row>
    <row r="71" spans="1:13">
      <c r="A71" s="810"/>
      <c r="B71" s="810"/>
      <c r="C71" s="810"/>
      <c r="D71" s="813"/>
      <c r="E71" s="817"/>
      <c r="F71" s="824"/>
      <c r="G71" s="639"/>
      <c r="H71" s="821"/>
      <c r="I71" s="821"/>
      <c r="J71" s="821"/>
      <c r="K71" s="821"/>
      <c r="L71" s="821"/>
      <c r="M71" s="821"/>
    </row>
    <row r="72" spans="1:13">
      <c r="A72" s="810"/>
      <c r="B72" s="810"/>
      <c r="C72" s="810"/>
      <c r="D72" s="813"/>
      <c r="E72" s="817"/>
      <c r="F72" s="824"/>
      <c r="G72" s="639"/>
      <c r="H72" s="821"/>
      <c r="I72" s="821"/>
      <c r="J72" s="821"/>
      <c r="K72" s="821"/>
      <c r="L72" s="821"/>
      <c r="M72" s="821"/>
    </row>
    <row r="73" spans="1:13">
      <c r="A73" s="810"/>
      <c r="B73" s="810"/>
      <c r="C73" s="810"/>
      <c r="D73" s="813"/>
      <c r="E73" s="817"/>
      <c r="F73" s="824"/>
      <c r="G73" s="639"/>
      <c r="H73" s="821"/>
      <c r="I73" s="821"/>
      <c r="J73" s="821"/>
      <c r="K73" s="821"/>
      <c r="L73" s="821"/>
      <c r="M73" s="821"/>
    </row>
    <row r="74" spans="1:13">
      <c r="A74" s="810"/>
      <c r="B74" s="810"/>
      <c r="C74" s="810"/>
      <c r="D74" s="813"/>
      <c r="E74" s="817"/>
      <c r="F74" s="824"/>
      <c r="G74" s="639"/>
      <c r="H74" s="821"/>
      <c r="I74" s="821"/>
      <c r="J74" s="821"/>
      <c r="K74" s="821"/>
      <c r="L74" s="821"/>
      <c r="M74" s="821"/>
    </row>
    <row r="75" spans="1:13">
      <c r="A75" s="810"/>
      <c r="B75" s="810"/>
      <c r="C75" s="810"/>
      <c r="D75" s="813"/>
      <c r="E75" s="817"/>
      <c r="F75" s="824"/>
      <c r="G75" s="639"/>
      <c r="H75" s="821"/>
      <c r="I75" s="821"/>
      <c r="J75" s="821"/>
      <c r="K75" s="821"/>
      <c r="L75" s="821"/>
      <c r="M75" s="821"/>
    </row>
    <row r="76" spans="1:13">
      <c r="A76" s="810"/>
      <c r="B76" s="810"/>
      <c r="C76" s="810"/>
      <c r="D76" s="813"/>
      <c r="E76" s="817"/>
      <c r="F76" s="824"/>
      <c r="G76" s="639"/>
      <c r="H76" s="821"/>
      <c r="I76" s="821"/>
      <c r="J76" s="821"/>
      <c r="K76" s="821"/>
      <c r="L76" s="821"/>
      <c r="M76" s="821"/>
    </row>
    <row r="77" spans="1:13">
      <c r="A77" s="810"/>
      <c r="B77" s="810"/>
      <c r="C77" s="810"/>
      <c r="D77" s="814"/>
      <c r="E77" s="818"/>
      <c r="F77" s="824"/>
      <c r="G77" s="639"/>
      <c r="H77" s="821"/>
      <c r="I77" s="821"/>
      <c r="J77" s="821"/>
      <c r="K77" s="821"/>
      <c r="L77" s="821"/>
      <c r="M77" s="821"/>
    </row>
    <row r="78" spans="1:13">
      <c r="A78" s="810"/>
      <c r="B78" s="810"/>
      <c r="C78" s="810"/>
      <c r="D78" s="814"/>
      <c r="E78" s="818"/>
      <c r="F78" s="824"/>
      <c r="G78" s="639"/>
      <c r="H78" s="821"/>
      <c r="I78" s="821"/>
      <c r="J78" s="821"/>
      <c r="K78" s="821"/>
      <c r="L78" s="821"/>
      <c r="M78" s="821"/>
    </row>
    <row r="79" spans="1:13" ht="15.75" thickBot="1">
      <c r="A79" s="811"/>
      <c r="B79" s="811"/>
      <c r="C79" s="811"/>
      <c r="D79" s="815"/>
      <c r="E79" s="819"/>
      <c r="F79" s="825"/>
      <c r="G79" s="637"/>
      <c r="H79" s="822"/>
      <c r="I79" s="822"/>
      <c r="J79" s="822"/>
      <c r="K79" s="822"/>
      <c r="L79" s="822"/>
      <c r="M79" s="822"/>
    </row>
  </sheetData>
  <mergeCells count="108">
    <mergeCell ref="I70:I79"/>
    <mergeCell ref="J70:J79"/>
    <mergeCell ref="K70:K79"/>
    <mergeCell ref="L70:L79"/>
    <mergeCell ref="M70:M79"/>
    <mergeCell ref="A70:A79"/>
    <mergeCell ref="B70:B79"/>
    <mergeCell ref="C70:C79"/>
    <mergeCell ref="D70:D79"/>
    <mergeCell ref="E70:E79"/>
    <mergeCell ref="F70:F79"/>
    <mergeCell ref="G70:G79"/>
    <mergeCell ref="H70:H79"/>
    <mergeCell ref="F60:F69"/>
    <mergeCell ref="G60:G69"/>
    <mergeCell ref="H60:H69"/>
    <mergeCell ref="I50:I59"/>
    <mergeCell ref="J50:J59"/>
    <mergeCell ref="K50:K59"/>
    <mergeCell ref="L50:L59"/>
    <mergeCell ref="M50:M59"/>
    <mergeCell ref="A60:A69"/>
    <mergeCell ref="B60:B69"/>
    <mergeCell ref="C60:C69"/>
    <mergeCell ref="D60:D69"/>
    <mergeCell ref="E60:E69"/>
    <mergeCell ref="L60:L69"/>
    <mergeCell ref="M60:M69"/>
    <mergeCell ref="I60:I69"/>
    <mergeCell ref="J60:J69"/>
    <mergeCell ref="K60:K69"/>
    <mergeCell ref="A50:A59"/>
    <mergeCell ref="B50:B59"/>
    <mergeCell ref="C50:C59"/>
    <mergeCell ref="D50:D59"/>
    <mergeCell ref="E50:E59"/>
    <mergeCell ref="F50:F59"/>
    <mergeCell ref="G50:G59"/>
    <mergeCell ref="H50:H59"/>
    <mergeCell ref="F40:F49"/>
    <mergeCell ref="G40:G49"/>
    <mergeCell ref="H40:H49"/>
    <mergeCell ref="I30:I39"/>
    <mergeCell ref="J30:J39"/>
    <mergeCell ref="K30:K39"/>
    <mergeCell ref="L30:L39"/>
    <mergeCell ref="M30:M39"/>
    <mergeCell ref="A40:A49"/>
    <mergeCell ref="B40:B49"/>
    <mergeCell ref="C40:C49"/>
    <mergeCell ref="D40:D49"/>
    <mergeCell ref="E40:E49"/>
    <mergeCell ref="L40:L49"/>
    <mergeCell ref="M40:M49"/>
    <mergeCell ref="I40:I49"/>
    <mergeCell ref="J40:J49"/>
    <mergeCell ref="K40:K49"/>
    <mergeCell ref="A30:A39"/>
    <mergeCell ref="B30:B39"/>
    <mergeCell ref="C30:C39"/>
    <mergeCell ref="D30:D39"/>
    <mergeCell ref="E30:E39"/>
    <mergeCell ref="F30:F39"/>
    <mergeCell ref="G30:G39"/>
    <mergeCell ref="H30:H39"/>
    <mergeCell ref="I20:I29"/>
    <mergeCell ref="J20:J29"/>
    <mergeCell ref="K20:K29"/>
    <mergeCell ref="L20:L29"/>
    <mergeCell ref="M20:M29"/>
    <mergeCell ref="A10:A19"/>
    <mergeCell ref="B10:B19"/>
    <mergeCell ref="A20:A29"/>
    <mergeCell ref="B20:B29"/>
    <mergeCell ref="C20:C29"/>
    <mergeCell ref="D20:D29"/>
    <mergeCell ref="E20:E29"/>
    <mergeCell ref="F20:F29"/>
    <mergeCell ref="G20:G29"/>
    <mergeCell ref="H20:H29"/>
    <mergeCell ref="F10:F19"/>
    <mergeCell ref="G10:G19"/>
    <mergeCell ref="H10:H19"/>
    <mergeCell ref="C10:C19"/>
    <mergeCell ref="D10:D19"/>
    <mergeCell ref="E10:E19"/>
    <mergeCell ref="L10:L19"/>
    <mergeCell ref="M10:M19"/>
    <mergeCell ref="I10:I19"/>
    <mergeCell ref="J10:J19"/>
    <mergeCell ref="K10:K19"/>
    <mergeCell ref="A9:G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s>
  <conditionalFormatting sqref="A7:B7">
    <cfRule type="containsText" dxfId="63" priority="41" operator="containsText" text="3- Moderado">
      <formula>NOT(ISERROR(SEARCH("3- Moderado",A7)))</formula>
    </cfRule>
    <cfRule type="containsText" dxfId="62" priority="42" operator="containsText" text="6- Moderado">
      <formula>NOT(ISERROR(SEARCH("6- Moderado",A7)))</formula>
    </cfRule>
    <cfRule type="containsText" dxfId="61" priority="43" operator="containsText" text="4- Moderado">
      <formula>NOT(ISERROR(SEARCH("4- Moderado",A7)))</formula>
    </cfRule>
    <cfRule type="containsText" dxfId="60" priority="44" operator="containsText" text="3- Bajo">
      <formula>NOT(ISERROR(SEARCH("3- Bajo",A7)))</formula>
    </cfRule>
    <cfRule type="containsText" dxfId="59" priority="45" operator="containsText" text="4- Bajo">
      <formula>NOT(ISERROR(SEARCH("4- Bajo",A7)))</formula>
    </cfRule>
    <cfRule type="containsText" dxfId="58" priority="46" operator="containsText" text="1- Bajo">
      <formula>NOT(ISERROR(SEARCH("1- Bajo",A7)))</formula>
    </cfRule>
  </conditionalFormatting>
  <conditionalFormatting sqref="A10:E10 A20:E20 A30:E30 A40:E40 A50:E50 A60:E60 A70:E70">
    <cfRule type="containsText" dxfId="57" priority="35" operator="containsText" text="3- Moderado">
      <formula>NOT(ISERROR(SEARCH("3- Moderado",A10)))</formula>
    </cfRule>
    <cfRule type="containsText" dxfId="56" priority="36" operator="containsText" text="6- Moderado">
      <formula>NOT(ISERROR(SEARCH("6- Moderado",A10)))</formula>
    </cfRule>
    <cfRule type="containsText" dxfId="55" priority="37" operator="containsText" text="4- Moderado">
      <formula>NOT(ISERROR(SEARCH("4- Moderado",A10)))</formula>
    </cfRule>
    <cfRule type="containsText" dxfId="54" priority="38" operator="containsText" text="3- Bajo">
      <formula>NOT(ISERROR(SEARCH("3- Bajo",A10)))</formula>
    </cfRule>
    <cfRule type="containsText" dxfId="53" priority="39" operator="containsText" text="4- Bajo">
      <formula>NOT(ISERROR(SEARCH("4- Bajo",A10)))</formula>
    </cfRule>
    <cfRule type="containsText" dxfId="52" priority="40" operator="containsText" text="1- Bajo">
      <formula>NOT(ISERROR(SEARCH("1- Bajo",A10)))</formula>
    </cfRule>
  </conditionalFormatting>
  <conditionalFormatting sqref="C8:F8">
    <cfRule type="containsText" dxfId="51" priority="1" operator="containsText" text="3- Moderado">
      <formula>NOT(ISERROR(SEARCH("3- Moderado",C8)))</formula>
    </cfRule>
    <cfRule type="containsText" dxfId="50" priority="2" operator="containsText" text="6- Moderado">
      <formula>NOT(ISERROR(SEARCH("6- Moderado",C8)))</formula>
    </cfRule>
    <cfRule type="containsText" dxfId="49" priority="3" operator="containsText" text="4- Moderado">
      <formula>NOT(ISERROR(SEARCH("4- Moderado",C8)))</formula>
    </cfRule>
    <cfRule type="containsText" dxfId="48" priority="4" operator="containsText" text="3- Bajo">
      <formula>NOT(ISERROR(SEARCH("3- Bajo",C8)))</formula>
    </cfRule>
    <cfRule type="containsText" dxfId="47" priority="5" operator="containsText" text="4- Bajo">
      <formula>NOT(ISERROR(SEARCH("4- Bajo",C8)))</formula>
    </cfRule>
    <cfRule type="containsText" dxfId="46" priority="6" operator="containsText" text="1- Bajo">
      <formula>NOT(ISERROR(SEARCH("1- Bajo",C8)))</formula>
    </cfRule>
  </conditionalFormatting>
  <conditionalFormatting sqref="D10:D79">
    <cfRule type="containsText" dxfId="45" priority="11" operator="containsText" text="Muy Alta">
      <formula>NOT(ISERROR(SEARCH("Muy Alta",D10)))</formula>
    </cfRule>
    <cfRule type="containsText" dxfId="44" priority="12" operator="containsText" text="Alta">
      <formula>NOT(ISERROR(SEARCH("Alta",D10)))</formula>
    </cfRule>
    <cfRule type="containsText" dxfId="43" priority="13" operator="containsText" text="Baja">
      <formula>NOT(ISERROR(SEARCH("Baja",D10)))</formula>
    </cfRule>
    <cfRule type="containsText" dxfId="42" priority="14" operator="containsText" text="Muy Baja">
      <formula>NOT(ISERROR(SEARCH("Muy Baja",D10)))</formula>
    </cfRule>
    <cfRule type="containsText" dxfId="41" priority="16" operator="containsText" text="Media">
      <formula>NOT(ISERROR(SEARCH("Media",D10)))</formula>
    </cfRule>
  </conditionalFormatting>
  <conditionalFormatting sqref="E10:E79">
    <cfRule type="containsText" dxfId="40" priority="7" operator="containsText" text="Catastrófico">
      <formula>NOT(ISERROR(SEARCH("Catastrófico",E10)))</formula>
    </cfRule>
    <cfRule type="containsText" dxfId="39" priority="8" operator="containsText" text="Mayor">
      <formula>NOT(ISERROR(SEARCH("Mayor",E10)))</formula>
    </cfRule>
    <cfRule type="containsText" dxfId="38" priority="9" operator="containsText" text="Menor">
      <formula>NOT(ISERROR(SEARCH("Menor",E10)))</formula>
    </cfRule>
    <cfRule type="containsText" dxfId="37" priority="10" operator="containsText" text="Leve">
      <formula>NOT(ISERROR(SEARCH("Leve",E10)))</formula>
    </cfRule>
  </conditionalFormatting>
  <conditionalFormatting sqref="E10:F79">
    <cfRule type="containsText" dxfId="36" priority="15" operator="containsText" text="Moderado">
      <formula>NOT(ISERROR(SEARCH("Moderado",E10)))</formula>
    </cfRule>
  </conditionalFormatting>
  <conditionalFormatting sqref="F10:F79">
    <cfRule type="containsText" dxfId="35" priority="1454" operator="containsText" text="Bajo">
      <formula>NOT(ISERROR(SEARCH("Bajo",F10)))</formula>
    </cfRule>
    <cfRule type="containsText" dxfId="34" priority="1455" operator="containsText" text="Moderado">
      <formula>NOT(ISERROR(SEARCH("Moderado",F10)))</formula>
    </cfRule>
    <cfRule type="containsText" dxfId="33" priority="1456" operator="containsText" text="Alto">
      <formula>NOT(ISERROR(SEARCH("Alto",F10)))</formula>
    </cfRule>
    <cfRule type="containsText" dxfId="32" priority="1457" operator="containsText" text="Extremo">
      <formula>NOT(ISERROR(SEARCH("Extremo",F10)))</formula>
    </cfRule>
    <cfRule type="colorScale" priority="145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pageSetup paperSize="5"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79"/>
  <sheetViews>
    <sheetView tabSelected="1" topLeftCell="A7" zoomScale="71" zoomScaleNormal="71" workbookViewId="0">
      <selection activeCell="O33" sqref="O33"/>
    </sheetView>
  </sheetViews>
  <sheetFormatPr baseColWidth="10" defaultColWidth="11.42578125" defaultRowHeight="15"/>
  <cols>
    <col min="1" max="2" width="18.42578125" style="5" customWidth="1"/>
    <col min="3" max="3" width="40.28515625" customWidth="1"/>
    <col min="4" max="4" width="16.85546875" style="83"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23.28515625" customWidth="1"/>
    <col min="14" max="169" width="11.42578125" style="2"/>
  </cols>
  <sheetData>
    <row r="1" spans="1:271" s="19" customFormat="1" ht="16.5" customHeight="1">
      <c r="A1" s="773"/>
      <c r="B1" s="774"/>
      <c r="C1" s="832" t="s">
        <v>521</v>
      </c>
      <c r="D1" s="832"/>
      <c r="E1" s="832"/>
      <c r="F1" s="832"/>
      <c r="G1" s="832"/>
      <c r="H1" s="832"/>
      <c r="I1" s="832"/>
      <c r="J1" s="833"/>
      <c r="K1" s="769"/>
      <c r="L1" s="769"/>
      <c r="M1" s="76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775"/>
      <c r="B2" s="776"/>
      <c r="C2" s="834"/>
      <c r="D2" s="834"/>
      <c r="E2" s="834"/>
      <c r="F2" s="834"/>
      <c r="G2" s="834"/>
      <c r="H2" s="834"/>
      <c r="I2" s="834"/>
      <c r="J2" s="835"/>
      <c r="K2" s="769"/>
      <c r="L2" s="769"/>
      <c r="M2" s="76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834"/>
      <c r="D3" s="834"/>
      <c r="E3" s="834"/>
      <c r="F3" s="834"/>
      <c r="G3" s="834"/>
      <c r="H3" s="834"/>
      <c r="I3" s="834"/>
      <c r="J3" s="835"/>
      <c r="K3" s="770"/>
      <c r="L3" s="770"/>
      <c r="M3" s="77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771" t="s">
        <v>261</v>
      </c>
      <c r="B4" s="772"/>
      <c r="C4" s="836" t="s">
        <v>4</v>
      </c>
      <c r="D4" s="836"/>
      <c r="E4" s="836"/>
      <c r="F4" s="836"/>
      <c r="G4" s="836"/>
      <c r="H4" s="836"/>
      <c r="I4" s="836"/>
      <c r="J4" s="836"/>
      <c r="K4" s="836"/>
      <c r="L4" s="836"/>
      <c r="M4" s="836"/>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117" customHeight="1">
      <c r="A5" s="771" t="s">
        <v>262</v>
      </c>
      <c r="B5" s="772"/>
      <c r="C5" s="837" t="s">
        <v>32</v>
      </c>
      <c r="D5" s="837"/>
      <c r="E5" s="837"/>
      <c r="F5" s="837"/>
      <c r="G5" s="837"/>
      <c r="H5" s="837"/>
      <c r="I5" s="837"/>
      <c r="J5" s="837"/>
      <c r="K5" s="837"/>
      <c r="L5" s="837"/>
      <c r="M5" s="83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771" t="s">
        <v>263</v>
      </c>
      <c r="B6" s="772"/>
      <c r="C6" s="837" t="s">
        <v>264</v>
      </c>
      <c r="D6" s="837"/>
      <c r="E6" s="837"/>
      <c r="F6" s="837"/>
      <c r="G6" s="837"/>
      <c r="H6" s="837"/>
      <c r="I6" s="837"/>
      <c r="J6" s="837"/>
      <c r="K6" s="837"/>
      <c r="L6" s="837"/>
      <c r="M6" s="837"/>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794" t="s">
        <v>479</v>
      </c>
      <c r="B7" s="795"/>
      <c r="C7" s="796"/>
      <c r="D7" s="797" t="s">
        <v>480</v>
      </c>
      <c r="E7" s="797"/>
      <c r="F7" s="797"/>
      <c r="G7" s="798" t="s">
        <v>481</v>
      </c>
      <c r="H7" s="800" t="s">
        <v>482</v>
      </c>
      <c r="I7" s="802" t="s">
        <v>483</v>
      </c>
      <c r="J7" s="803"/>
      <c r="K7" s="802" t="s">
        <v>484</v>
      </c>
      <c r="L7" s="803"/>
      <c r="M7" s="804" t="s">
        <v>523</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38</v>
      </c>
      <c r="B8" s="35" t="s">
        <v>203</v>
      </c>
      <c r="C8" s="36" t="s">
        <v>205</v>
      </c>
      <c r="D8" s="28" t="s">
        <v>215</v>
      </c>
      <c r="E8" s="28" t="s">
        <v>486</v>
      </c>
      <c r="F8" s="28" t="s">
        <v>487</v>
      </c>
      <c r="G8" s="799"/>
      <c r="H8" s="801"/>
      <c r="I8" s="29" t="s">
        <v>488</v>
      </c>
      <c r="J8" s="29" t="s">
        <v>489</v>
      </c>
      <c r="K8" s="29" t="s">
        <v>490</v>
      </c>
      <c r="L8" s="29" t="s">
        <v>491</v>
      </c>
      <c r="M8" s="805"/>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792"/>
      <c r="B9" s="793"/>
      <c r="C9" s="793"/>
      <c r="D9" s="793"/>
      <c r="E9" s="793"/>
      <c r="F9" s="793"/>
      <c r="G9" s="793"/>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809">
        <f>'7. Mapa Final'!A10</f>
        <v>1</v>
      </c>
      <c r="B10" s="809" t="str">
        <f>'7. Mapa Final'!B10</f>
        <v>Inexactitud en la recolección de la Información Estadística por parte de los funcionarios de los despachos judiciales</v>
      </c>
      <c r="C10" s="809" t="str">
        <f>'7. Mapa Final'!C10</f>
        <v xml:space="preserve"> Posibilidad de incumplimiento de metas establecidas debido a la  presentación de datos o estimaciones equivocadas o incompletas relacionadas con la gestión judicial.</v>
      </c>
      <c r="D10" s="812" t="str">
        <f>'7. Mapa Final'!J10</f>
        <v>Baja - 2</v>
      </c>
      <c r="E10" s="816" t="str">
        <f>'7. Mapa Final'!K10</f>
        <v>Moderado - 3</v>
      </c>
      <c r="F10" s="823" t="str">
        <f>'7. Mapa Final'!M10</f>
        <v>Moderado - 6</v>
      </c>
      <c r="G10" s="843" t="s">
        <v>377</v>
      </c>
      <c r="H10" s="846" t="s">
        <v>517</v>
      </c>
      <c r="I10" s="838"/>
      <c r="J10" s="826" t="s">
        <v>6</v>
      </c>
      <c r="K10" s="829">
        <v>45566</v>
      </c>
      <c r="L10" s="829">
        <v>45657</v>
      </c>
      <c r="M10" s="841" t="s">
        <v>516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810"/>
      <c r="B11" s="810"/>
      <c r="C11" s="810"/>
      <c r="D11" s="813"/>
      <c r="E11" s="817"/>
      <c r="F11" s="824"/>
      <c r="G11" s="844"/>
      <c r="H11" s="847"/>
      <c r="I11" s="839"/>
      <c r="J11" s="827"/>
      <c r="K11" s="830"/>
      <c r="L11" s="830"/>
      <c r="M11" s="84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810"/>
      <c r="B12" s="810"/>
      <c r="C12" s="810"/>
      <c r="D12" s="813"/>
      <c r="E12" s="817"/>
      <c r="F12" s="824"/>
      <c r="G12" s="844"/>
      <c r="H12" s="847"/>
      <c r="I12" s="839"/>
      <c r="J12" s="827"/>
      <c r="K12" s="830"/>
      <c r="L12" s="830"/>
      <c r="M12" s="84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810"/>
      <c r="B13" s="810"/>
      <c r="C13" s="810"/>
      <c r="D13" s="813"/>
      <c r="E13" s="817"/>
      <c r="F13" s="824"/>
      <c r="G13" s="844"/>
      <c r="H13" s="847"/>
      <c r="I13" s="839"/>
      <c r="J13" s="827"/>
      <c r="K13" s="830"/>
      <c r="L13" s="830"/>
      <c r="M13" s="84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810"/>
      <c r="B14" s="810"/>
      <c r="C14" s="810"/>
      <c r="D14" s="813"/>
      <c r="E14" s="817"/>
      <c r="F14" s="824"/>
      <c r="G14" s="844"/>
      <c r="H14" s="847"/>
      <c r="I14" s="839"/>
      <c r="J14" s="827"/>
      <c r="K14" s="830"/>
      <c r="L14" s="830"/>
      <c r="M14" s="84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810"/>
      <c r="B15" s="810"/>
      <c r="C15" s="810"/>
      <c r="D15" s="813"/>
      <c r="E15" s="817"/>
      <c r="F15" s="824"/>
      <c r="G15" s="844"/>
      <c r="H15" s="847"/>
      <c r="I15" s="839"/>
      <c r="J15" s="827"/>
      <c r="K15" s="830"/>
      <c r="L15" s="830"/>
      <c r="M15" s="84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810"/>
      <c r="B16" s="810"/>
      <c r="C16" s="810"/>
      <c r="D16" s="813"/>
      <c r="E16" s="817"/>
      <c r="F16" s="824"/>
      <c r="G16" s="844"/>
      <c r="H16" s="847"/>
      <c r="I16" s="839"/>
      <c r="J16" s="827"/>
      <c r="K16" s="830"/>
      <c r="L16" s="830"/>
      <c r="M16" s="84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810"/>
      <c r="B17" s="810"/>
      <c r="C17" s="810"/>
      <c r="D17" s="814"/>
      <c r="E17" s="818"/>
      <c r="F17" s="824"/>
      <c r="G17" s="844"/>
      <c r="H17" s="847"/>
      <c r="I17" s="839"/>
      <c r="J17" s="827"/>
      <c r="K17" s="830"/>
      <c r="L17" s="830"/>
      <c r="M17" s="84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810"/>
      <c r="B18" s="810"/>
      <c r="C18" s="810"/>
      <c r="D18" s="814"/>
      <c r="E18" s="818"/>
      <c r="F18" s="824"/>
      <c r="G18" s="844"/>
      <c r="H18" s="847"/>
      <c r="I18" s="839"/>
      <c r="J18" s="827"/>
      <c r="K18" s="830"/>
      <c r="L18" s="830"/>
      <c r="M18" s="84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811"/>
      <c r="B19" s="811"/>
      <c r="C19" s="811"/>
      <c r="D19" s="815"/>
      <c r="E19" s="819"/>
      <c r="F19" s="825"/>
      <c r="G19" s="845"/>
      <c r="H19" s="848"/>
      <c r="I19" s="840"/>
      <c r="J19" s="828"/>
      <c r="K19" s="831"/>
      <c r="L19" s="831"/>
      <c r="M19" s="842"/>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809">
        <f>'7. Mapa Final'!A20</f>
        <v>2</v>
      </c>
      <c r="B20" s="809" t="str">
        <f>'7. Mapa Final'!B20</f>
        <v>Incumplimiento</v>
      </c>
      <c r="C20" s="809" t="str">
        <f>'7. Mapa Final'!C20</f>
        <v>Falta de concientización sobre la importancia que tienen los datos estadísticos para la toma de decisiones de la Corporación.</v>
      </c>
      <c r="D20" s="812" t="str">
        <f>'7. Mapa Final'!J20</f>
        <v>Baja - 2</v>
      </c>
      <c r="E20" s="816" t="str">
        <f>'7. Mapa Final'!K20</f>
        <v>Moderado - 3</v>
      </c>
      <c r="F20" s="823" t="str">
        <f>'7. Mapa Final'!M20</f>
        <v>Moderado - 6</v>
      </c>
      <c r="G20" s="843" t="s">
        <v>377</v>
      </c>
      <c r="H20" s="846" t="s">
        <v>518</v>
      </c>
      <c r="I20" s="838"/>
      <c r="J20" s="826" t="s">
        <v>6</v>
      </c>
      <c r="K20" s="829">
        <v>45566</v>
      </c>
      <c r="L20" s="829">
        <v>45657</v>
      </c>
      <c r="M20" s="841" t="s">
        <v>515</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810"/>
      <c r="B21" s="810"/>
      <c r="C21" s="810"/>
      <c r="D21" s="813"/>
      <c r="E21" s="817"/>
      <c r="F21" s="824"/>
      <c r="G21" s="844"/>
      <c r="H21" s="847"/>
      <c r="I21" s="839"/>
      <c r="J21" s="827"/>
      <c r="K21" s="830"/>
      <c r="L21" s="830"/>
      <c r="M21" s="84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810"/>
      <c r="B22" s="810"/>
      <c r="C22" s="810"/>
      <c r="D22" s="813"/>
      <c r="E22" s="817"/>
      <c r="F22" s="824"/>
      <c r="G22" s="844"/>
      <c r="H22" s="847"/>
      <c r="I22" s="839"/>
      <c r="J22" s="827"/>
      <c r="K22" s="830"/>
      <c r="L22" s="830"/>
      <c r="M22" s="84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810"/>
      <c r="B23" s="810"/>
      <c r="C23" s="810"/>
      <c r="D23" s="813"/>
      <c r="E23" s="817"/>
      <c r="F23" s="824"/>
      <c r="G23" s="844"/>
      <c r="H23" s="847"/>
      <c r="I23" s="839"/>
      <c r="J23" s="827"/>
      <c r="K23" s="830"/>
      <c r="L23" s="830"/>
      <c r="M23" s="84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810"/>
      <c r="B24" s="810"/>
      <c r="C24" s="810"/>
      <c r="D24" s="813"/>
      <c r="E24" s="817"/>
      <c r="F24" s="824"/>
      <c r="G24" s="844"/>
      <c r="H24" s="847"/>
      <c r="I24" s="839"/>
      <c r="J24" s="827"/>
      <c r="K24" s="830"/>
      <c r="L24" s="830"/>
      <c r="M24" s="84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810"/>
      <c r="B25" s="810"/>
      <c r="C25" s="810"/>
      <c r="D25" s="813"/>
      <c r="E25" s="817"/>
      <c r="F25" s="824"/>
      <c r="G25" s="844"/>
      <c r="H25" s="847"/>
      <c r="I25" s="839"/>
      <c r="J25" s="827"/>
      <c r="K25" s="830"/>
      <c r="L25" s="830"/>
      <c r="M25" s="841"/>
      <c r="N25" s="34"/>
      <c r="O25" s="34"/>
    </row>
    <row r="26" spans="1:169">
      <c r="A26" s="810"/>
      <c r="B26" s="810"/>
      <c r="C26" s="810"/>
      <c r="D26" s="813"/>
      <c r="E26" s="817"/>
      <c r="F26" s="824"/>
      <c r="G26" s="844"/>
      <c r="H26" s="847"/>
      <c r="I26" s="839"/>
      <c r="J26" s="827"/>
      <c r="K26" s="830"/>
      <c r="L26" s="830"/>
      <c r="M26" s="841"/>
      <c r="N26" s="34"/>
      <c r="O26" s="34"/>
    </row>
    <row r="27" spans="1:169">
      <c r="A27" s="810"/>
      <c r="B27" s="810"/>
      <c r="C27" s="810"/>
      <c r="D27" s="814"/>
      <c r="E27" s="818"/>
      <c r="F27" s="824"/>
      <c r="G27" s="844"/>
      <c r="H27" s="847"/>
      <c r="I27" s="839"/>
      <c r="J27" s="827"/>
      <c r="K27" s="830"/>
      <c r="L27" s="830"/>
      <c r="M27" s="841"/>
      <c r="N27" s="34"/>
      <c r="O27" s="34"/>
    </row>
    <row r="28" spans="1:169">
      <c r="A28" s="810"/>
      <c r="B28" s="810"/>
      <c r="C28" s="810"/>
      <c r="D28" s="814"/>
      <c r="E28" s="818"/>
      <c r="F28" s="824"/>
      <c r="G28" s="844"/>
      <c r="H28" s="847"/>
      <c r="I28" s="839"/>
      <c r="J28" s="827"/>
      <c r="K28" s="830"/>
      <c r="L28" s="830"/>
      <c r="M28" s="841"/>
      <c r="N28" s="34"/>
      <c r="O28" s="34"/>
    </row>
    <row r="29" spans="1:169" ht="15.75" thickBot="1">
      <c r="A29" s="811"/>
      <c r="B29" s="811"/>
      <c r="C29" s="811"/>
      <c r="D29" s="815"/>
      <c r="E29" s="819"/>
      <c r="F29" s="825"/>
      <c r="G29" s="845"/>
      <c r="H29" s="848"/>
      <c r="I29" s="840"/>
      <c r="J29" s="828"/>
      <c r="K29" s="831"/>
      <c r="L29" s="831"/>
      <c r="M29" s="842"/>
      <c r="N29" s="34"/>
      <c r="O29" s="34"/>
    </row>
    <row r="30" spans="1:169">
      <c r="A30" s="809">
        <f>'7. Mapa Final'!A30</f>
        <v>3</v>
      </c>
      <c r="B30" s="809" t="str">
        <f>'7. Mapa Final'!B30</f>
        <v>Pérdida o extravío de la información</v>
      </c>
      <c r="C30" s="809" t="str">
        <f>'7. Mapa Final'!C30</f>
        <v>Pérdida total o parcial de la información por fallas técnicas o tecnológicas en las herramientas disponibles</v>
      </c>
      <c r="D30" s="812" t="str">
        <f>'7. Mapa Final'!J30</f>
        <v>Muy Baja - 1</v>
      </c>
      <c r="E30" s="816" t="str">
        <f>'7. Mapa Final'!K30</f>
        <v>Moderado - 3</v>
      </c>
      <c r="F30" s="823" t="str">
        <f>'7. Mapa Final'!M30</f>
        <v>Moderado - 3</v>
      </c>
      <c r="G30" s="843" t="s">
        <v>377</v>
      </c>
      <c r="H30" s="846" t="s">
        <v>519</v>
      </c>
      <c r="I30" s="838"/>
      <c r="J30" s="826" t="s">
        <v>6</v>
      </c>
      <c r="K30" s="829">
        <v>45566</v>
      </c>
      <c r="L30" s="829">
        <v>45657</v>
      </c>
      <c r="M30" s="841" t="s">
        <v>515</v>
      </c>
    </row>
    <row r="31" spans="1:169">
      <c r="A31" s="810"/>
      <c r="B31" s="810"/>
      <c r="C31" s="810"/>
      <c r="D31" s="813"/>
      <c r="E31" s="817"/>
      <c r="F31" s="824"/>
      <c r="G31" s="844"/>
      <c r="H31" s="847"/>
      <c r="I31" s="839"/>
      <c r="J31" s="827"/>
      <c r="K31" s="830"/>
      <c r="L31" s="830"/>
      <c r="M31" s="841"/>
    </row>
    <row r="32" spans="1:169">
      <c r="A32" s="810"/>
      <c r="B32" s="810"/>
      <c r="C32" s="810"/>
      <c r="D32" s="813"/>
      <c r="E32" s="817"/>
      <c r="F32" s="824"/>
      <c r="G32" s="844"/>
      <c r="H32" s="847"/>
      <c r="I32" s="839"/>
      <c r="J32" s="827"/>
      <c r="K32" s="830"/>
      <c r="L32" s="830"/>
      <c r="M32" s="841"/>
    </row>
    <row r="33" spans="1:13">
      <c r="A33" s="810"/>
      <c r="B33" s="810"/>
      <c r="C33" s="810"/>
      <c r="D33" s="813"/>
      <c r="E33" s="817"/>
      <c r="F33" s="824"/>
      <c r="G33" s="844"/>
      <c r="H33" s="847"/>
      <c r="I33" s="839"/>
      <c r="J33" s="827"/>
      <c r="K33" s="830"/>
      <c r="L33" s="830"/>
      <c r="M33" s="841"/>
    </row>
    <row r="34" spans="1:13">
      <c r="A34" s="810"/>
      <c r="B34" s="810"/>
      <c r="C34" s="810"/>
      <c r="D34" s="813"/>
      <c r="E34" s="817"/>
      <c r="F34" s="824"/>
      <c r="G34" s="844"/>
      <c r="H34" s="847"/>
      <c r="I34" s="839"/>
      <c r="J34" s="827"/>
      <c r="K34" s="830"/>
      <c r="L34" s="830"/>
      <c r="M34" s="841"/>
    </row>
    <row r="35" spans="1:13">
      <c r="A35" s="810"/>
      <c r="B35" s="810"/>
      <c r="C35" s="810"/>
      <c r="D35" s="813"/>
      <c r="E35" s="817"/>
      <c r="F35" s="824"/>
      <c r="G35" s="844"/>
      <c r="H35" s="847"/>
      <c r="I35" s="839"/>
      <c r="J35" s="827"/>
      <c r="K35" s="830"/>
      <c r="L35" s="830"/>
      <c r="M35" s="841"/>
    </row>
    <row r="36" spans="1:13">
      <c r="A36" s="810"/>
      <c r="B36" s="810"/>
      <c r="C36" s="810"/>
      <c r="D36" s="813"/>
      <c r="E36" s="817"/>
      <c r="F36" s="824"/>
      <c r="G36" s="844"/>
      <c r="H36" s="847"/>
      <c r="I36" s="839"/>
      <c r="J36" s="827"/>
      <c r="K36" s="830"/>
      <c r="L36" s="830"/>
      <c r="M36" s="841"/>
    </row>
    <row r="37" spans="1:13">
      <c r="A37" s="810"/>
      <c r="B37" s="810"/>
      <c r="C37" s="810"/>
      <c r="D37" s="814"/>
      <c r="E37" s="818"/>
      <c r="F37" s="824"/>
      <c r="G37" s="844"/>
      <c r="H37" s="847"/>
      <c r="I37" s="839"/>
      <c r="J37" s="827"/>
      <c r="K37" s="830"/>
      <c r="L37" s="830"/>
      <c r="M37" s="841"/>
    </row>
    <row r="38" spans="1:13">
      <c r="A38" s="810"/>
      <c r="B38" s="810"/>
      <c r="C38" s="810"/>
      <c r="D38" s="814"/>
      <c r="E38" s="818"/>
      <c r="F38" s="824"/>
      <c r="G38" s="844"/>
      <c r="H38" s="847"/>
      <c r="I38" s="839"/>
      <c r="J38" s="827"/>
      <c r="K38" s="830"/>
      <c r="L38" s="830"/>
      <c r="M38" s="841"/>
    </row>
    <row r="39" spans="1:13" ht="15.75" thickBot="1">
      <c r="A39" s="811"/>
      <c r="B39" s="811"/>
      <c r="C39" s="811"/>
      <c r="D39" s="815"/>
      <c r="E39" s="819"/>
      <c r="F39" s="825"/>
      <c r="G39" s="845"/>
      <c r="H39" s="848"/>
      <c r="I39" s="840"/>
      <c r="J39" s="828"/>
      <c r="K39" s="831"/>
      <c r="L39" s="831"/>
      <c r="M39" s="842"/>
    </row>
    <row r="40" spans="1:13">
      <c r="A40" s="809">
        <f>'7. Mapa Final'!A40</f>
        <v>4</v>
      </c>
      <c r="B40" s="809" t="str">
        <f>'7. Mapa Final'!B40</f>
        <v xml:space="preserve">Recibir dádivas o beneficios a nombre propio o de terceros para, no entregar o entregar información privilegiada o confidencial </v>
      </c>
      <c r="C40" s="809" t="str">
        <f>'7. Mapa Final'!C40</f>
        <v xml:space="preserve">Posibilidad de actos indebidos de  los servidores judiciales debido a  la carencia en transparencia, etica y valores </v>
      </c>
      <c r="D40" s="812" t="e">
        <f>'7. Mapa Final'!J40</f>
        <v>#DIV/0!</v>
      </c>
      <c r="E40" s="816" t="e">
        <f>'7. Mapa Final'!K40</f>
        <v>#VALUE!</v>
      </c>
      <c r="F40" s="823" t="e">
        <f>'7. Mapa Final'!M40</f>
        <v>#DIV/0!</v>
      </c>
      <c r="G40" s="639" t="s">
        <v>440</v>
      </c>
      <c r="H40" s="820"/>
      <c r="I40" s="820"/>
      <c r="J40" s="820"/>
      <c r="K40" s="820"/>
      <c r="L40" s="820"/>
      <c r="M40" s="820"/>
    </row>
    <row r="41" spans="1:13">
      <c r="A41" s="810"/>
      <c r="B41" s="810"/>
      <c r="C41" s="810"/>
      <c r="D41" s="813"/>
      <c r="E41" s="817"/>
      <c r="F41" s="824"/>
      <c r="G41" s="639"/>
      <c r="H41" s="821"/>
      <c r="I41" s="821"/>
      <c r="J41" s="821"/>
      <c r="K41" s="821"/>
      <c r="L41" s="821"/>
      <c r="M41" s="821"/>
    </row>
    <row r="42" spans="1:13">
      <c r="A42" s="810"/>
      <c r="B42" s="810"/>
      <c r="C42" s="810"/>
      <c r="D42" s="813"/>
      <c r="E42" s="817"/>
      <c r="F42" s="824"/>
      <c r="G42" s="639"/>
      <c r="H42" s="821"/>
      <c r="I42" s="821"/>
      <c r="J42" s="821"/>
      <c r="K42" s="821"/>
      <c r="L42" s="821"/>
      <c r="M42" s="821"/>
    </row>
    <row r="43" spans="1:13">
      <c r="A43" s="810"/>
      <c r="B43" s="810"/>
      <c r="C43" s="810"/>
      <c r="D43" s="813"/>
      <c r="E43" s="817"/>
      <c r="F43" s="824"/>
      <c r="G43" s="639"/>
      <c r="H43" s="821"/>
      <c r="I43" s="821"/>
      <c r="J43" s="821"/>
      <c r="K43" s="821"/>
      <c r="L43" s="821"/>
      <c r="M43" s="821"/>
    </row>
    <row r="44" spans="1:13">
      <c r="A44" s="810"/>
      <c r="B44" s="810"/>
      <c r="C44" s="810"/>
      <c r="D44" s="813"/>
      <c r="E44" s="817"/>
      <c r="F44" s="824"/>
      <c r="G44" s="639"/>
      <c r="H44" s="821"/>
      <c r="I44" s="821"/>
      <c r="J44" s="821"/>
      <c r="K44" s="821"/>
      <c r="L44" s="821"/>
      <c r="M44" s="821"/>
    </row>
    <row r="45" spans="1:13">
      <c r="A45" s="810"/>
      <c r="B45" s="810"/>
      <c r="C45" s="810"/>
      <c r="D45" s="813"/>
      <c r="E45" s="817"/>
      <c r="F45" s="824"/>
      <c r="G45" s="639"/>
      <c r="H45" s="821"/>
      <c r="I45" s="821"/>
      <c r="J45" s="821"/>
      <c r="K45" s="821"/>
      <c r="L45" s="821"/>
      <c r="M45" s="821"/>
    </row>
    <row r="46" spans="1:13">
      <c r="A46" s="810"/>
      <c r="B46" s="810"/>
      <c r="C46" s="810"/>
      <c r="D46" s="813"/>
      <c r="E46" s="817"/>
      <c r="F46" s="824"/>
      <c r="G46" s="639"/>
      <c r="H46" s="821"/>
      <c r="I46" s="821"/>
      <c r="J46" s="821"/>
      <c r="K46" s="821"/>
      <c r="L46" s="821"/>
      <c r="M46" s="821"/>
    </row>
    <row r="47" spans="1:13">
      <c r="A47" s="810"/>
      <c r="B47" s="810"/>
      <c r="C47" s="810"/>
      <c r="D47" s="814"/>
      <c r="E47" s="818"/>
      <c r="F47" s="824"/>
      <c r="G47" s="639"/>
      <c r="H47" s="821"/>
      <c r="I47" s="821"/>
      <c r="J47" s="821"/>
      <c r="K47" s="821"/>
      <c r="L47" s="821"/>
      <c r="M47" s="821"/>
    </row>
    <row r="48" spans="1:13">
      <c r="A48" s="810"/>
      <c r="B48" s="810"/>
      <c r="C48" s="810"/>
      <c r="D48" s="814"/>
      <c r="E48" s="818"/>
      <c r="F48" s="824"/>
      <c r="G48" s="639"/>
      <c r="H48" s="821"/>
      <c r="I48" s="821"/>
      <c r="J48" s="821"/>
      <c r="K48" s="821"/>
      <c r="L48" s="821"/>
      <c r="M48" s="821"/>
    </row>
    <row r="49" spans="1:13" ht="15.75" thickBot="1">
      <c r="A49" s="811"/>
      <c r="B49" s="811"/>
      <c r="C49" s="811"/>
      <c r="D49" s="815"/>
      <c r="E49" s="819"/>
      <c r="F49" s="825"/>
      <c r="G49" s="637"/>
      <c r="H49" s="822"/>
      <c r="I49" s="822"/>
      <c r="J49" s="822"/>
      <c r="K49" s="822"/>
      <c r="L49" s="822"/>
      <c r="M49" s="822"/>
    </row>
    <row r="50" spans="1:13">
      <c r="A50" s="809">
        <f>'7. Mapa Final'!A50</f>
        <v>5</v>
      </c>
      <c r="B50" s="809" t="str">
        <f>'7. Mapa Final'!B50</f>
        <v>Ofrecer, prometer, entregar, aceptar o solicitar una ventaja indebida para modificar los resultados estadísticos, con el objeto de favorecer intereses propios o de terceros.</v>
      </c>
      <c r="C50" s="809" t="str">
        <f>'7. Mapa Final'!C50</f>
        <v>Incumplimiento de las metas establecidas</v>
      </c>
      <c r="D50" s="812" t="e">
        <f>'7. Mapa Final'!J50</f>
        <v>#DIV/0!</v>
      </c>
      <c r="E50" s="816" t="e">
        <f>'7. Mapa Final'!K50</f>
        <v>#VALUE!</v>
      </c>
      <c r="F50" s="823" t="e">
        <f>'7. Mapa Final'!M50</f>
        <v>#DIV/0!</v>
      </c>
      <c r="G50" s="639" t="s">
        <v>440</v>
      </c>
      <c r="H50" s="820"/>
      <c r="I50" s="820"/>
      <c r="J50" s="820"/>
      <c r="K50" s="820"/>
      <c r="L50" s="820"/>
      <c r="M50" s="820"/>
    </row>
    <row r="51" spans="1:13">
      <c r="A51" s="810"/>
      <c r="B51" s="810"/>
      <c r="C51" s="810"/>
      <c r="D51" s="813"/>
      <c r="E51" s="817"/>
      <c r="F51" s="824"/>
      <c r="G51" s="639"/>
      <c r="H51" s="821"/>
      <c r="I51" s="821"/>
      <c r="J51" s="821"/>
      <c r="K51" s="821"/>
      <c r="L51" s="821"/>
      <c r="M51" s="821"/>
    </row>
    <row r="52" spans="1:13">
      <c r="A52" s="810"/>
      <c r="B52" s="810"/>
      <c r="C52" s="810"/>
      <c r="D52" s="813"/>
      <c r="E52" s="817"/>
      <c r="F52" s="824"/>
      <c r="G52" s="639"/>
      <c r="H52" s="821"/>
      <c r="I52" s="821"/>
      <c r="J52" s="821"/>
      <c r="K52" s="821"/>
      <c r="L52" s="821"/>
      <c r="M52" s="821"/>
    </row>
    <row r="53" spans="1:13">
      <c r="A53" s="810"/>
      <c r="B53" s="810"/>
      <c r="C53" s="810"/>
      <c r="D53" s="813"/>
      <c r="E53" s="817"/>
      <c r="F53" s="824"/>
      <c r="G53" s="639"/>
      <c r="H53" s="821"/>
      <c r="I53" s="821"/>
      <c r="J53" s="821"/>
      <c r="K53" s="821"/>
      <c r="L53" s="821"/>
      <c r="M53" s="821"/>
    </row>
    <row r="54" spans="1:13">
      <c r="A54" s="810"/>
      <c r="B54" s="810"/>
      <c r="C54" s="810"/>
      <c r="D54" s="813"/>
      <c r="E54" s="817"/>
      <c r="F54" s="824"/>
      <c r="G54" s="639"/>
      <c r="H54" s="821"/>
      <c r="I54" s="821"/>
      <c r="J54" s="821"/>
      <c r="K54" s="821"/>
      <c r="L54" s="821"/>
      <c r="M54" s="821"/>
    </row>
    <row r="55" spans="1:13">
      <c r="A55" s="810"/>
      <c r="B55" s="810"/>
      <c r="C55" s="810"/>
      <c r="D55" s="813"/>
      <c r="E55" s="817"/>
      <c r="F55" s="824"/>
      <c r="G55" s="639"/>
      <c r="H55" s="821"/>
      <c r="I55" s="821"/>
      <c r="J55" s="821"/>
      <c r="K55" s="821"/>
      <c r="L55" s="821"/>
      <c r="M55" s="821"/>
    </row>
    <row r="56" spans="1:13">
      <c r="A56" s="810"/>
      <c r="B56" s="810"/>
      <c r="C56" s="810"/>
      <c r="D56" s="813"/>
      <c r="E56" s="817"/>
      <c r="F56" s="824"/>
      <c r="G56" s="639"/>
      <c r="H56" s="821"/>
      <c r="I56" s="821"/>
      <c r="J56" s="821"/>
      <c r="K56" s="821"/>
      <c r="L56" s="821"/>
      <c r="M56" s="821"/>
    </row>
    <row r="57" spans="1:13">
      <c r="A57" s="810"/>
      <c r="B57" s="810"/>
      <c r="C57" s="810"/>
      <c r="D57" s="814"/>
      <c r="E57" s="818"/>
      <c r="F57" s="824"/>
      <c r="G57" s="639"/>
      <c r="H57" s="821"/>
      <c r="I57" s="821"/>
      <c r="J57" s="821"/>
      <c r="K57" s="821"/>
      <c r="L57" s="821"/>
      <c r="M57" s="821"/>
    </row>
    <row r="58" spans="1:13">
      <c r="A58" s="810"/>
      <c r="B58" s="810"/>
      <c r="C58" s="810"/>
      <c r="D58" s="814"/>
      <c r="E58" s="818"/>
      <c r="F58" s="824"/>
      <c r="G58" s="639"/>
      <c r="H58" s="821"/>
      <c r="I58" s="821"/>
      <c r="J58" s="821"/>
      <c r="K58" s="821"/>
      <c r="L58" s="821"/>
      <c r="M58" s="821"/>
    </row>
    <row r="59" spans="1:13" ht="15.75" thickBot="1">
      <c r="A59" s="811"/>
      <c r="B59" s="811"/>
      <c r="C59" s="811"/>
      <c r="D59" s="815"/>
      <c r="E59" s="819"/>
      <c r="F59" s="825"/>
      <c r="G59" s="637"/>
      <c r="H59" s="822"/>
      <c r="I59" s="822"/>
      <c r="J59" s="822"/>
      <c r="K59" s="822"/>
      <c r="L59" s="822"/>
      <c r="M59" s="822"/>
    </row>
    <row r="60" spans="1:13">
      <c r="A60" s="809">
        <f>'7. Mapa Final'!A60</f>
        <v>6</v>
      </c>
      <c r="B60" s="809" t="str">
        <f>'7. Mapa Final'!B60</f>
        <v>Ofrecer, prometer, entregar, aceptar o solicitar una ventaja indebida para influir o direccionar la evaluación de proponentes en los procesos de selección de contratistas, con el objetivo de favorecer intereses propios o de terceros (Fase precontractual).</v>
      </c>
      <c r="C60" s="809" t="str">
        <f>'7. Mapa Final'!C60</f>
        <v>Incumplimiento de las metas establecidas</v>
      </c>
      <c r="D60" s="812" t="e">
        <f>'7. Mapa Final'!J60</f>
        <v>#DIV/0!</v>
      </c>
      <c r="E60" s="816" t="e">
        <f>'7. Mapa Final'!K60</f>
        <v>#VALUE!</v>
      </c>
      <c r="F60" s="823" t="e">
        <f>'7. Mapa Final'!M60</f>
        <v>#DIV/0!</v>
      </c>
      <c r="G60" s="639" t="s">
        <v>440</v>
      </c>
      <c r="H60" s="820"/>
      <c r="I60" s="820"/>
      <c r="J60" s="820"/>
      <c r="K60" s="820"/>
      <c r="L60" s="820"/>
      <c r="M60" s="820"/>
    </row>
    <row r="61" spans="1:13">
      <c r="A61" s="810"/>
      <c r="B61" s="810"/>
      <c r="C61" s="810"/>
      <c r="D61" s="813"/>
      <c r="E61" s="817"/>
      <c r="F61" s="824"/>
      <c r="G61" s="639"/>
      <c r="H61" s="821"/>
      <c r="I61" s="821"/>
      <c r="J61" s="821"/>
      <c r="K61" s="821"/>
      <c r="L61" s="821"/>
      <c r="M61" s="821"/>
    </row>
    <row r="62" spans="1:13">
      <c r="A62" s="810"/>
      <c r="B62" s="810"/>
      <c r="C62" s="810"/>
      <c r="D62" s="813"/>
      <c r="E62" s="817"/>
      <c r="F62" s="824"/>
      <c r="G62" s="639"/>
      <c r="H62" s="821"/>
      <c r="I62" s="821"/>
      <c r="J62" s="821"/>
      <c r="K62" s="821"/>
      <c r="L62" s="821"/>
      <c r="M62" s="821"/>
    </row>
    <row r="63" spans="1:13">
      <c r="A63" s="810"/>
      <c r="B63" s="810"/>
      <c r="C63" s="810"/>
      <c r="D63" s="813"/>
      <c r="E63" s="817"/>
      <c r="F63" s="824"/>
      <c r="G63" s="639"/>
      <c r="H63" s="821"/>
      <c r="I63" s="821"/>
      <c r="J63" s="821"/>
      <c r="K63" s="821"/>
      <c r="L63" s="821"/>
      <c r="M63" s="821"/>
    </row>
    <row r="64" spans="1:13">
      <c r="A64" s="810"/>
      <c r="B64" s="810"/>
      <c r="C64" s="810"/>
      <c r="D64" s="813"/>
      <c r="E64" s="817"/>
      <c r="F64" s="824"/>
      <c r="G64" s="639"/>
      <c r="H64" s="821"/>
      <c r="I64" s="821"/>
      <c r="J64" s="821"/>
      <c r="K64" s="821"/>
      <c r="L64" s="821"/>
      <c r="M64" s="821"/>
    </row>
    <row r="65" spans="1:13">
      <c r="A65" s="810"/>
      <c r="B65" s="810"/>
      <c r="C65" s="810"/>
      <c r="D65" s="813"/>
      <c r="E65" s="817"/>
      <c r="F65" s="824"/>
      <c r="G65" s="639"/>
      <c r="H65" s="821"/>
      <c r="I65" s="821"/>
      <c r="J65" s="821"/>
      <c r="K65" s="821"/>
      <c r="L65" s="821"/>
      <c r="M65" s="821"/>
    </row>
    <row r="66" spans="1:13">
      <c r="A66" s="810"/>
      <c r="B66" s="810"/>
      <c r="C66" s="810"/>
      <c r="D66" s="813"/>
      <c r="E66" s="817"/>
      <c r="F66" s="824"/>
      <c r="G66" s="639"/>
      <c r="H66" s="821"/>
      <c r="I66" s="821"/>
      <c r="J66" s="821"/>
      <c r="K66" s="821"/>
      <c r="L66" s="821"/>
      <c r="M66" s="821"/>
    </row>
    <row r="67" spans="1:13">
      <c r="A67" s="810"/>
      <c r="B67" s="810"/>
      <c r="C67" s="810"/>
      <c r="D67" s="814"/>
      <c r="E67" s="818"/>
      <c r="F67" s="824"/>
      <c r="G67" s="639"/>
      <c r="H67" s="821"/>
      <c r="I67" s="821"/>
      <c r="J67" s="821"/>
      <c r="K67" s="821"/>
      <c r="L67" s="821"/>
      <c r="M67" s="821"/>
    </row>
    <row r="68" spans="1:13">
      <c r="A68" s="810"/>
      <c r="B68" s="810"/>
      <c r="C68" s="810"/>
      <c r="D68" s="814"/>
      <c r="E68" s="818"/>
      <c r="F68" s="824"/>
      <c r="G68" s="639"/>
      <c r="H68" s="821"/>
      <c r="I68" s="821"/>
      <c r="J68" s="821"/>
      <c r="K68" s="821"/>
      <c r="L68" s="821"/>
      <c r="M68" s="821"/>
    </row>
    <row r="69" spans="1:13" ht="15.75" thickBot="1">
      <c r="A69" s="811"/>
      <c r="B69" s="811"/>
      <c r="C69" s="811"/>
      <c r="D69" s="815"/>
      <c r="E69" s="819"/>
      <c r="F69" s="825"/>
      <c r="G69" s="637"/>
      <c r="H69" s="822"/>
      <c r="I69" s="822"/>
      <c r="J69" s="822"/>
      <c r="K69" s="822"/>
      <c r="L69" s="822"/>
      <c r="M69" s="822"/>
    </row>
    <row r="70" spans="1:13">
      <c r="A70" s="809">
        <f>'7. Mapa Final'!A70</f>
        <v>7</v>
      </c>
      <c r="B70" s="809" t="str">
        <f>'7. Mapa Final'!B70</f>
        <v>Ofrecer, prometer, entregar, aceptar o solicitar una ventaja indebida para influir o direccionar los conceptos en la supervisión técnica en los procesos de contratación con el objetivo de favorecer intereses propios o de terceros.</v>
      </c>
      <c r="C70" s="809" t="str">
        <f>'7. Mapa Final'!C70</f>
        <v>Incumplimiento de las metas establecidas</v>
      </c>
      <c r="D70" s="812" t="e">
        <f>'7. Mapa Final'!J70</f>
        <v>#DIV/0!</v>
      </c>
      <c r="E70" s="816" t="e">
        <f>'7. Mapa Final'!K70</f>
        <v>#VALUE!</v>
      </c>
      <c r="F70" s="823" t="e">
        <f>'7. Mapa Final'!M70</f>
        <v>#DIV/0!</v>
      </c>
      <c r="G70" s="639" t="s">
        <v>440</v>
      </c>
      <c r="H70" s="820"/>
      <c r="I70" s="820"/>
      <c r="J70" s="820"/>
      <c r="K70" s="820"/>
      <c r="L70" s="820"/>
      <c r="M70" s="820"/>
    </row>
    <row r="71" spans="1:13">
      <c r="A71" s="810"/>
      <c r="B71" s="810"/>
      <c r="C71" s="810"/>
      <c r="D71" s="813"/>
      <c r="E71" s="817"/>
      <c r="F71" s="824"/>
      <c r="G71" s="639"/>
      <c r="H71" s="821"/>
      <c r="I71" s="821"/>
      <c r="J71" s="821"/>
      <c r="K71" s="821"/>
      <c r="L71" s="821"/>
      <c r="M71" s="821"/>
    </row>
    <row r="72" spans="1:13">
      <c r="A72" s="810"/>
      <c r="B72" s="810"/>
      <c r="C72" s="810"/>
      <c r="D72" s="813"/>
      <c r="E72" s="817"/>
      <c r="F72" s="824"/>
      <c r="G72" s="639"/>
      <c r="H72" s="821"/>
      <c r="I72" s="821"/>
      <c r="J72" s="821"/>
      <c r="K72" s="821"/>
      <c r="L72" s="821"/>
      <c r="M72" s="821"/>
    </row>
    <row r="73" spans="1:13">
      <c r="A73" s="810"/>
      <c r="B73" s="810"/>
      <c r="C73" s="810"/>
      <c r="D73" s="813"/>
      <c r="E73" s="817"/>
      <c r="F73" s="824"/>
      <c r="G73" s="639"/>
      <c r="H73" s="821"/>
      <c r="I73" s="821"/>
      <c r="J73" s="821"/>
      <c r="K73" s="821"/>
      <c r="L73" s="821"/>
      <c r="M73" s="821"/>
    </row>
    <row r="74" spans="1:13">
      <c r="A74" s="810"/>
      <c r="B74" s="810"/>
      <c r="C74" s="810"/>
      <c r="D74" s="813"/>
      <c r="E74" s="817"/>
      <c r="F74" s="824"/>
      <c r="G74" s="639"/>
      <c r="H74" s="821"/>
      <c r="I74" s="821"/>
      <c r="J74" s="821"/>
      <c r="K74" s="821"/>
      <c r="L74" s="821"/>
      <c r="M74" s="821"/>
    </row>
    <row r="75" spans="1:13">
      <c r="A75" s="810"/>
      <c r="B75" s="810"/>
      <c r="C75" s="810"/>
      <c r="D75" s="813"/>
      <c r="E75" s="817"/>
      <c r="F75" s="824"/>
      <c r="G75" s="639"/>
      <c r="H75" s="821"/>
      <c r="I75" s="821"/>
      <c r="J75" s="821"/>
      <c r="K75" s="821"/>
      <c r="L75" s="821"/>
      <c r="M75" s="821"/>
    </row>
    <row r="76" spans="1:13">
      <c r="A76" s="810"/>
      <c r="B76" s="810"/>
      <c r="C76" s="810"/>
      <c r="D76" s="813"/>
      <c r="E76" s="817"/>
      <c r="F76" s="824"/>
      <c r="G76" s="639"/>
      <c r="H76" s="821"/>
      <c r="I76" s="821"/>
      <c r="J76" s="821"/>
      <c r="K76" s="821"/>
      <c r="L76" s="821"/>
      <c r="M76" s="821"/>
    </row>
    <row r="77" spans="1:13">
      <c r="A77" s="810"/>
      <c r="B77" s="810"/>
      <c r="C77" s="810"/>
      <c r="D77" s="814"/>
      <c r="E77" s="818"/>
      <c r="F77" s="824"/>
      <c r="G77" s="639"/>
      <c r="H77" s="821"/>
      <c r="I77" s="821"/>
      <c r="J77" s="821"/>
      <c r="K77" s="821"/>
      <c r="L77" s="821"/>
      <c r="M77" s="821"/>
    </row>
    <row r="78" spans="1:13">
      <c r="A78" s="810"/>
      <c r="B78" s="810"/>
      <c r="C78" s="810"/>
      <c r="D78" s="814"/>
      <c r="E78" s="818"/>
      <c r="F78" s="824"/>
      <c r="G78" s="639"/>
      <c r="H78" s="821"/>
      <c r="I78" s="821"/>
      <c r="J78" s="821"/>
      <c r="K78" s="821"/>
      <c r="L78" s="821"/>
      <c r="M78" s="821"/>
    </row>
    <row r="79" spans="1:13" ht="15.75" thickBot="1">
      <c r="A79" s="811"/>
      <c r="B79" s="811"/>
      <c r="C79" s="811"/>
      <c r="D79" s="815"/>
      <c r="E79" s="819"/>
      <c r="F79" s="825"/>
      <c r="G79" s="637"/>
      <c r="H79" s="822"/>
      <c r="I79" s="822"/>
      <c r="J79" s="822"/>
      <c r="K79" s="822"/>
      <c r="L79" s="822"/>
      <c r="M79" s="822"/>
    </row>
  </sheetData>
  <mergeCells count="108">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s>
  <conditionalFormatting sqref="A7:B7">
    <cfRule type="containsText" dxfId="31" priority="41" operator="containsText" text="3- Moderado">
      <formula>NOT(ISERROR(SEARCH("3- Moderado",A7)))</formula>
    </cfRule>
    <cfRule type="containsText" dxfId="30" priority="42" operator="containsText" text="6- Moderado">
      <formula>NOT(ISERROR(SEARCH("6- Moderado",A7)))</formula>
    </cfRule>
    <cfRule type="containsText" dxfId="29" priority="43" operator="containsText" text="4- Moderado">
      <formula>NOT(ISERROR(SEARCH("4- Moderado",A7)))</formula>
    </cfRule>
    <cfRule type="containsText" dxfId="28" priority="44" operator="containsText" text="3- Bajo">
      <formula>NOT(ISERROR(SEARCH("3- Bajo",A7)))</formula>
    </cfRule>
    <cfRule type="containsText" dxfId="27" priority="45" operator="containsText" text="4- Bajo">
      <formula>NOT(ISERROR(SEARCH("4- Bajo",A7)))</formula>
    </cfRule>
    <cfRule type="containsText" dxfId="26" priority="46" operator="containsText" text="1- Bajo">
      <formula>NOT(ISERROR(SEARCH("1- Bajo",A7)))</formula>
    </cfRule>
  </conditionalFormatting>
  <conditionalFormatting sqref="A10:E10 A20:E20 A30:E30 A40:E40 A50:E50 A60:E60 A70:E70">
    <cfRule type="containsText" dxfId="25" priority="35" operator="containsText" text="3- Moderado">
      <formula>NOT(ISERROR(SEARCH("3- Moderado",A10)))</formula>
    </cfRule>
    <cfRule type="containsText" dxfId="24" priority="36" operator="containsText" text="6- Moderado">
      <formula>NOT(ISERROR(SEARCH("6- Moderado",A10)))</formula>
    </cfRule>
    <cfRule type="containsText" dxfId="23" priority="37" operator="containsText" text="4- Moderado">
      <formula>NOT(ISERROR(SEARCH("4- Moderado",A10)))</formula>
    </cfRule>
    <cfRule type="containsText" dxfId="22" priority="38" operator="containsText" text="3- Bajo">
      <formula>NOT(ISERROR(SEARCH("3- Bajo",A10)))</formula>
    </cfRule>
    <cfRule type="containsText" dxfId="21" priority="39" operator="containsText" text="4- Bajo">
      <formula>NOT(ISERROR(SEARCH("4- Bajo",A10)))</formula>
    </cfRule>
    <cfRule type="containsText" dxfId="20" priority="40" operator="containsText" text="1- Bajo">
      <formula>NOT(ISERROR(SEARCH("1- Bajo",A10)))</formula>
    </cfRule>
  </conditionalFormatting>
  <conditionalFormatting sqref="C8:F8">
    <cfRule type="containsText" dxfId="19" priority="1" operator="containsText" text="3- Moderado">
      <formula>NOT(ISERROR(SEARCH("3- Moderado",C8)))</formula>
    </cfRule>
    <cfRule type="containsText" dxfId="18" priority="2" operator="containsText" text="6- Moderado">
      <formula>NOT(ISERROR(SEARCH("6- Moderado",C8)))</formula>
    </cfRule>
    <cfRule type="containsText" dxfId="17" priority="3" operator="containsText" text="4- Moderado">
      <formula>NOT(ISERROR(SEARCH("4- Moderado",C8)))</formula>
    </cfRule>
    <cfRule type="containsText" dxfId="16" priority="4" operator="containsText" text="3- Bajo">
      <formula>NOT(ISERROR(SEARCH("3- Bajo",C8)))</formula>
    </cfRule>
    <cfRule type="containsText" dxfId="15" priority="5" operator="containsText" text="4- Bajo">
      <formula>NOT(ISERROR(SEARCH("4- Bajo",C8)))</formula>
    </cfRule>
    <cfRule type="containsText" dxfId="14" priority="6" operator="containsText" text="1- Bajo">
      <formula>NOT(ISERROR(SEARCH("1- Bajo",C8)))</formula>
    </cfRule>
  </conditionalFormatting>
  <conditionalFormatting sqref="D10:D7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7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79">
    <cfRule type="containsText" dxfId="4" priority="15" operator="containsText" text="Moderado">
      <formula>NOT(ISERROR(SEARCH("Moderado",E10)))</formula>
    </cfRule>
  </conditionalFormatting>
  <conditionalFormatting sqref="F10:F79">
    <cfRule type="containsText" dxfId="3" priority="1459" operator="containsText" text="Bajo">
      <formula>NOT(ISERROR(SEARCH("Bajo",F10)))</formula>
    </cfRule>
    <cfRule type="containsText" dxfId="2" priority="1460" operator="containsText" text="Moderado">
      <formula>NOT(ISERROR(SEARCH("Moderado",F10)))</formula>
    </cfRule>
    <cfRule type="containsText" dxfId="1" priority="1461" operator="containsText" text="Alto">
      <formula>NOT(ISERROR(SEARCH("Alto",F10)))</formula>
    </cfRule>
    <cfRule type="containsText" dxfId="0" priority="1462" operator="containsText" text="Extremo">
      <formula>NOT(ISERROR(SEARCH("Extremo",F10)))</formula>
    </cfRule>
    <cfRule type="colorScale" priority="146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AD1AB-FBBB-4642-90A6-E54618D6D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378FC5-9C53-4A0E-B1CC-5094C44FEEF7}">
  <ds:schemaRefs>
    <ds:schemaRef ds:uri="http://purl.org/dc/elements/1.1/"/>
    <ds:schemaRef ds:uri="http://schemas.openxmlformats.org/package/2006/metadata/core-properties"/>
    <ds:schemaRef ds:uri="http://purl.org/dc/dcmitype/"/>
    <ds:schemaRef ds:uri="http://schemas.microsoft.com/office/2006/documentManagement/types"/>
    <ds:schemaRef ds:uri="1f8d7d97-b52e-4e8e-add1-cddb6c7f9c6e"/>
    <ds:schemaRef ds:uri="http://www.w3.org/XML/1998/namespace"/>
    <ds:schemaRef ds:uri="http://schemas.microsoft.com/office/infopath/2007/PartnerControls"/>
    <ds:schemaRef ds:uri="ebe62426-be44-4ac6-b4e7-c6e91301097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E31B3BA-E0EC-4DA6-AD6E-9A6696A39F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1- Presentacion </vt:lpstr>
      <vt:lpstr>Conceptos 37001</vt:lpstr>
      <vt:lpstr>2- Análisis de Contexto</vt:lpstr>
      <vt:lpstr>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lpstr>'Seguimiento 1 Trimestre'!Área_de_impresión</vt:lpstr>
      <vt:lpstr>'Seguimiento 2 Trimestre'!Área_de_impresión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cp:lastPrinted>2024-08-30T22:51:57Z</cp:lastPrinted>
  <dcterms:created xsi:type="dcterms:W3CDTF">2021-04-16T16:11:31Z</dcterms:created>
  <dcterms:modified xsi:type="dcterms:W3CDTF">2025-01-30T23:02:30Z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