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mtovary\Desktop\SIGCMA 2024-\5. MATRIZ DE RIESGOS\Vigencia 2024\CSJ HUILA\4 TO TRIMESTRE\"/>
    </mc:Choice>
  </mc:AlternateContent>
  <workbookProtection workbookAlgorithmName="SHA-512" workbookHashValue="88ehIsMghUZIAQ+oRutKWUH8vdCQhYxAgf/DY+3d0wnu2pLPVFxaPkeDJNztJ9B//KziG6HYx9Akd/8eVli3CQ==" workbookSaltValue="FwFZfK+QNZA6O+6NS93k1g==" workbookSpinCount="100000" lockStructure="1"/>
  <bookViews>
    <workbookView xWindow="0" yWindow="0" windowWidth="28800" windowHeight="12180" tabRatio="898" firstSheet="5" activeTab="13"/>
  </bookViews>
  <sheets>
    <sheet name="1- Presentacion " sheetId="10" r:id="rId1"/>
    <sheet name="Conceptos 37001" sheetId="33" r:id="rId2"/>
    <sheet name="2- Análisis de Contexto" sheetId="36" r:id="rId3"/>
    <sheet name="3-Estrategias" sheetId="35" r:id="rId4"/>
    <sheet name="4- Instructivo Riesgos " sheetId="3" r:id="rId5"/>
    <sheet name="5-. Identificación de Riesgos" sheetId="27" r:id="rId6"/>
    <sheet name="6. Valoración Controles" sheetId="28" r:id="rId7"/>
    <sheet name="7. Mapa Final" sheetId="29" r:id="rId8"/>
    <sheet name="8- Politicas de admiistracion " sheetId="5" r:id="rId9"/>
    <sheet name="9- Matriz de Calor " sheetId="21" r:id="rId10"/>
    <sheet name="Seguimiento 1 Trimestre" sheetId="18" r:id="rId11"/>
    <sheet name="Seguimiento 2 Trimestre" sheetId="30" r:id="rId12"/>
    <sheet name="Seguimiento 3 Trimestre" sheetId="32" r:id="rId13"/>
    <sheet name="Seguimiento 4 Trimestre" sheetId="31" r:id="rId14"/>
  </sheets>
  <externalReferences>
    <externalReference r:id="rId15"/>
    <externalReference r:id="rId16"/>
    <externalReference r:id="rId17"/>
    <externalReference r:id="rId18"/>
    <externalReference r:id="rId19"/>
    <externalReference r:id="rId20"/>
    <externalReference r:id="rId21"/>
  </externalReferences>
  <definedNames>
    <definedName name="_xlnm.Print_Area" localSheetId="2">'2- Análisis de Contexto'!$A$1:$F$85</definedName>
    <definedName name="_xlnm.Print_Area" localSheetId="5">'5-. Identificación de Riesgos'!$A$1:$N$19</definedName>
    <definedName name="_xlnm.Print_Area" localSheetId="6">'6. Valoración Controles'!$A$1:$V$19</definedName>
    <definedName name="_xlnm.Print_Area" localSheetId="7">'7. Mapa Final'!$A$1:$N$19</definedName>
    <definedName name="Data" localSheetId="2">'[1]Tabla de Valoración'!$I$2:$L$5</definedName>
    <definedName name="Data" localSheetId="3">'[2]Tabla de Valoración'!$I$2:$L$5</definedName>
    <definedName name="Data">'[3]Tabla de Valoración'!$I$2:$L$5</definedName>
    <definedName name="Diseño" localSheetId="2">'[1]Tabla de Valoración'!$I$2:$I$5</definedName>
    <definedName name="Diseño" localSheetId="3">'[2]Tabla de Valoración'!$I$2:$I$5</definedName>
    <definedName name="Diseño">'[3]Tabla de Valoración'!$I$2:$I$5</definedName>
    <definedName name="Ejecución" localSheetId="2">'[1]Tabla de Valoración'!$I$2:$L$2</definedName>
    <definedName name="Ejecución" localSheetId="3">'[2]Tabla de Valoración'!$I$2:$L$2</definedName>
    <definedName name="Ejecución">'[3]Tabla de Valoración'!$I$2:$L$2</definedName>
    <definedName name="GEST" localSheetId="2">[4]GESTION!#REF!</definedName>
    <definedName name="GEST">[5]GESTION!#REF!</definedName>
    <definedName name="INV" localSheetId="2">[4]INVERSION!#REF!</definedName>
    <definedName name="INV">[5]INVERSION!#REF!</definedName>
    <definedName name="INV_GEST">#REF!</definedName>
    <definedName name="Posibilidad" localSheetId="2">[6]Hoja2!$H$3:$H$7</definedName>
    <definedName name="Posibilidad" localSheetId="3">[7]Hoja2!$H$3:$H$7</definedName>
    <definedName name="Posibilidad">[7]Hoja2!$H$3:$H$7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18" l="1"/>
  <c r="C50" i="18"/>
  <c r="C50" i="31"/>
  <c r="C40" i="31"/>
  <c r="C50" i="32"/>
  <c r="C40" i="32"/>
  <c r="C50" i="30"/>
  <c r="C40" i="30"/>
  <c r="A50" i="28" l="1"/>
  <c r="A40" i="28"/>
  <c r="A30" i="28"/>
  <c r="A20" i="28"/>
  <c r="A50" i="29"/>
  <c r="A50" i="18" s="1"/>
  <c r="A40" i="29"/>
  <c r="A40" i="18" s="1"/>
  <c r="A30" i="29"/>
  <c r="A30" i="18" s="1"/>
  <c r="D59" i="29"/>
  <c r="D58" i="29"/>
  <c r="D57" i="29"/>
  <c r="D56" i="29"/>
  <c r="D55" i="29"/>
  <c r="D54" i="29"/>
  <c r="D53" i="29"/>
  <c r="D52" i="29"/>
  <c r="D51" i="29"/>
  <c r="D50" i="29"/>
  <c r="B50" i="29"/>
  <c r="B50" i="18" s="1"/>
  <c r="D49" i="29"/>
  <c r="D48" i="29"/>
  <c r="D47" i="29"/>
  <c r="D46" i="29"/>
  <c r="D45" i="29"/>
  <c r="D44" i="29"/>
  <c r="D43" i="29"/>
  <c r="D42" i="29"/>
  <c r="D41" i="29"/>
  <c r="D40" i="29"/>
  <c r="B40" i="29"/>
  <c r="B40" i="18" s="1"/>
  <c r="E39" i="29"/>
  <c r="E38" i="29"/>
  <c r="E37" i="29"/>
  <c r="E36" i="29"/>
  <c r="E35" i="29"/>
  <c r="E34" i="29"/>
  <c r="E33" i="29"/>
  <c r="E32" i="29"/>
  <c r="E31" i="29"/>
  <c r="L30" i="29"/>
  <c r="E30" i="29"/>
  <c r="C30" i="29"/>
  <c r="C30" i="18" s="1"/>
  <c r="B30" i="29"/>
  <c r="B30" i="18" s="1"/>
  <c r="K59" i="27"/>
  <c r="K58" i="27"/>
  <c r="K57" i="27"/>
  <c r="K56" i="27"/>
  <c r="L55" i="27"/>
  <c r="K55" i="27" s="1"/>
  <c r="K54" i="27"/>
  <c r="L53" i="27"/>
  <c r="K53" i="27" s="1"/>
  <c r="K52" i="27"/>
  <c r="L51" i="27"/>
  <c r="K51" i="27" s="1"/>
  <c r="L50" i="27"/>
  <c r="G50" i="27"/>
  <c r="B50" i="28"/>
  <c r="L59" i="28"/>
  <c r="C59" i="28"/>
  <c r="L58" i="28"/>
  <c r="C58" i="28"/>
  <c r="L57" i="28"/>
  <c r="C57" i="28"/>
  <c r="L56" i="28"/>
  <c r="C56" i="28"/>
  <c r="L55" i="28"/>
  <c r="C55" i="28"/>
  <c r="L54" i="28"/>
  <c r="J54" i="28"/>
  <c r="C54" i="28"/>
  <c r="L53" i="28"/>
  <c r="J53" i="28"/>
  <c r="C53" i="28"/>
  <c r="L52" i="28"/>
  <c r="J52" i="28"/>
  <c r="C52" i="28"/>
  <c r="R51" i="28"/>
  <c r="J51" i="28"/>
  <c r="C51" i="28"/>
  <c r="R50" i="28"/>
  <c r="S50" i="28" s="1"/>
  <c r="L50" i="28"/>
  <c r="J50" i="28"/>
  <c r="C50" i="28"/>
  <c r="K50" i="28" l="1"/>
  <c r="B30" i="31"/>
  <c r="B30" i="32"/>
  <c r="B30" i="30"/>
  <c r="C30" i="31"/>
  <c r="C30" i="32"/>
  <c r="C30" i="30"/>
  <c r="B40" i="31"/>
  <c r="B40" i="32"/>
  <c r="B40" i="30"/>
  <c r="B50" i="31"/>
  <c r="B50" i="32"/>
  <c r="B50" i="30"/>
  <c r="A30" i="31"/>
  <c r="A30" i="32"/>
  <c r="A30" i="30"/>
  <c r="A40" i="31"/>
  <c r="A40" i="32"/>
  <c r="A40" i="30"/>
  <c r="A50" i="31"/>
  <c r="A50" i="32"/>
  <c r="A50" i="30"/>
  <c r="I50" i="29"/>
  <c r="H50" i="27"/>
  <c r="F50" i="29" s="1"/>
  <c r="E50" i="29"/>
  <c r="M50" i="27"/>
  <c r="K50" i="27"/>
  <c r="N50" i="27" l="1"/>
  <c r="H50" i="29" s="1"/>
  <c r="G50" i="29"/>
  <c r="C39" i="28"/>
  <c r="C38" i="28"/>
  <c r="C37" i="28"/>
  <c r="C36" i="28"/>
  <c r="C35" i="28"/>
  <c r="C34" i="28"/>
  <c r="J44" i="28"/>
  <c r="J43" i="28"/>
  <c r="R13" i="28"/>
  <c r="R12" i="28"/>
  <c r="R11" i="28"/>
  <c r="J14" i="28" l="1"/>
  <c r="J13" i="28"/>
  <c r="L49" i="28" l="1"/>
  <c r="L30" i="28"/>
  <c r="L31" i="28"/>
  <c r="L32" i="28"/>
  <c r="L33" i="28"/>
  <c r="L34" i="28"/>
  <c r="L35" i="28"/>
  <c r="L36" i="28"/>
  <c r="L37" i="28"/>
  <c r="L38" i="28"/>
  <c r="L39" i="28"/>
  <c r="L40" i="28"/>
  <c r="L42" i="28"/>
  <c r="L43" i="28"/>
  <c r="L44" i="28"/>
  <c r="L45" i="28"/>
  <c r="L46" i="28"/>
  <c r="L47" i="28"/>
  <c r="L48" i="28"/>
  <c r="L40" i="27"/>
  <c r="L41" i="27"/>
  <c r="K41" i="27" s="1"/>
  <c r="L43" i="27"/>
  <c r="K43" i="27" s="1"/>
  <c r="L45" i="27"/>
  <c r="K45" i="27" s="1"/>
  <c r="G40" i="27"/>
  <c r="K42" i="27"/>
  <c r="K44" i="27"/>
  <c r="K46" i="27"/>
  <c r="K47" i="27"/>
  <c r="K48" i="27"/>
  <c r="K49" i="27"/>
  <c r="J22" i="28"/>
  <c r="J23" i="28"/>
  <c r="J24" i="28"/>
  <c r="J12" i="28"/>
  <c r="B40" i="28"/>
  <c r="B30" i="28"/>
  <c r="C40" i="28"/>
  <c r="C41" i="28"/>
  <c r="C42" i="28"/>
  <c r="C43" i="28"/>
  <c r="C44" i="28"/>
  <c r="C45" i="28"/>
  <c r="C46" i="28"/>
  <c r="C47" i="28"/>
  <c r="C48" i="28"/>
  <c r="C49" i="28"/>
  <c r="C30" i="28"/>
  <c r="C31" i="28"/>
  <c r="C32" i="28"/>
  <c r="C33" i="28"/>
  <c r="C24" i="28"/>
  <c r="C25" i="28"/>
  <c r="C26" i="28"/>
  <c r="C27" i="28"/>
  <c r="C28" i="28"/>
  <c r="C29" i="28"/>
  <c r="C21" i="28"/>
  <c r="C22" i="28"/>
  <c r="C23" i="28"/>
  <c r="C20" i="28"/>
  <c r="C15" i="28"/>
  <c r="C16" i="28"/>
  <c r="C17" i="28"/>
  <c r="C18" i="28"/>
  <c r="C19" i="28"/>
  <c r="C14" i="28"/>
  <c r="H40" i="27" l="1"/>
  <c r="E40" i="29"/>
  <c r="M40" i="27"/>
  <c r="K40" i="27"/>
  <c r="N40" i="27" l="1"/>
  <c r="H40" i="29" s="1"/>
  <c r="G40" i="29"/>
  <c r="U50" i="28"/>
  <c r="F40" i="29"/>
  <c r="T50" i="28"/>
  <c r="G20" i="27"/>
  <c r="H20" i="27" s="1"/>
  <c r="K25" i="27"/>
  <c r="K23" i="27"/>
  <c r="L21" i="27"/>
  <c r="K21" i="27" s="1"/>
  <c r="R21" i="28"/>
  <c r="R22" i="28"/>
  <c r="R23" i="28"/>
  <c r="R24" i="28"/>
  <c r="R25" i="28"/>
  <c r="R26" i="28"/>
  <c r="R27" i="28"/>
  <c r="R28" i="28"/>
  <c r="R29" i="28"/>
  <c r="R20" i="28"/>
  <c r="S20" i="28" s="1"/>
  <c r="R30" i="28"/>
  <c r="S30" i="28" s="1"/>
  <c r="G30" i="27"/>
  <c r="H30" i="27" s="1"/>
  <c r="R40" i="28"/>
  <c r="S40" i="28" s="1"/>
  <c r="I40" i="29" s="1"/>
  <c r="R41" i="28"/>
  <c r="L30" i="27"/>
  <c r="K30" i="27" s="1"/>
  <c r="J42" i="28"/>
  <c r="J41" i="28"/>
  <c r="J40" i="28"/>
  <c r="B20" i="28"/>
  <c r="L20" i="28"/>
  <c r="L21" i="28"/>
  <c r="L22" i="28"/>
  <c r="L23" i="28"/>
  <c r="L24" i="28"/>
  <c r="L25" i="28"/>
  <c r="L26" i="28"/>
  <c r="L27" i="28"/>
  <c r="L28" i="28"/>
  <c r="L29" i="28"/>
  <c r="L20" i="29"/>
  <c r="E29" i="29"/>
  <c r="E28" i="29"/>
  <c r="E27" i="29"/>
  <c r="E26" i="29"/>
  <c r="E25" i="29"/>
  <c r="E24" i="29"/>
  <c r="E23" i="29"/>
  <c r="E22" i="29"/>
  <c r="E21" i="29"/>
  <c r="E20" i="29"/>
  <c r="C20" i="29"/>
  <c r="C20" i="18" s="1"/>
  <c r="B20" i="29"/>
  <c r="B20" i="18" s="1"/>
  <c r="A20" i="29"/>
  <c r="A20" i="18" s="1"/>
  <c r="L20" i="27"/>
  <c r="K22" i="27"/>
  <c r="K24" i="27"/>
  <c r="K26" i="27"/>
  <c r="K27" i="27"/>
  <c r="K28" i="27"/>
  <c r="K29" i="27"/>
  <c r="K39" i="27"/>
  <c r="K38" i="27"/>
  <c r="K37" i="27"/>
  <c r="K36" i="27"/>
  <c r="L35" i="27"/>
  <c r="K35" i="27"/>
  <c r="K34" i="27"/>
  <c r="L33" i="27"/>
  <c r="K33" i="27" s="1"/>
  <c r="K32" i="27"/>
  <c r="L31" i="27"/>
  <c r="K31" i="27" s="1"/>
  <c r="L14" i="28"/>
  <c r="L15" i="28"/>
  <c r="L16" i="28"/>
  <c r="L17" i="28"/>
  <c r="L18" i="28"/>
  <c r="L19" i="28"/>
  <c r="L13" i="28"/>
  <c r="L11" i="28"/>
  <c r="G10" i="27"/>
  <c r="H10" i="27" s="1"/>
  <c r="K15" i="27"/>
  <c r="K14" i="27"/>
  <c r="K13" i="27"/>
  <c r="K16" i="27"/>
  <c r="K17" i="27"/>
  <c r="K19" i="27"/>
  <c r="K11" i="27"/>
  <c r="J39" i="28"/>
  <c r="J38" i="28"/>
  <c r="J37" i="28"/>
  <c r="J36" i="28"/>
  <c r="J35" i="28"/>
  <c r="J34" i="28"/>
  <c r="J33" i="28"/>
  <c r="J32" i="28"/>
  <c r="J31" i="28"/>
  <c r="J30" i="28"/>
  <c r="J21" i="28"/>
  <c r="J20" i="28"/>
  <c r="C13" i="28"/>
  <c r="A10" i="28"/>
  <c r="B10" i="28"/>
  <c r="I33" i="5" a="1"/>
  <c r="I33" i="5" s="1"/>
  <c r="C10" i="29"/>
  <c r="C10" i="18" s="1"/>
  <c r="L12" i="28"/>
  <c r="L10" i="28"/>
  <c r="C11" i="28"/>
  <c r="C12" i="28"/>
  <c r="C10" i="28"/>
  <c r="L12" i="27"/>
  <c r="K12" i="27" s="1"/>
  <c r="L18" i="27"/>
  <c r="K18" i="27" s="1"/>
  <c r="L10" i="27"/>
  <c r="K10" i="27" s="1"/>
  <c r="I21" i="5"/>
  <c r="I22" i="5"/>
  <c r="E11" i="29"/>
  <c r="E12" i="29"/>
  <c r="E13" i="29"/>
  <c r="E14" i="29"/>
  <c r="E15" i="29"/>
  <c r="E16" i="29"/>
  <c r="E17" i="29"/>
  <c r="E18" i="29"/>
  <c r="E19" i="29"/>
  <c r="R10" i="28"/>
  <c r="S10" i="28" s="1"/>
  <c r="J11" i="28"/>
  <c r="J10" i="28"/>
  <c r="E10" i="29"/>
  <c r="B10" i="29"/>
  <c r="B10" i="18" s="1"/>
  <c r="A10" i="29"/>
  <c r="A10" i="18" s="1"/>
  <c r="L10" i="29"/>
  <c r="I27" i="5" a="1"/>
  <c r="I27" i="5" l="1"/>
  <c r="K30" i="28"/>
  <c r="A10" i="31"/>
  <c r="A10" i="32"/>
  <c r="A10" i="30"/>
  <c r="B10" i="31"/>
  <c r="B10" i="32"/>
  <c r="B10" i="30"/>
  <c r="C10" i="31"/>
  <c r="C10" i="32"/>
  <c r="C10" i="30"/>
  <c r="A20" i="31"/>
  <c r="A20" i="32"/>
  <c r="A20" i="30"/>
  <c r="B20" i="31"/>
  <c r="B20" i="32"/>
  <c r="B20" i="30"/>
  <c r="C20" i="31"/>
  <c r="C20" i="32"/>
  <c r="C20" i="30"/>
  <c r="T30" i="28"/>
  <c r="J30" i="29" s="1"/>
  <c r="D30" i="18" s="1"/>
  <c r="F30" i="29"/>
  <c r="V50" i="28"/>
  <c r="M50" i="29" s="1"/>
  <c r="F50" i="18" s="1"/>
  <c r="J50" i="29"/>
  <c r="D50" i="18" s="1"/>
  <c r="K50" i="29"/>
  <c r="E50" i="18" s="1"/>
  <c r="L50" i="29"/>
  <c r="M20" i="27"/>
  <c r="G20" i="29" s="1"/>
  <c r="K10" i="28"/>
  <c r="T10" i="28" s="1"/>
  <c r="K40" i="28"/>
  <c r="T40" i="28" s="1"/>
  <c r="J40" i="29" s="1"/>
  <c r="D40" i="18" s="1"/>
  <c r="K20" i="28"/>
  <c r="T20" i="28" s="1"/>
  <c r="M30" i="27"/>
  <c r="N30" i="27" s="1"/>
  <c r="H30" i="29" s="1"/>
  <c r="M10" i="27"/>
  <c r="N10" i="27" s="1"/>
  <c r="H10" i="29" s="1"/>
  <c r="F20" i="29"/>
  <c r="F10" i="29"/>
  <c r="K20" i="27"/>
  <c r="O30" i="27" l="1"/>
  <c r="D40" i="31"/>
  <c r="D40" i="32"/>
  <c r="D40" i="30"/>
  <c r="E50" i="31"/>
  <c r="E50" i="32"/>
  <c r="E50" i="30"/>
  <c r="D50" i="31"/>
  <c r="D50" i="32"/>
  <c r="D50" i="30"/>
  <c r="F50" i="31"/>
  <c r="F50" i="32"/>
  <c r="F50" i="30"/>
  <c r="D30" i="31"/>
  <c r="D30" i="32"/>
  <c r="D30" i="30"/>
  <c r="U40" i="28"/>
  <c r="V40" i="28" s="1"/>
  <c r="M40" i="29" s="1"/>
  <c r="F40" i="18" s="1"/>
  <c r="U30" i="28"/>
  <c r="K30" i="29" s="1"/>
  <c r="E30" i="18" s="1"/>
  <c r="G30" i="29"/>
  <c r="O20" i="27"/>
  <c r="N20" i="27"/>
  <c r="H20" i="29" s="1"/>
  <c r="U20" i="28"/>
  <c r="K20" i="29" s="1"/>
  <c r="E20" i="18" s="1"/>
  <c r="G10" i="29"/>
  <c r="U10" i="28"/>
  <c r="K10" i="29" s="1"/>
  <c r="E10" i="18" s="1"/>
  <c r="O10" i="27"/>
  <c r="J10" i="29"/>
  <c r="D10" i="18" s="1"/>
  <c r="J20" i="29"/>
  <c r="D20" i="18" s="1"/>
  <c r="F40" i="31" l="1"/>
  <c r="F40" i="32"/>
  <c r="F40" i="30"/>
  <c r="D20" i="31"/>
  <c r="D20" i="32"/>
  <c r="D20" i="30"/>
  <c r="D10" i="31"/>
  <c r="D10" i="32"/>
  <c r="D10" i="30"/>
  <c r="E10" i="31"/>
  <c r="E10" i="32"/>
  <c r="E10" i="30"/>
  <c r="E20" i="31"/>
  <c r="E20" i="32"/>
  <c r="E20" i="30"/>
  <c r="E30" i="31"/>
  <c r="E30" i="32"/>
  <c r="E30" i="30"/>
  <c r="K40" i="29"/>
  <c r="E40" i="18" s="1"/>
  <c r="L40" i="29"/>
  <c r="V20" i="28"/>
  <c r="M20" i="29" s="1"/>
  <c r="F20" i="18" s="1"/>
  <c r="V10" i="28"/>
  <c r="M10" i="29" s="1"/>
  <c r="F10" i="18" s="1"/>
  <c r="V30" i="28"/>
  <c r="F10" i="31" l="1"/>
  <c r="F10" i="32"/>
  <c r="F10" i="30"/>
  <c r="F20" i="31"/>
  <c r="F20" i="32"/>
  <c r="F20" i="30"/>
  <c r="E40" i="31"/>
  <c r="E40" i="32"/>
  <c r="E40" i="30"/>
  <c r="M30" i="29"/>
  <c r="F30" i="18" s="1"/>
  <c r="F30" i="31" l="1"/>
  <c r="F30" i="32"/>
  <c r="F30" i="30"/>
  <c r="I37" i="5"/>
  <c r="I36" i="5"/>
  <c r="I35" i="5"/>
  <c r="I34" i="5"/>
  <c r="I31" i="5"/>
  <c r="I30" i="5"/>
  <c r="I29" i="5"/>
  <c r="I28" i="5"/>
</calcChain>
</file>

<file path=xl/comments1.xml><?xml version="1.0" encoding="utf-8"?>
<comments xmlns="http://schemas.openxmlformats.org/spreadsheetml/2006/main">
  <authors>
    <author>NatyT</author>
  </authors>
  <commentList>
    <comment ref="K9" authorId="0" shapeId="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<sst xmlns="http://schemas.openxmlformats.org/spreadsheetml/2006/main" count="807" uniqueCount="527">
  <si>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</si>
  <si>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</si>
  <si>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</si>
  <si>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Misionales</t>
  </si>
  <si>
    <t>REORDENAMIENTO JUDICIAL</t>
  </si>
  <si>
    <t>CONSEJO SUPERIOR DE LA JUDICATURA</t>
  </si>
  <si>
    <t>X</t>
  </si>
  <si>
    <t>CONSEJO SECCIONAL DE LA JUDICATURA</t>
  </si>
  <si>
    <t>DIRECCIÓN SECCIONAL DE ADMINISTRACIÓN JUDICIAL</t>
  </si>
  <si>
    <t>DESPACHO JUDICIAL CERTIFICADO</t>
  </si>
  <si>
    <t>FECHA</t>
  </si>
  <si>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</si>
  <si>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</si>
  <si>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</si>
  <si>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</si>
  <si>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</si>
  <si>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</si>
  <si>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</si>
  <si>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</si>
  <si>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</si>
  <si>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</si>
  <si>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</si>
  <si>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</si>
  <si>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</si>
  <si>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</si>
  <si>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</si>
  <si>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</si>
  <si>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</si>
  <si>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</si>
  <si>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</si>
  <si>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</si>
  <si>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</si>
  <si>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</si>
  <si>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</si>
  <si>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</si>
  <si>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</si>
  <si>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</si>
  <si>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</si>
  <si>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</si>
  <si>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</si>
  <si>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</si>
  <si>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</si>
  <si>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</si>
  <si>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</si>
  <si>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</si>
  <si>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</si>
  <si>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</si>
  <si>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</si>
  <si>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</si>
  <si>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</si>
  <si>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</si>
  <si>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</si>
  <si>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</si>
  <si>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</si>
  <si>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</si>
  <si>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</si>
  <si>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</si>
  <si>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</si>
  <si>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</si>
  <si>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</si>
  <si>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</si>
  <si>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</si>
  <si>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</si>
  <si>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</si>
  <si>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</si>
  <si>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</si>
  <si>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</si>
  <si>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</si>
  <si>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</si>
  <si>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</si>
  <si>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</si>
  <si>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</si>
  <si>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</si>
  <si>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</si>
  <si>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</si>
  <si>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</si>
  <si>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</si>
  <si>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</si>
  <si>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</si>
  <si>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</si>
  <si>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</si>
  <si>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</si>
  <si>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</si>
  <si>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</si>
  <si>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</si>
  <si>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</si>
  <si>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</si>
  <si>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</si>
  <si>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</si>
  <si>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</si>
  <si>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</si>
  <si>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</si>
  <si>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</si>
  <si>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</si>
  <si>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</si>
  <si>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</si>
  <si>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</si>
  <si>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</si>
  <si>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</si>
  <si>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</si>
  <si>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</si>
  <si>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</si>
  <si>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</si>
  <si>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</si>
  <si>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</si>
  <si>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</si>
  <si>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</si>
  <si>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</si>
  <si>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</si>
  <si>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</si>
  <si>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</si>
  <si>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</si>
  <si>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</si>
  <si>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</si>
  <si>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</si>
  <si>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</si>
  <si>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</si>
  <si>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</si>
  <si>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</si>
  <si>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</si>
  <si>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</si>
  <si>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</si>
  <si>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</si>
  <si>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</si>
  <si>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</si>
  <si>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</si>
  <si>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</si>
  <si>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</si>
  <si>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</si>
  <si>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</si>
  <si>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</si>
  <si>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</si>
  <si>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</si>
  <si>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</si>
  <si>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</si>
  <si>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</si>
  <si>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</si>
  <si>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</si>
  <si>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</si>
  <si>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</si>
  <si>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</si>
  <si>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</si>
  <si>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</si>
  <si>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</si>
  <si>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</si>
  <si>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</si>
  <si>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</si>
  <si>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</si>
  <si>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</si>
  <si>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</si>
  <si>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</si>
  <si>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</si>
  <si>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</si>
  <si>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 xml:space="preserve"> </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</si>
  <si>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</si>
  <si>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</si>
  <si>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</si>
  <si>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</si>
  <si>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</si>
  <si>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</si>
  <si>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</si>
  <si>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</si>
  <si>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</si>
  <si>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</si>
  <si>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</si>
  <si>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</si>
  <si>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</si>
  <si>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</si>
  <si>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</si>
  <si>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</si>
  <si>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</si>
  <si>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</si>
  <si>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</si>
  <si>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</si>
  <si>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</si>
  <si>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</si>
  <si>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</si>
  <si>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</si>
  <si>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</si>
  <si>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</si>
  <si>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</si>
  <si>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</si>
  <si>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</si>
  <si>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</si>
  <si>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</si>
  <si>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</si>
  <si>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</si>
  <si>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</si>
  <si>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</si>
  <si>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</si>
  <si>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</si>
  <si>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</si>
  <si>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</si>
  <si>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</si>
  <si>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</si>
  <si>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</si>
  <si>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</si>
  <si>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</si>
  <si>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</si>
  <si>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</si>
  <si>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</si>
  <si>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</si>
  <si>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</si>
  <si>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</si>
  <si>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</si>
  <si>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</si>
  <si>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</si>
  <si>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</si>
  <si>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</si>
  <si>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</si>
  <si>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</si>
  <si>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</si>
  <si>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</si>
  <si>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</si>
  <si>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</si>
  <si>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</si>
  <si>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</si>
  <si>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</si>
  <si>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</si>
  <si>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</si>
  <si>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</si>
  <si>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</si>
  <si>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</si>
  <si>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</si>
  <si>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</si>
  <si>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</si>
  <si>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</si>
  <si>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</si>
  <si>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</si>
  <si>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</si>
  <si>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</si>
  <si>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</si>
  <si>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</si>
  <si>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</si>
  <si>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</si>
  <si>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</si>
  <si>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</si>
  <si>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</si>
  <si>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</si>
  <si>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</si>
  <si>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</si>
  <si>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</si>
  <si>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</si>
  <si>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</si>
  <si>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</si>
  <si>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</si>
  <si>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</si>
  <si>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</si>
  <si>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</si>
  <si>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</si>
  <si>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</si>
  <si>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</si>
  <si>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</si>
  <si>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</si>
  <si>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</si>
  <si>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</si>
  <si>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</si>
  <si>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</si>
  <si>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</si>
  <si>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</si>
  <si>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</si>
  <si>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</si>
  <si>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</si>
  <si>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Mejorar el acceso al servicio de justicia, a partir del análisis geográfico, social, económico, estadístico y administrativo de los despachos judiciales del país, bajo parámetros de racionalidad y conforme con las necesidades de la sociedad para fortalecer el aparato de justicia dando cumplimiento al marco del sistema de gestión de calidad, medio ambiente, salud y seguridad en el trabajo, mediante la creación, supresión, transformación de despachos judiciales y/o mediante el ajuste de las plantas de personal.</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</si>
  <si>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</si>
  <si>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</si>
  <si>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</si>
  <si>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</si>
  <si>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</si>
  <si>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</si>
  <si>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</si>
  <si>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</si>
  <si>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</si>
  <si>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</si>
  <si>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</si>
  <si>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</si>
  <si>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</si>
  <si>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</si>
  <si>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</si>
  <si>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</si>
  <si>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</si>
  <si>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</si>
  <si>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</si>
  <si>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</si>
  <si>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 xml:space="preserve">Entrega de información inexacta o desactualizada a usuarios  y partes interesadas </t>
  </si>
  <si>
    <t xml:space="preserve"> Registro errado o incompleto de la información solicitada y/o entregada de las propuestas de reordenamiento.</t>
  </si>
  <si>
    <t>1. Información estadística errada o insuficiente.</t>
  </si>
  <si>
    <t>Afectación de reputacion,imagén,  credibilidad, satisfacción de usuarios y PI</t>
  </si>
  <si>
    <t xml:space="preserve">De la entidad, seccional, despachos a nivel departamental </t>
  </si>
  <si>
    <t>2. Falta de inducción, entrenamiento yo capacitación del personal encargado de elaborar las propuestas de reordenamiento y descongestión</t>
  </si>
  <si>
    <t>3.Falta de presupuesto asignado para medidas especiales.</t>
  </si>
  <si>
    <t>5.Alto volumen de carga laboral</t>
  </si>
  <si>
    <t>Desacierto</t>
  </si>
  <si>
    <t>Equivocación o error en la toma de decisiones, respecto a las acciones adoptadas para reordenar o descongestionar el aparato de justicia causada por información estadística errada o insuficiente desgaste administrativo.</t>
  </si>
  <si>
    <t xml:space="preserve">De la entidad y sector justicia a nivel nacional </t>
  </si>
  <si>
    <t xml:space="preserve">2. Falta de inducción, entrenamiento yo capacitación del personal encargado de elaborar las propuestas de reordenamiento y descongestión. </t>
  </si>
  <si>
    <t>3.Falta de presupuesto asignado para medidas especiales</t>
  </si>
  <si>
    <t>4. Insuficiente personal para realizar las funciones asignadas, desbordando la capacidad de respuesta por parte de la Unidad.</t>
  </si>
  <si>
    <t xml:space="preserve">Recibir dádivas o beneficios a nombre propio o de terceros para, no entregar o entregar información privilegiada o confidencial </t>
  </si>
  <si>
    <t xml:space="preserve">Posibilidad de actos indebidos de  los servidores judiciales debido a  la carencia en transparencia, etica y valores </t>
  </si>
  <si>
    <t xml:space="preserve">1.Insuficientes programas de capacitación para la toma de conciencia debido al desconocimiento de l ley antisoborno (ISO 37001:2016), Plan Anticorrupción y  de los  valores y principios propios de la entidad.
</t>
  </si>
  <si>
    <t xml:space="preserve">PARA LOS RIESGOS DE CORRUPCIÓN POR POLÍTICA EL IMPACTO SIEMPRE SERÁ MAYOR O CATASTRÓFICO Y SU REDACCIÓN  DEBE CONSERVAR EL MODELO PROPUESTO </t>
  </si>
  <si>
    <t xml:space="preserve">2. Desconocimiento y no aplicación del Código de Ética y Buen Gobierno.    
</t>
  </si>
  <si>
    <t>3.Carencia de compromiso  y transparencia de los servidores judiciales</t>
  </si>
  <si>
    <t>4.Deficiencia de  controles en el trámite  de los documentos</t>
  </si>
  <si>
    <t xml:space="preserve">5. No aplicación adecuada de los procedimientos de control </t>
  </si>
  <si>
    <t>Incumplimiento o demora en entrega de Documentos (Propuestas, Respuestas  a Peticiones, Informes</t>
  </si>
  <si>
    <t>El incumplimiento o demora en la presentación de propuestas de reordenamiento o descongestión, o dar respuesta a solicitudes,  al no realizar las actividades encomendadas, propias del proceso de reordenamiento judicial, generando congestión en los despachos judiciales que ocasionan demandas judiciales.</t>
  </si>
  <si>
    <t xml:space="preserve">1.Bandeja  SIGOBius sin tramitar </t>
  </si>
  <si>
    <t>2.Demora en el reparto de la solicitud.</t>
  </si>
  <si>
    <t xml:space="preserve">3.	Múltiples puntos de entrada de Correspondencia.
 </t>
  </si>
  <si>
    <t>4.Inadecuada evaluación de los requisitos y factores que justifican emitir concepto favorable o desfavorable para las solicitudes de traslados presentadas por funcionarios y empleados</t>
  </si>
  <si>
    <t>Ofrecer, prometer, entregar, aceptar o solicitar una ventaja indebida para buscar agilizar la creación de cargos,  traslados,  transformación  o  supresión de cargos o   en busca de un beneficio propio o de terceros</t>
  </si>
  <si>
    <t xml:space="preserve">Manejo inadecuado de la información para  favorecer a terceros en la creación de cargos,  traslados,  transformación  o  supresión de cargos o   en busca de un beneficio propio o de tercero </t>
  </si>
  <si>
    <t>1. Falta de ética de los servidores públicos (Debilidades en principios y valores)</t>
  </si>
  <si>
    <t>2. Falta de ética de terceros interesados  (Debilidades principios y valores)</t>
  </si>
  <si>
    <t>Afectación Económica</t>
  </si>
  <si>
    <t>Afectación al presupuesto  en un valor  &lt;1% y ≥5%.</t>
  </si>
  <si>
    <t xml:space="preserve">3.Debilidades en los controles de los procedimientos para atender propuestas de reordenamiento y descongestión </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</si>
  <si>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</si>
  <si>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</si>
  <si>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</si>
  <si>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</si>
  <si>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</si>
  <si>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</si>
  <si>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</si>
  <si>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</si>
  <si>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</si>
  <si>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</si>
  <si>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</si>
  <si>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</si>
  <si>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</si>
  <si>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</si>
  <si>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</si>
  <si>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</si>
  <si>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</si>
  <si>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SI</t>
  </si>
  <si>
    <t>Toma de decisiones soportada en información suministrada por el proceso de Gestión estadística</t>
  </si>
  <si>
    <t xml:space="preserve">Validación de la Información frente a reportes </t>
  </si>
  <si>
    <t xml:space="preserve">Divulgación de la norma ISO 37001:2016, Plan de Anticorrupción  formación en valores y principios propios de la entidad </t>
  </si>
  <si>
    <t>Divulgación del Código de Etica de Buen Gobierno a traves de la  página web de la Rama Judicial</t>
  </si>
  <si>
    <t>Divulgación del Plan Anticorrupción y de Atención al Ciudadano.</t>
  </si>
  <si>
    <t>Informes de Gestión seguimiento a la contratación, rendición de cuentas, Auditorias Internas, Externas de Control Interno y de entes de control.</t>
  </si>
  <si>
    <t>Monitoreo y control por medio de las Auditorias Internas, Externas de Control Interno y de entes de control</t>
  </si>
  <si>
    <t>Monitoreo las comunicaciones internas de la Sala del Consejo Superior de la Judicatura para ajustes a documentos.</t>
  </si>
  <si>
    <t>Seguimiento a los indicadores de gestión</t>
  </si>
  <si>
    <t>Revisión permanente del sistema de correspondencia SIGOBIUS</t>
  </si>
  <si>
    <t>Revisión permanente a la bandeja de entrada de correspondencia en el correo institucional y realizar la asignación de correspondencia a diario</t>
  </si>
  <si>
    <t>Realizar de programas de formación, capacitación y sensibilización en temas de probidad y ética de lo público.</t>
  </si>
  <si>
    <t xml:space="preserve">Socializar el SGAS del Consejo Superior de la Judicatura. </t>
  </si>
  <si>
    <t>1. Ejercer el control preventivo a la  estructuración y presentación  de respuestas de respuestas  y  popuestas de creación e implementación de medidas de reordenamiento judicial
2.  Sustentar las medidas en información suministrada por el proceso de gestión estadística, contextos sociales y/o datos oficiales de otras entidades del sistema de justicia.
3. Establecer parámetros con base en metodologías y criterios objetivos
4. Elaborar documentos técnicos a través de equipos interdisciplinarios
5. Presentar los documentos técnicos que analizan la viabilidad de la creación cargos conforme los procedimientos establecidos</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</si>
  <si>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</si>
  <si>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</si>
  <si>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</si>
  <si>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</si>
  <si>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</si>
  <si>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</si>
  <si>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</si>
  <si>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</si>
  <si>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</si>
  <si>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</si>
  <si>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</si>
  <si>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</si>
  <si>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</si>
  <si>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</si>
  <si>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Incumplimiento de las metas establecidas</t>
  </si>
  <si>
    <t>Aceptar el riesgo</t>
  </si>
  <si>
    <t>Evitar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</si>
  <si>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</si>
  <si>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</si>
  <si>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</si>
  <si>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</si>
  <si>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</si>
  <si>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</si>
  <si>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</si>
  <si>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</si>
  <si>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</si>
  <si>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</si>
  <si>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</si>
  <si>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</si>
  <si>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</si>
  <si>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</si>
  <si>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</si>
  <si>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</si>
  <si>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</si>
  <si>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</si>
  <si>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</si>
  <si>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</si>
  <si>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</si>
  <si>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</si>
  <si>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</si>
  <si>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 xml:space="preserve">De un área del nivel central, seccional o despacho judicial </t>
  </si>
  <si>
    <t>Menor</t>
  </si>
  <si>
    <t xml:space="preserve">De la entidad, seccional, despachos a nivel local o municipal </t>
  </si>
  <si>
    <t>Moderado</t>
  </si>
  <si>
    <t>Mayor</t>
  </si>
  <si>
    <t>Interrupción o afectación en la prestación del servicio judicial</t>
  </si>
  <si>
    <t>Catastrófico</t>
  </si>
  <si>
    <t xml:space="preserve">De la entidad y sector justicia a nivel internacional </t>
  </si>
  <si>
    <t>Afectación al presupuesto en un valor ≥0,5%.</t>
  </si>
  <si>
    <t>Afectación al presupuesto en un valor &lt;0,5% y ≥1%.</t>
  </si>
  <si>
    <t>Afectación al  presupuesto en un valor  &lt;5% y  ≥20%.</t>
  </si>
  <si>
    <t>Afectación al presupuesto en un valor ≥50%.</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</si>
  <si>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</si>
  <si>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</si>
  <si>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</si>
  <si>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</si>
  <si>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</si>
  <si>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</si>
  <si>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</si>
  <si>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 xml:space="preserve">Entre  97 a 144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</si>
  <si>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</si>
  <si>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</si>
  <si>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</si>
  <si>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</si>
  <si>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</si>
  <si>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</si>
  <si>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</si>
  <si>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</si>
  <si>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</si>
  <si>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</si>
  <si>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</si>
  <si>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</si>
  <si>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</si>
  <si>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</si>
  <si>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</si>
  <si>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</si>
  <si>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</si>
  <si>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</si>
  <si>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</si>
  <si>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</si>
  <si>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Alta
4</t>
  </si>
  <si>
    <t>Alto</t>
  </si>
  <si>
    <t>Reducir (Compartir),Reducir(Mitigar), Evitar</t>
  </si>
  <si>
    <t>Reducir (Mitigar)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</si>
  <si>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</si>
  <si>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</si>
  <si>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</si>
  <si>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</si>
  <si>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</si>
  <si>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</si>
  <si>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</si>
  <si>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</si>
  <si>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</si>
  <si>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</si>
  <si>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</si>
  <si>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</si>
  <si>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</si>
  <si>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</si>
  <si>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</si>
  <si>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</si>
  <si>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</si>
  <si>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</si>
  <si>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</si>
  <si>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</si>
  <si>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</si>
  <si>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</si>
  <si>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</si>
  <si>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</si>
  <si>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</si>
  <si>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</si>
  <si>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</si>
  <si>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</si>
  <si>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</si>
  <si>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</si>
  <si>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</si>
  <si>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</si>
  <si>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</si>
  <si>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</si>
  <si>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</si>
  <si>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</si>
  <si>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</si>
  <si>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</si>
  <si>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Nivel Central y Seccional</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</si>
  <si>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</si>
  <si>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</si>
  <si>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</si>
  <si>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</si>
  <si>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</si>
  <si>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</si>
  <si>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</si>
  <si>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</si>
  <si>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</si>
  <si>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</si>
  <si>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</si>
  <si>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</si>
  <si>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</si>
  <si>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ANÁLISIS DEL RESULTADO FINAL 
2 TRIMESTRE</t>
  </si>
  <si>
    <t>ANÁLISIS DEL RESULTADO FINAL 
3 TRIMESTRE</t>
  </si>
  <si>
    <t>ANÁLISIS DEL RESULTADO FINAL 
4 TRIMESTRE</t>
  </si>
  <si>
    <t>CONSEJO SECCIONAL DE LA JUDICATURA DEL HUILA</t>
  </si>
  <si>
    <t>Mejorar el acceso al servicio de justicia, a partir del análisis geográfico, social, económico, estadístico y administrativo de los despachos judiciales del país, bajo parámetros de racionalidad y conforme con las necesidades de la sociedad para fortalecer el aparato de justicia dando cumplimiento al marco del sistema de gestión de calidad, medio ambiente, salud y seguridad en el trabajo y antisoborno mediante la creación, supresión, transformación de despachos judiciales y/o mediante el ajuste de las plantas de personal.</t>
  </si>
  <si>
    <t xml:space="preserve">4. Insuficiente personal para realizar las funciones asignadas, desbordando la capacidad de respuesta por parte de la Unidad.  </t>
  </si>
  <si>
    <t>CONSEJO SECCIONAL DE LA JUDICATURA DEL HUILA / DIRECCIÓN EJECUTIVA SECCIONAL DE ADMINISTRACIÓN JUDICIAL NEIVA</t>
  </si>
  <si>
    <t xml:space="preserve">CONSEJO SECCIONAL DE LA JUDICATURA DEL HUILA </t>
  </si>
  <si>
    <t>N.A</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</si>
  <si>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</si>
  <si>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ley 2213 de 2022</t>
  </si>
  <si>
    <t>Presupuesto insuficiente asignado para  la vigencia 2024 de la Rama Judicial</t>
  </si>
  <si>
    <t>CÓDIGO
F-ESG-10</t>
  </si>
  <si>
    <t xml:space="preserve">ELABORÓ
LIDER DEL PROCESO </t>
  </si>
  <si>
    <t xml:space="preserve">REVISÓ
COORDINACIÓN NACIONAL DEL SIGCMA </t>
  </si>
  <si>
    <t>APROBÓ
COMITÉ NACIONAL DEL SIGCMA</t>
  </si>
  <si>
    <t>VERSIÓN
02</t>
  </si>
  <si>
    <t>FECHA
06/11/2023</t>
  </si>
  <si>
    <t>FECHA
12/12/2023</t>
  </si>
  <si>
    <t>FECHA
13/12/2023</t>
  </si>
  <si>
    <t>MISIONAL: 
REORDENAMIENTO JUDICIAL</t>
  </si>
  <si>
    <t>Asignación de cargos de descongestión para apoyar en los procesos y actividades relacionadas con el proceso de Administración de Reordenamiento Judicial.</t>
  </si>
  <si>
    <t>Redistribución de las funciones asignadas al personal de la  secretaría de la corporación</t>
  </si>
  <si>
    <t>Redistribución de las funciones asignados al personal de la Secretaría</t>
  </si>
  <si>
    <t>Realizar el análisis, validación y evaluación de la información a través de herramientas informáticas  diseñado por la Secretaría para realizar el respectivo seguimiento al proceso; y verificación y revisión a los actos administrativos que se proyecten relacionados con este procedimiento con el fin de evitar errores.</t>
  </si>
  <si>
    <t>Análisis de la información estadística en reuniones de Sala del Consejo Seccional para determinar la viabilidad de redistribuir cargas o empleados entre los despachos judiciales.</t>
  </si>
  <si>
    <t>Magistrado del Consejo Seccional de la Judicatura periodicidad permanente.
Conforme a los lineamientos en Identificar las necesidades de reordenamiento del despacho judicial</t>
  </si>
  <si>
    <t>Los acuerdos son publicados a través de la página Web de la Rama Judicial y se le comunica a los despachos judiciales involucrados en las medidas judiciales y las medidas de reordenamiento adoptadas por la Corporación</t>
  </si>
  <si>
    <t>Magistrado del Consejo Seccional de la Judicatura y del profesional especializado en el manejo del SIERJU, periodicidad permanente.
Conforme a los lineamientos, se realiza mediante la revisión de la situación atual del acceso y cobertura de los despachos judiciales. 
Los acuerdos son publicados a través de la página Web de la Rama Judicial y se le comunica a los despachos judiciales involucrados en las medidas judiciales y las medidas de reordenamiento adoptadas por la Corporación</t>
  </si>
  <si>
    <t>MATRIZ DE RIESGOS</t>
  </si>
  <si>
    <r>
      <rPr>
        <b/>
        <sz val="10"/>
        <rFont val="Calibri"/>
        <family val="2"/>
        <scheme val="minor"/>
      </rPr>
      <t xml:space="preserve">Durante el tercer trimestre, No se materializó el Riesgo. </t>
    </r>
    <r>
      <rPr>
        <sz val="10"/>
        <rFont val="Calibri"/>
        <family val="2"/>
        <scheme val="minor"/>
      </rPr>
      <t xml:space="preserve">
Se realizaron las siguientes actividades:
Mediante oficios CSJHUOP24-1101 de 13 de agosto se rindió informe de julio, con oficio CSJHUOP24-1386 de 11 de septiembre se rindió el informe de agosto y con oficio                          CSJHUOP24-1525 de 9 de octubre.</t>
    </r>
  </si>
  <si>
    <t>Analizar y estudiar el comportamiento estadístico y de talento humano, por especialidad, para determinar las necesidades de reordenamiento en el Distrito Judicial de Neiva y formular ante el Consejo Superior de la Judicatura la propuesta  de reordenamiento del mapa judicial.</t>
  </si>
  <si>
    <r>
      <rPr>
        <b/>
        <sz val="10"/>
        <rFont val="Calibri"/>
        <family val="2"/>
        <scheme val="minor"/>
      </rPr>
      <t xml:space="preserve">Durante el cuarto trimestre, No se materializó el Riesgo. </t>
    </r>
    <r>
      <rPr>
        <sz val="10"/>
        <rFont val="Calibri"/>
        <family val="2"/>
        <scheme val="minor"/>
      </rPr>
      <t xml:space="preserve">
Para el cuarto trimestre se realizarón las siguientes  propuestas de reordenamiento y/o descongestión a la UDAE , mediante los siguientes oficios:
CSJHUOP24-1510 DEL 4 Octubre 2024, " Informe de necesidades Distrito Judicial de Neiva" 
CSJHUOP24-1578 DEL 17 Octubre 2024, "Necesidades transitorias 2025”, justificación de las necesidades transitorias que deben incluirse o continuarse para el año 2025, en el Distrito Judicial de Neiva (i)n cargo de profesional universitario grado 11 para el Consejo Seccional de la Judicatura del Huila, (ii)  Un Juzgado Penal del Circuito en Pitalito, (iii) Un cargo de oficial mayor o sustanciador en cada uno de los despachos de Magistrados del Tribunal Superior Sala, Civil, Familia, Laboral de Neiva, (iv) Un Juzgado Civil Municipal de Neiva, (v) Un cargo de oficial mayor en cada uno de los Juzgados Penales del Circuito de Neiva,(vi) Un cargo de asistente administrativo grado 06 Centro de Servicios Administrativos para los Juzgados de Ejecución de Penas y Medidas de Seguridad. (vii) Un cargo de oficial mayor o sustanciador en cada uno de los Juzgados Penales Municipales con Funciones Mixtas de Pitalito y Garzón, (viii) Un oficial mayor o Juzgado 08 de Pequeñas Causas y Competencias Múltiples de Neiva .
CSJHUOP24-1578 17 de octubre de 2024,  “Informe de necesidades del Consejo Seccional de la Judicatura Huila” , en la que se solicitan dos (2)  cargos para el Consejo Seccional de la Judicatura del Huila de Profesional universitario
grado 11,Secretario y Técnico en Sistemas Grado 11  que se requieren de carácter permanente, o en su defecto de manera transitoria.</t>
    </r>
  </si>
  <si>
    <t>Hacer control y Seguimiento a las medidas de reordenamiento y de descongestión implementadas por el Consejo Superior de la Judicatura</t>
  </si>
  <si>
    <r>
      <rPr>
        <b/>
        <sz val="10"/>
        <rFont val="Calibri"/>
        <family val="2"/>
        <scheme val="minor"/>
      </rPr>
      <t xml:space="preserve">Durante el cuarto trimestre, No se materializó el Riesgo. </t>
    </r>
    <r>
      <rPr>
        <sz val="10"/>
        <rFont val="Calibri"/>
        <family val="2"/>
        <scheme val="minor"/>
      </rPr>
      <t xml:space="preserve">
Para este trimestre se emitierón los siguientes oficios:
CSJHUOP24-1711 de 14 de noviembre se rindió informe corfrespondiente al mes de octubre
CSJHUOP24-1867 de 10 de diciembre,  se rindió el informe de noviembre.
CSJHUOP24-1902 de 20 de diciembre se rindio el informe de las medidas de descongestion que finalizaron en diciembre.
CSJHUOP24-11 de 08 de enero 2025, se rindio informe de las medidas de deswcdongestion que finalizaron el 31 de diciembre del 2024.</t>
    </r>
  </si>
  <si>
    <r>
      <rPr>
        <b/>
        <sz val="10"/>
        <rFont val="Calibri"/>
        <family val="2"/>
        <scheme val="minor"/>
      </rPr>
      <t xml:space="preserve">Durante el tercer trimestre, No se materializó el Riesgo. </t>
    </r>
    <r>
      <rPr>
        <sz val="10"/>
        <rFont val="Calibri"/>
        <family val="2"/>
        <scheme val="minor"/>
      </rPr>
      <t xml:space="preserve">
Mediante oficios CSJHUOP24-1101 de 13 de agosto se rindió informe de julio, con oficio CSJHUOP24-1386 de 11 de septiembre se rindió el informe de agosto y con oficio   CSJHUOP24-1525 de 9 de octubre se rindió del mes de septiembre.</t>
    </r>
  </si>
  <si>
    <r>
      <rPr>
        <b/>
        <sz val="10"/>
        <rFont val="Calibri"/>
        <family val="2"/>
        <scheme val="minor"/>
      </rPr>
      <t xml:space="preserve">Durante el segundo  trimestre, No se materializó el Riesgo. 
</t>
    </r>
    <r>
      <rPr>
        <sz val="10"/>
        <rFont val="Calibri"/>
        <family val="2"/>
        <scheme val="minor"/>
      </rPr>
      <t>Oficio CSJHUOP24-607 de 9  de abril de 2024 informe inicial de febrero y marzo respecto del Juzgado Administrativo Transitorio de Neiva.
Por otra parte los informes de las medidas de descongestión bimensual creadas como  el Juzgado Administrativo Transitorio de descongestión, el Escribiente de la Comisión Seccional de Disciplina y los Profesionales grado 11 del Consejo Seccional de la Judicatura del Huila se han venido presentado en enlace forms establecidos en los acuerdos de creación.</t>
    </r>
  </si>
  <si>
    <r>
      <rPr>
        <b/>
        <sz val="10"/>
        <color theme="1"/>
        <rFont val="Calibri"/>
        <family val="2"/>
        <scheme val="minor"/>
      </rPr>
      <t xml:space="preserve">Durante el primer trimestre, No se materializó el Riesgo. 
</t>
    </r>
    <r>
      <rPr>
        <sz val="10"/>
        <color theme="1"/>
        <rFont val="Calibri"/>
        <family val="2"/>
        <scheme val="minor"/>
      </rPr>
      <t>Para el periodo comprendido, no se habian implementado medidas en el Distrito Medidas de descongestión</t>
    </r>
  </si>
  <si>
    <r>
      <rPr>
        <b/>
        <sz val="10"/>
        <color theme="1"/>
        <rFont val="Calibri"/>
        <family val="2"/>
        <scheme val="minor"/>
      </rPr>
      <t xml:space="preserve">Durante el primer trimestre, No se materializó el Riesgo. </t>
    </r>
    <r>
      <rPr>
        <sz val="10"/>
        <color theme="1"/>
        <rFont val="Calibri"/>
        <family val="2"/>
        <scheme val="minor"/>
      </rPr>
      <t xml:space="preserve">
El Consejo Seccional de la Judicatura del Huila, durante el primer trimestre de 2024 no solicitó ninguna medida de Reordenamiento. El Consejo Superior de la Judicatura, 2024 creo unos despachos y cargos de carácter permanente para el Distrito Judicial de Neiva, con fecha 19 de diciembre del 2023 y que tiene vigencia a partir del 11 de enero del 2024.
A continuación, se relacionan los Acuerdos creados por:
• PCSJA24-12124: Juzgados y Tribunales de la Jurisdicción Ordinaria.
• PCSJA23-12125: Jurisdicción de lo contencioso administrativo.
• PCSJA23-12126: Comisiones Seccionales de Disciplina Judicial.
• PCSJA23-12131:  Reorganización de unas unidades técnicas.</t>
    </r>
  </si>
  <si>
    <r>
      <rPr>
        <b/>
        <sz val="10"/>
        <rFont val="Calibri"/>
        <family val="2"/>
        <scheme val="minor"/>
      </rPr>
      <t xml:space="preserve">Durante el segundo trimestre, No se materializó el Riesgo. </t>
    </r>
    <r>
      <rPr>
        <sz val="10"/>
        <rFont val="Calibri"/>
        <family val="2"/>
        <scheme val="minor"/>
      </rPr>
      <t xml:space="preserve">
Para este trimestre, No se presentó ninguna propuesta de reordenamiento ante el consejo seccional de la Judicatura del Huila.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</si>
</sst>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240A]d&quot; de &quot;mmmm&quot; de &quot;yyyy;@"/>
    <numFmt numFmtId="165" formatCode="0.0"/>
  </numFmts>
  <fonts count="94">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color theme="1"/>
      <name val="Arial"/>
      <family val="2"/>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4"/>
      <color theme="1"/>
      <name val="Calibri"/>
      <family val="2"/>
      <scheme val="minor"/>
    </font>
    <font>
      <b/>
      <sz val="16"/>
      <color theme="0"/>
      <name val="Arial"/>
      <family val="2"/>
    </font>
    <font>
      <b/>
      <sz val="22"/>
      <color theme="0"/>
      <name val="Arial"/>
      <family val="2"/>
    </font>
    <font>
      <b/>
      <sz val="11"/>
      <color theme="0"/>
      <name val="Arial"/>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sz val="22"/>
      <color theme="1"/>
      <name val="Calibri"/>
      <family val="2"/>
      <scheme val="minor"/>
    </font>
    <font>
      <sz val="12"/>
      <color theme="1"/>
      <name val="Arial"/>
      <family val="2"/>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14"/>
      <color theme="1"/>
      <name val="Arial"/>
      <family val="2"/>
    </font>
    <font>
      <b/>
      <sz val="8"/>
      <color rgb="FF000000"/>
      <name val="Times New Roman"/>
      <family val="1"/>
    </font>
    <font>
      <b/>
      <sz val="8"/>
      <color rgb="FF767171"/>
      <name val="Times New Roman"/>
      <family val="1"/>
    </font>
    <font>
      <b/>
      <sz val="12"/>
      <color theme="1"/>
      <name val="Arial"/>
      <family val="2"/>
    </font>
    <font>
      <b/>
      <sz val="14"/>
      <color theme="1"/>
      <name val="Arial Narrow"/>
      <family val="2"/>
    </font>
    <font>
      <b/>
      <sz val="11"/>
      <name val="Azo Sans Medium"/>
    </font>
    <font>
      <b/>
      <sz val="11"/>
      <color theme="0"/>
      <name val="Azo Sans Medium"/>
    </font>
    <font>
      <sz val="11"/>
      <color theme="1"/>
      <name val="Belyrium"/>
    </font>
    <font>
      <b/>
      <sz val="10"/>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theme="0" tint="-4.9989318521683403E-2"/>
        <bgColor indexed="64"/>
      </patternFill>
    </fill>
  </fills>
  <borders count="163">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right/>
      <top style="thin">
        <color theme="1"/>
      </top>
      <bottom/>
      <diagonal/>
    </border>
    <border>
      <left style="thin">
        <color theme="1"/>
      </left>
      <right style="thin">
        <color theme="1"/>
      </right>
      <top/>
      <bottom style="thin">
        <color theme="1"/>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style="thin">
        <color indexed="64"/>
      </left>
      <right style="medium">
        <color indexed="64"/>
      </right>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right style="thin">
        <color theme="1"/>
      </right>
      <top style="thin">
        <color theme="1"/>
      </top>
      <bottom style="thin">
        <color theme="1"/>
      </bottom>
      <diagonal/>
    </border>
    <border>
      <left/>
      <right/>
      <top style="thin">
        <color theme="1"/>
      </top>
      <bottom style="thin">
        <color theme="1"/>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ck">
        <color theme="0"/>
      </bottom>
      <diagonal/>
    </border>
    <border>
      <left/>
      <right/>
      <top style="thin">
        <color indexed="64"/>
      </top>
      <bottom style="thick">
        <color theme="0"/>
      </bottom>
      <diagonal/>
    </border>
    <border>
      <left/>
      <right style="thin">
        <color indexed="64"/>
      </right>
      <top style="thin">
        <color indexed="64"/>
      </top>
      <bottom style="thick">
        <color theme="0"/>
      </bottom>
      <diagonal/>
    </border>
    <border>
      <left style="dashed">
        <color theme="9" tint="-0.24994659260841701"/>
      </left>
      <right/>
      <top style="dashed">
        <color theme="9" tint="-0.24994659260841701"/>
      </top>
      <bottom style="thick">
        <color theme="0"/>
      </bottom>
      <diagonal/>
    </border>
    <border>
      <left/>
      <right style="thin">
        <color indexed="64"/>
      </right>
      <top style="dashed">
        <color theme="9" tint="-0.24994659260841701"/>
      </top>
      <bottom style="thick">
        <color theme="0"/>
      </bottom>
      <diagonal/>
    </border>
    <border>
      <left/>
      <right style="thin">
        <color indexed="64"/>
      </right>
      <top/>
      <bottom style="thin">
        <color indexed="64"/>
      </bottom>
      <diagonal/>
    </border>
    <border>
      <left/>
      <right style="thin">
        <color indexed="64"/>
      </right>
      <top style="dashed">
        <color theme="9" tint="-0.24994659260841701"/>
      </top>
      <bottom style="dashed">
        <color theme="9" tint="-0.24994659260841701"/>
      </bottom>
      <diagonal/>
    </border>
    <border>
      <left style="thin">
        <color indexed="64"/>
      </left>
      <right/>
      <top/>
      <bottom style="thin">
        <color indexed="64"/>
      </bottom>
      <diagonal/>
    </border>
    <border>
      <left style="medium">
        <color indexed="64"/>
      </left>
      <right/>
      <top style="thick">
        <color theme="0"/>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theme="1"/>
      </left>
      <right/>
      <top/>
      <bottom style="thin">
        <color theme="1"/>
      </bottom>
      <diagonal/>
    </border>
    <border>
      <left style="thin">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754">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40" xfId="0" applyFont="1" applyFill="1" applyBorder="1" applyAlignment="1" applyProtection="1">
      <alignment horizontal="center" vertical="center" textRotation="90"/>
      <protection locked="0"/>
    </xf>
    <xf numFmtId="0" fontId="37" fillId="4" borderId="40"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40" xfId="0" applyFont="1" applyFill="1" applyBorder="1" applyAlignment="1" applyProtection="1">
      <alignment vertical="center" wrapText="1"/>
      <protection locked="0"/>
    </xf>
    <xf numFmtId="0" fontId="36" fillId="4" borderId="40" xfId="0" applyFont="1" applyFill="1" applyBorder="1" applyAlignment="1" applyProtection="1">
      <alignment horizontal="center" vertical="center" wrapText="1"/>
      <protection locked="0"/>
    </xf>
    <xf numFmtId="0" fontId="0" fillId="0" borderId="8" xfId="0" applyBorder="1" applyAlignment="1">
      <alignment horizontal="left" vertical="center" wrapText="1"/>
    </xf>
    <xf numFmtId="2" fontId="0" fillId="0" borderId="0" xfId="0" applyNumberFormat="1"/>
    <xf numFmtId="4" fontId="0" fillId="0" borderId="25" xfId="0" applyNumberFormat="1" applyBorder="1" applyAlignment="1">
      <alignment vertical="center" wrapText="1"/>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43" fontId="0" fillId="3" borderId="0" xfId="3" applyFont="1" applyFill="1"/>
    <xf numFmtId="0" fontId="4" fillId="4" borderId="67" xfId="0" applyFont="1" applyFill="1" applyBorder="1" applyAlignment="1">
      <alignment horizontal="center" vertical="center" textRotation="90" wrapText="1"/>
    </xf>
    <xf numFmtId="0" fontId="4" fillId="4" borderId="7" xfId="0" applyFont="1" applyFill="1" applyBorder="1" applyAlignment="1">
      <alignment horizontal="center" vertical="center" textRotation="90" wrapText="1"/>
    </xf>
    <xf numFmtId="0" fontId="11" fillId="3" borderId="8" xfId="0" applyFont="1" applyFill="1" applyBorder="1"/>
    <xf numFmtId="0" fontId="31" fillId="0" borderId="8" xfId="0" applyFont="1" applyBorder="1" applyAlignment="1">
      <alignment horizontal="center" vertical="center" wrapText="1"/>
    </xf>
    <xf numFmtId="0" fontId="16" fillId="13" borderId="8" xfId="0" applyFont="1" applyFill="1" applyBorder="1" applyAlignment="1" applyProtection="1">
      <alignment horizontal="center" vertical="center" wrapText="1" readingOrder="1"/>
      <protection hidden="1"/>
    </xf>
    <xf numFmtId="0" fontId="16" fillId="18" borderId="8" xfId="0" applyFont="1" applyFill="1" applyBorder="1" applyAlignment="1" applyProtection="1">
      <alignment horizontal="center" vertical="center" wrapText="1" readingOrder="1"/>
      <protection hidden="1"/>
    </xf>
    <xf numFmtId="0" fontId="16" fillId="7" borderId="8" xfId="0" applyFont="1" applyFill="1" applyBorder="1" applyAlignment="1" applyProtection="1">
      <alignment horizontal="center" vertical="center" wrapText="1" readingOrder="1"/>
      <protection hidden="1"/>
    </xf>
    <xf numFmtId="0" fontId="4" fillId="4" borderId="69" xfId="0" applyFont="1" applyFill="1" applyBorder="1" applyAlignment="1">
      <alignment horizontal="center" vertical="center" textRotation="90" wrapText="1"/>
    </xf>
    <xf numFmtId="0" fontId="4" fillId="4" borderId="70" xfId="0" applyFont="1" applyFill="1" applyBorder="1" applyAlignment="1">
      <alignment horizontal="center" vertical="center" textRotation="90" wrapText="1"/>
    </xf>
    <xf numFmtId="0" fontId="42" fillId="0" borderId="0" xfId="0" applyFont="1" applyAlignment="1">
      <alignment horizontal="center" vertical="center"/>
    </xf>
    <xf numFmtId="0" fontId="43" fillId="0" borderId="0" xfId="0" applyFont="1" applyAlignment="1">
      <alignment horizontal="center" vertical="center" wrapText="1"/>
    </xf>
    <xf numFmtId="0" fontId="44" fillId="6" borderId="0" xfId="0" applyFont="1" applyFill="1" applyAlignment="1">
      <alignment horizontal="center" vertical="center" wrapText="1" readingOrder="1"/>
    </xf>
    <xf numFmtId="0" fontId="45" fillId="3" borderId="0" xfId="0" applyFont="1" applyFill="1"/>
    <xf numFmtId="0" fontId="44" fillId="6" borderId="34" xfId="0" applyFont="1" applyFill="1" applyBorder="1" applyAlignment="1">
      <alignment horizontal="center" vertical="center" wrapText="1" readingOrder="1"/>
    </xf>
    <xf numFmtId="0" fontId="46" fillId="7" borderId="8" xfId="0" applyFont="1" applyFill="1" applyBorder="1" applyAlignment="1">
      <alignment horizontal="center" vertical="center" wrapText="1" readingOrder="1"/>
    </xf>
    <xf numFmtId="9" fontId="46" fillId="0" borderId="23" xfId="4" applyFont="1" applyBorder="1" applyAlignment="1">
      <alignment horizontal="center" vertical="center" wrapText="1" readingOrder="1"/>
    </xf>
    <xf numFmtId="0" fontId="46" fillId="0" borderId="23" xfId="0" applyFont="1" applyBorder="1" applyAlignment="1">
      <alignment horizontal="justify" vertical="center" wrapText="1" readingOrder="1"/>
    </xf>
    <xf numFmtId="1" fontId="46" fillId="0" borderId="24" xfId="3" applyNumberFormat="1" applyFont="1" applyBorder="1" applyAlignment="1">
      <alignment horizontal="center" vertical="center" wrapText="1" readingOrder="1"/>
    </xf>
    <xf numFmtId="0" fontId="46" fillId="8" borderId="8" xfId="0" applyFont="1" applyFill="1" applyBorder="1" applyAlignment="1">
      <alignment horizontal="center" vertical="center" wrapText="1" readingOrder="1"/>
    </xf>
    <xf numFmtId="0" fontId="46" fillId="9" borderId="8" xfId="0" applyFont="1" applyFill="1" applyBorder="1" applyAlignment="1">
      <alignment horizontal="center" vertical="center" wrapText="1" readingOrder="1"/>
    </xf>
    <xf numFmtId="0" fontId="46" fillId="10" borderId="8" xfId="0" applyFont="1" applyFill="1" applyBorder="1" applyAlignment="1">
      <alignment horizontal="center" vertical="center" wrapText="1" readingOrder="1"/>
    </xf>
    <xf numFmtId="0" fontId="47" fillId="11" borderId="8" xfId="0" applyFont="1" applyFill="1" applyBorder="1" applyAlignment="1">
      <alignment horizontal="center" vertical="center" wrapText="1" readingOrder="1"/>
    </xf>
    <xf numFmtId="0" fontId="46" fillId="3" borderId="0" xfId="0" applyFont="1" applyFill="1" applyAlignment="1">
      <alignment horizontal="justify" vertical="center" wrapText="1" readingOrder="1"/>
    </xf>
    <xf numFmtId="0" fontId="48" fillId="3" borderId="0" xfId="0" applyFont="1" applyFill="1"/>
    <xf numFmtId="0" fontId="43" fillId="3" borderId="0" xfId="0" applyFont="1" applyFill="1" applyAlignment="1">
      <alignment horizontal="center" vertical="center" wrapText="1"/>
    </xf>
    <xf numFmtId="0" fontId="48" fillId="0" borderId="0" xfId="0" applyFont="1"/>
    <xf numFmtId="0" fontId="46" fillId="7" borderId="23" xfId="0" applyFont="1" applyFill="1" applyBorder="1" applyAlignment="1">
      <alignment horizontal="center" vertical="center" wrapText="1" readingOrder="1"/>
    </xf>
    <xf numFmtId="0" fontId="46" fillId="8" borderId="24" xfId="0" applyFont="1" applyFill="1" applyBorder="1" applyAlignment="1">
      <alignment horizontal="center" vertical="center" wrapText="1" readingOrder="1"/>
    </xf>
    <xf numFmtId="0" fontId="46" fillId="9" borderId="24" xfId="0" applyFont="1" applyFill="1" applyBorder="1" applyAlignment="1">
      <alignment horizontal="center" vertical="center" wrapText="1" readingOrder="1"/>
    </xf>
    <xf numFmtId="0" fontId="46" fillId="10" borderId="24" xfId="0" applyFont="1" applyFill="1" applyBorder="1" applyAlignment="1">
      <alignment horizontal="center" vertical="center" wrapText="1" readingOrder="1"/>
    </xf>
    <xf numFmtId="0" fontId="47" fillId="11" borderId="24" xfId="0" applyFont="1" applyFill="1" applyBorder="1" applyAlignment="1">
      <alignment horizontal="center" vertical="center" wrapText="1" readingOrder="1"/>
    </xf>
    <xf numFmtId="0" fontId="49" fillId="3" borderId="0" xfId="0" applyFont="1" applyFill="1"/>
    <xf numFmtId="1" fontId="48" fillId="3" borderId="0" xfId="0" applyNumberFormat="1" applyFont="1" applyFill="1" applyAlignment="1">
      <alignment horizontal="center"/>
    </xf>
    <xf numFmtId="0" fontId="50" fillId="3" borderId="0" xfId="0" applyFont="1" applyFill="1" applyAlignment="1">
      <alignment vertical="center"/>
    </xf>
    <xf numFmtId="0" fontId="48" fillId="3" borderId="0" xfId="0" applyFont="1" applyFill="1" applyAlignment="1">
      <alignment horizontal="center" vertical="center"/>
    </xf>
    <xf numFmtId="0" fontId="0" fillId="3" borderId="72" xfId="0" applyFill="1" applyBorder="1"/>
    <xf numFmtId="0" fontId="4" fillId="4" borderId="71" xfId="0" applyFont="1" applyFill="1" applyBorder="1" applyAlignment="1">
      <alignment horizontal="center" vertical="center" wrapText="1"/>
    </xf>
    <xf numFmtId="0" fontId="4" fillId="3" borderId="55" xfId="0" applyFont="1" applyFill="1" applyBorder="1" applyAlignment="1">
      <alignment horizontal="center" vertical="center"/>
    </xf>
    <xf numFmtId="0" fontId="4" fillId="3" borderId="68"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30" xfId="0" applyFill="1" applyBorder="1" applyAlignment="1">
      <alignment horizontal="center" vertical="center" wrapText="1"/>
    </xf>
    <xf numFmtId="0" fontId="0" fillId="3" borderId="25" xfId="0" applyFill="1" applyBorder="1" applyAlignment="1">
      <alignment horizontal="center" vertical="center" wrapText="1"/>
    </xf>
    <xf numFmtId="0" fontId="0" fillId="0" borderId="8"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4" fillId="6" borderId="0" xfId="0" applyFont="1" applyFill="1" applyAlignment="1">
      <alignment vertical="center" wrapText="1" readingOrder="1"/>
    </xf>
    <xf numFmtId="0" fontId="0" fillId="0" borderId="37" xfId="0" applyBorder="1" applyAlignment="1">
      <alignment horizontal="left" vertical="center" wrapText="1"/>
    </xf>
    <xf numFmtId="0" fontId="18" fillId="3" borderId="8" xfId="0" applyFont="1" applyFill="1" applyBorder="1"/>
    <xf numFmtId="0" fontId="0" fillId="3" borderId="12" xfId="0" applyFill="1" applyBorder="1"/>
    <xf numFmtId="1" fontId="0" fillId="3" borderId="8" xfId="0" applyNumberFormat="1" applyFill="1" applyBorder="1" applyAlignment="1">
      <alignment horizontal="center"/>
    </xf>
    <xf numFmtId="0" fontId="43" fillId="3" borderId="8" xfId="0" applyFont="1" applyFill="1" applyBorder="1" applyAlignment="1">
      <alignment horizontal="center" vertical="center" wrapText="1"/>
    </xf>
    <xf numFmtId="0" fontId="48" fillId="3" borderId="8" xfId="0" applyFont="1" applyFill="1" applyBorder="1"/>
    <xf numFmtId="1" fontId="46" fillId="0" borderId="8" xfId="3" applyNumberFormat="1" applyFont="1" applyBorder="1" applyAlignment="1">
      <alignment horizontal="center" vertical="center" wrapText="1" readingOrder="1"/>
    </xf>
    <xf numFmtId="1" fontId="46" fillId="0" borderId="86" xfId="3" applyNumberFormat="1" applyFont="1" applyBorder="1" applyAlignment="1">
      <alignment horizontal="center" vertical="center" wrapText="1" readingOrder="1"/>
    </xf>
    <xf numFmtId="0" fontId="46" fillId="7" borderId="87" xfId="0" applyFont="1" applyFill="1" applyBorder="1" applyAlignment="1">
      <alignment horizontal="center" vertical="center" wrapText="1" readingOrder="1"/>
    </xf>
    <xf numFmtId="0" fontId="46" fillId="8" borderId="88" xfId="0" applyFont="1" applyFill="1" applyBorder="1" applyAlignment="1">
      <alignment horizontal="center" vertical="center" wrapText="1" readingOrder="1"/>
    </xf>
    <xf numFmtId="0" fontId="46" fillId="9" borderId="88" xfId="0" applyFont="1" applyFill="1" applyBorder="1" applyAlignment="1">
      <alignment horizontal="center" vertical="center" wrapText="1" readingOrder="1"/>
    </xf>
    <xf numFmtId="0" fontId="46" fillId="10" borderId="88" xfId="0" applyFont="1" applyFill="1" applyBorder="1" applyAlignment="1">
      <alignment horizontal="center" vertical="center" wrapText="1" readingOrder="1"/>
    </xf>
    <xf numFmtId="0" fontId="47" fillId="11" borderId="88" xfId="0" applyFont="1" applyFill="1" applyBorder="1" applyAlignment="1">
      <alignment horizontal="center" vertical="center" wrapText="1" readingOrder="1"/>
    </xf>
    <xf numFmtId="0" fontId="46" fillId="0" borderId="23" xfId="0" applyFont="1" applyBorder="1" applyAlignment="1">
      <alignment horizontal="left" vertical="center" wrapText="1" readingOrder="1"/>
    </xf>
    <xf numFmtId="0" fontId="0" fillId="3" borderId="82" xfId="0" applyFill="1" applyBorder="1"/>
    <xf numFmtId="0" fontId="0" fillId="3" borderId="84" xfId="0" applyFill="1" applyBorder="1"/>
    <xf numFmtId="0" fontId="0" fillId="3" borderId="85" xfId="0" applyFill="1" applyBorder="1"/>
    <xf numFmtId="0" fontId="0" fillId="3" borderId="13" xfId="0" applyFill="1" applyBorder="1"/>
    <xf numFmtId="0" fontId="0" fillId="3" borderId="14" xfId="0" applyFill="1" applyBorder="1"/>
    <xf numFmtId="0" fontId="16" fillId="14" borderId="80" xfId="0" applyFont="1" applyFill="1" applyBorder="1" applyAlignment="1" applyProtection="1">
      <alignment horizontal="center" vertical="center" wrapText="1" readingOrder="1"/>
      <protection hidden="1"/>
    </xf>
    <xf numFmtId="0" fontId="0" fillId="3" borderId="20" xfId="0" applyFill="1" applyBorder="1"/>
    <xf numFmtId="0" fontId="31" fillId="0" borderId="20" xfId="0" applyFont="1" applyBorder="1" applyAlignment="1">
      <alignment horizontal="center" vertical="center" wrapText="1"/>
    </xf>
    <xf numFmtId="0" fontId="31" fillId="0" borderId="83" xfId="0" applyFont="1" applyBorder="1" applyAlignment="1">
      <alignment horizontal="center" vertical="center" wrapText="1"/>
    </xf>
    <xf numFmtId="0" fontId="53" fillId="0" borderId="0" xfId="0" applyFont="1" applyAlignment="1" applyProtection="1">
      <alignment horizontal="center" vertical="center" wrapText="1" readingOrder="1"/>
      <protection hidden="1"/>
    </xf>
    <xf numFmtId="0" fontId="56" fillId="3" borderId="13" xfId="1" quotePrefix="1" applyFont="1" applyFill="1" applyBorder="1" applyAlignment="1">
      <alignment horizontal="left" vertical="top" wrapText="1"/>
    </xf>
    <xf numFmtId="0" fontId="56" fillId="3" borderId="0" xfId="1" quotePrefix="1" applyFont="1" applyFill="1" applyAlignment="1">
      <alignment horizontal="center" vertical="center" wrapText="1"/>
    </xf>
    <xf numFmtId="0" fontId="57" fillId="3" borderId="0" xfId="1" quotePrefix="1" applyFont="1" applyFill="1" applyAlignment="1">
      <alignment horizontal="center" vertical="center" wrapText="1"/>
    </xf>
    <xf numFmtId="0" fontId="57" fillId="3" borderId="0" xfId="1" quotePrefix="1" applyFont="1" applyFill="1" applyAlignment="1">
      <alignment horizontal="left" vertical="top" wrapText="1"/>
    </xf>
    <xf numFmtId="0" fontId="8" fillId="3" borderId="13" xfId="1" applyFill="1" applyBorder="1"/>
    <xf numFmtId="0" fontId="8" fillId="3" borderId="0" xfId="1" applyFill="1" applyAlignment="1">
      <alignment horizontal="center" vertical="center"/>
    </xf>
    <xf numFmtId="0" fontId="8" fillId="3" borderId="8" xfId="1" applyFill="1" applyBorder="1" applyAlignment="1">
      <alignment horizontal="center" vertical="center"/>
    </xf>
    <xf numFmtId="0" fontId="58" fillId="3" borderId="74" xfId="0" applyFont="1" applyFill="1" applyBorder="1" applyAlignment="1">
      <alignment vertical="center" wrapText="1"/>
    </xf>
    <xf numFmtId="0" fontId="58" fillId="3" borderId="19" xfId="0" applyFont="1" applyFill="1" applyBorder="1" applyAlignment="1">
      <alignment vertical="center" wrapText="1"/>
    </xf>
    <xf numFmtId="0" fontId="58" fillId="3" borderId="0" xfId="0" applyFont="1" applyFill="1" applyAlignment="1">
      <alignment horizontal="center" vertical="center" wrapText="1"/>
    </xf>
    <xf numFmtId="0" fontId="58" fillId="3" borderId="0" xfId="0" applyFont="1" applyFill="1" applyAlignment="1">
      <alignment horizontal="left" vertical="center" wrapText="1"/>
    </xf>
    <xf numFmtId="0" fontId="52" fillId="3" borderId="0" xfId="1" applyFont="1" applyFill="1" applyAlignment="1">
      <alignment horizontal="justify" vertical="center" wrapText="1"/>
    </xf>
    <xf numFmtId="3" fontId="0" fillId="0" borderId="8" xfId="0" applyNumberFormat="1" applyBorder="1" applyAlignment="1">
      <alignment horizontal="left" vertical="center" wrapText="1"/>
    </xf>
    <xf numFmtId="3" fontId="0" fillId="0" borderId="37" xfId="0" applyNumberFormat="1" applyBorder="1" applyAlignment="1">
      <alignment horizontal="left" vertical="center" wrapText="1"/>
    </xf>
    <xf numFmtId="3" fontId="0" fillId="0" borderId="26" xfId="0" applyNumberFormat="1" applyBorder="1" applyAlignment="1">
      <alignment horizontal="left" vertical="center" wrapText="1"/>
    </xf>
    <xf numFmtId="0" fontId="8" fillId="0" borderId="8" xfId="0" applyFont="1" applyBorder="1" applyAlignment="1" applyProtection="1">
      <alignment horizontal="left" vertical="center" wrapText="1"/>
      <protection locked="0"/>
    </xf>
    <xf numFmtId="0" fontId="62" fillId="4" borderId="12" xfId="0" applyFont="1" applyFill="1" applyBorder="1" applyAlignment="1">
      <alignment horizontal="left" vertical="center"/>
    </xf>
    <xf numFmtId="0" fontId="62" fillId="4" borderId="12" xfId="0" applyFont="1" applyFill="1" applyBorder="1" applyAlignment="1">
      <alignment vertical="center"/>
    </xf>
    <xf numFmtId="0" fontId="62" fillId="4" borderId="39" xfId="0" applyFont="1" applyFill="1" applyBorder="1" applyAlignment="1">
      <alignment vertical="center"/>
    </xf>
    <xf numFmtId="0" fontId="62" fillId="4" borderId="0" xfId="0" applyFont="1" applyFill="1" applyAlignment="1">
      <alignment horizontal="left" vertical="center"/>
    </xf>
    <xf numFmtId="0" fontId="62" fillId="4" borderId="0" xfId="0" applyFont="1" applyFill="1" applyAlignment="1">
      <alignment vertical="center"/>
    </xf>
    <xf numFmtId="0" fontId="62" fillId="4" borderId="38" xfId="0" applyFont="1" applyFill="1" applyBorder="1" applyAlignment="1">
      <alignment vertical="center"/>
    </xf>
    <xf numFmtId="0" fontId="18" fillId="3" borderId="36" xfId="0" applyFont="1" applyFill="1" applyBorder="1" applyAlignment="1">
      <alignment horizontal="center" vertical="center"/>
    </xf>
    <xf numFmtId="0" fontId="63" fillId="4" borderId="61" xfId="0" applyFont="1" applyFill="1" applyBorder="1" applyAlignment="1">
      <alignment vertical="center"/>
    </xf>
    <xf numFmtId="0" fontId="63" fillId="4" borderId="58" xfId="0" applyFont="1" applyFill="1" applyBorder="1" applyAlignment="1">
      <alignment vertical="center"/>
    </xf>
    <xf numFmtId="0" fontId="63" fillId="4" borderId="59" xfId="0" applyFont="1" applyFill="1" applyBorder="1" applyAlignment="1">
      <alignment horizontal="center" vertical="center"/>
    </xf>
    <xf numFmtId="0" fontId="63" fillId="3" borderId="0" xfId="0" applyFont="1" applyFill="1" applyAlignment="1">
      <alignment horizontal="center" vertical="center"/>
    </xf>
    <xf numFmtId="0" fontId="63" fillId="2" borderId="0" xfId="0" applyFont="1" applyFill="1" applyAlignment="1">
      <alignment horizontal="center" vertical="center"/>
    </xf>
    <xf numFmtId="0" fontId="18" fillId="0" borderId="37" xfId="0" applyFont="1" applyBorder="1" applyAlignment="1">
      <alignment vertical="center" wrapText="1"/>
    </xf>
    <xf numFmtId="0" fontId="51" fillId="3" borderId="37" xfId="0" applyFont="1" applyFill="1" applyBorder="1" applyAlignment="1">
      <alignment vertical="center" wrapText="1"/>
    </xf>
    <xf numFmtId="0" fontId="18" fillId="0" borderId="8" xfId="0" applyFont="1" applyBorder="1" applyAlignment="1">
      <alignment vertical="center" wrapText="1"/>
    </xf>
    <xf numFmtId="0" fontId="51" fillId="3" borderId="8" xfId="0" applyFont="1" applyFill="1" applyBorder="1" applyAlignment="1">
      <alignment vertical="center" wrapText="1"/>
    </xf>
    <xf numFmtId="0" fontId="18" fillId="0" borderId="26" xfId="0" applyFont="1" applyBorder="1" applyAlignment="1">
      <alignment horizontal="left" vertical="center" wrapText="1"/>
    </xf>
    <xf numFmtId="0" fontId="18" fillId="0" borderId="26" xfId="0" applyFont="1" applyBorder="1" applyAlignment="1">
      <alignment vertical="center" wrapText="1"/>
    </xf>
    <xf numFmtId="0" fontId="18" fillId="0" borderId="25" xfId="0" applyFont="1" applyBorder="1" applyAlignment="1">
      <alignment vertical="center" wrapText="1"/>
    </xf>
    <xf numFmtId="0" fontId="18" fillId="0" borderId="101" xfId="0" applyFont="1" applyBorder="1" applyAlignment="1">
      <alignment horizontal="left" vertical="center" wrapText="1"/>
    </xf>
    <xf numFmtId="0" fontId="18" fillId="0" borderId="98" xfId="0" applyFont="1" applyBorder="1" applyAlignment="1">
      <alignment horizontal="left" vertical="center" wrapText="1"/>
    </xf>
    <xf numFmtId="0" fontId="18" fillId="0" borderId="34" xfId="0" applyFont="1" applyBorder="1" applyAlignment="1">
      <alignment vertical="center" wrapText="1"/>
    </xf>
    <xf numFmtId="0" fontId="23" fillId="0" borderId="8" xfId="0" applyFont="1" applyBorder="1" applyAlignment="1">
      <alignment horizontal="left" vertical="center" wrapText="1"/>
    </xf>
    <xf numFmtId="1" fontId="18" fillId="0" borderId="37" xfId="4" applyNumberFormat="1" applyFont="1" applyBorder="1" applyAlignment="1">
      <alignment vertical="center" wrapText="1"/>
    </xf>
    <xf numFmtId="1" fontId="18" fillId="0" borderId="30" xfId="4" applyNumberFormat="1" applyFont="1" applyBorder="1" applyAlignment="1">
      <alignment vertical="center" wrapText="1"/>
    </xf>
    <xf numFmtId="1" fontId="18" fillId="0" borderId="34" xfId="4" applyNumberFormat="1" applyFont="1" applyBorder="1" applyAlignment="1">
      <alignment vertical="center" wrapText="1"/>
    </xf>
    <xf numFmtId="1" fontId="18" fillId="0" borderId="25" xfId="4" applyNumberFormat="1" applyFont="1" applyBorder="1" applyAlignment="1">
      <alignment vertical="center" wrapText="1"/>
    </xf>
    <xf numFmtId="0" fontId="8" fillId="3" borderId="20" xfId="1" applyFill="1" applyBorder="1"/>
    <xf numFmtId="0" fontId="8" fillId="3" borderId="21" xfId="1" applyFill="1" applyBorder="1" applyAlignment="1">
      <alignment horizontal="center" vertical="center"/>
    </xf>
    <xf numFmtId="0" fontId="25" fillId="3" borderId="21" xfId="1" applyFont="1" applyFill="1" applyBorder="1" applyAlignment="1">
      <alignment horizontal="left" vertical="center" wrapText="1"/>
    </xf>
    <xf numFmtId="0" fontId="8" fillId="3" borderId="21" xfId="1" applyFill="1" applyBorder="1" applyAlignment="1">
      <alignment horizontal="left" vertical="center" wrapText="1"/>
    </xf>
    <xf numFmtId="0" fontId="8" fillId="3" borderId="45" xfId="1" applyFill="1" applyBorder="1"/>
    <xf numFmtId="0" fontId="20" fillId="4" borderId="37" xfId="1" applyFont="1" applyFill="1" applyBorder="1" applyAlignment="1">
      <alignment horizontal="center" vertical="center"/>
    </xf>
    <xf numFmtId="0" fontId="8" fillId="3" borderId="47" xfId="1" applyFill="1" applyBorder="1"/>
    <xf numFmtId="0" fontId="52" fillId="3" borderId="13" xfId="1" applyFont="1" applyFill="1" applyBorder="1" applyAlignment="1">
      <alignment horizontal="left" vertical="center" wrapText="1"/>
    </xf>
    <xf numFmtId="0" fontId="18" fillId="3" borderId="13" xfId="0" applyFont="1" applyFill="1" applyBorder="1"/>
    <xf numFmtId="0" fontId="18" fillId="3" borderId="112" xfId="0" applyFont="1" applyFill="1" applyBorder="1" applyAlignment="1">
      <alignment horizontal="center" vertical="center"/>
    </xf>
    <xf numFmtId="0" fontId="18" fillId="3" borderId="84" xfId="0" applyFont="1" applyFill="1" applyBorder="1"/>
    <xf numFmtId="0" fontId="18" fillId="3" borderId="84" xfId="0" applyFont="1" applyFill="1" applyBorder="1" applyAlignment="1">
      <alignment horizontal="center" vertical="center"/>
    </xf>
    <xf numFmtId="0" fontId="2" fillId="3" borderId="35" xfId="0" applyFont="1" applyFill="1" applyBorder="1" applyAlignment="1" applyProtection="1">
      <alignment vertical="center" wrapText="1"/>
      <protection locked="0"/>
    </xf>
    <xf numFmtId="0" fontId="2" fillId="3" borderId="12" xfId="0" applyFont="1" applyFill="1" applyBorder="1" applyAlignment="1" applyProtection="1">
      <alignment vertical="center" wrapText="1"/>
      <protection locked="0"/>
    </xf>
    <xf numFmtId="0" fontId="2" fillId="3" borderId="39" xfId="0" applyFont="1" applyFill="1" applyBorder="1" applyAlignment="1" applyProtection="1">
      <alignment vertical="center" wrapText="1"/>
      <protection locked="0"/>
    </xf>
    <xf numFmtId="3" fontId="0" fillId="0" borderId="25" xfId="0" applyNumberFormat="1" applyBorder="1" applyAlignment="1">
      <alignment horizontal="left" vertical="center" wrapText="1"/>
    </xf>
    <xf numFmtId="0" fontId="0" fillId="0" borderId="25" xfId="0" applyBorder="1" applyAlignment="1">
      <alignment horizontal="left" vertical="center" wrapText="1"/>
    </xf>
    <xf numFmtId="2" fontId="0" fillId="0" borderId="25" xfId="3" applyNumberFormat="1" applyFont="1" applyBorder="1" applyAlignment="1">
      <alignment horizontal="center" vertical="center" wrapText="1"/>
    </xf>
    <xf numFmtId="0" fontId="63" fillId="4" borderId="76" xfId="0" applyFont="1" applyFill="1" applyBorder="1" applyAlignment="1">
      <alignment horizontal="center" vertical="center" wrapText="1"/>
    </xf>
    <xf numFmtId="0" fontId="71" fillId="0" borderId="0" xfId="0" applyFont="1" applyAlignment="1" applyProtection="1">
      <alignment vertical="center"/>
      <protection locked="0"/>
    </xf>
    <xf numFmtId="0" fontId="71" fillId="0" borderId="0" xfId="0" applyFont="1" applyProtection="1">
      <protection locked="0"/>
    </xf>
    <xf numFmtId="0" fontId="71" fillId="0" borderId="0" xfId="0" applyFont="1"/>
    <xf numFmtId="0" fontId="73" fillId="19" borderId="117" xfId="0" applyFont="1" applyFill="1" applyBorder="1" applyAlignment="1" applyProtection="1">
      <alignment horizontal="left" vertical="center" wrapText="1"/>
      <protection locked="0"/>
    </xf>
    <xf numFmtId="0" fontId="73" fillId="19" borderId="117" xfId="0" applyFont="1" applyFill="1" applyBorder="1" applyAlignment="1" applyProtection="1">
      <alignment horizontal="center" vertical="center"/>
      <protection locked="0"/>
    </xf>
    <xf numFmtId="0" fontId="71" fillId="0" borderId="0" xfId="0" applyFont="1" applyAlignment="1" applyProtection="1">
      <alignment horizontal="left" vertical="center"/>
      <protection locked="0"/>
    </xf>
    <xf numFmtId="0" fontId="73" fillId="0" borderId="0" xfId="0" applyFont="1" applyAlignment="1" applyProtection="1">
      <alignment horizontal="center" vertical="center"/>
      <protection locked="0"/>
    </xf>
    <xf numFmtId="0" fontId="71" fillId="0" borderId="0" xfId="0" applyFont="1" applyAlignment="1" applyProtection="1">
      <alignment horizontal="center" vertical="center"/>
      <protection locked="0"/>
    </xf>
    <xf numFmtId="0" fontId="71" fillId="0" borderId="0" xfId="0" applyFont="1" applyAlignment="1" applyProtection="1">
      <alignment horizontal="left"/>
      <protection locked="0"/>
    </xf>
    <xf numFmtId="0" fontId="71" fillId="0" borderId="0" xfId="0" applyFont="1" applyAlignment="1" applyProtection="1">
      <alignment horizontal="center"/>
      <protection locked="0"/>
    </xf>
    <xf numFmtId="0" fontId="75" fillId="20" borderId="120" xfId="0" applyFont="1" applyFill="1" applyBorder="1" applyAlignment="1">
      <alignment horizontal="center" vertical="center" wrapText="1" readingOrder="1"/>
    </xf>
    <xf numFmtId="0" fontId="77" fillId="3" borderId="120" xfId="0" applyFont="1" applyFill="1" applyBorder="1" applyAlignment="1">
      <alignment horizontal="center" vertical="center" wrapText="1" readingOrder="1"/>
    </xf>
    <xf numFmtId="0" fontId="77" fillId="3" borderId="120" xfId="0" applyFont="1" applyFill="1" applyBorder="1" applyAlignment="1">
      <alignment horizontal="left" vertical="center" wrapText="1"/>
    </xf>
    <xf numFmtId="0" fontId="77" fillId="3" borderId="120" xfId="0" applyFont="1" applyFill="1" applyBorder="1" applyAlignment="1">
      <alignment horizontal="center" vertical="center" wrapText="1"/>
    </xf>
    <xf numFmtId="0" fontId="71" fillId="3" borderId="0" xfId="0" applyFont="1" applyFill="1"/>
    <xf numFmtId="0" fontId="77" fillId="0" borderId="120" xfId="0" applyFont="1" applyBorder="1" applyAlignment="1">
      <alignment horizontal="center" vertical="center" wrapText="1" readingOrder="1"/>
    </xf>
    <xf numFmtId="0" fontId="77" fillId="0" borderId="120" xfId="0" applyFont="1" applyBorder="1" applyAlignment="1">
      <alignment horizontal="left" vertical="center" wrapText="1"/>
    </xf>
    <xf numFmtId="0" fontId="77" fillId="21" borderId="120" xfId="0" applyFont="1" applyFill="1" applyBorder="1" applyAlignment="1">
      <alignment horizontal="left" vertical="center" wrapText="1"/>
    </xf>
    <xf numFmtId="0" fontId="74" fillId="0" borderId="0" xfId="0" applyFont="1" applyAlignment="1">
      <alignment vertical="center" wrapText="1"/>
    </xf>
    <xf numFmtId="0" fontId="75" fillId="0" borderId="120" xfId="0" applyFont="1" applyBorder="1" applyAlignment="1">
      <alignment vertical="center" wrapText="1" readingOrder="1"/>
    </xf>
    <xf numFmtId="0" fontId="77" fillId="3" borderId="120" xfId="0" applyFont="1" applyFill="1" applyBorder="1" applyAlignment="1">
      <alignment horizontal="left" vertical="center" wrapText="1" readingOrder="1"/>
    </xf>
    <xf numFmtId="0" fontId="73" fillId="0" borderId="0" xfId="0" applyFont="1"/>
    <xf numFmtId="0" fontId="77" fillId="3" borderId="120" xfId="0" applyFont="1" applyFill="1" applyBorder="1" applyAlignment="1">
      <alignment horizontal="left" vertical="center"/>
    </xf>
    <xf numFmtId="0" fontId="77" fillId="3" borderId="120" xfId="0" applyFont="1" applyFill="1" applyBorder="1" applyAlignment="1">
      <alignment vertical="center" wrapText="1"/>
    </xf>
    <xf numFmtId="0" fontId="77" fillId="3" borderId="120" xfId="0" applyFont="1" applyFill="1" applyBorder="1" applyAlignment="1">
      <alignment vertical="center" wrapText="1" readingOrder="1"/>
    </xf>
    <xf numFmtId="0" fontId="77" fillId="3" borderId="120" xfId="0" applyFont="1" applyFill="1" applyBorder="1" applyAlignment="1">
      <alignment vertical="center"/>
    </xf>
    <xf numFmtId="0" fontId="77" fillId="3" borderId="120" xfId="0" applyFont="1" applyFill="1" applyBorder="1" applyAlignment="1">
      <alignment horizontal="center" vertical="center"/>
    </xf>
    <xf numFmtId="0" fontId="77" fillId="3" borderId="121" xfId="0" applyFont="1" applyFill="1" applyBorder="1" applyAlignment="1">
      <alignment horizontal="center" vertical="center" wrapText="1" readingOrder="1"/>
    </xf>
    <xf numFmtId="0" fontId="77" fillId="3" borderId="121" xfId="0" applyFont="1" applyFill="1" applyBorder="1" applyAlignment="1">
      <alignment horizontal="left" vertical="center" wrapText="1"/>
    </xf>
    <xf numFmtId="0" fontId="77" fillId="3" borderId="121" xfId="0" applyFont="1" applyFill="1" applyBorder="1" applyAlignment="1">
      <alignment horizontal="center" vertical="center"/>
    </xf>
    <xf numFmtId="0" fontId="71" fillId="0" borderId="0" xfId="0" applyFont="1" applyAlignment="1">
      <alignment horizontal="left"/>
    </xf>
    <xf numFmtId="0" fontId="71" fillId="0" borderId="0" xfId="0" applyFont="1" applyAlignment="1">
      <alignment horizontal="center"/>
    </xf>
    <xf numFmtId="0" fontId="78" fillId="0" borderId="0" xfId="0" applyFont="1" applyAlignment="1">
      <alignment wrapText="1"/>
    </xf>
    <xf numFmtId="0" fontId="80" fillId="0" borderId="0" xfId="0" applyFont="1"/>
    <xf numFmtId="0" fontId="82" fillId="20" borderId="117" xfId="0" applyFont="1" applyFill="1" applyBorder="1" applyAlignment="1">
      <alignment horizontal="center" vertical="center"/>
    </xf>
    <xf numFmtId="0" fontId="82" fillId="5" borderId="117" xfId="0" applyFont="1" applyFill="1" applyBorder="1" applyAlignment="1">
      <alignment horizontal="center" vertical="center"/>
    </xf>
    <xf numFmtId="0" fontId="82" fillId="5" borderId="117" xfId="0" applyFont="1" applyFill="1" applyBorder="1" applyAlignment="1">
      <alignment vertical="center" wrapText="1"/>
    </xf>
    <xf numFmtId="0" fontId="82" fillId="3" borderId="117" xfId="0" applyFont="1" applyFill="1" applyBorder="1" applyAlignment="1">
      <alignment horizontal="left" vertical="top" wrapText="1"/>
    </xf>
    <xf numFmtId="0" fontId="83" fillId="3" borderId="117" xfId="0" applyFont="1" applyFill="1" applyBorder="1" applyAlignment="1">
      <alignment horizontal="center" vertical="center" wrapText="1"/>
    </xf>
    <xf numFmtId="0" fontId="84" fillId="3" borderId="117" xfId="0" applyFont="1" applyFill="1" applyBorder="1" applyAlignment="1">
      <alignment horizontal="center" vertical="center" wrapText="1"/>
    </xf>
    <xf numFmtId="0" fontId="84" fillId="3" borderId="117" xfId="0" applyFont="1" applyFill="1" applyBorder="1" applyAlignment="1">
      <alignment horizontal="left" vertical="center"/>
    </xf>
    <xf numFmtId="0" fontId="82" fillId="0" borderId="117" xfId="0" applyFont="1" applyBorder="1" applyAlignment="1">
      <alignment vertical="top" wrapText="1"/>
    </xf>
    <xf numFmtId="0" fontId="83" fillId="3" borderId="117" xfId="0" applyFont="1" applyFill="1" applyBorder="1" applyAlignment="1">
      <alignment horizontal="center" vertical="center"/>
    </xf>
    <xf numFmtId="0" fontId="84" fillId="3" borderId="117" xfId="0" applyFont="1" applyFill="1" applyBorder="1" applyAlignment="1">
      <alignment horizontal="center" vertical="center"/>
    </xf>
    <xf numFmtId="0" fontId="82" fillId="3" borderId="117" xfId="0" applyFont="1" applyFill="1" applyBorder="1" applyAlignment="1">
      <alignment horizontal="left" vertical="center" wrapText="1"/>
    </xf>
    <xf numFmtId="0" fontId="82" fillId="0" borderId="117" xfId="0" applyFont="1" applyBorder="1" applyAlignment="1">
      <alignment horizontal="left" vertical="center" wrapText="1"/>
    </xf>
    <xf numFmtId="0" fontId="84" fillId="0" borderId="117" xfId="0" applyFont="1" applyBorder="1" applyAlignment="1">
      <alignment horizontal="left" vertical="center"/>
    </xf>
    <xf numFmtId="0" fontId="80" fillId="0" borderId="0" xfId="0" applyFont="1" applyAlignment="1">
      <alignment horizontal="left"/>
    </xf>
    <xf numFmtId="0" fontId="78" fillId="0" borderId="0" xfId="0" applyFont="1" applyAlignment="1">
      <alignment horizontal="center"/>
    </xf>
    <xf numFmtId="0" fontId="80" fillId="0" borderId="0" xfId="0" applyFont="1" applyAlignment="1">
      <alignment horizontal="center"/>
    </xf>
    <xf numFmtId="0" fontId="86" fillId="0" borderId="124" xfId="0" applyFont="1" applyBorder="1" applyAlignment="1">
      <alignment horizontal="center" vertical="center" wrapText="1"/>
    </xf>
    <xf numFmtId="0" fontId="86" fillId="0" borderId="85" xfId="0" applyFont="1" applyBorder="1" applyAlignment="1">
      <alignment horizontal="center" vertical="center" wrapText="1"/>
    </xf>
    <xf numFmtId="0" fontId="87" fillId="0" borderId="83" xfId="0" applyFont="1" applyBorder="1" applyAlignment="1">
      <alignment horizontal="center" vertical="center" wrapText="1"/>
    </xf>
    <xf numFmtId="0" fontId="87" fillId="0" borderId="22" xfId="0" applyFont="1" applyBorder="1" applyAlignment="1">
      <alignment horizontal="center" vertical="center" wrapText="1"/>
    </xf>
    <xf numFmtId="0" fontId="86" fillId="0" borderId="125" xfId="0" applyFont="1" applyBorder="1" applyAlignment="1">
      <alignment horizontal="center" vertical="center" wrapText="1"/>
    </xf>
    <xf numFmtId="0" fontId="86" fillId="0" borderId="14" xfId="0" applyFont="1" applyBorder="1" applyAlignment="1">
      <alignment horizontal="center" vertical="center" wrapText="1"/>
    </xf>
    <xf numFmtId="14" fontId="87" fillId="0" borderId="22" xfId="0" applyNumberFormat="1" applyFont="1" applyBorder="1" applyAlignment="1">
      <alignment horizontal="center" vertical="center" wrapText="1"/>
    </xf>
    <xf numFmtId="0" fontId="18" fillId="0" borderId="8" xfId="0" applyFont="1" applyBorder="1" applyAlignment="1">
      <alignment horizontal="center" vertical="center" wrapText="1"/>
    </xf>
    <xf numFmtId="0" fontId="63" fillId="4" borderId="66" xfId="0" applyFont="1" applyFill="1" applyBorder="1" applyAlignment="1">
      <alignment horizontal="center" vertical="center" wrapText="1"/>
    </xf>
    <xf numFmtId="0" fontId="63" fillId="4" borderId="41" xfId="0" applyFont="1" applyFill="1" applyBorder="1" applyAlignment="1">
      <alignment horizontal="center" vertical="center" wrapText="1"/>
    </xf>
    <xf numFmtId="0" fontId="51" fillId="3" borderId="8" xfId="0" applyFont="1" applyFill="1" applyBorder="1" applyAlignment="1">
      <alignment horizontal="center" vertical="center" wrapText="1"/>
    </xf>
    <xf numFmtId="1" fontId="18" fillId="0" borderId="8" xfId="4" applyNumberFormat="1" applyFont="1" applyBorder="1" applyAlignment="1">
      <alignment vertical="center" wrapText="1"/>
    </xf>
    <xf numFmtId="0" fontId="0" fillId="0" borderId="30" xfId="0" applyBorder="1" applyAlignment="1">
      <alignment horizontal="center" vertical="center" wrapText="1"/>
    </xf>
    <xf numFmtId="0" fontId="0" fillId="0" borderId="37" xfId="0" applyBorder="1" applyAlignment="1">
      <alignment horizontal="center" vertical="center" wrapText="1"/>
    </xf>
    <xf numFmtId="0" fontId="0" fillId="0" borderId="8" xfId="0" applyBorder="1" applyAlignment="1">
      <alignment horizontal="center" vertical="center" wrapText="1"/>
    </xf>
    <xf numFmtId="0" fontId="0" fillId="0" borderId="26" xfId="0" applyBorder="1" applyAlignment="1">
      <alignment horizontal="center" vertical="center" wrapText="1"/>
    </xf>
    <xf numFmtId="0" fontId="0" fillId="0" borderId="100" xfId="0" applyBorder="1" applyAlignment="1">
      <alignment horizontal="center" vertical="center" wrapText="1"/>
    </xf>
    <xf numFmtId="0" fontId="0" fillId="0" borderId="101" xfId="0" applyBorder="1" applyAlignment="1">
      <alignment horizontal="center" vertical="center" wrapText="1"/>
    </xf>
    <xf numFmtId="0" fontId="0" fillId="0" borderId="102" xfId="0" applyBorder="1" applyAlignment="1">
      <alignment horizontal="center" vertical="center" wrapText="1"/>
    </xf>
    <xf numFmtId="2" fontId="0" fillId="0" borderId="37" xfId="3" applyNumberFormat="1" applyFont="1" applyBorder="1" applyAlignment="1">
      <alignment horizontal="center" vertical="center" wrapText="1"/>
    </xf>
    <xf numFmtId="2" fontId="0" fillId="0" borderId="8" xfId="3" applyNumberFormat="1" applyFont="1" applyBorder="1" applyAlignment="1">
      <alignment horizontal="center" vertical="center" wrapText="1"/>
    </xf>
    <xf numFmtId="2" fontId="0" fillId="0" borderId="26" xfId="3" applyNumberFormat="1" applyFont="1" applyBorder="1" applyAlignment="1">
      <alignment horizontal="center" vertical="center" wrapText="1"/>
    </xf>
    <xf numFmtId="0" fontId="4" fillId="4" borderId="43" xfId="0" applyFont="1" applyFill="1" applyBorder="1" applyAlignment="1">
      <alignment horizontal="center" vertical="center"/>
    </xf>
    <xf numFmtId="0" fontId="4" fillId="4" borderId="41" xfId="0" applyFont="1" applyFill="1" applyBorder="1" applyAlignment="1">
      <alignment horizontal="center" vertical="center" textRotation="90" wrapText="1"/>
    </xf>
    <xf numFmtId="0" fontId="4" fillId="4" borderId="41" xfId="0" applyFont="1" applyFill="1" applyBorder="1" applyAlignment="1">
      <alignment horizontal="center" vertical="center" wrapText="1"/>
    </xf>
    <xf numFmtId="0" fontId="21" fillId="3" borderId="0" xfId="0" applyFont="1" applyFill="1" applyAlignment="1">
      <alignment vertical="center"/>
    </xf>
    <xf numFmtId="0" fontId="21" fillId="0" borderId="0" xfId="0" applyFont="1" applyAlignment="1">
      <alignment vertical="center"/>
    </xf>
    <xf numFmtId="0" fontId="21" fillId="3" borderId="84" xfId="0" applyFont="1" applyFill="1" applyBorder="1" applyAlignment="1">
      <alignment vertical="center"/>
    </xf>
    <xf numFmtId="0" fontId="21" fillId="0" borderId="84" xfId="0" applyFont="1" applyBorder="1" applyAlignment="1">
      <alignment vertical="center"/>
    </xf>
    <xf numFmtId="0" fontId="18" fillId="0" borderId="8" xfId="0" applyFont="1" applyBorder="1" applyAlignment="1">
      <alignment horizontal="left" vertical="center"/>
    </xf>
    <xf numFmtId="0" fontId="18" fillId="0" borderId="0" xfId="0" applyFont="1" applyAlignment="1">
      <alignment horizontal="left" vertical="center"/>
    </xf>
    <xf numFmtId="0" fontId="18" fillId="0" borderId="8" xfId="0" applyFont="1" applyBorder="1" applyAlignment="1">
      <alignment horizontal="left" vertical="center" wrapText="1"/>
    </xf>
    <xf numFmtId="0" fontId="21" fillId="3" borderId="21" xfId="0" applyFont="1" applyFill="1" applyBorder="1" applyAlignment="1">
      <alignment vertical="center"/>
    </xf>
    <xf numFmtId="0" fontId="21" fillId="0" borderId="21" xfId="0" applyFont="1" applyBorder="1" applyAlignment="1">
      <alignment vertical="center"/>
    </xf>
    <xf numFmtId="0" fontId="18" fillId="0" borderId="99" xfId="0" applyFont="1" applyBorder="1" applyAlignment="1">
      <alignment horizontal="left" vertical="center" wrapText="1"/>
    </xf>
    <xf numFmtId="0" fontId="18" fillId="0" borderId="25" xfId="0" applyFont="1" applyBorder="1" applyAlignment="1">
      <alignment horizontal="left" vertical="center" wrapText="1"/>
    </xf>
    <xf numFmtId="0" fontId="51" fillId="3" borderId="8" xfId="0" applyFont="1" applyFill="1" applyBorder="1" applyAlignment="1">
      <alignment horizontal="left" vertical="center" wrapText="1"/>
    </xf>
    <xf numFmtId="0" fontId="51" fillId="0" borderId="0" xfId="0" applyFont="1" applyAlignment="1">
      <alignment vertical="center" wrapText="1"/>
    </xf>
    <xf numFmtId="0" fontId="18" fillId="0" borderId="34" xfId="0" applyFont="1" applyBorder="1" applyAlignment="1">
      <alignment horizontal="left" vertical="center" wrapText="1"/>
    </xf>
    <xf numFmtId="0" fontId="51" fillId="3" borderId="34" xfId="0" applyFont="1" applyFill="1" applyBorder="1" applyAlignment="1">
      <alignment horizontal="left" vertical="center" wrapText="1"/>
    </xf>
    <xf numFmtId="0" fontId="18" fillId="0" borderId="103" xfId="0" applyFont="1" applyBorder="1" applyAlignment="1">
      <alignment horizontal="left" vertical="center" wrapText="1"/>
    </xf>
    <xf numFmtId="0" fontId="51" fillId="3" borderId="100" xfId="0" applyFont="1" applyFill="1" applyBorder="1" applyAlignment="1">
      <alignment horizontal="left" vertical="center" wrapText="1"/>
    </xf>
    <xf numFmtId="1" fontId="18" fillId="0" borderId="46" xfId="4" applyNumberFormat="1" applyFont="1" applyBorder="1" applyAlignment="1">
      <alignment vertical="center" wrapText="1"/>
    </xf>
    <xf numFmtId="0" fontId="11" fillId="3" borderId="0" xfId="0" applyFont="1" applyFill="1" applyAlignment="1">
      <alignment vertical="center"/>
    </xf>
    <xf numFmtId="0" fontId="18" fillId="0" borderId="31" xfId="0" applyFont="1" applyBorder="1" applyAlignment="1">
      <alignment horizontal="left" vertical="center" wrapText="1"/>
    </xf>
    <xf numFmtId="0" fontId="51" fillId="3" borderId="101" xfId="0" applyFont="1" applyFill="1" applyBorder="1" applyAlignment="1">
      <alignment horizontal="left" vertical="center" wrapText="1"/>
    </xf>
    <xf numFmtId="0" fontId="8" fillId="0" borderId="8" xfId="0" applyFont="1" applyBorder="1" applyAlignment="1">
      <alignment vertical="center" wrapText="1"/>
    </xf>
    <xf numFmtId="1" fontId="18" fillId="0" borderId="30" xfId="4" applyNumberFormat="1" applyFont="1" applyBorder="1" applyAlignment="1">
      <alignment horizontal="center" vertical="center" wrapText="1"/>
    </xf>
    <xf numFmtId="0" fontId="18" fillId="0" borderId="104" xfId="0" applyFont="1" applyBorder="1" applyAlignment="1">
      <alignment horizontal="left" vertical="center" wrapText="1"/>
    </xf>
    <xf numFmtId="0" fontId="51" fillId="3" borderId="102" xfId="0" applyFont="1" applyFill="1" applyBorder="1" applyAlignment="1">
      <alignment horizontal="left" vertical="center" wrapText="1"/>
    </xf>
    <xf numFmtId="1" fontId="18" fillId="0" borderId="49" xfId="4" applyNumberFormat="1" applyFont="1" applyBorder="1" applyAlignment="1">
      <alignment vertical="center" wrapText="1"/>
    </xf>
    <xf numFmtId="0" fontId="18" fillId="0" borderId="0" xfId="0" applyFont="1" applyAlignment="1">
      <alignment vertical="center"/>
    </xf>
    <xf numFmtId="0" fontId="0" fillId="0" borderId="26" xfId="0" applyBorder="1" applyAlignment="1">
      <alignment horizontal="left" vertical="center" wrapText="1"/>
    </xf>
    <xf numFmtId="0" fontId="0" fillId="0" borderId="49" xfId="0" applyBorder="1" applyAlignment="1">
      <alignment horizontal="left" vertical="center" wrapText="1"/>
    </xf>
    <xf numFmtId="0" fontId="0" fillId="0" borderId="30" xfId="0" applyBorder="1" applyAlignment="1">
      <alignment horizontal="left" vertical="center" wrapText="1"/>
    </xf>
    <xf numFmtId="0" fontId="4" fillId="4" borderId="41" xfId="0" applyFont="1" applyFill="1" applyBorder="1" applyAlignment="1">
      <alignment horizontal="center" vertical="center" textRotation="90"/>
    </xf>
    <xf numFmtId="0" fontId="29" fillId="3" borderId="0" xfId="0" applyFont="1" applyFill="1" applyAlignment="1">
      <alignment vertical="center"/>
    </xf>
    <xf numFmtId="0" fontId="29" fillId="0" borderId="0" xfId="0" applyFont="1" applyAlignment="1">
      <alignment vertical="center"/>
    </xf>
    <xf numFmtId="0" fontId="24" fillId="0" borderId="37" xfId="0" applyFont="1" applyBorder="1" applyAlignment="1" applyProtection="1">
      <alignment vertical="center" wrapText="1"/>
      <protection locked="0"/>
    </xf>
    <xf numFmtId="0" fontId="11" fillId="0" borderId="0" xfId="0" applyFont="1" applyAlignment="1">
      <alignment vertical="center"/>
    </xf>
    <xf numFmtId="0" fontId="24" fillId="0" borderId="8"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24" fillId="0" borderId="8"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0" fillId="0" borderId="37" xfId="0" applyBorder="1" applyAlignment="1">
      <alignment vertical="center"/>
    </xf>
    <xf numFmtId="0" fontId="24" fillId="0" borderId="30" xfId="0" applyFont="1" applyBorder="1" applyAlignment="1">
      <alignment horizontal="left" vertical="center" wrapText="1"/>
    </xf>
    <xf numFmtId="0" fontId="24" fillId="0" borderId="115" xfId="0" applyFont="1" applyBorder="1" applyAlignment="1" applyProtection="1">
      <alignment vertical="center" wrapText="1"/>
      <protection locked="0"/>
    </xf>
    <xf numFmtId="0" fontId="0" fillId="0" borderId="8" xfId="0" applyBorder="1" applyAlignment="1">
      <alignment vertical="center"/>
    </xf>
    <xf numFmtId="0" fontId="24" fillId="0" borderId="105" xfId="0" applyFont="1" applyBorder="1" applyAlignment="1">
      <alignment horizontal="left" vertical="center" wrapText="1"/>
    </xf>
    <xf numFmtId="0" fontId="24" fillId="0" borderId="116" xfId="0" applyFont="1" applyBorder="1" applyAlignment="1" applyProtection="1">
      <alignment vertical="center" wrapText="1"/>
      <protection locked="0"/>
    </xf>
    <xf numFmtId="0" fontId="24" fillId="0" borderId="63" xfId="0" applyFont="1" applyBorder="1" applyAlignment="1" applyProtection="1">
      <alignment horizontal="left" vertical="center" wrapText="1"/>
      <protection locked="0"/>
    </xf>
    <xf numFmtId="0" fontId="0" fillId="0" borderId="31" xfId="0" applyBorder="1" applyAlignment="1">
      <alignment vertical="center"/>
    </xf>
    <xf numFmtId="0" fontId="0" fillId="0" borderId="26" xfId="0" applyBorder="1" applyAlignment="1">
      <alignment vertical="center"/>
    </xf>
    <xf numFmtId="0" fontId="0" fillId="0" borderId="104" xfId="0" applyBorder="1" applyAlignment="1">
      <alignment vertical="center"/>
    </xf>
    <xf numFmtId="0" fontId="0" fillId="0" borderId="0" xfId="0" applyAlignment="1">
      <alignment vertical="center"/>
    </xf>
    <xf numFmtId="3" fontId="0" fillId="0" borderId="0" xfId="0" applyNumberFormat="1" applyAlignment="1">
      <alignment horizontal="left" vertical="center"/>
    </xf>
    <xf numFmtId="0" fontId="0" fillId="0" borderId="0" xfId="0" applyAlignment="1">
      <alignment horizontal="left" vertical="center"/>
    </xf>
    <xf numFmtId="2" fontId="0" fillId="0" borderId="0" xfId="3" applyNumberFormat="1" applyFont="1" applyAlignment="1">
      <alignment vertical="center"/>
    </xf>
    <xf numFmtId="165" fontId="0" fillId="0" borderId="0" xfId="3" applyNumberFormat="1" applyFont="1" applyAlignment="1">
      <alignment horizontal="center" vertical="center"/>
    </xf>
    <xf numFmtId="165" fontId="0" fillId="0" borderId="0" xfId="3" applyNumberFormat="1" applyFont="1" applyAlignment="1">
      <alignment vertical="center"/>
    </xf>
    <xf numFmtId="0" fontId="0" fillId="0" borderId="30" xfId="0" applyBorder="1" applyAlignment="1">
      <alignment horizontal="center" vertical="center" wrapText="1"/>
    </xf>
    <xf numFmtId="0" fontId="0" fillId="0" borderId="37" xfId="0" applyBorder="1" applyAlignment="1">
      <alignment horizontal="center" vertical="center" wrapText="1"/>
    </xf>
    <xf numFmtId="0" fontId="0" fillId="0" borderId="8" xfId="0" applyBorder="1" applyAlignment="1">
      <alignment horizontal="center" vertical="center" wrapText="1"/>
    </xf>
    <xf numFmtId="0" fontId="0" fillId="0" borderId="26" xfId="0" applyBorder="1" applyAlignment="1">
      <alignment horizontal="center" vertical="center" wrapText="1"/>
    </xf>
    <xf numFmtId="2" fontId="0" fillId="0" borderId="37" xfId="3" applyNumberFormat="1" applyFont="1" applyBorder="1" applyAlignment="1">
      <alignment horizontal="center" vertical="center" wrapText="1"/>
    </xf>
    <xf numFmtId="2" fontId="0" fillId="0" borderId="8" xfId="3" applyNumberFormat="1" applyFont="1" applyBorder="1" applyAlignment="1">
      <alignment horizontal="center" vertical="center" wrapText="1"/>
    </xf>
    <xf numFmtId="2" fontId="0" fillId="0" borderId="26" xfId="3" applyNumberFormat="1" applyFont="1" applyBorder="1" applyAlignment="1">
      <alignment horizontal="center" vertical="center" wrapText="1"/>
    </xf>
    <xf numFmtId="0" fontId="0" fillId="0" borderId="25" xfId="0" applyBorder="1" applyAlignment="1">
      <alignment horizontal="center" vertical="center" wrapText="1"/>
    </xf>
    <xf numFmtId="0" fontId="90" fillId="5" borderId="117" xfId="0" applyFont="1" applyFill="1" applyBorder="1" applyAlignment="1" applyProtection="1">
      <alignment horizontal="center" vertical="center" wrapText="1"/>
      <protection locked="0"/>
    </xf>
    <xf numFmtId="0" fontId="71" fillId="0" borderId="143" xfId="0" applyFont="1" applyBorder="1" applyAlignment="1">
      <alignment horizontal="center"/>
    </xf>
    <xf numFmtId="0" fontId="71" fillId="0" borderId="143" xfId="0" applyFont="1" applyBorder="1"/>
    <xf numFmtId="0" fontId="92" fillId="0" borderId="144" xfId="0" applyFont="1" applyBorder="1" applyAlignment="1">
      <alignment horizontal="center" vertical="center" wrapText="1"/>
    </xf>
    <xf numFmtId="0" fontId="92" fillId="0" borderId="147" xfId="0" applyFont="1" applyBorder="1" applyAlignment="1">
      <alignment horizontal="center" vertical="center" wrapText="1"/>
    </xf>
    <xf numFmtId="0" fontId="92" fillId="0" borderId="148" xfId="0" applyFont="1" applyBorder="1" applyAlignment="1">
      <alignment horizontal="center" vertical="center" wrapText="1"/>
    </xf>
    <xf numFmtId="0" fontId="71" fillId="0" borderId="149" xfId="0" applyFont="1" applyBorder="1"/>
    <xf numFmtId="0" fontId="92" fillId="0" borderId="150" xfId="0" applyFont="1" applyBorder="1" applyAlignment="1">
      <alignment horizontal="center" vertical="center" wrapText="1"/>
    </xf>
    <xf numFmtId="0" fontId="92" fillId="0" borderId="153" xfId="0" applyFont="1" applyBorder="1" applyAlignment="1">
      <alignment horizontal="center" vertical="center" wrapText="1"/>
    </xf>
    <xf numFmtId="0" fontId="92" fillId="0" borderId="154" xfId="0" applyFont="1" applyBorder="1" applyAlignment="1">
      <alignment horizontal="center" vertical="center" wrapText="1"/>
    </xf>
    <xf numFmtId="0" fontId="71" fillId="0" borderId="148" xfId="0" applyFont="1" applyBorder="1"/>
    <xf numFmtId="0" fontId="0" fillId="0" borderId="25" xfId="0" applyBorder="1" applyAlignment="1">
      <alignment vertical="center" wrapText="1"/>
    </xf>
    <xf numFmtId="2" fontId="0" fillId="0" borderId="30" xfId="3" applyNumberFormat="1" applyFont="1" applyBorder="1" applyAlignment="1">
      <alignment horizontal="center" vertical="center" wrapText="1"/>
    </xf>
    <xf numFmtId="3" fontId="0" fillId="0" borderId="49" xfId="0" applyNumberFormat="1" applyBorder="1" applyAlignment="1">
      <alignment horizontal="left" vertical="center" wrapText="1"/>
    </xf>
    <xf numFmtId="0" fontId="0" fillId="0" borderId="158" xfId="0" applyBorder="1" applyAlignment="1">
      <alignment horizontal="center" vertical="center" wrapText="1"/>
    </xf>
    <xf numFmtId="0" fontId="12" fillId="0" borderId="37" xfId="0" applyFont="1" applyBorder="1" applyAlignment="1" applyProtection="1">
      <alignment horizontal="left" vertical="center" wrapText="1"/>
      <protection locked="0"/>
    </xf>
    <xf numFmtId="0" fontId="12" fillId="0" borderId="8" xfId="0" applyFont="1" applyBorder="1" applyAlignment="1" applyProtection="1">
      <alignment vertical="center" wrapText="1"/>
      <protection locked="0"/>
    </xf>
    <xf numFmtId="0" fontId="12" fillId="0" borderId="8" xfId="0" applyFont="1" applyBorder="1" applyAlignment="1" applyProtection="1">
      <alignment horizontal="left" vertical="center" wrapText="1"/>
      <protection locked="0"/>
    </xf>
    <xf numFmtId="164" fontId="88" fillId="15" borderId="0" xfId="0" applyNumberFormat="1" applyFont="1" applyFill="1" applyAlignment="1" applyProtection="1">
      <alignment horizontal="center" vertical="center" wrapText="1"/>
      <protection locked="0"/>
    </xf>
    <xf numFmtId="0" fontId="85" fillId="15" borderId="0" xfId="0"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88" fillId="15" borderId="0" xfId="0" applyFont="1" applyFill="1" applyAlignment="1" applyProtection="1">
      <alignment horizontal="center" vertical="center" wrapText="1"/>
      <protection locked="0"/>
    </xf>
    <xf numFmtId="0" fontId="60" fillId="0" borderId="0" xfId="0" applyFont="1" applyAlignment="1">
      <alignment horizontal="center"/>
    </xf>
    <xf numFmtId="0" fontId="0" fillId="0" borderId="82" xfId="0" applyBorder="1" applyAlignment="1">
      <alignment horizontal="left" vertical="top" wrapText="1"/>
    </xf>
    <xf numFmtId="0" fontId="0" fillId="0" borderId="84" xfId="0" applyBorder="1" applyAlignment="1">
      <alignment horizontal="left" vertical="top" wrapText="1"/>
    </xf>
    <xf numFmtId="0" fontId="0" fillId="0" borderId="85"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126" xfId="0" applyBorder="1" applyAlignment="1">
      <alignment horizontal="left" vertical="top" wrapText="1"/>
    </xf>
    <xf numFmtId="0" fontId="0" fillId="0" borderId="127" xfId="0" applyBorder="1" applyAlignment="1">
      <alignment horizontal="left" vertical="top" wrapText="1"/>
    </xf>
    <xf numFmtId="0" fontId="0" fillId="0" borderId="128" xfId="0" applyBorder="1" applyAlignment="1">
      <alignment horizontal="left" vertical="top" wrapText="1"/>
    </xf>
    <xf numFmtId="0" fontId="0" fillId="0" borderId="129" xfId="0" applyBorder="1" applyAlignment="1">
      <alignment horizontal="left" vertical="top" wrapText="1"/>
    </xf>
    <xf numFmtId="0" fontId="0" fillId="0" borderId="130" xfId="0" applyBorder="1" applyAlignment="1">
      <alignment horizontal="left" vertical="top" wrapText="1"/>
    </xf>
    <xf numFmtId="0" fontId="0" fillId="0" borderId="131" xfId="0" applyBorder="1" applyAlignment="1">
      <alignment horizontal="left" vertical="top" wrapText="1"/>
    </xf>
    <xf numFmtId="0" fontId="0" fillId="0" borderId="132" xfId="0" applyBorder="1" applyAlignment="1">
      <alignment horizontal="left" vertical="top" wrapText="1"/>
    </xf>
    <xf numFmtId="0" fontId="0" fillId="0" borderId="133" xfId="0" applyBorder="1" applyAlignment="1">
      <alignment horizontal="left" vertical="top" wrapText="1"/>
    </xf>
    <xf numFmtId="0" fontId="0" fillId="0" borderId="0" xfId="0" applyBorder="1" applyAlignment="1">
      <alignment horizontal="left" vertical="top" wrapText="1"/>
    </xf>
    <xf numFmtId="0" fontId="72" fillId="0" borderId="0" xfId="0" applyFont="1" applyAlignment="1" applyProtection="1">
      <alignment horizontal="center" vertical="center" wrapText="1"/>
      <protection locked="0"/>
    </xf>
    <xf numFmtId="0" fontId="90" fillId="5" borderId="118" xfId="0" applyFont="1" applyFill="1" applyBorder="1" applyAlignment="1" applyProtection="1">
      <alignment horizontal="center" vertical="center" wrapText="1"/>
      <protection locked="0"/>
    </xf>
    <xf numFmtId="0" fontId="90" fillId="5" borderId="119" xfId="0" applyFont="1" applyFill="1" applyBorder="1" applyAlignment="1" applyProtection="1">
      <alignment horizontal="center" vertical="center" wrapText="1"/>
      <protection locked="0"/>
    </xf>
    <xf numFmtId="0" fontId="90" fillId="5" borderId="117" xfId="0" applyFont="1" applyFill="1" applyBorder="1" applyAlignment="1" applyProtection="1">
      <alignment horizontal="center" vertical="center"/>
      <protection locked="0"/>
    </xf>
    <xf numFmtId="0" fontId="91" fillId="5" borderId="117" xfId="0" applyFont="1" applyFill="1" applyBorder="1" applyAlignment="1" applyProtection="1">
      <alignment horizontal="center" vertical="center"/>
      <protection locked="0"/>
    </xf>
    <xf numFmtId="0" fontId="75" fillId="0" borderId="117" xfId="0" applyFont="1" applyBorder="1" applyAlignment="1" applyProtection="1">
      <alignment horizontal="center" vertical="center"/>
      <protection locked="0"/>
    </xf>
    <xf numFmtId="0" fontId="75" fillId="20" borderId="117" xfId="0" applyFont="1" applyFill="1" applyBorder="1" applyAlignment="1" applyProtection="1">
      <alignment horizontal="center" vertical="center"/>
      <protection locked="0"/>
    </xf>
    <xf numFmtId="0" fontId="74" fillId="5" borderId="117" xfId="0" applyFont="1" applyFill="1" applyBorder="1" applyAlignment="1" applyProtection="1">
      <alignment horizontal="center" vertical="center" wrapText="1"/>
      <protection locked="0"/>
    </xf>
    <xf numFmtId="0" fontId="74" fillId="5" borderId="117" xfId="0" applyFont="1" applyFill="1" applyBorder="1" applyAlignment="1" applyProtection="1">
      <alignment horizontal="center" vertical="center"/>
      <protection locked="0"/>
    </xf>
    <xf numFmtId="0" fontId="90" fillId="5" borderId="117" xfId="0" applyFont="1" applyFill="1" applyBorder="1" applyAlignment="1" applyProtection="1">
      <alignment horizontal="center" vertical="center" wrapText="1"/>
      <protection locked="0"/>
    </xf>
    <xf numFmtId="0" fontId="75" fillId="0" borderId="120" xfId="0" applyFont="1" applyBorder="1" applyAlignment="1">
      <alignment horizontal="center" vertical="center" wrapText="1" readingOrder="1"/>
    </xf>
    <xf numFmtId="0" fontId="76" fillId="19" borderId="120" xfId="0" applyFont="1" applyFill="1" applyBorder="1" applyAlignment="1">
      <alignment horizontal="center" vertical="center" wrapText="1" readingOrder="1"/>
    </xf>
    <xf numFmtId="0" fontId="75" fillId="3" borderId="120" xfId="0" applyFont="1" applyFill="1" applyBorder="1" applyAlignment="1">
      <alignment horizontal="center" vertical="center" wrapText="1" readingOrder="1"/>
    </xf>
    <xf numFmtId="0" fontId="75" fillId="0" borderId="120" xfId="0" applyFont="1" applyBorder="1" applyAlignment="1">
      <alignment horizontal="left" vertical="center" wrapText="1" readingOrder="1"/>
    </xf>
    <xf numFmtId="0" fontId="92" fillId="0" borderId="151" xfId="0" applyFont="1" applyBorder="1" applyAlignment="1">
      <alignment horizontal="center" vertical="center" wrapText="1"/>
    </xf>
    <xf numFmtId="0" fontId="92" fillId="0" borderId="152" xfId="0" applyFont="1" applyBorder="1" applyAlignment="1">
      <alignment horizontal="center" vertical="center"/>
    </xf>
    <xf numFmtId="0" fontId="75" fillId="0" borderId="121" xfId="0" applyFont="1" applyBorder="1" applyAlignment="1">
      <alignment horizontal="center" vertical="center" wrapText="1" readingOrder="1"/>
    </xf>
    <xf numFmtId="0" fontId="75" fillId="0" borderId="122" xfId="0" applyFont="1" applyBorder="1" applyAlignment="1">
      <alignment horizontal="center" vertical="center" wrapText="1" readingOrder="1"/>
    </xf>
    <xf numFmtId="0" fontId="75" fillId="0" borderId="123" xfId="0" applyFont="1" applyBorder="1" applyAlignment="1">
      <alignment horizontal="center" vertical="center" wrapText="1" readingOrder="1"/>
    </xf>
    <xf numFmtId="0" fontId="92" fillId="0" borderId="145" xfId="0" applyFont="1" applyBorder="1" applyAlignment="1">
      <alignment horizontal="center" vertical="center" wrapText="1"/>
    </xf>
    <xf numFmtId="0" fontId="92" fillId="0" borderId="146" xfId="0" applyFont="1" applyBorder="1" applyAlignment="1">
      <alignment horizontal="center" vertical="center"/>
    </xf>
    <xf numFmtId="0" fontId="79" fillId="0" borderId="0" xfId="0" applyFont="1" applyAlignment="1">
      <alignment horizontal="center" vertical="center" wrapText="1"/>
    </xf>
    <xf numFmtId="0" fontId="82" fillId="20" borderId="117" xfId="0" applyFont="1" applyFill="1" applyBorder="1" applyAlignment="1">
      <alignment horizontal="center" vertical="center" wrapText="1"/>
    </xf>
    <xf numFmtId="0" fontId="82" fillId="20" borderId="117" xfId="0" applyFont="1" applyFill="1" applyBorder="1" applyAlignment="1">
      <alignment horizontal="center" vertical="center"/>
    </xf>
    <xf numFmtId="0" fontId="81" fillId="19" borderId="117" xfId="0" applyFont="1" applyFill="1" applyBorder="1" applyAlignment="1">
      <alignment horizontal="center"/>
    </xf>
    <xf numFmtId="0" fontId="52" fillId="3" borderId="18" xfId="1" applyFont="1" applyFill="1" applyBorder="1" applyAlignment="1">
      <alignment horizontal="justify" vertical="center" wrapText="1"/>
    </xf>
    <xf numFmtId="0" fontId="52" fillId="3" borderId="111" xfId="1" applyFont="1" applyFill="1" applyBorder="1" applyAlignment="1">
      <alignment horizontal="justify" vertical="center" wrapText="1"/>
    </xf>
    <xf numFmtId="0" fontId="58" fillId="3" borderId="74" xfId="0" applyFont="1" applyFill="1" applyBorder="1" applyAlignment="1">
      <alignment vertical="center" wrapText="1"/>
    </xf>
    <xf numFmtId="0" fontId="58" fillId="3" borderId="19" xfId="0" applyFont="1" applyFill="1" applyBorder="1" applyAlignment="1">
      <alignment vertical="center" wrapText="1"/>
    </xf>
    <xf numFmtId="0" fontId="68" fillId="3" borderId="8" xfId="1" applyFont="1" applyFill="1" applyBorder="1" applyAlignment="1">
      <alignment horizontal="justify" vertical="center" wrapText="1"/>
    </xf>
    <xf numFmtId="0" fontId="68" fillId="3" borderId="80" xfId="1" applyFont="1" applyFill="1" applyBorder="1" applyAlignment="1">
      <alignment horizontal="justify" vertical="center" wrapText="1"/>
    </xf>
    <xf numFmtId="0" fontId="58" fillId="3" borderId="8" xfId="0" applyFont="1" applyFill="1" applyBorder="1" applyAlignment="1">
      <alignment horizontal="left" vertical="center" wrapText="1"/>
    </xf>
    <xf numFmtId="0" fontId="52" fillId="3" borderId="8" xfId="1" applyFont="1" applyFill="1" applyBorder="1" applyAlignment="1">
      <alignment horizontal="justify" vertical="center" wrapText="1"/>
    </xf>
    <xf numFmtId="0" fontId="52" fillId="3" borderId="80" xfId="1" applyFont="1" applyFill="1" applyBorder="1" applyAlignment="1">
      <alignment horizontal="justify" vertical="center" wrapText="1"/>
    </xf>
    <xf numFmtId="0" fontId="58" fillId="7" borderId="8" xfId="0" applyFont="1" applyFill="1" applyBorder="1" applyAlignment="1">
      <alignment horizontal="left" vertical="center" wrapText="1"/>
    </xf>
    <xf numFmtId="0" fontId="52" fillId="3" borderId="73" xfId="1" applyFont="1" applyFill="1" applyBorder="1" applyAlignment="1">
      <alignment horizontal="justify" vertical="center" wrapText="1"/>
    </xf>
    <xf numFmtId="0" fontId="58" fillId="7" borderId="31" xfId="0" applyFont="1" applyFill="1" applyBorder="1" applyAlignment="1">
      <alignment horizontal="left" vertical="center" wrapText="1"/>
    </xf>
    <xf numFmtId="0" fontId="58" fillId="7" borderId="33" xfId="0" applyFont="1" applyFill="1" applyBorder="1" applyAlignment="1">
      <alignment horizontal="left" vertical="center" wrapText="1"/>
    </xf>
    <xf numFmtId="0" fontId="59" fillId="4" borderId="91" xfId="2" applyFont="1" applyFill="1" applyBorder="1" applyAlignment="1">
      <alignment horizontal="center" vertical="center" wrapText="1"/>
    </xf>
    <xf numFmtId="0" fontId="59" fillId="4" borderId="91" xfId="1" applyFont="1" applyFill="1" applyBorder="1" applyAlignment="1">
      <alignment horizontal="center" vertical="center"/>
    </xf>
    <xf numFmtId="0" fontId="59" fillId="4" borderId="113" xfId="1" applyFont="1" applyFill="1" applyBorder="1" applyAlignment="1">
      <alignment horizontal="center" vertical="center"/>
    </xf>
    <xf numFmtId="0" fontId="52" fillId="3" borderId="13" xfId="1" applyFont="1" applyFill="1" applyBorder="1" applyAlignment="1">
      <alignment horizontal="left" vertical="top" wrapText="1"/>
    </xf>
    <xf numFmtId="0" fontId="52" fillId="3" borderId="0" xfId="1" applyFont="1" applyFill="1" applyAlignment="1">
      <alignment horizontal="left" vertical="top" wrapText="1"/>
    </xf>
    <xf numFmtId="0" fontId="52" fillId="3" borderId="14" xfId="1" applyFont="1" applyFill="1" applyBorder="1" applyAlignment="1">
      <alignment horizontal="left" vertical="top" wrapText="1"/>
    </xf>
    <xf numFmtId="0" fontId="58" fillId="3" borderId="89" xfId="0" applyFont="1" applyFill="1" applyBorder="1" applyAlignment="1">
      <alignment vertical="center" wrapText="1"/>
    </xf>
    <xf numFmtId="0" fontId="58" fillId="3" borderId="90" xfId="0" applyFont="1" applyFill="1" applyBorder="1" applyAlignment="1">
      <alignment vertical="center" wrapText="1"/>
    </xf>
    <xf numFmtId="0" fontId="59" fillId="4" borderId="84" xfId="2" applyFont="1" applyFill="1" applyBorder="1" applyAlignment="1">
      <alignment horizontal="center" vertical="center" wrapText="1"/>
    </xf>
    <xf numFmtId="0" fontId="59" fillId="4" borderId="109" xfId="2" applyFont="1" applyFill="1" applyBorder="1" applyAlignment="1">
      <alignment horizontal="center" vertical="center" wrapText="1"/>
    </xf>
    <xf numFmtId="0" fontId="59" fillId="4" borderId="110" xfId="1" applyFont="1" applyFill="1" applyBorder="1" applyAlignment="1">
      <alignment horizontal="center" vertical="center"/>
    </xf>
    <xf numFmtId="0" fontId="59" fillId="4" borderId="106" xfId="1" applyFont="1" applyFill="1" applyBorder="1" applyAlignment="1">
      <alignment horizontal="center" vertical="center"/>
    </xf>
    <xf numFmtId="0" fontId="55" fillId="4" borderId="9" xfId="1" applyFont="1" applyFill="1" applyBorder="1" applyAlignment="1">
      <alignment horizontal="center" vertical="center" wrapText="1"/>
    </xf>
    <xf numFmtId="0" fontId="55" fillId="4" borderId="10" xfId="1" applyFont="1" applyFill="1" applyBorder="1" applyAlignment="1">
      <alignment horizontal="center" vertical="center" wrapText="1"/>
    </xf>
    <xf numFmtId="0" fontId="55" fillId="4" borderId="106" xfId="1" applyFont="1" applyFill="1" applyBorder="1" applyAlignment="1">
      <alignment horizontal="center" vertical="center" wrapText="1"/>
    </xf>
    <xf numFmtId="0" fontId="56" fillId="3" borderId="11" xfId="1" quotePrefix="1" applyFont="1" applyFill="1" applyBorder="1" applyAlignment="1">
      <alignment horizontal="left" vertical="top" wrapText="1"/>
    </xf>
    <xf numFmtId="0" fontId="56" fillId="3" borderId="12" xfId="1" quotePrefix="1" applyFont="1" applyFill="1" applyBorder="1" applyAlignment="1">
      <alignment horizontal="left" vertical="top" wrapText="1"/>
    </xf>
    <xf numFmtId="0" fontId="57" fillId="3" borderId="12" xfId="1" quotePrefix="1" applyFont="1" applyFill="1" applyBorder="1" applyAlignment="1">
      <alignment horizontal="left" vertical="top" wrapText="1"/>
    </xf>
    <xf numFmtId="0" fontId="57" fillId="3" borderId="107" xfId="1" quotePrefix="1" applyFont="1" applyFill="1" applyBorder="1" applyAlignment="1">
      <alignment horizontal="left" vertical="top" wrapText="1"/>
    </xf>
    <xf numFmtId="0" fontId="51" fillId="3" borderId="15" xfId="1" quotePrefix="1" applyFont="1" applyFill="1" applyBorder="1" applyAlignment="1">
      <alignment horizontal="justify" vertical="center" wrapText="1"/>
    </xf>
    <xf numFmtId="0" fontId="51" fillId="3" borderId="16" xfId="1" quotePrefix="1" applyFont="1" applyFill="1" applyBorder="1" applyAlignment="1">
      <alignment horizontal="justify" vertical="center" wrapText="1"/>
    </xf>
    <xf numFmtId="0" fontId="51" fillId="3" borderId="108" xfId="1" quotePrefix="1" applyFont="1" applyFill="1" applyBorder="1" applyAlignment="1">
      <alignment horizontal="justify" vertical="center" wrapText="1"/>
    </xf>
    <xf numFmtId="0" fontId="52" fillId="0" borderId="13" xfId="1" quotePrefix="1" applyFont="1" applyBorder="1" applyAlignment="1">
      <alignment horizontal="left" vertical="top" wrapText="1"/>
    </xf>
    <xf numFmtId="0" fontId="52" fillId="0" borderId="0" xfId="1" quotePrefix="1" applyFont="1" applyAlignment="1">
      <alignment horizontal="left" vertical="top" wrapText="1"/>
    </xf>
    <xf numFmtId="0" fontId="52" fillId="0" borderId="14" xfId="1" quotePrefix="1" applyFont="1" applyBorder="1" applyAlignment="1">
      <alignment horizontal="left" vertical="top" wrapText="1"/>
    </xf>
    <xf numFmtId="0" fontId="58" fillId="3" borderId="19" xfId="0" applyFont="1" applyFill="1" applyBorder="1" applyAlignment="1">
      <alignment horizontal="left" vertical="center" wrapText="1"/>
    </xf>
    <xf numFmtId="0" fontId="58" fillId="3" borderId="17" xfId="0" applyFont="1" applyFill="1" applyBorder="1" applyAlignment="1">
      <alignment horizontal="left" vertical="center" wrapText="1"/>
    </xf>
    <xf numFmtId="0" fontId="58" fillId="3" borderId="17" xfId="0" applyFont="1" applyFill="1" applyBorder="1" applyAlignment="1">
      <alignment vertical="center" wrapText="1"/>
    </xf>
    <xf numFmtId="0" fontId="8" fillId="3" borderId="20" xfId="1" applyFill="1" applyBorder="1" applyAlignment="1">
      <alignment horizontal="left" vertical="top" wrapText="1"/>
    </xf>
    <xf numFmtId="0" fontId="8" fillId="3" borderId="21" xfId="1" applyFill="1" applyBorder="1" applyAlignment="1">
      <alignment horizontal="left" vertical="top" wrapText="1"/>
    </xf>
    <xf numFmtId="0" fontId="8" fillId="3" borderId="22" xfId="1" applyFill="1" applyBorder="1" applyAlignment="1">
      <alignment horizontal="left" vertical="top" wrapText="1"/>
    </xf>
    <xf numFmtId="0" fontId="8" fillId="3" borderId="13" xfId="1" applyFill="1" applyBorder="1" applyAlignment="1">
      <alignment horizontal="left" vertical="top" wrapText="1"/>
    </xf>
    <xf numFmtId="0" fontId="8" fillId="3" borderId="0" xfId="1" applyFill="1" applyAlignment="1">
      <alignment horizontal="left" vertical="top" wrapText="1"/>
    </xf>
    <xf numFmtId="0" fontId="8" fillId="3" borderId="14" xfId="1" applyFill="1" applyBorder="1" applyAlignment="1">
      <alignment horizontal="left" vertical="top" wrapText="1"/>
    </xf>
    <xf numFmtId="0" fontId="58" fillId="3" borderId="31" xfId="0" applyFont="1" applyFill="1" applyBorder="1" applyAlignment="1">
      <alignment horizontal="left" vertical="center" wrapText="1"/>
    </xf>
    <xf numFmtId="0" fontId="58" fillId="3" borderId="33" xfId="0" applyFont="1" applyFill="1" applyBorder="1" applyAlignment="1">
      <alignment horizontal="left" vertical="center" wrapText="1"/>
    </xf>
    <xf numFmtId="0" fontId="52" fillId="3" borderId="31" xfId="1" applyFont="1" applyFill="1" applyBorder="1" applyAlignment="1">
      <alignment horizontal="justify" vertical="center" wrapText="1"/>
    </xf>
    <xf numFmtId="0" fontId="52" fillId="3" borderId="114" xfId="1" applyFont="1" applyFill="1" applyBorder="1" applyAlignment="1">
      <alignment horizontal="justify" vertical="center" wrapText="1"/>
    </xf>
    <xf numFmtId="0" fontId="68" fillId="3" borderId="0" xfId="1" applyFont="1" applyFill="1" applyAlignment="1">
      <alignment horizontal="left" vertical="center" wrapText="1"/>
    </xf>
    <xf numFmtId="0" fontId="52" fillId="3" borderId="0" xfId="1" applyFont="1" applyFill="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68" fillId="3" borderId="0" xfId="1" applyFont="1" applyFill="1" applyAlignment="1">
      <alignment horizontal="center" vertical="center" wrapText="1"/>
    </xf>
    <xf numFmtId="0" fontId="68" fillId="3" borderId="0" xfId="1" applyFont="1" applyFill="1" applyAlignment="1">
      <alignment horizontal="justify" vertical="center" wrapText="1"/>
    </xf>
    <xf numFmtId="9" fontId="18" fillId="0" borderId="8" xfId="4" applyFont="1" applyBorder="1" applyAlignment="1">
      <alignment horizontal="center" vertical="center" wrapText="1"/>
    </xf>
    <xf numFmtId="0" fontId="23" fillId="0" borderId="25"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26"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80" xfId="0" applyFont="1" applyBorder="1" applyAlignment="1">
      <alignment horizontal="center" vertical="center" wrapText="1"/>
    </xf>
    <xf numFmtId="0" fontId="18" fillId="0" borderId="81" xfId="0" applyFont="1" applyBorder="1" applyAlignment="1">
      <alignment horizontal="center" vertical="center" wrapText="1"/>
    </xf>
    <xf numFmtId="0" fontId="18" fillId="11" borderId="0" xfId="0" applyFont="1" applyFill="1" applyAlignment="1">
      <alignment horizontal="center" vertical="center"/>
    </xf>
    <xf numFmtId="0" fontId="18" fillId="0" borderId="8" xfId="0" applyFont="1" applyBorder="1" applyAlignment="1">
      <alignment horizontal="center" vertical="center" wrapText="1"/>
    </xf>
    <xf numFmtId="9" fontId="18" fillId="0" borderId="46" xfId="4" applyFont="1" applyBorder="1" applyAlignment="1">
      <alignment horizontal="center" vertical="center" wrapText="1"/>
    </xf>
    <xf numFmtId="9" fontId="18" fillId="0" borderId="30" xfId="4" applyFont="1" applyBorder="1" applyAlignment="1">
      <alignment horizontal="center" vertical="center" wrapText="1"/>
    </xf>
    <xf numFmtId="9" fontId="18" fillId="0" borderId="49" xfId="4" applyFont="1" applyBorder="1" applyAlignment="1">
      <alignment horizontal="center" vertical="center" wrapText="1"/>
    </xf>
    <xf numFmtId="0" fontId="23" fillId="0" borderId="46"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49" xfId="0" applyFont="1" applyBorder="1" applyAlignment="1">
      <alignment horizontal="center" vertical="center" wrapText="1"/>
    </xf>
    <xf numFmtId="0" fontId="18" fillId="0" borderId="77" xfId="0" applyFont="1" applyBorder="1" applyAlignment="1">
      <alignment horizontal="center" vertical="center" wrapText="1"/>
    </xf>
    <xf numFmtId="0" fontId="18" fillId="0" borderId="78"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98"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99" xfId="0" applyFont="1" applyBorder="1" applyAlignment="1">
      <alignment horizontal="center" vertical="center" wrapText="1"/>
    </xf>
    <xf numFmtId="0" fontId="18" fillId="11" borderId="13"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51" fillId="0" borderId="46" xfId="0" applyFont="1" applyBorder="1" applyAlignment="1">
      <alignment horizontal="center" vertical="center" wrapText="1"/>
    </xf>
    <xf numFmtId="0" fontId="51" fillId="0" borderId="30" xfId="0" applyFont="1" applyBorder="1" applyAlignment="1">
      <alignment horizontal="center" vertical="center" wrapText="1"/>
    </xf>
    <xf numFmtId="0" fontId="51" fillId="0" borderId="49" xfId="0" applyFont="1" applyBorder="1" applyAlignment="1">
      <alignment horizontal="center" vertical="center" wrapText="1"/>
    </xf>
    <xf numFmtId="0" fontId="55" fillId="4" borderId="8" xfId="0" applyFont="1" applyFill="1" applyBorder="1" applyAlignment="1">
      <alignment horizontal="left" vertical="center"/>
    </xf>
    <xf numFmtId="0" fontId="55" fillId="4" borderId="34" xfId="0" applyFont="1" applyFill="1" applyBorder="1" applyAlignment="1">
      <alignment horizontal="left" vertical="center"/>
    </xf>
    <xf numFmtId="0" fontId="23" fillId="0" borderId="37" xfId="0" applyFont="1" applyBorder="1" applyAlignment="1">
      <alignment horizontal="center" vertical="center" wrapText="1"/>
    </xf>
    <xf numFmtId="0" fontId="70" fillId="0" borderId="37" xfId="0" applyFont="1" applyBorder="1" applyAlignment="1">
      <alignment horizontal="center" vertical="center" wrapText="1"/>
    </xf>
    <xf numFmtId="0" fontId="70" fillId="0" borderId="8" xfId="0" applyFont="1" applyBorder="1" applyAlignment="1">
      <alignment horizontal="center" vertical="center" wrapText="1"/>
    </xf>
    <xf numFmtId="0" fontId="70" fillId="0" borderId="26" xfId="0" applyFont="1" applyBorder="1" applyAlignment="1">
      <alignment horizontal="center" vertical="center" wrapText="1"/>
    </xf>
    <xf numFmtId="9" fontId="18" fillId="0" borderId="37" xfId="4" applyFont="1" applyBorder="1" applyAlignment="1">
      <alignment horizontal="center" vertical="center" wrapText="1"/>
    </xf>
    <xf numFmtId="9" fontId="18" fillId="0" borderId="26" xfId="4" applyFont="1" applyBorder="1" applyAlignment="1">
      <alignment horizontal="center" vertical="center" wrapText="1"/>
    </xf>
    <xf numFmtId="0" fontId="18" fillId="0" borderId="100" xfId="0" applyFont="1" applyBorder="1" applyAlignment="1">
      <alignment horizontal="center" vertical="center" wrapText="1"/>
    </xf>
    <xf numFmtId="0" fontId="18" fillId="0" borderId="101" xfId="0" applyFont="1" applyBorder="1" applyAlignment="1">
      <alignment horizontal="center" vertical="center" wrapText="1"/>
    </xf>
    <xf numFmtId="0" fontId="18" fillId="0" borderId="102"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26" xfId="0" applyFont="1" applyBorder="1" applyAlignment="1">
      <alignment horizontal="center" vertical="center" wrapText="1"/>
    </xf>
    <xf numFmtId="0" fontId="63" fillId="4" borderId="96" xfId="0" applyFont="1" applyFill="1" applyBorder="1" applyAlignment="1">
      <alignment horizontal="center" vertical="center" wrapText="1"/>
    </xf>
    <xf numFmtId="0" fontId="63" fillId="4" borderId="66" xfId="0" applyFont="1" applyFill="1" applyBorder="1" applyAlignment="1">
      <alignment horizontal="center" vertical="center" wrapText="1"/>
    </xf>
    <xf numFmtId="0" fontId="63" fillId="4" borderId="93" xfId="0" applyFont="1" applyFill="1" applyBorder="1" applyAlignment="1">
      <alignment horizontal="center" vertical="center"/>
    </xf>
    <xf numFmtId="0" fontId="63" fillId="4" borderId="94" xfId="0" applyFont="1" applyFill="1" applyBorder="1" applyAlignment="1">
      <alignment horizontal="center" vertical="center"/>
    </xf>
    <xf numFmtId="0" fontId="63" fillId="4" borderId="95" xfId="0" applyFont="1" applyFill="1" applyBorder="1" applyAlignment="1">
      <alignment horizontal="center" vertical="center"/>
    </xf>
    <xf numFmtId="0" fontId="63" fillId="4" borderId="58" xfId="0" applyFont="1" applyFill="1" applyBorder="1" applyAlignment="1">
      <alignment horizontal="center" vertical="center"/>
    </xf>
    <xf numFmtId="0" fontId="63" fillId="4" borderId="0" xfId="0" applyFont="1" applyFill="1" applyAlignment="1">
      <alignment horizontal="center" vertical="center"/>
    </xf>
    <xf numFmtId="0" fontId="61" fillId="3" borderId="35" xfId="0" applyFont="1" applyFill="1" applyBorder="1" applyAlignment="1">
      <alignment horizontal="center" vertical="center"/>
    </xf>
    <xf numFmtId="0" fontId="61" fillId="3" borderId="12" xfId="0" applyFont="1" applyFill="1" applyBorder="1" applyAlignment="1">
      <alignment horizontal="center" vertical="center"/>
    </xf>
    <xf numFmtId="0" fontId="61" fillId="3" borderId="36" xfId="0" applyFont="1" applyFill="1" applyBorder="1" applyAlignment="1">
      <alignment horizontal="center" vertical="center"/>
    </xf>
    <xf numFmtId="0" fontId="61" fillId="3" borderId="0" xfId="0" applyFont="1" applyFill="1" applyAlignment="1">
      <alignment horizontal="center" vertical="center"/>
    </xf>
    <xf numFmtId="0" fontId="63" fillId="4" borderId="41" xfId="0" applyFont="1" applyFill="1" applyBorder="1" applyAlignment="1">
      <alignment horizontal="center" vertical="center" textRotation="1"/>
    </xf>
    <xf numFmtId="0" fontId="63" fillId="4" borderId="66" xfId="0" applyFont="1" applyFill="1" applyBorder="1" applyAlignment="1">
      <alignment horizontal="center" vertical="center" textRotation="1"/>
    </xf>
    <xf numFmtId="0" fontId="63" fillId="4" borderId="58" xfId="0" applyFont="1" applyFill="1" applyBorder="1" applyAlignment="1">
      <alignment horizontal="center" vertical="center" wrapText="1"/>
    </xf>
    <xf numFmtId="0" fontId="89" fillId="3" borderId="8"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wrapText="1"/>
      <protection locked="0"/>
    </xf>
    <xf numFmtId="0" fontId="63" fillId="16" borderId="41" xfId="0" applyFont="1" applyFill="1" applyBorder="1" applyAlignment="1" applyProtection="1">
      <alignment horizontal="center" vertical="center" wrapText="1"/>
      <protection locked="0"/>
    </xf>
    <xf numFmtId="0" fontId="63" fillId="16" borderId="66" xfId="0" applyFont="1" applyFill="1" applyBorder="1" applyAlignment="1" applyProtection="1">
      <alignment horizontal="center" vertical="center" wrapText="1"/>
      <protection locked="0"/>
    </xf>
    <xf numFmtId="0" fontId="63" fillId="16" borderId="54" xfId="0" applyFont="1" applyFill="1" applyBorder="1" applyAlignment="1" applyProtection="1">
      <alignment horizontal="center" vertical="center"/>
      <protection locked="0"/>
    </xf>
    <xf numFmtId="0" fontId="63" fillId="16" borderId="55" xfId="0" applyFont="1" applyFill="1" applyBorder="1" applyAlignment="1" applyProtection="1">
      <alignment horizontal="center" vertical="center"/>
      <protection locked="0"/>
    </xf>
    <xf numFmtId="0" fontId="63" fillId="4" borderId="41" xfId="0" applyFont="1" applyFill="1" applyBorder="1" applyAlignment="1">
      <alignment horizontal="center" vertical="center" wrapText="1"/>
    </xf>
    <xf numFmtId="0" fontId="63" fillId="4" borderId="41" xfId="0" applyFont="1" applyFill="1" applyBorder="1" applyAlignment="1">
      <alignment vertical="center" wrapText="1"/>
    </xf>
    <xf numFmtId="0" fontId="63" fillId="4" borderId="66" xfId="0" applyFont="1" applyFill="1" applyBorder="1" applyAlignment="1">
      <alignment vertical="center" wrapText="1"/>
    </xf>
    <xf numFmtId="0" fontId="63" fillId="4" borderId="97" xfId="0" applyFont="1" applyFill="1" applyBorder="1" applyAlignment="1">
      <alignment horizontal="center" vertical="center"/>
    </xf>
    <xf numFmtId="0" fontId="63" fillId="4" borderId="55" xfId="0" applyFont="1" applyFill="1" applyBorder="1" applyAlignment="1">
      <alignment horizontal="center" vertical="center"/>
    </xf>
    <xf numFmtId="0" fontId="63" fillId="4" borderId="56" xfId="0" applyFont="1" applyFill="1" applyBorder="1" applyAlignment="1">
      <alignment horizontal="center" vertical="center"/>
    </xf>
    <xf numFmtId="0" fontId="51" fillId="3" borderId="8" xfId="0" applyFont="1" applyFill="1" applyBorder="1" applyAlignment="1">
      <alignment horizontal="center" vertical="center" wrapText="1"/>
    </xf>
    <xf numFmtId="0" fontId="51" fillId="3" borderId="26" xfId="0" applyFont="1" applyFill="1" applyBorder="1" applyAlignment="1">
      <alignment horizontal="center" vertical="center" wrapText="1"/>
    </xf>
    <xf numFmtId="1" fontId="18" fillId="0" borderId="8" xfId="4" applyNumberFormat="1" applyFont="1" applyBorder="1" applyAlignment="1">
      <alignment vertical="center" wrapText="1"/>
    </xf>
    <xf numFmtId="1" fontId="18" fillId="0" borderId="26" xfId="4" applyNumberFormat="1" applyFont="1" applyBorder="1" applyAlignment="1">
      <alignment vertical="center" wrapText="1"/>
    </xf>
    <xf numFmtId="0" fontId="69" fillId="10" borderId="0" xfId="0" applyFont="1" applyFill="1" applyAlignment="1">
      <alignment horizontal="center" vertical="center" wrapText="1"/>
    </xf>
    <xf numFmtId="0" fontId="18" fillId="0" borderId="0" xfId="0" applyFont="1" applyAlignment="1">
      <alignment horizontal="center" vertical="center" wrapText="1"/>
    </xf>
    <xf numFmtId="0" fontId="28" fillId="4" borderId="64" xfId="0" applyFont="1" applyFill="1" applyBorder="1" applyAlignment="1">
      <alignment horizontal="center" vertical="center"/>
    </xf>
    <xf numFmtId="0" fontId="28" fillId="4" borderId="0" xfId="0" applyFont="1" applyFill="1" applyBorder="1" applyAlignment="1">
      <alignment horizontal="center" vertical="center"/>
    </xf>
    <xf numFmtId="0" fontId="27" fillId="0" borderId="46"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49" xfId="0" applyFont="1" applyBorder="1" applyAlignment="1">
      <alignment horizontal="center" vertical="center" wrapText="1"/>
    </xf>
    <xf numFmtId="0" fontId="0" fillId="0" borderId="46" xfId="0" applyBorder="1" applyAlignment="1">
      <alignment horizontal="center" vertical="center" wrapText="1"/>
    </xf>
    <xf numFmtId="0" fontId="0" fillId="0" borderId="30" xfId="0" applyBorder="1" applyAlignment="1">
      <alignment horizontal="center" vertical="center" wrapText="1"/>
    </xf>
    <xf numFmtId="0" fontId="0" fillId="0" borderId="49"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2" xfId="0" applyBorder="1" applyAlignment="1">
      <alignment horizontal="center" vertical="center" wrapText="1"/>
    </xf>
    <xf numFmtId="0" fontId="0" fillId="0" borderId="37" xfId="0" applyBorder="1" applyAlignment="1">
      <alignment horizontal="center" vertical="center" wrapText="1"/>
    </xf>
    <xf numFmtId="0" fontId="0" fillId="0" borderId="8" xfId="0" applyBorder="1" applyAlignment="1">
      <alignment horizontal="center" vertical="center" wrapText="1"/>
    </xf>
    <xf numFmtId="0" fontId="0" fillId="0" borderId="26" xfId="0" applyBorder="1" applyAlignment="1">
      <alignment horizontal="center" vertical="center" wrapText="1"/>
    </xf>
    <xf numFmtId="0" fontId="0" fillId="0" borderId="157"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40" xfId="0" applyFont="1" applyFill="1" applyBorder="1" applyAlignment="1">
      <alignment horizontal="center" vertical="center"/>
    </xf>
    <xf numFmtId="0" fontId="5" fillId="4" borderId="65" xfId="0" applyFont="1" applyFill="1" applyBorder="1" applyAlignment="1">
      <alignment horizontal="left" vertical="center"/>
    </xf>
    <xf numFmtId="0" fontId="5" fillId="4" borderId="159" xfId="0" applyFont="1" applyFill="1" applyBorder="1" applyAlignment="1">
      <alignment horizontal="left" vertical="center"/>
    </xf>
    <xf numFmtId="0" fontId="89" fillId="3" borderId="160" xfId="0" applyFont="1" applyFill="1" applyBorder="1" applyAlignment="1" applyProtection="1">
      <alignment horizontal="left" vertical="center"/>
      <protection locked="0"/>
    </xf>
    <xf numFmtId="0" fontId="89" fillId="3" borderId="161" xfId="0" applyFont="1" applyFill="1" applyBorder="1" applyAlignment="1" applyProtection="1">
      <alignment horizontal="left" vertical="center"/>
      <protection locked="0"/>
    </xf>
    <xf numFmtId="0" fontId="89" fillId="3" borderId="162" xfId="0" applyFont="1" applyFill="1" applyBorder="1" applyAlignment="1" applyProtection="1">
      <alignment horizontal="left" vertical="center"/>
      <protection locked="0"/>
    </xf>
    <xf numFmtId="0" fontId="0" fillId="0" borderId="100" xfId="0" applyBorder="1" applyAlignment="1">
      <alignment horizontal="center" vertical="center" wrapTex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2" fillId="3" borderId="65" xfId="0" applyFont="1" applyFill="1" applyBorder="1" applyAlignment="1" applyProtection="1">
      <alignment horizontal="left" vertical="center" wrapText="1"/>
      <protection locked="0"/>
    </xf>
    <xf numFmtId="0" fontId="2" fillId="3" borderId="63" xfId="0" applyFont="1" applyFill="1" applyBorder="1" applyAlignment="1" applyProtection="1">
      <alignment horizontal="left" vertical="center"/>
      <protection locked="0"/>
    </xf>
    <xf numFmtId="2" fontId="0" fillId="0" borderId="37" xfId="3" applyNumberFormat="1" applyFont="1" applyBorder="1" applyAlignment="1">
      <alignment horizontal="center" vertical="center" wrapText="1"/>
    </xf>
    <xf numFmtId="2" fontId="0" fillId="0" borderId="8" xfId="3" applyNumberFormat="1" applyFont="1" applyBorder="1" applyAlignment="1">
      <alignment horizontal="center" vertical="center" wrapText="1"/>
    </xf>
    <xf numFmtId="2" fontId="0" fillId="0" borderId="26" xfId="3" applyNumberFormat="1" applyFont="1" applyBorder="1" applyAlignment="1">
      <alignment horizontal="center" vertical="center" wrapText="1"/>
    </xf>
    <xf numFmtId="0" fontId="0" fillId="11" borderId="100" xfId="0" applyFill="1" applyBorder="1" applyAlignment="1">
      <alignment horizontal="center" vertical="center" wrapText="1"/>
    </xf>
    <xf numFmtId="0" fontId="0" fillId="11" borderId="101" xfId="0" applyFill="1" applyBorder="1" applyAlignment="1">
      <alignment horizontal="center" vertical="center" wrapText="1"/>
    </xf>
    <xf numFmtId="0" fontId="0" fillId="11" borderId="102" xfId="0" applyFill="1" applyBorder="1" applyAlignment="1">
      <alignment horizontal="center" vertical="center" wrapText="1"/>
    </xf>
    <xf numFmtId="0" fontId="0" fillId="0" borderId="25" xfId="0" applyBorder="1" applyAlignment="1">
      <alignment horizontal="center" vertical="center" wrapText="1"/>
    </xf>
    <xf numFmtId="2" fontId="0" fillId="0" borderId="25" xfId="3" applyNumberFormat="1" applyFont="1" applyBorder="1" applyAlignment="1">
      <alignment horizontal="center" vertical="center" wrapText="1"/>
    </xf>
    <xf numFmtId="0" fontId="0" fillId="0" borderId="9" xfId="0" applyBorder="1" applyAlignment="1">
      <alignment horizontal="center" vertical="center" wrapText="1"/>
    </xf>
    <xf numFmtId="0" fontId="0" fillId="0" borderId="155" xfId="0" applyBorder="1" applyAlignment="1">
      <alignment horizontal="center" vertical="center" wrapText="1"/>
    </xf>
    <xf numFmtId="0" fontId="0" fillId="0" borderId="156" xfId="0" applyBorder="1" applyAlignment="1">
      <alignment horizontal="center" vertical="center" wrapText="1"/>
    </xf>
    <xf numFmtId="0" fontId="6" fillId="3" borderId="3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41" xfId="0" applyFont="1" applyFill="1" applyBorder="1" applyAlignment="1">
      <alignment horizontal="center" vertical="center"/>
    </xf>
    <xf numFmtId="0" fontId="6" fillId="3" borderId="16"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0" xfId="0" applyFont="1" applyFill="1" applyBorder="1" applyAlignment="1">
      <alignment horizontal="center" vertical="center" textRotation="1"/>
    </xf>
    <xf numFmtId="0" fontId="4" fillId="4" borderId="41" xfId="0" applyFont="1" applyFill="1" applyBorder="1" applyAlignment="1">
      <alignment horizontal="center" vertical="center" textRotation="1"/>
    </xf>
    <xf numFmtId="0" fontId="4" fillId="4" borderId="41" xfId="0" applyFont="1" applyFill="1" applyBorder="1" applyAlignment="1">
      <alignment horizontal="center" vertical="center"/>
    </xf>
    <xf numFmtId="3" fontId="4" fillId="4" borderId="40" xfId="0" applyNumberFormat="1" applyFont="1" applyFill="1" applyBorder="1" applyAlignment="1">
      <alignment horizontal="center" vertical="center"/>
    </xf>
    <xf numFmtId="3" fontId="4" fillId="4" borderId="41" xfId="0" applyNumberFormat="1" applyFont="1" applyFill="1" applyBorder="1" applyAlignment="1">
      <alignment horizontal="center" vertical="center"/>
    </xf>
    <xf numFmtId="0" fontId="4" fillId="4" borderId="40" xfId="0" applyFont="1" applyFill="1" applyBorder="1" applyAlignment="1">
      <alignment horizontal="center" vertical="center" textRotation="90" wrapText="1"/>
    </xf>
    <xf numFmtId="0" fontId="4" fillId="4" borderId="41" xfId="0" applyFont="1" applyFill="1" applyBorder="1" applyAlignment="1">
      <alignment horizontal="center" vertical="center" textRotation="90"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5" fillId="4" borderId="62" xfId="0" applyFont="1" applyFill="1" applyBorder="1" applyAlignment="1">
      <alignment horizontal="left" vertical="center"/>
    </xf>
    <xf numFmtId="0" fontId="5" fillId="4" borderId="63" xfId="0" applyFont="1" applyFill="1" applyBorder="1" applyAlignment="1">
      <alignment horizontal="left" vertical="center"/>
    </xf>
    <xf numFmtId="0" fontId="27" fillId="0" borderId="3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26" xfId="0" applyFont="1" applyBorder="1" applyAlignment="1">
      <alignment horizontal="center" vertical="center" wrapText="1"/>
    </xf>
    <xf numFmtId="0" fontId="0" fillId="0" borderId="79" xfId="0" applyBorder="1" applyAlignment="1">
      <alignment horizontal="center" vertical="center" wrapText="1"/>
    </xf>
    <xf numFmtId="0" fontId="0" fillId="11" borderId="25" xfId="0" applyFill="1" applyBorder="1" applyAlignment="1">
      <alignment horizontal="center" vertical="center" wrapText="1"/>
    </xf>
    <xf numFmtId="0" fontId="0" fillId="11" borderId="8" xfId="0" applyFill="1" applyBorder="1" applyAlignment="1">
      <alignment horizontal="center" vertical="center" wrapText="1"/>
    </xf>
    <xf numFmtId="0" fontId="27" fillId="0" borderId="25" xfId="0" applyFont="1" applyBorder="1" applyAlignment="1">
      <alignment horizontal="center" vertical="center" wrapText="1"/>
    </xf>
    <xf numFmtId="9" fontId="0" fillId="0" borderId="30" xfId="0" applyNumberFormat="1" applyBorder="1" applyAlignment="1">
      <alignment horizontal="center" vertical="center" wrapText="1"/>
    </xf>
    <xf numFmtId="9" fontId="0" fillId="0" borderId="25" xfId="0" applyNumberFormat="1" applyBorder="1" applyAlignment="1">
      <alignment horizontal="center" vertical="center" wrapText="1"/>
    </xf>
    <xf numFmtId="0" fontId="12" fillId="0" borderId="30" xfId="0" applyFont="1" applyBorder="1" applyAlignment="1">
      <alignment horizontal="center" vertical="center" wrapText="1"/>
    </xf>
    <xf numFmtId="0" fontId="12" fillId="0" borderId="25" xfId="0" applyFont="1" applyBorder="1" applyAlignment="1">
      <alignment horizontal="center" vertical="center" wrapText="1"/>
    </xf>
    <xf numFmtId="0" fontId="0" fillId="0" borderId="8" xfId="0" applyBorder="1" applyAlignment="1">
      <alignment horizontal="center" vertical="center"/>
    </xf>
    <xf numFmtId="2" fontId="0" fillId="0" borderId="30" xfId="0" applyNumberFormat="1" applyBorder="1" applyAlignment="1">
      <alignment horizontal="center" vertical="center" wrapText="1"/>
    </xf>
    <xf numFmtId="2" fontId="0" fillId="0" borderId="25" xfId="0" applyNumberFormat="1" applyBorder="1" applyAlignment="1">
      <alignment horizontal="center" vertical="center" wrapText="1"/>
    </xf>
    <xf numFmtId="0" fontId="5" fillId="4" borderId="8" xfId="0" applyFont="1" applyFill="1" applyBorder="1" applyAlignment="1">
      <alignment horizontal="left" vertical="center"/>
    </xf>
    <xf numFmtId="0" fontId="28" fillId="4" borderId="8" xfId="0" applyFont="1" applyFill="1" applyBorder="1" applyAlignment="1">
      <alignment horizontal="center" vertical="center"/>
    </xf>
    <xf numFmtId="0" fontId="4" fillId="4" borderId="68"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44"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56" xfId="0" applyFont="1" applyFill="1" applyBorder="1" applyAlignment="1">
      <alignment horizontal="center" vertical="center"/>
    </xf>
    <xf numFmtId="0" fontId="6" fillId="3" borderId="8" xfId="0" applyFont="1" applyFill="1" applyBorder="1" applyAlignment="1">
      <alignment horizontal="center" vertical="center"/>
    </xf>
    <xf numFmtId="0" fontId="4" fillId="4" borderId="57" xfId="0" applyFont="1" applyFill="1" applyBorder="1" applyAlignment="1">
      <alignment horizontal="center" vertical="center"/>
    </xf>
    <xf numFmtId="0" fontId="89" fillId="3" borderId="31" xfId="0" applyFont="1" applyFill="1" applyBorder="1" applyAlignment="1" applyProtection="1">
      <alignment horizontal="left" vertical="center" wrapText="1"/>
      <protection locked="0"/>
    </xf>
    <xf numFmtId="0" fontId="89" fillId="3" borderId="32" xfId="0" applyFont="1" applyFill="1" applyBorder="1" applyAlignment="1" applyProtection="1">
      <alignment horizontal="left" vertical="center" wrapText="1"/>
      <protection locked="0"/>
    </xf>
    <xf numFmtId="0" fontId="89" fillId="3" borderId="33"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0" fontId="2" fillId="3" borderId="32" xfId="0" applyFont="1" applyFill="1" applyBorder="1" applyAlignment="1" applyProtection="1">
      <alignment horizontal="left" vertical="center" wrapText="1"/>
      <protection locked="0"/>
    </xf>
    <xf numFmtId="0" fontId="2" fillId="3" borderId="33"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protection locked="0"/>
    </xf>
    <xf numFmtId="0" fontId="2" fillId="3" borderId="32" xfId="0" applyFont="1" applyFill="1" applyBorder="1" applyAlignment="1" applyProtection="1">
      <alignment horizontal="left" vertical="center"/>
      <protection locked="0"/>
    </xf>
    <xf numFmtId="0" fontId="2" fillId="3" borderId="33" xfId="0" applyFont="1" applyFill="1" applyBorder="1" applyAlignment="1" applyProtection="1">
      <alignment horizontal="left" vertical="center"/>
      <protection locked="0"/>
    </xf>
    <xf numFmtId="0" fontId="4" fillId="4" borderId="59" xfId="0" applyFont="1" applyFill="1" applyBorder="1" applyAlignment="1">
      <alignment horizontal="center" vertical="center"/>
    </xf>
    <xf numFmtId="0" fontId="4" fillId="4" borderId="60" xfId="0" applyFont="1" applyFill="1" applyBorder="1" applyAlignment="1">
      <alignment horizontal="center" vertical="center"/>
    </xf>
    <xf numFmtId="0" fontId="0" fillId="10" borderId="25" xfId="0" applyFill="1" applyBorder="1" applyAlignment="1">
      <alignment horizontal="center" vertical="center" wrapText="1"/>
    </xf>
    <xf numFmtId="0" fontId="0" fillId="10" borderId="8" xfId="0" applyFill="1" applyBorder="1" applyAlignment="1">
      <alignment horizontal="center" vertical="center" wrapText="1"/>
    </xf>
    <xf numFmtId="0" fontId="48" fillId="0" borderId="36" xfId="0" applyFont="1" applyBorder="1" applyAlignment="1">
      <alignment horizontal="left" vertical="top" wrapText="1"/>
    </xf>
    <xf numFmtId="0" fontId="48" fillId="0" borderId="0" xfId="0" applyFont="1" applyAlignment="1">
      <alignment horizontal="left" vertical="top" wrapText="1"/>
    </xf>
    <xf numFmtId="0" fontId="48" fillId="0" borderId="75" xfId="0" applyFont="1" applyBorder="1" applyAlignment="1">
      <alignment horizontal="left" vertical="top" wrapText="1"/>
    </xf>
    <xf numFmtId="0" fontId="48" fillId="0" borderId="36" xfId="0" applyFont="1" applyBorder="1" applyAlignment="1">
      <alignment horizontal="left" vertical="center" wrapText="1"/>
    </xf>
    <xf numFmtId="0" fontId="48" fillId="0" borderId="0" xfId="0" applyFont="1" applyAlignment="1">
      <alignment horizontal="left" vertical="center" wrapText="1"/>
    </xf>
    <xf numFmtId="0" fontId="48" fillId="0" borderId="75" xfId="0" applyFont="1" applyBorder="1" applyAlignment="1">
      <alignment horizontal="left" vertical="center" wrapText="1"/>
    </xf>
    <xf numFmtId="0" fontId="48" fillId="0" borderId="8" xfId="0" applyFont="1" applyBorder="1" applyAlignment="1">
      <alignment horizontal="left" vertical="center" wrapText="1"/>
    </xf>
    <xf numFmtId="0" fontId="44" fillId="6" borderId="0" xfId="0" applyFont="1" applyFill="1" applyAlignment="1">
      <alignment horizontal="center" vertical="center" wrapText="1" readingOrder="1"/>
    </xf>
    <xf numFmtId="0" fontId="44" fillId="6" borderId="8" xfId="0" applyFont="1" applyFill="1" applyBorder="1" applyAlignment="1">
      <alignment horizontal="center" vertical="center" wrapText="1" readingOrder="1"/>
    </xf>
    <xf numFmtId="0" fontId="42" fillId="0" borderId="72" xfId="0" applyFont="1" applyBorder="1" applyAlignment="1">
      <alignment horizontal="center" vertical="center"/>
    </xf>
    <xf numFmtId="0" fontId="42" fillId="0" borderId="12" xfId="0" applyFont="1" applyBorder="1" applyAlignment="1">
      <alignment horizontal="center" vertical="center"/>
    </xf>
    <xf numFmtId="0" fontId="15" fillId="3" borderId="21" xfId="0" applyFont="1" applyFill="1" applyBorder="1" applyAlignment="1">
      <alignment horizontal="center"/>
    </xf>
    <xf numFmtId="0" fontId="15" fillId="3" borderId="22" xfId="0" applyFont="1" applyFill="1" applyBorder="1" applyAlignment="1">
      <alignment horizontal="center"/>
    </xf>
    <xf numFmtId="0" fontId="54" fillId="0" borderId="13" xfId="0" applyFont="1" applyBorder="1" applyAlignment="1">
      <alignment horizontal="center" vertical="center" wrapText="1"/>
    </xf>
    <xf numFmtId="0" fontId="54"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4"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3"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7" xfId="0" applyFont="1" applyFill="1" applyBorder="1" applyAlignment="1">
      <alignment horizontal="center" vertical="center" wrapText="1" readingOrder="1"/>
    </xf>
    <xf numFmtId="0" fontId="33" fillId="14" borderId="28" xfId="0" applyFont="1" applyFill="1" applyBorder="1" applyAlignment="1">
      <alignment horizontal="center" vertical="center" wrapText="1" readingOrder="1"/>
    </xf>
    <xf numFmtId="0" fontId="33" fillId="14" borderId="29" xfId="0" applyFont="1" applyFill="1" applyBorder="1" applyAlignment="1">
      <alignment horizontal="center" vertical="center" wrapText="1" readingOrder="1"/>
    </xf>
    <xf numFmtId="0" fontId="14" fillId="3" borderId="8" xfId="0" applyFont="1" applyFill="1" applyBorder="1" applyAlignment="1">
      <alignment horizontal="center" vertical="center" wrapText="1"/>
    </xf>
    <xf numFmtId="0" fontId="33" fillId="13" borderId="27" xfId="0" applyFont="1" applyFill="1" applyBorder="1" applyAlignment="1">
      <alignment horizontal="center" vertical="center" wrapText="1" readingOrder="1"/>
    </xf>
    <xf numFmtId="0" fontId="33" fillId="13" borderId="28" xfId="0" applyFont="1" applyFill="1" applyBorder="1" applyAlignment="1">
      <alignment horizontal="center" vertical="center" wrapText="1" readingOrder="1"/>
    </xf>
    <xf numFmtId="0" fontId="14" fillId="3" borderId="35"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33" fillId="18" borderId="27" xfId="0" applyFont="1" applyFill="1" applyBorder="1" applyAlignment="1">
      <alignment horizontal="center" vertical="center" wrapText="1" readingOrder="1"/>
    </xf>
    <xf numFmtId="0" fontId="33" fillId="18" borderId="28" xfId="0" applyFont="1" applyFill="1" applyBorder="1" applyAlignment="1">
      <alignment horizontal="center" vertical="center" wrapText="1" readingOrder="1"/>
    </xf>
    <xf numFmtId="0" fontId="33" fillId="7" borderId="27" xfId="0" applyFont="1" applyFill="1" applyBorder="1" applyAlignment="1">
      <alignment horizontal="center" vertical="center" wrapText="1" readingOrder="1"/>
    </xf>
    <xf numFmtId="0" fontId="33" fillId="7" borderId="28" xfId="0" applyFont="1" applyFill="1" applyBorder="1" applyAlignment="1">
      <alignment horizontal="center" vertical="center" wrapText="1" readingOrder="1"/>
    </xf>
    <xf numFmtId="0" fontId="14" fillId="0" borderId="8" xfId="0" applyFont="1" applyBorder="1" applyAlignment="1">
      <alignment horizontal="center" vertical="center" wrapText="1"/>
    </xf>
    <xf numFmtId="0" fontId="13" fillId="0" borderId="46" xfId="0" applyFont="1" applyBorder="1" applyAlignment="1">
      <alignment horizontal="center"/>
    </xf>
    <xf numFmtId="0" fontId="13" fillId="0" borderId="30" xfId="0" applyFont="1" applyBorder="1" applyAlignment="1">
      <alignment horizontal="center"/>
    </xf>
    <xf numFmtId="0" fontId="13" fillId="0" borderId="49" xfId="0" applyFont="1" applyBorder="1" applyAlignment="1">
      <alignment horizontal="center"/>
    </xf>
    <xf numFmtId="1" fontId="35" fillId="0" borderId="124" xfId="0" applyNumberFormat="1" applyFont="1" applyBorder="1" applyAlignment="1" applyProtection="1">
      <alignment horizontal="center" vertical="center" wrapText="1"/>
      <protection locked="0"/>
    </xf>
    <xf numFmtId="1" fontId="35" fillId="0" borderId="125" xfId="0" applyNumberFormat="1" applyFont="1" applyBorder="1" applyAlignment="1" applyProtection="1">
      <alignment horizontal="center" vertical="center" wrapText="1"/>
      <protection locked="0"/>
    </xf>
    <xf numFmtId="1" fontId="35" fillId="0" borderId="83" xfId="0" applyNumberFormat="1" applyFont="1" applyBorder="1" applyAlignment="1" applyProtection="1">
      <alignment horizontal="center" vertical="center" wrapText="1"/>
      <protection locked="0"/>
    </xf>
    <xf numFmtId="1" fontId="35" fillId="0" borderId="45" xfId="0" applyNumberFormat="1" applyFont="1" applyBorder="1" applyAlignment="1" applyProtection="1">
      <alignment horizontal="center" vertical="center" wrapText="1"/>
      <protection locked="0"/>
    </xf>
    <xf numFmtId="1" fontId="35" fillId="0" borderId="47" xfId="0" applyNumberFormat="1" applyFont="1" applyBorder="1" applyAlignment="1" applyProtection="1">
      <alignment horizontal="center" vertical="center" wrapText="1"/>
      <protection locked="0"/>
    </xf>
    <xf numFmtId="1" fontId="35" fillId="0" borderId="48" xfId="0" applyNumberFormat="1" applyFont="1" applyBorder="1" applyAlignment="1" applyProtection="1">
      <alignment horizontal="center" vertical="center" wrapText="1"/>
      <protection locked="0"/>
    </xf>
    <xf numFmtId="1" fontId="24" fillId="0" borderId="46" xfId="0" applyNumberFormat="1" applyFont="1" applyBorder="1" applyAlignment="1">
      <alignment horizontal="center" vertical="center"/>
    </xf>
    <xf numFmtId="1" fontId="24" fillId="0" borderId="30" xfId="0" applyNumberFormat="1" applyFont="1" applyBorder="1" applyAlignment="1">
      <alignment horizontal="center" vertical="center"/>
    </xf>
    <xf numFmtId="1" fontId="24" fillId="0" borderId="49" xfId="0" applyNumberFormat="1" applyFont="1" applyBorder="1" applyAlignment="1">
      <alignment horizontal="center" vertical="center"/>
    </xf>
    <xf numFmtId="1" fontId="35" fillId="0" borderId="46" xfId="0" applyNumberFormat="1" applyFont="1" applyBorder="1" applyAlignment="1">
      <alignment horizontal="center" vertical="center"/>
    </xf>
    <xf numFmtId="1" fontId="35" fillId="0" borderId="30" xfId="0" applyNumberFormat="1" applyFont="1" applyBorder="1" applyAlignment="1">
      <alignment horizontal="center" vertical="center"/>
    </xf>
    <xf numFmtId="1" fontId="35" fillId="0" borderId="49" xfId="0" applyNumberFormat="1" applyFont="1" applyBorder="1" applyAlignment="1">
      <alignment horizontal="center" vertical="center"/>
    </xf>
    <xf numFmtId="0" fontId="13" fillId="0" borderId="46"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0" fillId="0" borderId="34" xfId="0" applyBorder="1" applyAlignment="1">
      <alignment horizontal="center" vertical="center" wrapText="1"/>
    </xf>
    <xf numFmtId="0" fontId="34" fillId="0" borderId="46" xfId="0" applyFont="1" applyBorder="1" applyAlignment="1">
      <alignment horizontal="center" vertical="center"/>
    </xf>
    <xf numFmtId="0" fontId="34" fillId="0" borderId="30" xfId="0" applyFont="1" applyBorder="1" applyAlignment="1">
      <alignment horizontal="center" vertical="center"/>
    </xf>
    <xf numFmtId="0" fontId="34" fillId="0" borderId="49" xfId="0" applyFont="1" applyBorder="1" applyAlignment="1">
      <alignment horizontal="center" vertical="center"/>
    </xf>
    <xf numFmtId="0" fontId="12" fillId="0" borderId="46"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49" xfId="0" applyFont="1" applyBorder="1" applyAlignment="1">
      <alignment horizontal="center" vertical="center" wrapText="1"/>
    </xf>
    <xf numFmtId="1" fontId="24" fillId="0" borderId="46" xfId="0" applyNumberFormat="1" applyFont="1" applyBorder="1" applyAlignment="1">
      <alignment horizontal="center" vertical="center" wrapText="1"/>
    </xf>
    <xf numFmtId="1" fontId="24" fillId="0" borderId="30" xfId="0" applyNumberFormat="1" applyFont="1" applyBorder="1" applyAlignment="1">
      <alignment horizontal="center" vertical="center" wrapText="1"/>
    </xf>
    <xf numFmtId="1" fontId="24" fillId="0" borderId="49" xfId="0" applyNumberFormat="1" applyFont="1" applyBorder="1" applyAlignment="1">
      <alignment horizontal="center" vertical="center" wrapText="1"/>
    </xf>
    <xf numFmtId="14" fontId="51" fillId="22" borderId="37" xfId="0" applyNumberFormat="1" applyFont="1" applyFill="1" applyBorder="1" applyAlignment="1" applyProtection="1">
      <alignment horizontal="center" vertical="center"/>
      <protection locked="0"/>
    </xf>
    <xf numFmtId="14" fontId="51" fillId="22" borderId="8" xfId="0" applyNumberFormat="1" applyFont="1" applyFill="1" applyBorder="1" applyAlignment="1" applyProtection="1">
      <alignment horizontal="center" vertical="center"/>
      <protection locked="0"/>
    </xf>
    <xf numFmtId="14" fontId="51" fillId="22" borderId="26" xfId="0" applyNumberFormat="1" applyFont="1" applyFill="1" applyBorder="1" applyAlignment="1" applyProtection="1">
      <alignment horizontal="center" vertical="center"/>
      <protection locked="0"/>
    </xf>
    <xf numFmtId="0" fontId="13" fillId="0" borderId="77" xfId="0" applyFont="1" applyBorder="1" applyAlignment="1">
      <alignment horizontal="justify" vertical="center" wrapText="1"/>
    </xf>
    <xf numFmtId="0" fontId="13" fillId="0" borderId="78" xfId="0" applyFont="1" applyBorder="1" applyAlignment="1">
      <alignment horizontal="justify" vertical="center" wrapText="1"/>
    </xf>
    <xf numFmtId="0" fontId="13" fillId="0" borderId="92" xfId="0" applyFont="1" applyBorder="1" applyAlignment="1">
      <alignment horizontal="justify" vertical="center" wrapText="1"/>
    </xf>
    <xf numFmtId="0" fontId="30" fillId="17" borderId="142" xfId="0" applyFont="1" applyFill="1" applyBorder="1" applyAlignment="1">
      <alignment horizontal="center"/>
    </xf>
    <xf numFmtId="0" fontId="30" fillId="17" borderId="58" xfId="0" applyFont="1" applyFill="1" applyBorder="1" applyAlignment="1">
      <alignment horizontal="center"/>
    </xf>
    <xf numFmtId="0" fontId="7" fillId="3" borderId="35"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0" xfId="0" applyFont="1" applyFill="1" applyAlignment="1">
      <alignment horizontal="center" vertical="center"/>
    </xf>
    <xf numFmtId="0" fontId="7" fillId="3" borderId="38" xfId="0" applyFont="1" applyFill="1" applyBorder="1" applyAlignment="1">
      <alignment horizontal="center" vertical="center"/>
    </xf>
    <xf numFmtId="0" fontId="7" fillId="3" borderId="141"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39" xfId="0" applyFont="1" applyFill="1" applyBorder="1" applyAlignment="1">
      <alignment horizontal="center" vertical="center"/>
    </xf>
    <xf numFmtId="0" fontId="5" fillId="4" borderId="5" xfId="0" applyFont="1" applyFill="1" applyBorder="1" applyAlignment="1">
      <alignment horizontal="left" vertical="center"/>
    </xf>
    <xf numFmtId="0" fontId="5" fillId="4" borderId="140" xfId="0" applyFont="1" applyFill="1" applyBorder="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53"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8" xfId="0" applyFont="1" applyFill="1" applyBorder="1" applyAlignment="1">
      <alignment horizontal="center" vertical="center" wrapText="1"/>
    </xf>
    <xf numFmtId="0" fontId="38" fillId="4" borderId="16" xfId="0" applyFont="1" applyFill="1" applyBorder="1" applyAlignment="1">
      <alignment horizontal="center" vertical="center" wrapText="1"/>
    </xf>
    <xf numFmtId="0" fontId="38" fillId="4" borderId="139" xfId="0" applyFont="1" applyFill="1" applyBorder="1" applyAlignment="1">
      <alignment horizontal="center" vertical="center" wrapText="1"/>
    </xf>
    <xf numFmtId="0" fontId="89" fillId="3" borderId="31" xfId="0" applyFont="1" applyFill="1" applyBorder="1" applyAlignment="1" applyProtection="1">
      <alignment horizontal="justify" vertical="center"/>
      <protection locked="0"/>
    </xf>
    <xf numFmtId="0" fontId="89" fillId="3" borderId="32" xfId="0" applyFont="1" applyFill="1" applyBorder="1" applyAlignment="1" applyProtection="1">
      <alignment horizontal="justify" vertical="center"/>
      <protection locked="0"/>
    </xf>
    <xf numFmtId="0" fontId="89" fillId="3" borderId="33" xfId="0" applyFont="1" applyFill="1" applyBorder="1" applyAlignment="1" applyProtection="1">
      <alignment horizontal="justify" vertical="center"/>
      <protection locked="0"/>
    </xf>
    <xf numFmtId="0" fontId="2" fillId="3" borderId="31" xfId="0" applyFont="1" applyFill="1" applyBorder="1" applyAlignment="1" applyProtection="1">
      <alignment horizontal="justify" vertical="center" wrapText="1"/>
      <protection locked="0"/>
    </xf>
    <xf numFmtId="0" fontId="2" fillId="3" borderId="32" xfId="0" applyFont="1" applyFill="1" applyBorder="1" applyAlignment="1" applyProtection="1">
      <alignment horizontal="justify" vertical="center" wrapText="1"/>
      <protection locked="0"/>
    </xf>
    <xf numFmtId="0" fontId="2" fillId="3" borderId="33" xfId="0" applyFont="1" applyFill="1" applyBorder="1" applyAlignment="1" applyProtection="1">
      <alignment horizontal="justify" vertical="center" wrapText="1"/>
      <protection locked="0"/>
    </xf>
    <xf numFmtId="0" fontId="37" fillId="4" borderId="41" xfId="0" applyFont="1" applyFill="1" applyBorder="1" applyAlignment="1">
      <alignment horizontal="center" vertical="center" wrapText="1"/>
    </xf>
    <xf numFmtId="0" fontId="37" fillId="4" borderId="44" xfId="0" applyFont="1" applyFill="1" applyBorder="1" applyAlignment="1">
      <alignment horizontal="center" vertical="center" wrapText="1"/>
    </xf>
    <xf numFmtId="0" fontId="37" fillId="4" borderId="42" xfId="0" applyFont="1" applyFill="1" applyBorder="1" applyAlignment="1">
      <alignment horizontal="center" vertical="center" wrapText="1"/>
    </xf>
    <xf numFmtId="0" fontId="37" fillId="4" borderId="43" xfId="0" applyFont="1" applyFill="1" applyBorder="1" applyAlignment="1">
      <alignment horizontal="center" vertical="center" wrapText="1"/>
    </xf>
    <xf numFmtId="0" fontId="36" fillId="4" borderId="61" xfId="0" applyFont="1" applyFill="1" applyBorder="1" applyAlignment="1" applyProtection="1">
      <alignment horizontal="center" vertical="center" wrapText="1"/>
      <protection locked="0"/>
    </xf>
    <xf numFmtId="0" fontId="36" fillId="4" borderId="54" xfId="0" applyFont="1" applyFill="1" applyBorder="1" applyAlignment="1" applyProtection="1">
      <alignment horizontal="center" vertical="center" wrapText="1"/>
      <protection locked="0"/>
    </xf>
    <xf numFmtId="0" fontId="5" fillId="4" borderId="137" xfId="0" applyFont="1" applyFill="1" applyBorder="1" applyAlignment="1">
      <alignment horizontal="left" vertical="center"/>
    </xf>
    <xf numFmtId="0" fontId="5" fillId="4" borderId="138" xfId="0" applyFont="1" applyFill="1" applyBorder="1" applyAlignment="1">
      <alignment horizontal="left" vertical="center"/>
    </xf>
    <xf numFmtId="0" fontId="36" fillId="4" borderId="42" xfId="0" applyFont="1" applyFill="1" applyBorder="1" applyAlignment="1">
      <alignment horizontal="center" vertical="center"/>
    </xf>
    <xf numFmtId="0" fontId="36" fillId="4" borderId="52" xfId="0" applyFont="1" applyFill="1" applyBorder="1" applyAlignment="1">
      <alignment horizontal="center" vertical="center"/>
    </xf>
    <xf numFmtId="0" fontId="36" fillId="4" borderId="43" xfId="0" applyFont="1" applyFill="1" applyBorder="1" applyAlignment="1">
      <alignment horizontal="center" vertical="center"/>
    </xf>
    <xf numFmtId="0" fontId="36" fillId="16" borderId="42" xfId="0" applyFont="1" applyFill="1" applyBorder="1" applyAlignment="1" applyProtection="1">
      <alignment horizontal="center" vertical="center" wrapText="1"/>
      <protection locked="0"/>
    </xf>
    <xf numFmtId="0" fontId="36" fillId="16" borderId="52" xfId="0" applyFont="1" applyFill="1" applyBorder="1" applyAlignment="1" applyProtection="1">
      <alignment horizontal="center" vertical="center" wrapText="1"/>
      <protection locked="0"/>
    </xf>
    <xf numFmtId="0" fontId="36" fillId="16" borderId="43" xfId="0" applyFont="1" applyFill="1" applyBorder="1" applyAlignment="1" applyProtection="1">
      <alignment horizontal="center" vertical="center" wrapText="1"/>
      <protection locked="0"/>
    </xf>
    <xf numFmtId="0" fontId="36" fillId="4" borderId="41" xfId="0" applyFont="1" applyFill="1" applyBorder="1" applyAlignment="1" applyProtection="1">
      <alignment horizontal="center" vertical="center" wrapText="1"/>
      <protection locked="0"/>
    </xf>
    <xf numFmtId="0" fontId="36" fillId="4" borderId="44" xfId="0" applyFont="1" applyFill="1" applyBorder="1" applyAlignment="1" applyProtection="1">
      <alignment horizontal="center" vertical="center" wrapText="1"/>
      <protection locked="0"/>
    </xf>
    <xf numFmtId="0" fontId="2" fillId="3" borderId="134" xfId="0" applyFont="1" applyFill="1" applyBorder="1" applyAlignment="1" applyProtection="1">
      <alignment horizontal="justify" vertical="center" wrapText="1"/>
      <protection locked="0"/>
    </xf>
    <xf numFmtId="0" fontId="2" fillId="3" borderId="135" xfId="0" applyFont="1" applyFill="1" applyBorder="1" applyAlignment="1" applyProtection="1">
      <alignment horizontal="justify" vertical="center" wrapText="1"/>
      <protection locked="0"/>
    </xf>
    <xf numFmtId="0" fontId="2" fillId="3" borderId="136" xfId="0" applyFont="1" applyFill="1" applyBorder="1" applyAlignment="1" applyProtection="1">
      <alignment horizontal="justify" vertical="center" wrapText="1"/>
      <protection locked="0"/>
    </xf>
    <xf numFmtId="1" fontId="24" fillId="0" borderId="37" xfId="0" applyNumberFormat="1" applyFont="1" applyBorder="1" applyAlignment="1">
      <alignment horizontal="center" vertical="center"/>
    </xf>
    <xf numFmtId="0" fontId="24" fillId="0" borderId="8" xfId="0" applyFont="1" applyBorder="1" applyAlignment="1">
      <alignment horizontal="center" vertical="center"/>
    </xf>
    <xf numFmtId="0" fontId="24" fillId="0" borderId="34" xfId="0" applyFont="1" applyBorder="1" applyAlignment="1">
      <alignment horizontal="center" vertical="center"/>
    </xf>
    <xf numFmtId="0" fontId="24" fillId="0" borderId="26" xfId="0" applyFont="1" applyBorder="1" applyAlignment="1">
      <alignment horizontal="center" vertical="center"/>
    </xf>
    <xf numFmtId="1" fontId="35" fillId="0" borderId="37" xfId="0" applyNumberFormat="1" applyFont="1" applyBorder="1" applyAlignment="1">
      <alignment horizontal="center" vertical="center"/>
    </xf>
    <xf numFmtId="0" fontId="35" fillId="0" borderId="8" xfId="0" applyFont="1" applyBorder="1" applyAlignment="1">
      <alignment horizontal="center" vertical="center"/>
    </xf>
    <xf numFmtId="0" fontId="35" fillId="0" borderId="34" xfId="0" applyFont="1" applyBorder="1" applyAlignment="1">
      <alignment horizontal="center" vertical="center"/>
    </xf>
    <xf numFmtId="0" fontId="35" fillId="0" borderId="26" xfId="0" applyFont="1" applyBorder="1" applyAlignment="1">
      <alignment horizontal="center" vertical="center"/>
    </xf>
    <xf numFmtId="0" fontId="30" fillId="17" borderId="50" xfId="0" applyFont="1" applyFill="1" applyBorder="1" applyAlignment="1">
      <alignment horizontal="center"/>
    </xf>
    <xf numFmtId="0" fontId="30" fillId="17" borderId="51" xfId="0" applyFont="1" applyFill="1" applyBorder="1" applyAlignment="1">
      <alignment horizontal="center"/>
    </xf>
    <xf numFmtId="0" fontId="24" fillId="0" borderId="77" xfId="0" applyFont="1" applyBorder="1" applyAlignment="1">
      <alignment horizontal="justify" vertical="center" wrapText="1"/>
    </xf>
    <xf numFmtId="0" fontId="24" fillId="0" borderId="78" xfId="0" applyFont="1" applyBorder="1" applyAlignment="1">
      <alignment horizontal="justify" vertical="center" wrapText="1"/>
    </xf>
    <xf numFmtId="0" fontId="24" fillId="0" borderId="92" xfId="0" applyFont="1" applyBorder="1" applyAlignment="1">
      <alignment horizontal="justify" vertical="center" wrapText="1"/>
    </xf>
    <xf numFmtId="0" fontId="7" fillId="3" borderId="8" xfId="0" applyFont="1" applyFill="1" applyBorder="1" applyAlignment="1">
      <alignment horizontal="center" vertical="center"/>
    </xf>
    <xf numFmtId="0" fontId="5" fillId="4" borderId="6" xfId="0" applyFont="1" applyFill="1" applyBorder="1" applyAlignment="1">
      <alignment horizontal="left" vertical="center"/>
    </xf>
    <xf numFmtId="0" fontId="36" fillId="16" borderId="40" xfId="0" applyFont="1" applyFill="1" applyBorder="1" applyAlignment="1" applyProtection="1">
      <alignment horizontal="center" vertical="center" wrapText="1"/>
      <protection locked="0"/>
    </xf>
    <xf numFmtId="0" fontId="36" fillId="4" borderId="40" xfId="0" applyFont="1" applyFill="1" applyBorder="1" applyAlignment="1" applyProtection="1">
      <alignment horizontal="center" vertical="center" wrapText="1"/>
      <protection locked="0"/>
    </xf>
    <xf numFmtId="0" fontId="36" fillId="4" borderId="42" xfId="0" applyFont="1" applyFill="1" applyBorder="1" applyAlignment="1" applyProtection="1">
      <alignment horizontal="center" vertical="center" wrapText="1"/>
      <protection locked="0"/>
    </xf>
    <xf numFmtId="0" fontId="89" fillId="3" borderId="8" xfId="0" applyFont="1" applyFill="1" applyBorder="1" applyAlignment="1" applyProtection="1">
      <alignment horizontal="justify" vertical="center"/>
      <protection locked="0"/>
    </xf>
    <xf numFmtId="0" fontId="2" fillId="3" borderId="8" xfId="0" applyFont="1" applyFill="1" applyBorder="1" applyAlignment="1" applyProtection="1">
      <alignment horizontal="justify" vertical="center" wrapText="1"/>
      <protection locked="0"/>
    </xf>
    <xf numFmtId="0" fontId="2" fillId="3" borderId="8" xfId="0" applyFont="1" applyFill="1" applyBorder="1" applyAlignment="1" applyProtection="1">
      <alignment horizontal="justify" vertical="center"/>
      <protection locked="0"/>
    </xf>
  </cellXfs>
  <cellStyles count="5">
    <cellStyle name="Millares" xfId="3" builtinId="3"/>
    <cellStyle name="Normal" xfId="0" builtinId="0"/>
    <cellStyle name="Normal - Style1 2" xfId="1"/>
    <cellStyle name="Normal 2 2" xfId="2"/>
    <cellStyle name="Porcentaje" xfId="4" builtinId="5"/>
  </cellStyles>
  <dxfs count="768">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139699</xdr:rowOff>
    </xdr:from>
    <xdr:ext cx="2571750" cy="833968"/>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699"/>
          <a:ext cx="2571750" cy="833968"/>
        </a:xfrm>
        <a:prstGeom prst="rect">
          <a:avLst/>
        </a:prstGeom>
      </xdr:spPr>
    </xdr:pic>
    <xdr:clientData/>
  </xdr:oneCellAnchor>
  <xdr:oneCellAnchor>
    <xdr:from>
      <xdr:col>0</xdr:col>
      <xdr:colOff>0</xdr:colOff>
      <xdr:row>0</xdr:row>
      <xdr:rowOff>139700</xdr:rowOff>
    </xdr:from>
    <xdr:ext cx="2505074" cy="914400"/>
    <xdr:pic>
      <xdr:nvPicPr>
        <xdr:cNvPr id="17" name="Imagen 16">
          <a:extLst>
            <a:ext uri="{FF2B5EF4-FFF2-40B4-BE49-F238E27FC236}">
              <a16:creationId xmlns:a16="http://schemas.microsoft.com/office/drawing/2014/main" id="{391F7B45-A72D-45FA-BC67-C90425FBD7BF}"/>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6</xdr:col>
      <xdr:colOff>603250</xdr:colOff>
      <xdr:row>0</xdr:row>
      <xdr:rowOff>338667</xdr:rowOff>
    </xdr:from>
    <xdr:to>
      <xdr:col>8</xdr:col>
      <xdr:colOff>387171</xdr:colOff>
      <xdr:row>3</xdr:row>
      <xdr:rowOff>69573</xdr:rowOff>
    </xdr:to>
    <xdr:pic>
      <xdr:nvPicPr>
        <xdr:cNvPr id="18" name="Picture 10">
          <a:extLst>
            <a:ext uri="{FF2B5EF4-FFF2-40B4-BE49-F238E27FC236}">
              <a16:creationId xmlns:a16="http://schemas.microsoft.com/office/drawing/2014/main" id="{9F33500F-F32A-4DA0-9FAC-D052B55DC05C}"/>
            </a:ext>
          </a:extLst>
        </xdr:cNvPr>
        <xdr:cNvPicPr>
          <a:picLocks noChangeAspect="1"/>
        </xdr:cNvPicPr>
      </xdr:nvPicPr>
      <xdr:blipFill>
        <a:blip xmlns:r="http://schemas.openxmlformats.org/officeDocument/2006/relationships" r:embed="rId2"/>
        <a:stretch>
          <a:fillRect/>
        </a:stretch>
      </xdr:blipFill>
      <xdr:spPr>
        <a:xfrm>
          <a:off x="7090833" y="338667"/>
          <a:ext cx="1434921" cy="4526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0000000-0008-0000-0100-000008000000}"/>
            </a:ext>
          </a:extLst>
        </xdr:cNvPr>
        <xdr:cNvSpPr txBox="1"/>
      </xdr:nvSpPr>
      <xdr:spPr>
        <a:xfrm>
          <a:off x="14634210" y="496824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1278784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333376</xdr:colOff>
      <xdr:row>0</xdr:row>
      <xdr:rowOff>55562</xdr:rowOff>
    </xdr:from>
    <xdr:to>
      <xdr:col>0</xdr:col>
      <xdr:colOff>2794000</xdr:colOff>
      <xdr:row>0</xdr:row>
      <xdr:rowOff>698499</xdr:rowOff>
    </xdr:to>
    <xdr:pic>
      <xdr:nvPicPr>
        <xdr:cNvPr id="2" name="18 Imagen" descr="Logo CSJ RGB_01">
          <a:extLst>
            <a:ext uri="{FF2B5EF4-FFF2-40B4-BE49-F238E27FC236}">
              <a16:creationId xmlns:a16="http://schemas.microsoft.com/office/drawing/2014/main" id="{2B40AFF6-D933-4A5F-83A1-6C5820883F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6" y="55562"/>
          <a:ext cx="2460624" cy="642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1</xdr:row>
      <xdr:rowOff>38100</xdr:rowOff>
    </xdr:from>
    <xdr:to>
      <xdr:col>5</xdr:col>
      <xdr:colOff>2905125</xdr:colOff>
      <xdr:row>2</xdr:row>
      <xdr:rowOff>171449</xdr:rowOff>
    </xdr:to>
    <xdr:sp macro="" textlink="">
      <xdr:nvSpPr>
        <xdr:cNvPr id="3" name="CuadroTexto 4">
          <a:extLst>
            <a:ext uri="{FF2B5EF4-FFF2-40B4-BE49-F238E27FC236}">
              <a16:creationId xmlns:a16="http://schemas.microsoft.com/office/drawing/2014/main" id="{ABE516E3-D52F-4BF8-9DBA-C672EBC83984}"/>
            </a:ext>
          </a:extLst>
        </xdr:cNvPr>
        <xdr:cNvSpPr txBox="1"/>
      </xdr:nvSpPr>
      <xdr:spPr>
        <a:xfrm>
          <a:off x="61245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2000">
            <a:solidFill>
              <a:schemeClr val="accent5">
                <a:lumMod val="75000"/>
              </a:schemeClr>
            </a:solidFill>
          </a:endParaRPr>
        </a:p>
      </xdr:txBody>
    </xdr:sp>
    <xdr:clientData/>
  </xdr:twoCellAnchor>
  <xdr:twoCellAnchor>
    <xdr:from>
      <xdr:col>12</xdr:col>
      <xdr:colOff>630237</xdr:colOff>
      <xdr:row>2</xdr:row>
      <xdr:rowOff>101600</xdr:rowOff>
    </xdr:from>
    <xdr:to>
      <xdr:col>15</xdr:col>
      <xdr:colOff>254000</xdr:colOff>
      <xdr:row>4</xdr:row>
      <xdr:rowOff>44449</xdr:rowOff>
    </xdr:to>
    <xdr:sp macro="" textlink="">
      <xdr:nvSpPr>
        <xdr:cNvPr id="10" name="CuadroTexto 4">
          <a:extLst>
            <a:ext uri="{FF2B5EF4-FFF2-40B4-BE49-F238E27FC236}">
              <a16:creationId xmlns:a16="http://schemas.microsoft.com/office/drawing/2014/main" id="{E7AA6CAB-D556-476F-8DE4-5C92A3B8BD5E}"/>
            </a:ext>
          </a:extLst>
        </xdr:cNvPr>
        <xdr:cNvSpPr txBox="1"/>
      </xdr:nvSpPr>
      <xdr:spPr>
        <a:xfrm>
          <a:off x="12798425" y="3873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O" sz="2000">
            <a:solidFill>
              <a:schemeClr val="accent5">
                <a:lumMod val="75000"/>
              </a:schemeClr>
            </a:solidFill>
          </a:endParaRPr>
        </a:p>
      </xdr:txBody>
    </xdr:sp>
    <xdr:clientData/>
  </xdr:twoCellAnchor>
  <xdr:oneCellAnchor>
    <xdr:from>
      <xdr:col>6</xdr:col>
      <xdr:colOff>480059</xdr:colOff>
      <xdr:row>1</xdr:row>
      <xdr:rowOff>91440</xdr:rowOff>
    </xdr:from>
    <xdr:ext cx="2624385" cy="5844540"/>
    <xdr:sp macro="" textlink="">
      <xdr:nvSpPr>
        <xdr:cNvPr id="21" name="CuadroTexto 20">
          <a:extLst>
            <a:ext uri="{FF2B5EF4-FFF2-40B4-BE49-F238E27FC236}">
              <a16:creationId xmlns:a16="http://schemas.microsoft.com/office/drawing/2014/main" id="{A2336FAE-4AD4-4ABC-8CF0-92E2565F55D0}"/>
            </a:ext>
          </a:extLst>
        </xdr:cNvPr>
        <xdr:cNvSpPr txBox="1"/>
      </xdr:nvSpPr>
      <xdr:spPr>
        <a:xfrm>
          <a:off x="1113853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636767</xdr:colOff>
      <xdr:row>0</xdr:row>
      <xdr:rowOff>187670</xdr:rowOff>
    </xdr:from>
    <xdr:to>
      <xdr:col>5</xdr:col>
      <xdr:colOff>2071688</xdr:colOff>
      <xdr:row>0</xdr:row>
      <xdr:rowOff>640359</xdr:rowOff>
    </xdr:to>
    <xdr:pic>
      <xdr:nvPicPr>
        <xdr:cNvPr id="23" name="Picture 10">
          <a:extLst>
            <a:ext uri="{FF2B5EF4-FFF2-40B4-BE49-F238E27FC236}">
              <a16:creationId xmlns:a16="http://schemas.microsoft.com/office/drawing/2014/main" id="{A559FF4B-2BBB-47B8-A750-D60D094E48ED}"/>
            </a:ext>
          </a:extLst>
        </xdr:cNvPr>
        <xdr:cNvPicPr>
          <a:picLocks noChangeAspect="1"/>
        </xdr:cNvPicPr>
      </xdr:nvPicPr>
      <xdr:blipFill>
        <a:blip xmlns:r="http://schemas.openxmlformats.org/officeDocument/2006/relationships" r:embed="rId2"/>
        <a:stretch>
          <a:fillRect/>
        </a:stretch>
      </xdr:blipFill>
      <xdr:spPr>
        <a:xfrm>
          <a:off x="8875892" y="187670"/>
          <a:ext cx="1434921" cy="4526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1146028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470440</xdr:colOff>
      <xdr:row>0</xdr:row>
      <xdr:rowOff>0</xdr:rowOff>
    </xdr:from>
    <xdr:to>
      <xdr:col>2</xdr:col>
      <xdr:colOff>1387929</xdr:colOff>
      <xdr:row>2</xdr:row>
      <xdr:rowOff>190500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4784" y="0"/>
          <a:ext cx="3310645" cy="8929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308557</xdr:colOff>
      <xdr:row>0</xdr:row>
      <xdr:rowOff>107324</xdr:rowOff>
    </xdr:from>
    <xdr:to>
      <xdr:col>12</xdr:col>
      <xdr:colOff>569516</xdr:colOff>
      <xdr:row>1</xdr:row>
      <xdr:rowOff>442127</xdr:rowOff>
    </xdr:to>
    <xdr:pic>
      <xdr:nvPicPr>
        <xdr:cNvPr id="3" name="Picture 9">
          <a:extLst>
            <a:ext uri="{FF2B5EF4-FFF2-40B4-BE49-F238E27FC236}">
              <a16:creationId xmlns:a16="http://schemas.microsoft.com/office/drawing/2014/main" id="{A0995211-36FD-4D90-BEAF-A279A9D09491}"/>
            </a:ext>
          </a:extLst>
        </xdr:cNvPr>
        <xdr:cNvPicPr>
          <a:picLocks noChangeAspect="1"/>
        </xdr:cNvPicPr>
      </xdr:nvPicPr>
      <xdr:blipFill>
        <a:blip xmlns:r="http://schemas.openxmlformats.org/officeDocument/2006/relationships" r:embed="rId2"/>
        <a:stretch>
          <a:fillRect/>
        </a:stretch>
      </xdr:blipFill>
      <xdr:spPr>
        <a:xfrm>
          <a:off x="16836444" y="107324"/>
          <a:ext cx="1522015" cy="54945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2">
          <a:extLst>
            <a:ext uri="{FF2B5EF4-FFF2-40B4-BE49-F238E27FC236}">
              <a16:creationId xmlns:a16="http://schemas.microsoft.com/office/drawing/2014/main" id="{9BE88A5B-4CA3-4FE6-9D9B-36EDF64C8D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308557</xdr:colOff>
      <xdr:row>0</xdr:row>
      <xdr:rowOff>107324</xdr:rowOff>
    </xdr:from>
    <xdr:to>
      <xdr:col>12</xdr:col>
      <xdr:colOff>569514</xdr:colOff>
      <xdr:row>1</xdr:row>
      <xdr:rowOff>442127</xdr:rowOff>
    </xdr:to>
    <xdr:pic>
      <xdr:nvPicPr>
        <xdr:cNvPr id="4" name="Picture 9">
          <a:extLst>
            <a:ext uri="{FF2B5EF4-FFF2-40B4-BE49-F238E27FC236}">
              <a16:creationId xmlns:a16="http://schemas.microsoft.com/office/drawing/2014/main" id="{E648CBA7-731B-4F02-9707-C2E7D6DC7A09}"/>
            </a:ext>
          </a:extLst>
        </xdr:cNvPr>
        <xdr:cNvPicPr>
          <a:picLocks noChangeAspect="1"/>
        </xdr:cNvPicPr>
      </xdr:nvPicPr>
      <xdr:blipFill>
        <a:blip xmlns:r="http://schemas.openxmlformats.org/officeDocument/2006/relationships" r:embed="rId2"/>
        <a:stretch>
          <a:fillRect/>
        </a:stretch>
      </xdr:blipFill>
      <xdr:spPr>
        <a:xfrm>
          <a:off x="16834432" y="107324"/>
          <a:ext cx="1521612" cy="54435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2">
          <a:extLst>
            <a:ext uri="{FF2B5EF4-FFF2-40B4-BE49-F238E27FC236}">
              <a16:creationId xmlns:a16="http://schemas.microsoft.com/office/drawing/2014/main" id="{8B0283F3-ACB5-47A6-ABA1-A33E28D84E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308557</xdr:colOff>
      <xdr:row>0</xdr:row>
      <xdr:rowOff>107324</xdr:rowOff>
    </xdr:from>
    <xdr:to>
      <xdr:col>12</xdr:col>
      <xdr:colOff>676838</xdr:colOff>
      <xdr:row>1</xdr:row>
      <xdr:rowOff>442127</xdr:rowOff>
    </xdr:to>
    <xdr:pic>
      <xdr:nvPicPr>
        <xdr:cNvPr id="4" name="Picture 9">
          <a:extLst>
            <a:ext uri="{FF2B5EF4-FFF2-40B4-BE49-F238E27FC236}">
              <a16:creationId xmlns:a16="http://schemas.microsoft.com/office/drawing/2014/main" id="{6620AA9C-C993-4DDE-9320-E006EC7E2036}"/>
            </a:ext>
          </a:extLst>
        </xdr:cNvPr>
        <xdr:cNvPicPr>
          <a:picLocks noChangeAspect="1"/>
        </xdr:cNvPicPr>
      </xdr:nvPicPr>
      <xdr:blipFill>
        <a:blip xmlns:r="http://schemas.openxmlformats.org/officeDocument/2006/relationships" r:embed="rId2"/>
        <a:stretch>
          <a:fillRect/>
        </a:stretch>
      </xdr:blipFill>
      <xdr:spPr>
        <a:xfrm>
          <a:off x="16834432" y="107324"/>
          <a:ext cx="1521612" cy="544353"/>
        </a:xfrm>
        <a:prstGeom prst="rect">
          <a:avLst/>
        </a:prstGeom>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5" name="Imagen 4">
          <a:extLst>
            <a:ext uri="{FF2B5EF4-FFF2-40B4-BE49-F238E27FC236}">
              <a16:creationId xmlns:a16="http://schemas.microsoft.com/office/drawing/2014/main" id="{071BF92A-ED19-4475-A5A0-8661639DF2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308557</xdr:colOff>
      <xdr:row>0</xdr:row>
      <xdr:rowOff>107324</xdr:rowOff>
    </xdr:from>
    <xdr:to>
      <xdr:col>12</xdr:col>
      <xdr:colOff>676839</xdr:colOff>
      <xdr:row>1</xdr:row>
      <xdr:rowOff>442127</xdr:rowOff>
    </xdr:to>
    <xdr:pic>
      <xdr:nvPicPr>
        <xdr:cNvPr id="6" name="Picture 9">
          <a:extLst>
            <a:ext uri="{FF2B5EF4-FFF2-40B4-BE49-F238E27FC236}">
              <a16:creationId xmlns:a16="http://schemas.microsoft.com/office/drawing/2014/main" id="{86166EBF-48C4-41E8-9BB2-72F462E433A0}"/>
            </a:ext>
          </a:extLst>
        </xdr:cNvPr>
        <xdr:cNvPicPr>
          <a:picLocks noChangeAspect="1"/>
        </xdr:cNvPicPr>
      </xdr:nvPicPr>
      <xdr:blipFill>
        <a:blip xmlns:r="http://schemas.openxmlformats.org/officeDocument/2006/relationships" r:embed="rId2"/>
        <a:stretch>
          <a:fillRect/>
        </a:stretch>
      </xdr:blipFill>
      <xdr:spPr>
        <a:xfrm>
          <a:off x="16834432" y="107324"/>
          <a:ext cx="1521612" cy="54435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2">
          <a:extLst>
            <a:ext uri="{FF2B5EF4-FFF2-40B4-BE49-F238E27FC236}">
              <a16:creationId xmlns:a16="http://schemas.microsoft.com/office/drawing/2014/main" id="{F541F45E-F551-4A4D-A58D-6D95E36C34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308557</xdr:colOff>
      <xdr:row>0</xdr:row>
      <xdr:rowOff>107324</xdr:rowOff>
    </xdr:from>
    <xdr:to>
      <xdr:col>12</xdr:col>
      <xdr:colOff>810993</xdr:colOff>
      <xdr:row>1</xdr:row>
      <xdr:rowOff>442127</xdr:rowOff>
    </xdr:to>
    <xdr:pic>
      <xdr:nvPicPr>
        <xdr:cNvPr id="4" name="Picture 9">
          <a:extLst>
            <a:ext uri="{FF2B5EF4-FFF2-40B4-BE49-F238E27FC236}">
              <a16:creationId xmlns:a16="http://schemas.microsoft.com/office/drawing/2014/main" id="{94C6445B-E162-4546-AA5E-9441EB1C76A7}"/>
            </a:ext>
          </a:extLst>
        </xdr:cNvPr>
        <xdr:cNvPicPr>
          <a:picLocks noChangeAspect="1"/>
        </xdr:cNvPicPr>
      </xdr:nvPicPr>
      <xdr:blipFill>
        <a:blip xmlns:r="http://schemas.openxmlformats.org/officeDocument/2006/relationships" r:embed="rId2"/>
        <a:stretch>
          <a:fillRect/>
        </a:stretch>
      </xdr:blipFill>
      <xdr:spPr>
        <a:xfrm>
          <a:off x="16834432" y="107324"/>
          <a:ext cx="1521612" cy="5443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sharepoint.com/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IGCMA\6.%20PLAN%20DE%20ACCI&#211;N\Vigencia%202024\PLAN%20DE%20ACCIO&#769;N%20SIGCMA%202024-CSJ%20Huila_DESAJ%20Neiva.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guarinb/Downloads/SIGCMA_PLANES%20DE%20ACCI&#211;N_2023_%20CENDOJ%20(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INVERSION"/>
      <sheetName val="INVERSION_SEG_1_TRIM"/>
      <sheetName val="JURISDICCIONAL"/>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INVERSION"/>
      <sheetName val="JURISDICCIONAL"/>
    </sheetNames>
    <sheetDataSet>
      <sheetData sheetId="0" refreshError="1"/>
      <sheetData sheetId="1"/>
      <sheetData sheetId="2"/>
      <sheetData sheetId="3" refreshError="1"/>
      <sheetData sheetId="4"/>
      <sheetData sheetId="5"/>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24"/>
  <sheetViews>
    <sheetView showGridLines="0" zoomScale="80" zoomScaleNormal="80" workbookViewId="0">
      <selection activeCell="C11" sqref="C11:I11"/>
    </sheetView>
  </sheetViews>
  <sheetFormatPr baseColWidth="10" defaultColWidth="11.42578125" defaultRowHeight="15"/>
  <cols>
    <col min="1" max="1" width="28.140625" customWidth="1"/>
    <col min="2" max="2" width="18" customWidth="1"/>
    <col min="3" max="3" width="33.7109375" style="6" customWidth="1"/>
    <col min="4" max="5" width="33.7109375" customWidth="1"/>
    <col min="6" max="8" width="12.42578125" customWidth="1"/>
  </cols>
  <sheetData>
    <row r="1" spans="1:9" ht="21">
      <c r="A1" s="336"/>
      <c r="B1" s="336"/>
      <c r="C1" s="336"/>
      <c r="D1" s="336"/>
      <c r="E1" s="336"/>
      <c r="F1" s="336"/>
    </row>
    <row r="5" spans="1:9">
      <c r="D5" s="15"/>
      <c r="E5" s="15"/>
      <c r="F5" s="15"/>
      <c r="G5" s="15"/>
      <c r="H5" s="15"/>
    </row>
    <row r="6" spans="1:9">
      <c r="D6" s="15"/>
      <c r="E6" s="15"/>
      <c r="F6" s="15"/>
      <c r="G6" s="15"/>
      <c r="H6" s="15"/>
    </row>
    <row r="7" spans="1:9" ht="33.75">
      <c r="A7" s="337" t="s">
        <v>0</v>
      </c>
      <c r="B7" s="337"/>
      <c r="C7" s="337"/>
      <c r="D7" s="337"/>
      <c r="E7" s="337"/>
      <c r="F7" s="337"/>
      <c r="G7" s="337"/>
      <c r="H7" s="337"/>
      <c r="I7" s="337"/>
    </row>
    <row r="9" spans="1:9" s="7" customFormat="1" ht="81.75" customHeight="1">
      <c r="A9" s="8" t="s">
        <v>1</v>
      </c>
      <c r="B9" s="338" t="s">
        <v>490</v>
      </c>
      <c r="C9" s="338"/>
      <c r="D9" s="338"/>
      <c r="E9" s="338"/>
      <c r="F9" s="338"/>
      <c r="G9" s="338"/>
      <c r="H9" s="338"/>
      <c r="I9" s="338"/>
    </row>
    <row r="10" spans="1:9" s="7" customFormat="1" ht="16.899999999999999" customHeight="1">
      <c r="A10" s="13"/>
      <c r="B10" s="14"/>
      <c r="C10" s="14"/>
      <c r="D10" s="13"/>
      <c r="E10" s="12"/>
    </row>
    <row r="11" spans="1:9" s="7" customFormat="1" ht="84" customHeight="1">
      <c r="A11" s="8" t="s">
        <v>2</v>
      </c>
      <c r="B11" s="9" t="s">
        <v>3</v>
      </c>
      <c r="C11" s="338" t="s">
        <v>4</v>
      </c>
      <c r="D11" s="338"/>
      <c r="E11" s="338"/>
      <c r="F11" s="338"/>
      <c r="G11" s="338"/>
      <c r="H11" s="338"/>
      <c r="I11" s="338"/>
    </row>
    <row r="12" spans="1:9" ht="32.25" customHeight="1">
      <c r="A12" s="11"/>
    </row>
    <row r="13" spans="1:9" ht="32.25" customHeight="1">
      <c r="A13" s="10" t="s">
        <v>5</v>
      </c>
      <c r="B13" s="334"/>
      <c r="C13" s="334"/>
      <c r="D13" s="334"/>
      <c r="E13" s="334"/>
      <c r="F13" s="334"/>
      <c r="G13" s="334"/>
      <c r="H13" s="334"/>
      <c r="I13" s="334"/>
    </row>
    <row r="14" spans="1:9" s="7" customFormat="1" ht="69" customHeight="1">
      <c r="A14" s="10" t="s">
        <v>7</v>
      </c>
      <c r="B14" s="338" t="s">
        <v>490</v>
      </c>
      <c r="C14" s="338"/>
      <c r="D14" s="338"/>
      <c r="E14" s="338"/>
      <c r="F14" s="338"/>
      <c r="G14" s="338"/>
      <c r="H14" s="338"/>
      <c r="I14" s="338"/>
    </row>
    <row r="15" spans="1:9" s="7" customFormat="1" ht="54" customHeight="1">
      <c r="A15" s="10" t="s">
        <v>8</v>
      </c>
      <c r="B15" s="335"/>
      <c r="C15" s="335"/>
      <c r="D15" s="335"/>
      <c r="E15" s="335"/>
      <c r="F15" s="335"/>
      <c r="G15" s="335"/>
      <c r="H15" s="335"/>
      <c r="I15" s="335"/>
    </row>
    <row r="16" spans="1:9" s="7" customFormat="1" ht="54" customHeight="1">
      <c r="A16" s="8" t="s">
        <v>9</v>
      </c>
      <c r="B16" s="335"/>
      <c r="C16" s="335"/>
      <c r="D16" s="335"/>
      <c r="E16" s="335"/>
      <c r="F16" s="335"/>
      <c r="G16" s="335"/>
      <c r="H16" s="335"/>
      <c r="I16" s="335"/>
    </row>
    <row r="18" spans="1:9" s="7" customFormat="1" ht="54.75" customHeight="1">
      <c r="A18" s="8" t="s">
        <v>10</v>
      </c>
      <c r="B18" s="333">
        <v>45397</v>
      </c>
      <c r="C18" s="333"/>
      <c r="D18" s="333"/>
      <c r="E18" s="333"/>
      <c r="F18" s="333"/>
      <c r="G18" s="333"/>
      <c r="H18" s="333"/>
      <c r="I18" s="333"/>
    </row>
    <row r="21" spans="1:9">
      <c r="B21" s="227" t="s">
        <v>11</v>
      </c>
      <c r="C21" s="228" t="s">
        <v>12</v>
      </c>
      <c r="D21" s="228" t="s">
        <v>13</v>
      </c>
      <c r="E21" s="228" t="s">
        <v>14</v>
      </c>
    </row>
    <row r="22" spans="1:9">
      <c r="B22" s="229" t="s">
        <v>15</v>
      </c>
      <c r="C22" s="230" t="s">
        <v>16</v>
      </c>
      <c r="D22" s="230" t="s">
        <v>17</v>
      </c>
      <c r="E22" s="230" t="s">
        <v>18</v>
      </c>
    </row>
    <row r="23" spans="1:9">
      <c r="B23" s="231" t="s">
        <v>19</v>
      </c>
      <c r="C23" s="232" t="s">
        <v>10</v>
      </c>
      <c r="D23" s="232" t="s">
        <v>10</v>
      </c>
      <c r="E23" s="232" t="s">
        <v>10</v>
      </c>
    </row>
    <row r="24" spans="1:9">
      <c r="B24" s="229">
        <v>1</v>
      </c>
      <c r="C24" s="233">
        <v>45243</v>
      </c>
      <c r="D24" s="233">
        <v>45272</v>
      </c>
      <c r="E24" s="233">
        <v>45273</v>
      </c>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11">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0"/>
  <sheetViews>
    <sheetView workbookViewId="0">
      <selection activeCell="B17" sqref="B17:J20"/>
    </sheetView>
  </sheetViews>
  <sheetFormatPr baseColWidth="10" defaultColWidth="11.42578125" defaultRowHeight="15"/>
  <sheetData>
    <row r="2" spans="2:10" ht="18.75">
      <c r="B2" s="339" t="s">
        <v>20</v>
      </c>
      <c r="C2" s="339"/>
      <c r="D2" s="339"/>
      <c r="E2" s="339"/>
      <c r="F2" s="339"/>
      <c r="G2" s="339"/>
      <c r="H2" s="339"/>
      <c r="I2" s="339"/>
      <c r="J2" s="339"/>
    </row>
    <row r="3" spans="2:10" ht="15.75" thickBot="1"/>
    <row r="4" spans="2:10">
      <c r="B4" s="340" t="s">
        <v>21</v>
      </c>
      <c r="C4" s="341"/>
      <c r="D4" s="341"/>
      <c r="E4" s="341"/>
      <c r="F4" s="341"/>
      <c r="G4" s="341"/>
      <c r="H4" s="341"/>
      <c r="I4" s="341"/>
      <c r="J4" s="342"/>
    </row>
    <row r="5" spans="2:10">
      <c r="B5" s="343"/>
      <c r="C5" s="344"/>
      <c r="D5" s="344"/>
      <c r="E5" s="344"/>
      <c r="F5" s="344"/>
      <c r="G5" s="344"/>
      <c r="H5" s="344"/>
      <c r="I5" s="344"/>
      <c r="J5" s="345"/>
    </row>
    <row r="6" spans="2:10">
      <c r="B6" s="343"/>
      <c r="C6" s="344"/>
      <c r="D6" s="344"/>
      <c r="E6" s="344"/>
      <c r="F6" s="344"/>
      <c r="G6" s="344"/>
      <c r="H6" s="344"/>
      <c r="I6" s="344"/>
      <c r="J6" s="345"/>
    </row>
    <row r="7" spans="2:10" ht="15.75" thickBot="1">
      <c r="B7" s="346"/>
      <c r="C7" s="347"/>
      <c r="D7" s="347"/>
      <c r="E7" s="347"/>
      <c r="F7" s="347"/>
      <c r="G7" s="347"/>
      <c r="H7" s="347"/>
      <c r="I7" s="347"/>
      <c r="J7" s="348"/>
    </row>
    <row r="9" spans="2:10">
      <c r="B9" s="349" t="s">
        <v>22</v>
      </c>
      <c r="C9" s="350"/>
      <c r="D9" s="350"/>
      <c r="E9" s="350"/>
      <c r="F9" s="350"/>
      <c r="G9" s="350"/>
      <c r="H9" s="350"/>
      <c r="I9" s="350"/>
      <c r="J9" s="351"/>
    </row>
    <row r="10" spans="2:10">
      <c r="B10" s="352"/>
      <c r="C10" s="344"/>
      <c r="D10" s="344"/>
      <c r="E10" s="344"/>
      <c r="F10" s="344"/>
      <c r="G10" s="344"/>
      <c r="H10" s="344"/>
      <c r="I10" s="344"/>
      <c r="J10" s="353"/>
    </row>
    <row r="11" spans="2:10">
      <c r="B11" s="352"/>
      <c r="C11" s="344"/>
      <c r="D11" s="344"/>
      <c r="E11" s="344"/>
      <c r="F11" s="344"/>
      <c r="G11" s="344"/>
      <c r="H11" s="344"/>
      <c r="I11" s="344"/>
      <c r="J11" s="353"/>
    </row>
    <row r="12" spans="2:10">
      <c r="B12" s="352"/>
      <c r="C12" s="344"/>
      <c r="D12" s="344"/>
      <c r="E12" s="344"/>
      <c r="F12" s="344"/>
      <c r="G12" s="344"/>
      <c r="H12" s="344"/>
      <c r="I12" s="344"/>
      <c r="J12" s="353"/>
    </row>
    <row r="13" spans="2:10">
      <c r="B13" s="352"/>
      <c r="C13" s="344"/>
      <c r="D13" s="344"/>
      <c r="E13" s="344"/>
      <c r="F13" s="344"/>
      <c r="G13" s="344"/>
      <c r="H13" s="344"/>
      <c r="I13" s="344"/>
      <c r="J13" s="353"/>
    </row>
    <row r="14" spans="2:10">
      <c r="B14" s="352"/>
      <c r="C14" s="344"/>
      <c r="D14" s="344"/>
      <c r="E14" s="344"/>
      <c r="F14" s="344"/>
      <c r="G14" s="344"/>
      <c r="H14" s="344"/>
      <c r="I14" s="344"/>
      <c r="J14" s="353"/>
    </row>
    <row r="15" spans="2:10">
      <c r="B15" s="354"/>
      <c r="C15" s="355"/>
      <c r="D15" s="355"/>
      <c r="E15" s="355"/>
      <c r="F15" s="355"/>
      <c r="G15" s="355"/>
      <c r="H15" s="355"/>
      <c r="I15" s="355"/>
      <c r="J15" s="356"/>
    </row>
    <row r="17" spans="2:10">
      <c r="B17" s="349" t="s">
        <v>23</v>
      </c>
      <c r="C17" s="350"/>
      <c r="D17" s="350"/>
      <c r="E17" s="350"/>
      <c r="F17" s="350"/>
      <c r="G17" s="350"/>
      <c r="H17" s="350"/>
      <c r="I17" s="350"/>
      <c r="J17" s="351"/>
    </row>
    <row r="18" spans="2:10">
      <c r="B18" s="352"/>
      <c r="C18" s="357"/>
      <c r="D18" s="357"/>
      <c r="E18" s="357"/>
      <c r="F18" s="357"/>
      <c r="G18" s="357"/>
      <c r="H18" s="357"/>
      <c r="I18" s="357"/>
      <c r="J18" s="353"/>
    </row>
    <row r="19" spans="2:10">
      <c r="B19" s="352"/>
      <c r="C19" s="357"/>
      <c r="D19" s="357"/>
      <c r="E19" s="357"/>
      <c r="F19" s="357"/>
      <c r="G19" s="357"/>
      <c r="H19" s="357"/>
      <c r="I19" s="357"/>
      <c r="J19" s="353"/>
    </row>
    <row r="20" spans="2:10">
      <c r="B20" s="354"/>
      <c r="C20" s="355"/>
      <c r="D20" s="355"/>
      <c r="E20" s="355"/>
      <c r="F20" s="355"/>
      <c r="G20" s="355"/>
      <c r="H20" s="355"/>
      <c r="I20" s="355"/>
      <c r="J20" s="356"/>
    </row>
    <row r="22" spans="2:10">
      <c r="B22" s="349" t="s">
        <v>24</v>
      </c>
      <c r="C22" s="350"/>
      <c r="D22" s="350"/>
      <c r="E22" s="350"/>
      <c r="F22" s="350"/>
      <c r="G22" s="350"/>
      <c r="H22" s="350"/>
      <c r="I22" s="350"/>
      <c r="J22" s="351"/>
    </row>
    <row r="23" spans="2:10">
      <c r="B23" s="352"/>
      <c r="C23" s="344"/>
      <c r="D23" s="344"/>
      <c r="E23" s="344"/>
      <c r="F23" s="344"/>
      <c r="G23" s="344"/>
      <c r="H23" s="344"/>
      <c r="I23" s="344"/>
      <c r="J23" s="353"/>
    </row>
    <row r="24" spans="2:10">
      <c r="B24" s="352"/>
      <c r="C24" s="344"/>
      <c r="D24" s="344"/>
      <c r="E24" s="344"/>
      <c r="F24" s="344"/>
      <c r="G24" s="344"/>
      <c r="H24" s="344"/>
      <c r="I24" s="344"/>
      <c r="J24" s="353"/>
    </row>
    <row r="25" spans="2:10">
      <c r="B25" s="352"/>
      <c r="C25" s="344"/>
      <c r="D25" s="344"/>
      <c r="E25" s="344"/>
      <c r="F25" s="344"/>
      <c r="G25" s="344"/>
      <c r="H25" s="344"/>
      <c r="I25" s="344"/>
      <c r="J25" s="353"/>
    </row>
    <row r="26" spans="2:10">
      <c r="B26" s="352"/>
      <c r="C26" s="344"/>
      <c r="D26" s="344"/>
      <c r="E26" s="344"/>
      <c r="F26" s="344"/>
      <c r="G26" s="344"/>
      <c r="H26" s="344"/>
      <c r="I26" s="344"/>
      <c r="J26" s="353"/>
    </row>
    <row r="27" spans="2:10">
      <c r="B27" s="352"/>
      <c r="C27" s="344"/>
      <c r="D27" s="344"/>
      <c r="E27" s="344"/>
      <c r="F27" s="344"/>
      <c r="G27" s="344"/>
      <c r="H27" s="344"/>
      <c r="I27" s="344"/>
      <c r="J27" s="353"/>
    </row>
    <row r="28" spans="2:10">
      <c r="B28" s="352"/>
      <c r="C28" s="344"/>
      <c r="D28" s="344"/>
      <c r="E28" s="344"/>
      <c r="F28" s="344"/>
      <c r="G28" s="344"/>
      <c r="H28" s="344"/>
      <c r="I28" s="344"/>
      <c r="J28" s="353"/>
    </row>
    <row r="29" spans="2:10">
      <c r="B29" s="352"/>
      <c r="C29" s="344"/>
      <c r="D29" s="344"/>
      <c r="E29" s="344"/>
      <c r="F29" s="344"/>
      <c r="G29" s="344"/>
      <c r="H29" s="344"/>
      <c r="I29" s="344"/>
      <c r="J29" s="353"/>
    </row>
    <row r="30" spans="2:10">
      <c r="B30" s="354"/>
      <c r="C30" s="355"/>
      <c r="D30" s="355"/>
      <c r="E30" s="355"/>
      <c r="F30" s="355"/>
      <c r="G30" s="355"/>
      <c r="H30" s="355"/>
      <c r="I30" s="355"/>
      <c r="J30" s="356"/>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view="pageBreakPreview" zoomScale="80" zoomScaleNormal="96" zoomScaleSheetLayoutView="80" workbookViewId="0">
      <selection activeCell="B4" sqref="B4:E4"/>
    </sheetView>
  </sheetViews>
  <sheetFormatPr baseColWidth="10" defaultColWidth="10.42578125" defaultRowHeight="14.25"/>
  <cols>
    <col min="1" max="1" width="53.28515625" style="207" customWidth="1"/>
    <col min="2" max="2" width="15.42578125" style="208" customWidth="1"/>
    <col min="3" max="3" width="54.7109375" style="179" customWidth="1"/>
    <col min="4" max="4" width="35.42578125" style="208" customWidth="1"/>
    <col min="5" max="5" width="55.85546875" style="179" customWidth="1"/>
    <col min="6" max="6" width="4.7109375" style="179" customWidth="1"/>
    <col min="7" max="16384" width="10.42578125" style="179"/>
  </cols>
  <sheetData>
    <row r="1" spans="1:8" ht="80.25" customHeight="1">
      <c r="A1" s="177"/>
      <c r="B1" s="358" t="s">
        <v>25</v>
      </c>
      <c r="C1" s="358"/>
      <c r="D1" s="358"/>
      <c r="E1" s="177"/>
      <c r="F1" s="178"/>
      <c r="G1" s="178"/>
      <c r="H1" s="178"/>
    </row>
    <row r="2" spans="1:8" ht="69" customHeight="1">
      <c r="A2" s="180" t="s">
        <v>26</v>
      </c>
      <c r="B2" s="359" t="s">
        <v>493</v>
      </c>
      <c r="C2" s="360"/>
      <c r="D2" s="181" t="s">
        <v>27</v>
      </c>
      <c r="E2" s="315" t="s">
        <v>507</v>
      </c>
    </row>
    <row r="3" spans="1:8" ht="16.7" customHeight="1">
      <c r="A3" s="182"/>
      <c r="B3" s="183"/>
      <c r="C3" s="183"/>
      <c r="D3" s="184"/>
      <c r="E3" s="183"/>
    </row>
    <row r="4" spans="1:8" ht="54.75" customHeight="1">
      <c r="A4" s="180" t="s">
        <v>28</v>
      </c>
      <c r="B4" s="361" t="s">
        <v>494</v>
      </c>
      <c r="C4" s="362"/>
      <c r="D4" s="362"/>
      <c r="E4" s="362"/>
    </row>
    <row r="5" spans="1:8" ht="13.5" customHeight="1">
      <c r="A5" s="185"/>
      <c r="B5" s="186"/>
      <c r="D5" s="184"/>
      <c r="E5" s="184"/>
    </row>
    <row r="6" spans="1:8" ht="21" customHeight="1">
      <c r="A6" s="363" t="s">
        <v>29</v>
      </c>
      <c r="B6" s="364" t="s">
        <v>30</v>
      </c>
      <c r="C6" s="364"/>
      <c r="D6" s="364" t="s">
        <v>31</v>
      </c>
      <c r="E6" s="364"/>
    </row>
    <row r="7" spans="1:8" ht="137.25" customHeight="1">
      <c r="A7" s="363"/>
      <c r="B7" s="365" t="s">
        <v>491</v>
      </c>
      <c r="C7" s="366"/>
      <c r="D7" s="367" t="s">
        <v>495</v>
      </c>
      <c r="E7" s="367"/>
    </row>
    <row r="8" spans="1:8" ht="21" customHeight="1">
      <c r="A8" s="185"/>
      <c r="B8" s="186"/>
      <c r="D8" s="184"/>
      <c r="E8" s="184"/>
    </row>
    <row r="9" spans="1:8" ht="20.25" customHeight="1">
      <c r="A9" s="369" t="s">
        <v>32</v>
      </c>
      <c r="B9" s="369"/>
      <c r="C9" s="369"/>
      <c r="D9" s="369"/>
      <c r="E9" s="369"/>
    </row>
    <row r="10" spans="1:8" ht="20.25" customHeight="1">
      <c r="A10" s="187" t="s">
        <v>33</v>
      </c>
      <c r="B10" s="187" t="s">
        <v>34</v>
      </c>
      <c r="C10" s="187" t="s">
        <v>35</v>
      </c>
      <c r="D10" s="187" t="s">
        <v>36</v>
      </c>
      <c r="E10" s="187" t="s">
        <v>37</v>
      </c>
    </row>
    <row r="11" spans="1:8" s="191" customFormat="1" ht="118.5" customHeight="1">
      <c r="A11" s="370" t="s">
        <v>38</v>
      </c>
      <c r="B11" s="188">
        <v>1</v>
      </c>
      <c r="C11" s="189" t="s">
        <v>39</v>
      </c>
      <c r="D11" s="190">
        <v>1</v>
      </c>
      <c r="E11" s="189" t="s">
        <v>496</v>
      </c>
    </row>
    <row r="12" spans="1:8" s="191" customFormat="1" ht="113.25" customHeight="1">
      <c r="A12" s="370"/>
      <c r="B12" s="188">
        <v>2</v>
      </c>
      <c r="C12" s="189" t="s">
        <v>40</v>
      </c>
      <c r="D12" s="190"/>
      <c r="E12" s="189"/>
      <c r="H12" s="191" t="s">
        <v>497</v>
      </c>
    </row>
    <row r="13" spans="1:8" ht="80.25" customHeight="1">
      <c r="A13" s="371" t="s">
        <v>41</v>
      </c>
      <c r="B13" s="192">
        <v>3</v>
      </c>
      <c r="C13" s="193" t="s">
        <v>498</v>
      </c>
      <c r="D13" s="192">
        <v>2</v>
      </c>
      <c r="E13" s="193" t="s">
        <v>42</v>
      </c>
    </row>
    <row r="14" spans="1:8" ht="80.25" customHeight="1">
      <c r="A14" s="371"/>
      <c r="B14" s="192">
        <v>4</v>
      </c>
      <c r="C14" s="193" t="s">
        <v>43</v>
      </c>
      <c r="D14" s="192"/>
      <c r="E14" s="193"/>
    </row>
    <row r="15" spans="1:8" ht="80.25" customHeight="1">
      <c r="A15" s="371"/>
      <c r="B15" s="192">
        <v>5</v>
      </c>
      <c r="C15" s="193" t="s">
        <v>44</v>
      </c>
      <c r="D15" s="192"/>
      <c r="E15" s="193"/>
    </row>
    <row r="16" spans="1:8" ht="80.25" customHeight="1">
      <c r="A16" s="368" t="s">
        <v>45</v>
      </c>
      <c r="B16" s="192">
        <v>6</v>
      </c>
      <c r="C16" s="193" t="s">
        <v>46</v>
      </c>
      <c r="D16" s="192">
        <v>3</v>
      </c>
      <c r="E16" s="189" t="s">
        <v>47</v>
      </c>
    </row>
    <row r="17" spans="1:10" ht="80.25" customHeight="1">
      <c r="A17" s="368"/>
      <c r="B17" s="192">
        <v>7</v>
      </c>
      <c r="C17" s="193" t="s">
        <v>48</v>
      </c>
      <c r="D17" s="192">
        <v>4</v>
      </c>
      <c r="E17" s="189" t="s">
        <v>49</v>
      </c>
    </row>
    <row r="18" spans="1:10" ht="80.25" customHeight="1">
      <c r="A18" s="368"/>
      <c r="B18" s="192">
        <v>8</v>
      </c>
      <c r="C18" s="193" t="s">
        <v>50</v>
      </c>
      <c r="D18" s="192"/>
      <c r="E18" s="194"/>
    </row>
    <row r="19" spans="1:10" ht="80.25" customHeight="1">
      <c r="A19" s="368"/>
      <c r="B19" s="192">
        <v>9</v>
      </c>
      <c r="C19" s="193" t="s">
        <v>51</v>
      </c>
      <c r="D19" s="192"/>
      <c r="E19" s="193"/>
    </row>
    <row r="20" spans="1:10" ht="80.25" customHeight="1">
      <c r="A20" s="368"/>
      <c r="B20" s="192">
        <v>10</v>
      </c>
      <c r="C20" s="193" t="s">
        <v>52</v>
      </c>
      <c r="D20" s="192"/>
      <c r="E20" s="189"/>
      <c r="J20" s="195"/>
    </row>
    <row r="21" spans="1:10" ht="80.25" customHeight="1">
      <c r="A21" s="368"/>
      <c r="B21" s="192">
        <v>11</v>
      </c>
      <c r="C21" s="193" t="s">
        <v>53</v>
      </c>
      <c r="D21" s="192"/>
      <c r="E21" s="193"/>
      <c r="J21" s="195"/>
    </row>
    <row r="22" spans="1:10" ht="80.25" customHeight="1">
      <c r="A22" s="368"/>
      <c r="B22" s="192">
        <v>12</v>
      </c>
      <c r="C22" s="193" t="s">
        <v>54</v>
      </c>
      <c r="D22" s="192"/>
      <c r="E22" s="193"/>
      <c r="J22" s="195"/>
    </row>
    <row r="23" spans="1:10" ht="80.25" customHeight="1">
      <c r="A23" s="368" t="s">
        <v>55</v>
      </c>
      <c r="B23" s="192">
        <v>13</v>
      </c>
      <c r="C23" s="189" t="s">
        <v>56</v>
      </c>
      <c r="D23" s="188">
        <v>5</v>
      </c>
      <c r="E23" s="189" t="s">
        <v>57</v>
      </c>
    </row>
    <row r="24" spans="1:10" ht="80.25" customHeight="1">
      <c r="A24" s="368"/>
      <c r="B24" s="192">
        <v>14</v>
      </c>
      <c r="C24" s="189" t="s">
        <v>58</v>
      </c>
      <c r="D24" s="188">
        <v>6</v>
      </c>
      <c r="E24" s="189" t="s">
        <v>59</v>
      </c>
    </row>
    <row r="25" spans="1:10" ht="80.25" customHeight="1">
      <c r="A25" s="368"/>
      <c r="B25" s="192">
        <v>15</v>
      </c>
      <c r="C25" s="189" t="s">
        <v>60</v>
      </c>
      <c r="D25" s="188">
        <v>7</v>
      </c>
      <c r="E25" s="189" t="s">
        <v>61</v>
      </c>
    </row>
    <row r="26" spans="1:10" ht="80.25" customHeight="1">
      <c r="A26" s="368"/>
      <c r="B26" s="192">
        <v>16</v>
      </c>
      <c r="C26" s="189" t="s">
        <v>62</v>
      </c>
      <c r="D26" s="188"/>
      <c r="E26" s="189"/>
    </row>
    <row r="27" spans="1:10" ht="174.75" customHeight="1">
      <c r="A27" s="196" t="s">
        <v>63</v>
      </c>
      <c r="B27" s="192">
        <v>17</v>
      </c>
      <c r="C27" s="189" t="s">
        <v>64</v>
      </c>
      <c r="D27" s="188">
        <v>8</v>
      </c>
      <c r="E27" s="189" t="s">
        <v>65</v>
      </c>
    </row>
    <row r="28" spans="1:10" ht="48.75" customHeight="1">
      <c r="A28" s="368" t="s">
        <v>66</v>
      </c>
      <c r="B28" s="192">
        <v>18</v>
      </c>
      <c r="C28" s="197" t="s">
        <v>67</v>
      </c>
      <c r="D28" s="192"/>
      <c r="E28" s="193"/>
    </row>
    <row r="29" spans="1:10" ht="87" customHeight="1">
      <c r="A29" s="368"/>
      <c r="B29" s="192">
        <v>19</v>
      </c>
      <c r="C29" s="197" t="s">
        <v>68</v>
      </c>
      <c r="D29" s="192"/>
      <c r="E29" s="193"/>
    </row>
    <row r="30" spans="1:10" ht="20.25" customHeight="1">
      <c r="A30" s="369" t="s">
        <v>69</v>
      </c>
      <c r="B30" s="369"/>
      <c r="C30" s="369"/>
      <c r="D30" s="369"/>
      <c r="E30" s="369"/>
    </row>
    <row r="31" spans="1:10" ht="20.25" customHeight="1">
      <c r="A31" s="187" t="s">
        <v>33</v>
      </c>
      <c r="B31" s="187" t="s">
        <v>34</v>
      </c>
      <c r="C31" s="187" t="s">
        <v>70</v>
      </c>
      <c r="D31" s="187" t="s">
        <v>36</v>
      </c>
      <c r="E31" s="187" t="s">
        <v>71</v>
      </c>
    </row>
    <row r="32" spans="1:10" ht="98.45" customHeight="1">
      <c r="A32" s="368" t="s">
        <v>72</v>
      </c>
      <c r="B32" s="188">
        <v>1</v>
      </c>
      <c r="C32" s="189" t="s">
        <v>73</v>
      </c>
      <c r="D32" s="188">
        <v>1</v>
      </c>
      <c r="E32" s="189" t="s">
        <v>74</v>
      </c>
    </row>
    <row r="33" spans="1:5" ht="81" customHeight="1">
      <c r="A33" s="368"/>
      <c r="B33" s="188">
        <v>2</v>
      </c>
      <c r="C33" s="189" t="s">
        <v>75</v>
      </c>
      <c r="D33" s="188">
        <v>2</v>
      </c>
      <c r="E33" s="189" t="s">
        <v>76</v>
      </c>
    </row>
    <row r="34" spans="1:5" ht="92.25" customHeight="1">
      <c r="A34" s="368"/>
      <c r="B34" s="188"/>
      <c r="C34" s="189"/>
      <c r="D34" s="188">
        <v>3</v>
      </c>
      <c r="E34" s="189" t="s">
        <v>77</v>
      </c>
    </row>
    <row r="35" spans="1:5" ht="68.25" customHeight="1">
      <c r="A35" s="368"/>
      <c r="B35" s="188"/>
      <c r="C35" s="189"/>
      <c r="D35" s="188">
        <v>4</v>
      </c>
      <c r="E35" s="189" t="s">
        <v>78</v>
      </c>
    </row>
    <row r="36" spans="1:5" ht="68.25" customHeight="1">
      <c r="A36" s="368"/>
      <c r="B36" s="188"/>
      <c r="C36" s="191"/>
      <c r="D36" s="188">
        <v>5</v>
      </c>
      <c r="E36" s="189" t="s">
        <v>79</v>
      </c>
    </row>
    <row r="37" spans="1:5" ht="41.45" customHeight="1">
      <c r="A37" s="368"/>
      <c r="B37" s="188"/>
      <c r="C37" s="197"/>
      <c r="D37" s="188">
        <v>6</v>
      </c>
      <c r="E37" s="189" t="s">
        <v>80</v>
      </c>
    </row>
    <row r="38" spans="1:5" ht="49.5" customHeight="1">
      <c r="A38" s="368"/>
      <c r="B38" s="188"/>
      <c r="C38" s="197"/>
      <c r="D38" s="188">
        <v>7</v>
      </c>
      <c r="E38" s="197" t="s">
        <v>81</v>
      </c>
    </row>
    <row r="39" spans="1:5" ht="49.5" customHeight="1">
      <c r="A39" s="368" t="s">
        <v>82</v>
      </c>
      <c r="B39" s="188">
        <v>3</v>
      </c>
      <c r="C39" s="197" t="s">
        <v>83</v>
      </c>
      <c r="D39" s="188">
        <v>8</v>
      </c>
      <c r="E39" s="197" t="s">
        <v>84</v>
      </c>
    </row>
    <row r="40" spans="1:5" ht="49.5" customHeight="1">
      <c r="A40" s="368"/>
      <c r="B40" s="188"/>
      <c r="C40" s="197"/>
      <c r="D40" s="188">
        <v>9</v>
      </c>
      <c r="E40" s="197" t="s">
        <v>85</v>
      </c>
    </row>
    <row r="41" spans="1:5" s="198" customFormat="1" ht="68.25" customHeight="1">
      <c r="A41" s="368"/>
      <c r="B41" s="188"/>
      <c r="C41" s="197"/>
      <c r="D41" s="188">
        <v>10</v>
      </c>
      <c r="E41" s="197" t="s">
        <v>86</v>
      </c>
    </row>
    <row r="42" spans="1:5" s="198" customFormat="1" ht="78.75" customHeight="1">
      <c r="A42" s="368"/>
      <c r="B42" s="188"/>
      <c r="C42" s="199"/>
      <c r="D42" s="188">
        <v>11</v>
      </c>
      <c r="E42" s="197" t="s">
        <v>87</v>
      </c>
    </row>
    <row r="43" spans="1:5" s="198" customFormat="1" ht="42.75">
      <c r="A43" s="368" t="s">
        <v>88</v>
      </c>
      <c r="B43" s="188">
        <v>4</v>
      </c>
      <c r="C43" s="189" t="s">
        <v>89</v>
      </c>
      <c r="D43" s="188">
        <v>12</v>
      </c>
      <c r="E43" s="200" t="s">
        <v>90</v>
      </c>
    </row>
    <row r="44" spans="1:5" s="198" customFormat="1" ht="55.5" customHeight="1">
      <c r="A44" s="368"/>
      <c r="B44" s="188">
        <v>5</v>
      </c>
      <c r="C44" s="189" t="s">
        <v>91</v>
      </c>
      <c r="D44" s="188"/>
      <c r="E44" s="189"/>
    </row>
    <row r="45" spans="1:5" s="198" customFormat="1" ht="57">
      <c r="A45" s="368"/>
      <c r="B45" s="188">
        <v>6</v>
      </c>
      <c r="C45" s="189" t="s">
        <v>92</v>
      </c>
      <c r="D45" s="188">
        <v>13</v>
      </c>
      <c r="E45" s="189" t="s">
        <v>93</v>
      </c>
    </row>
    <row r="46" spans="1:5" s="198" customFormat="1" ht="61.5" customHeight="1">
      <c r="A46" s="368"/>
      <c r="B46" s="188">
        <v>7</v>
      </c>
      <c r="C46" s="189" t="s">
        <v>94</v>
      </c>
      <c r="D46" s="188">
        <v>14</v>
      </c>
      <c r="E46" s="189" t="s">
        <v>95</v>
      </c>
    </row>
    <row r="47" spans="1:5" ht="71.25" customHeight="1">
      <c r="A47" s="368"/>
      <c r="B47" s="188">
        <v>8</v>
      </c>
      <c r="C47" s="200" t="s">
        <v>96</v>
      </c>
      <c r="D47" s="188">
        <v>15</v>
      </c>
      <c r="E47" s="189" t="s">
        <v>97</v>
      </c>
    </row>
    <row r="48" spans="1:5" ht="105" customHeight="1">
      <c r="A48" s="368"/>
      <c r="B48" s="188">
        <v>9</v>
      </c>
      <c r="C48" s="189" t="s">
        <v>98</v>
      </c>
      <c r="D48" s="188">
        <v>16</v>
      </c>
      <c r="E48" s="189" t="s">
        <v>99</v>
      </c>
    </row>
    <row r="49" spans="1:5" ht="75.75" customHeight="1">
      <c r="A49" s="368" t="s">
        <v>100</v>
      </c>
      <c r="B49" s="188">
        <v>10</v>
      </c>
      <c r="C49" s="189" t="s">
        <v>101</v>
      </c>
      <c r="D49" s="188">
        <v>17</v>
      </c>
      <c r="E49" s="189" t="s">
        <v>102</v>
      </c>
    </row>
    <row r="50" spans="1:5" ht="62.45" customHeight="1">
      <c r="A50" s="368"/>
      <c r="B50" s="188">
        <v>11</v>
      </c>
      <c r="C50" s="189" t="s">
        <v>103</v>
      </c>
      <c r="D50" s="190">
        <v>18</v>
      </c>
      <c r="E50" s="189" t="s">
        <v>104</v>
      </c>
    </row>
    <row r="51" spans="1:5" ht="42.75">
      <c r="A51" s="368"/>
      <c r="B51" s="188">
        <v>12</v>
      </c>
      <c r="C51" s="189" t="s">
        <v>105</v>
      </c>
      <c r="D51" s="190">
        <v>19</v>
      </c>
      <c r="E51" s="189" t="s">
        <v>106</v>
      </c>
    </row>
    <row r="52" spans="1:5" ht="57">
      <c r="A52" s="368" t="s">
        <v>107</v>
      </c>
      <c r="B52" s="188">
        <v>13</v>
      </c>
      <c r="C52" s="189" t="s">
        <v>108</v>
      </c>
      <c r="D52" s="190">
        <v>20</v>
      </c>
      <c r="E52" s="200" t="s">
        <v>109</v>
      </c>
    </row>
    <row r="53" spans="1:5" ht="28.5">
      <c r="A53" s="368"/>
      <c r="B53" s="188">
        <v>14</v>
      </c>
      <c r="C53" s="189" t="s">
        <v>110</v>
      </c>
      <c r="D53" s="190">
        <v>21</v>
      </c>
      <c r="E53" s="200" t="s">
        <v>111</v>
      </c>
    </row>
    <row r="54" spans="1:5" ht="71.25">
      <c r="A54" s="368"/>
      <c r="B54" s="188">
        <v>15</v>
      </c>
      <c r="C54" s="189" t="s">
        <v>112</v>
      </c>
      <c r="D54" s="190"/>
      <c r="E54" s="200"/>
    </row>
    <row r="55" spans="1:5" ht="28.5">
      <c r="A55" s="368"/>
      <c r="B55" s="188">
        <v>16</v>
      </c>
      <c r="C55" s="189" t="s">
        <v>113</v>
      </c>
      <c r="D55" s="190"/>
      <c r="E55" s="200"/>
    </row>
    <row r="56" spans="1:5">
      <c r="A56" s="368"/>
      <c r="B56" s="188">
        <v>17</v>
      </c>
      <c r="C56" s="189" t="s">
        <v>114</v>
      </c>
      <c r="D56" s="190"/>
      <c r="E56" s="200"/>
    </row>
    <row r="57" spans="1:5" ht="28.5">
      <c r="A57" s="368"/>
      <c r="B57" s="188">
        <v>18</v>
      </c>
      <c r="C57" s="189" t="s">
        <v>115</v>
      </c>
      <c r="D57" s="190"/>
      <c r="E57" s="200"/>
    </row>
    <row r="58" spans="1:5" ht="28.5">
      <c r="A58" s="368"/>
      <c r="B58" s="188">
        <v>19</v>
      </c>
      <c r="C58" s="189" t="s">
        <v>116</v>
      </c>
      <c r="D58" s="190"/>
      <c r="E58" s="200"/>
    </row>
    <row r="59" spans="1:5" ht="28.5">
      <c r="A59" s="368"/>
      <c r="B59" s="188">
        <v>20</v>
      </c>
      <c r="C59" s="189" t="s">
        <v>117</v>
      </c>
      <c r="D59" s="190"/>
      <c r="E59" s="200"/>
    </row>
    <row r="60" spans="1:5" ht="42.75">
      <c r="A60" s="368"/>
      <c r="B60" s="188">
        <v>21</v>
      </c>
      <c r="C60" s="189" t="s">
        <v>118</v>
      </c>
      <c r="D60" s="190"/>
      <c r="E60" s="200"/>
    </row>
    <row r="61" spans="1:5" ht="28.5">
      <c r="A61" s="368"/>
      <c r="B61" s="188">
        <v>22</v>
      </c>
      <c r="C61" s="189" t="s">
        <v>119</v>
      </c>
      <c r="D61" s="190"/>
      <c r="E61" s="201"/>
    </row>
    <row r="62" spans="1:5" ht="42.75">
      <c r="A62" s="368" t="s">
        <v>120</v>
      </c>
      <c r="B62" s="188">
        <v>23</v>
      </c>
      <c r="C62" s="189" t="s">
        <v>121</v>
      </c>
      <c r="D62" s="190">
        <v>22</v>
      </c>
      <c r="E62" s="200" t="s">
        <v>122</v>
      </c>
    </row>
    <row r="63" spans="1:5" ht="42.75">
      <c r="A63" s="368"/>
      <c r="B63" s="188">
        <v>24</v>
      </c>
      <c r="C63" s="189" t="s">
        <v>123</v>
      </c>
      <c r="D63" s="190">
        <v>23</v>
      </c>
      <c r="E63" s="189" t="s">
        <v>124</v>
      </c>
    </row>
    <row r="64" spans="1:5" ht="28.5">
      <c r="A64" s="368"/>
      <c r="B64" s="188">
        <v>25</v>
      </c>
      <c r="C64" s="189" t="s">
        <v>125</v>
      </c>
      <c r="D64" s="190"/>
      <c r="E64" s="200"/>
    </row>
    <row r="65" spans="1:10" ht="57">
      <c r="A65" s="374" t="s">
        <v>126</v>
      </c>
      <c r="B65" s="188">
        <v>26</v>
      </c>
      <c r="C65" s="189" t="s">
        <v>127</v>
      </c>
      <c r="D65" s="190">
        <v>24</v>
      </c>
      <c r="E65" s="200" t="s">
        <v>128</v>
      </c>
    </row>
    <row r="66" spans="1:10" ht="45" customHeight="1">
      <c r="A66" s="375"/>
      <c r="B66" s="188"/>
      <c r="C66" s="189"/>
      <c r="D66" s="190"/>
      <c r="E66" s="190"/>
    </row>
    <row r="67" spans="1:10" ht="77.25" customHeight="1">
      <c r="A67" s="368" t="s">
        <v>129</v>
      </c>
      <c r="B67" s="188">
        <v>27</v>
      </c>
      <c r="C67" s="189" t="s">
        <v>130</v>
      </c>
      <c r="D67" s="190">
        <v>25</v>
      </c>
      <c r="E67" s="189" t="s">
        <v>131</v>
      </c>
    </row>
    <row r="68" spans="1:10" ht="15.95" customHeight="1">
      <c r="A68" s="368"/>
      <c r="B68" s="188"/>
      <c r="C68" s="189"/>
      <c r="D68" s="190">
        <v>26</v>
      </c>
      <c r="E68" s="189" t="s">
        <v>132</v>
      </c>
    </row>
    <row r="69" spans="1:10" ht="50.25" customHeight="1">
      <c r="A69" s="368" t="s">
        <v>133</v>
      </c>
      <c r="B69" s="188">
        <v>28</v>
      </c>
      <c r="C69" s="200" t="s">
        <v>134</v>
      </c>
      <c r="D69" s="190">
        <v>27</v>
      </c>
      <c r="E69" s="200" t="s">
        <v>135</v>
      </c>
    </row>
    <row r="70" spans="1:10" ht="50.25" customHeight="1">
      <c r="A70" s="368"/>
      <c r="B70" s="188">
        <v>29</v>
      </c>
      <c r="C70" s="200" t="s">
        <v>136</v>
      </c>
      <c r="D70" s="190">
        <v>28</v>
      </c>
      <c r="E70" s="200" t="s">
        <v>137</v>
      </c>
    </row>
    <row r="71" spans="1:10" ht="50.25" customHeight="1">
      <c r="A71" s="368"/>
      <c r="B71" s="188"/>
      <c r="C71" s="191"/>
      <c r="D71" s="190">
        <v>29</v>
      </c>
      <c r="E71" s="200" t="s">
        <v>138</v>
      </c>
    </row>
    <row r="72" spans="1:10" ht="50.25" customHeight="1">
      <c r="A72" s="368"/>
      <c r="B72" s="188"/>
      <c r="C72" s="202"/>
      <c r="D72" s="190">
        <v>30</v>
      </c>
      <c r="E72" s="200" t="s">
        <v>139</v>
      </c>
    </row>
    <row r="73" spans="1:10" ht="50.25" customHeight="1">
      <c r="A73" s="368"/>
      <c r="B73" s="188"/>
      <c r="C73" s="200"/>
      <c r="D73" s="190">
        <v>31</v>
      </c>
      <c r="E73" s="200" t="s">
        <v>140</v>
      </c>
    </row>
    <row r="74" spans="1:10" ht="50.25" customHeight="1">
      <c r="A74" s="368"/>
      <c r="B74" s="188"/>
      <c r="C74" s="200"/>
      <c r="D74" s="190">
        <v>32</v>
      </c>
      <c r="E74" s="200" t="s">
        <v>141</v>
      </c>
    </row>
    <row r="75" spans="1:10" ht="50.25" customHeight="1">
      <c r="A75" s="368"/>
      <c r="B75" s="188"/>
      <c r="C75" s="200"/>
      <c r="D75" s="190">
        <v>33</v>
      </c>
      <c r="E75" s="202" t="s">
        <v>142</v>
      </c>
    </row>
    <row r="76" spans="1:10" ht="39.950000000000003" customHeight="1">
      <c r="A76" s="368"/>
      <c r="B76" s="188"/>
      <c r="C76" s="190"/>
      <c r="D76" s="190">
        <v>34</v>
      </c>
      <c r="E76" s="200" t="s">
        <v>143</v>
      </c>
    </row>
    <row r="77" spans="1:10" ht="39.950000000000003" customHeight="1">
      <c r="A77" s="374" t="s">
        <v>144</v>
      </c>
      <c r="B77" s="188">
        <v>30</v>
      </c>
      <c r="C77" s="189" t="s">
        <v>145</v>
      </c>
      <c r="D77" s="190">
        <v>35</v>
      </c>
      <c r="E77" s="189" t="s">
        <v>146</v>
      </c>
    </row>
    <row r="78" spans="1:10" ht="72" customHeight="1">
      <c r="A78" s="376"/>
      <c r="B78" s="188">
        <v>31</v>
      </c>
      <c r="C78" s="189" t="s">
        <v>147</v>
      </c>
      <c r="D78" s="190">
        <v>36</v>
      </c>
      <c r="E78" s="189" t="s">
        <v>148</v>
      </c>
    </row>
    <row r="79" spans="1:10" ht="72" customHeight="1">
      <c r="A79" s="376"/>
      <c r="B79" s="188">
        <v>32</v>
      </c>
      <c r="C79" s="189" t="s">
        <v>149</v>
      </c>
      <c r="D79" s="203">
        <v>37</v>
      </c>
      <c r="E79" s="189" t="s">
        <v>150</v>
      </c>
    </row>
    <row r="80" spans="1:10" ht="72" customHeight="1">
      <c r="A80" s="376"/>
      <c r="B80" s="188">
        <v>33</v>
      </c>
      <c r="C80" s="189" t="s">
        <v>151</v>
      </c>
      <c r="D80" s="203">
        <v>38</v>
      </c>
      <c r="E80" s="189" t="s">
        <v>152</v>
      </c>
      <c r="J80" s="179" t="s">
        <v>153</v>
      </c>
    </row>
    <row r="81" spans="1:6" ht="77.25" customHeight="1">
      <c r="A81" s="376"/>
      <c r="B81" s="204">
        <v>34</v>
      </c>
      <c r="C81" s="205" t="s">
        <v>154</v>
      </c>
      <c r="D81" s="206">
        <v>39</v>
      </c>
      <c r="E81" s="205" t="s">
        <v>155</v>
      </c>
    </row>
    <row r="82" spans="1:6">
      <c r="B82" s="316"/>
      <c r="C82" s="317"/>
      <c r="D82" s="316"/>
    </row>
    <row r="83" spans="1:6" ht="45.75" customHeight="1">
      <c r="A83" s="318" t="s">
        <v>499</v>
      </c>
      <c r="B83" s="377" t="s">
        <v>500</v>
      </c>
      <c r="C83" s="378"/>
      <c r="D83" s="319" t="s">
        <v>501</v>
      </c>
      <c r="E83" s="320" t="s">
        <v>502</v>
      </c>
      <c r="F83" s="321"/>
    </row>
    <row r="84" spans="1:6" ht="36" customHeight="1">
      <c r="A84" s="322" t="s">
        <v>503</v>
      </c>
      <c r="B84" s="372" t="s">
        <v>504</v>
      </c>
      <c r="C84" s="373"/>
      <c r="D84" s="323" t="s">
        <v>505</v>
      </c>
      <c r="E84" s="324" t="s">
        <v>506</v>
      </c>
      <c r="F84" s="321"/>
    </row>
    <row r="85" spans="1:6" ht="18" customHeight="1">
      <c r="E85" s="325"/>
    </row>
    <row r="86" spans="1:6" ht="36" customHeight="1"/>
    <row r="87" spans="1:6" ht="36" customHeight="1"/>
  </sheetData>
  <mergeCells count="27">
    <mergeCell ref="B84:C84"/>
    <mergeCell ref="A62:A64"/>
    <mergeCell ref="A65:A66"/>
    <mergeCell ref="A67:A68"/>
    <mergeCell ref="A69:A76"/>
    <mergeCell ref="A77:A81"/>
    <mergeCell ref="B83:C83"/>
    <mergeCell ref="A52:A61"/>
    <mergeCell ref="A9:E9"/>
    <mergeCell ref="A11:A12"/>
    <mergeCell ref="A13:A15"/>
    <mergeCell ref="A16:A22"/>
    <mergeCell ref="A23:A26"/>
    <mergeCell ref="A28:A29"/>
    <mergeCell ref="A30:E30"/>
    <mergeCell ref="A32:A38"/>
    <mergeCell ref="A39:A42"/>
    <mergeCell ref="A43:A48"/>
    <mergeCell ref="A49:A51"/>
    <mergeCell ref="B1:D1"/>
    <mergeCell ref="B2:C2"/>
    <mergeCell ref="B4:E4"/>
    <mergeCell ref="A6:A7"/>
    <mergeCell ref="B6:C6"/>
    <mergeCell ref="D6:E6"/>
    <mergeCell ref="B7:C7"/>
    <mergeCell ref="D7:E7"/>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F13"/>
  <sheetViews>
    <sheetView zoomScale="85" zoomScaleNormal="85" workbookViewId="0">
      <selection activeCell="K11" sqref="K11"/>
    </sheetView>
  </sheetViews>
  <sheetFormatPr baseColWidth="10" defaultColWidth="10.42578125" defaultRowHeight="63" customHeight="1"/>
  <cols>
    <col min="1" max="1" width="60.7109375" style="224" customWidth="1"/>
    <col min="2" max="2" width="12.140625" style="225" customWidth="1"/>
    <col min="3" max="3" width="13.85546875" style="226" customWidth="1"/>
    <col min="4" max="4" width="12.5703125" style="226" customWidth="1"/>
    <col min="5" max="5" width="13.85546875" style="226" customWidth="1"/>
    <col min="6" max="6" width="38.28515625" style="224" customWidth="1"/>
    <col min="7" max="7" width="2.7109375" style="210" customWidth="1"/>
    <col min="8" max="16384" width="10.42578125" style="210"/>
  </cols>
  <sheetData>
    <row r="1" spans="1:6" ht="63" customHeight="1">
      <c r="A1" s="209"/>
      <c r="B1" s="379" t="s">
        <v>156</v>
      </c>
      <c r="C1" s="379"/>
      <c r="D1" s="379"/>
      <c r="E1" s="379"/>
      <c r="F1" s="209"/>
    </row>
    <row r="2" spans="1:6" ht="63" customHeight="1">
      <c r="A2" s="382" t="s">
        <v>157</v>
      </c>
      <c r="B2" s="382"/>
      <c r="C2" s="382"/>
      <c r="D2" s="382"/>
      <c r="E2" s="382"/>
      <c r="F2" s="382"/>
    </row>
    <row r="3" spans="1:6" ht="28.5" customHeight="1">
      <c r="A3" s="380" t="s">
        <v>158</v>
      </c>
      <c r="B3" s="381" t="s">
        <v>159</v>
      </c>
      <c r="C3" s="381"/>
      <c r="D3" s="381"/>
      <c r="E3" s="381"/>
      <c r="F3" s="211" t="s">
        <v>160</v>
      </c>
    </row>
    <row r="4" spans="1:6" ht="32.25" customHeight="1">
      <c r="A4" s="380"/>
      <c r="B4" s="212" t="s">
        <v>161</v>
      </c>
      <c r="C4" s="212" t="s">
        <v>162</v>
      </c>
      <c r="D4" s="212" t="s">
        <v>163</v>
      </c>
      <c r="E4" s="212" t="s">
        <v>164</v>
      </c>
      <c r="F4" s="213"/>
    </row>
    <row r="5" spans="1:6" ht="63" customHeight="1">
      <c r="A5" s="214" t="s">
        <v>165</v>
      </c>
      <c r="B5" s="215"/>
      <c r="C5" s="216"/>
      <c r="D5" s="216">
        <v>8.9</v>
      </c>
      <c r="E5" s="216">
        <v>13.16</v>
      </c>
      <c r="F5" s="217" t="s">
        <v>166</v>
      </c>
    </row>
    <row r="6" spans="1:6" ht="63" customHeight="1">
      <c r="A6" s="218" t="s">
        <v>167</v>
      </c>
      <c r="B6" s="215"/>
      <c r="C6" s="216"/>
      <c r="D6" s="216">
        <v>11</v>
      </c>
      <c r="E6" s="216" t="s">
        <v>168</v>
      </c>
      <c r="F6" s="217" t="s">
        <v>166</v>
      </c>
    </row>
    <row r="7" spans="1:6" ht="63" customHeight="1">
      <c r="A7" s="218" t="s">
        <v>169</v>
      </c>
      <c r="B7" s="219"/>
      <c r="C7" s="220"/>
      <c r="D7" s="220">
        <v>1</v>
      </c>
      <c r="E7" s="220" t="s">
        <v>170</v>
      </c>
      <c r="F7" s="217" t="s">
        <v>166</v>
      </c>
    </row>
    <row r="8" spans="1:6" ht="63" customHeight="1">
      <c r="A8" s="221" t="s">
        <v>171</v>
      </c>
      <c r="B8" s="219">
        <v>16</v>
      </c>
      <c r="C8" s="220">
        <v>3.4</v>
      </c>
      <c r="D8" s="220" t="s">
        <v>172</v>
      </c>
      <c r="E8" s="220" t="s">
        <v>173</v>
      </c>
      <c r="F8" s="217" t="s">
        <v>166</v>
      </c>
    </row>
    <row r="9" spans="1:6" ht="63" customHeight="1">
      <c r="A9" s="221" t="s">
        <v>174</v>
      </c>
      <c r="B9" s="219" t="s">
        <v>175</v>
      </c>
      <c r="C9" s="219">
        <v>7</v>
      </c>
      <c r="D9" s="216" t="s">
        <v>176</v>
      </c>
      <c r="E9" s="216" t="s">
        <v>177</v>
      </c>
      <c r="F9" s="217" t="s">
        <v>166</v>
      </c>
    </row>
    <row r="10" spans="1:6" ht="63" customHeight="1">
      <c r="A10" s="218" t="s">
        <v>178</v>
      </c>
      <c r="B10" s="215"/>
      <c r="C10" s="216"/>
      <c r="D10" s="216" t="s">
        <v>179</v>
      </c>
      <c r="E10" s="216">
        <v>28</v>
      </c>
      <c r="F10" s="217" t="s">
        <v>166</v>
      </c>
    </row>
    <row r="11" spans="1:6" ht="63" customHeight="1">
      <c r="A11" s="222" t="s">
        <v>180</v>
      </c>
      <c r="B11" s="219"/>
      <c r="C11" s="220"/>
      <c r="D11" s="220" t="s">
        <v>181</v>
      </c>
      <c r="E11" s="220">
        <v>20.21</v>
      </c>
      <c r="F11" s="223" t="s">
        <v>166</v>
      </c>
    </row>
    <row r="12" spans="1:6" ht="63" customHeight="1">
      <c r="A12" s="222" t="s">
        <v>182</v>
      </c>
      <c r="B12" s="219"/>
      <c r="C12" s="220"/>
      <c r="D12" s="216" t="s">
        <v>183</v>
      </c>
      <c r="E12" s="220" t="s">
        <v>184</v>
      </c>
      <c r="F12" s="223" t="s">
        <v>166</v>
      </c>
    </row>
    <row r="13" spans="1:6" ht="63" customHeight="1">
      <c r="A13" s="222" t="s">
        <v>185</v>
      </c>
      <c r="B13" s="219">
        <v>2.17</v>
      </c>
      <c r="C13" s="220">
        <v>8</v>
      </c>
      <c r="D13" s="220">
        <v>1</v>
      </c>
      <c r="E13" s="220" t="s">
        <v>186</v>
      </c>
      <c r="F13" s="223" t="s">
        <v>187</v>
      </c>
    </row>
  </sheetData>
  <mergeCells count="4">
    <mergeCell ref="B1:E1"/>
    <mergeCell ref="A3:A4"/>
    <mergeCell ref="B3:E3"/>
    <mergeCell ref="A2:F2"/>
  </mergeCells>
  <dataValidations count="2">
    <dataValidation allowBlank="1" showInputMessage="1" showErrorMessage="1" prompt="Proponer y escribir en una frase la estrategia para gestionar la debilidad, la oportunidad, la amenaza o la fortaleza.Usar verbo de acción en infinitivo._x000a_" sqref="G1 A3"/>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1:I59"/>
  <sheetViews>
    <sheetView zoomScale="112" zoomScaleNormal="112" workbookViewId="0">
      <selection activeCell="A41" sqref="A41"/>
    </sheetView>
  </sheetViews>
  <sheetFormatPr baseColWidth="10" defaultColWidth="11.42578125" defaultRowHeight="14.25"/>
  <cols>
    <col min="1" max="1" width="2.7109375" style="16" customWidth="1"/>
    <col min="2" max="2" width="24.7109375" style="16" customWidth="1"/>
    <col min="3" max="3" width="11.28515625" style="41" customWidth="1"/>
    <col min="4" max="4" width="19.28515625" style="41" customWidth="1"/>
    <col min="5" max="5" width="7.5703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row r="2" spans="2:9" ht="18">
      <c r="B2" s="408" t="s">
        <v>188</v>
      </c>
      <c r="C2" s="409"/>
      <c r="D2" s="409"/>
      <c r="E2" s="409"/>
      <c r="F2" s="409"/>
      <c r="G2" s="410"/>
    </row>
    <row r="3" spans="2:9" ht="15">
      <c r="B3" s="411" t="s">
        <v>189</v>
      </c>
      <c r="C3" s="412"/>
      <c r="D3" s="413"/>
      <c r="E3" s="413"/>
      <c r="F3" s="413"/>
      <c r="G3" s="414"/>
    </row>
    <row r="4" spans="2:9" ht="88.5" customHeight="1">
      <c r="B4" s="415" t="s">
        <v>190</v>
      </c>
      <c r="C4" s="416"/>
      <c r="D4" s="416"/>
      <c r="E4" s="416"/>
      <c r="F4" s="416"/>
      <c r="G4" s="417"/>
    </row>
    <row r="5" spans="2:9" ht="15">
      <c r="B5" s="115"/>
      <c r="C5" s="116"/>
      <c r="D5" s="117"/>
      <c r="E5" s="118"/>
      <c r="F5" s="118"/>
      <c r="G5" s="118"/>
    </row>
    <row r="6" spans="2:9" ht="16.5" customHeight="1">
      <c r="B6" s="418" t="s">
        <v>191</v>
      </c>
      <c r="C6" s="419"/>
      <c r="D6" s="419"/>
      <c r="E6" s="419"/>
      <c r="F6" s="419"/>
      <c r="G6" s="420"/>
    </row>
    <row r="7" spans="2:9" ht="76.5" customHeight="1">
      <c r="B7" s="418"/>
      <c r="C7" s="419"/>
      <c r="D7" s="419"/>
      <c r="E7" s="419"/>
      <c r="F7" s="419"/>
      <c r="G7" s="420"/>
    </row>
    <row r="8" spans="2:9" ht="15" thickBot="1">
      <c r="B8" s="158"/>
      <c r="C8" s="159"/>
      <c r="D8" s="159"/>
      <c r="E8" s="160"/>
      <c r="F8" s="161"/>
      <c r="G8" s="161"/>
    </row>
    <row r="9" spans="2:9">
      <c r="B9" s="162"/>
      <c r="C9" s="163" t="s">
        <v>192</v>
      </c>
      <c r="D9" s="404" t="s">
        <v>193</v>
      </c>
      <c r="E9" s="405"/>
      <c r="F9" s="406" t="s">
        <v>194</v>
      </c>
      <c r="G9" s="407"/>
    </row>
    <row r="10" spans="2:9" ht="15" customHeight="1">
      <c r="B10" s="164"/>
      <c r="C10" s="121">
        <v>5</v>
      </c>
      <c r="D10" s="421" t="s">
        <v>195</v>
      </c>
      <c r="E10" s="422"/>
      <c r="F10" s="383" t="s">
        <v>196</v>
      </c>
      <c r="G10" s="384"/>
      <c r="H10" s="434"/>
      <c r="I10" s="434"/>
    </row>
    <row r="11" spans="2:9">
      <c r="B11" s="164"/>
      <c r="C11" s="121">
        <v>5</v>
      </c>
      <c r="D11" s="421" t="s">
        <v>197</v>
      </c>
      <c r="E11" s="422"/>
      <c r="F11" s="383" t="s">
        <v>198</v>
      </c>
      <c r="G11" s="384"/>
      <c r="H11" s="434"/>
      <c r="I11" s="434"/>
    </row>
    <row r="12" spans="2:9">
      <c r="B12" s="164"/>
      <c r="C12" s="121">
        <v>5</v>
      </c>
      <c r="D12" s="421" t="s">
        <v>199</v>
      </c>
      <c r="E12" s="422"/>
      <c r="F12" s="383" t="s">
        <v>200</v>
      </c>
      <c r="G12" s="384"/>
      <c r="H12" s="434"/>
      <c r="I12" s="434"/>
    </row>
    <row r="13" spans="2:9" ht="27.75" customHeight="1">
      <c r="B13" s="164"/>
      <c r="C13" s="121">
        <v>5</v>
      </c>
      <c r="D13" s="421" t="s">
        <v>201</v>
      </c>
      <c r="E13" s="422"/>
      <c r="F13" s="383" t="s">
        <v>202</v>
      </c>
      <c r="G13" s="384"/>
      <c r="H13" s="434"/>
      <c r="I13" s="434"/>
    </row>
    <row r="14" spans="2:9">
      <c r="B14" s="164"/>
      <c r="C14" s="121">
        <v>5</v>
      </c>
      <c r="D14" s="421" t="s">
        <v>203</v>
      </c>
      <c r="E14" s="422"/>
      <c r="F14" s="383" t="s">
        <v>204</v>
      </c>
      <c r="G14" s="384"/>
      <c r="H14" s="434"/>
      <c r="I14" s="434"/>
    </row>
    <row r="15" spans="2:9" ht="41.25" customHeight="1">
      <c r="B15" s="164"/>
      <c r="C15" s="121">
        <v>5</v>
      </c>
      <c r="D15" s="421" t="s">
        <v>205</v>
      </c>
      <c r="E15" s="422"/>
      <c r="F15" s="383" t="s">
        <v>206</v>
      </c>
      <c r="G15" s="384"/>
      <c r="H15" s="434"/>
      <c r="I15" s="434"/>
    </row>
    <row r="16" spans="2:9" ht="41.25" customHeight="1">
      <c r="B16" s="164"/>
      <c r="C16" s="121">
        <v>5</v>
      </c>
      <c r="D16" s="385" t="s">
        <v>207</v>
      </c>
      <c r="E16" s="386"/>
      <c r="F16" s="383" t="s">
        <v>208</v>
      </c>
      <c r="G16" s="384"/>
      <c r="H16" s="434"/>
      <c r="I16" s="434"/>
    </row>
    <row r="17" spans="2:9" ht="51.75" customHeight="1">
      <c r="B17" s="164"/>
      <c r="C17" s="121">
        <v>5</v>
      </c>
      <c r="D17" s="386" t="s">
        <v>209</v>
      </c>
      <c r="E17" s="423"/>
      <c r="F17" s="383" t="s">
        <v>210</v>
      </c>
      <c r="G17" s="384"/>
      <c r="H17" s="434"/>
      <c r="I17" s="434"/>
    </row>
    <row r="18" spans="2:9" ht="51.75" customHeight="1">
      <c r="B18" s="164"/>
      <c r="C18" s="121">
        <v>5</v>
      </c>
      <c r="D18" s="385" t="s">
        <v>211</v>
      </c>
      <c r="E18" s="386"/>
      <c r="F18" s="383" t="s">
        <v>212</v>
      </c>
      <c r="G18" s="384"/>
      <c r="H18" s="434"/>
      <c r="I18" s="434"/>
    </row>
    <row r="19" spans="2:9" ht="51.75" customHeight="1">
      <c r="B19" s="164"/>
      <c r="C19" s="121">
        <v>5</v>
      </c>
      <c r="D19" s="122" t="s">
        <v>213</v>
      </c>
      <c r="E19" s="123"/>
      <c r="F19" s="383" t="s">
        <v>214</v>
      </c>
      <c r="G19" s="384"/>
      <c r="H19" s="434"/>
      <c r="I19" s="434"/>
    </row>
    <row r="20" spans="2:9" ht="51.75" customHeight="1">
      <c r="B20" s="164"/>
      <c r="C20" s="121">
        <v>5</v>
      </c>
      <c r="D20" s="122" t="s">
        <v>215</v>
      </c>
      <c r="E20" s="123"/>
      <c r="F20" s="383" t="s">
        <v>216</v>
      </c>
      <c r="G20" s="384"/>
      <c r="H20" s="434"/>
      <c r="I20" s="434"/>
    </row>
    <row r="21" spans="2:9" ht="66.75" customHeight="1">
      <c r="B21" s="164"/>
      <c r="C21" s="121">
        <v>5</v>
      </c>
      <c r="D21" s="385" t="s">
        <v>217</v>
      </c>
      <c r="E21" s="386"/>
      <c r="F21" s="383" t="s">
        <v>218</v>
      </c>
      <c r="G21" s="384"/>
      <c r="H21" s="434"/>
      <c r="I21" s="434"/>
    </row>
    <row r="22" spans="2:9" ht="36" customHeight="1">
      <c r="B22" s="164"/>
      <c r="C22" s="121">
        <v>5</v>
      </c>
      <c r="D22" s="402" t="s">
        <v>219</v>
      </c>
      <c r="E22" s="403"/>
      <c r="F22" s="383" t="s">
        <v>220</v>
      </c>
      <c r="G22" s="384"/>
      <c r="H22" s="438"/>
      <c r="I22" s="438"/>
    </row>
    <row r="23" spans="2:9" ht="26.25" customHeight="1">
      <c r="B23" s="164"/>
      <c r="C23" s="121">
        <v>5</v>
      </c>
      <c r="D23" s="392" t="s">
        <v>221</v>
      </c>
      <c r="E23" s="392"/>
      <c r="F23" s="393" t="s">
        <v>222</v>
      </c>
      <c r="G23" s="384"/>
      <c r="H23" s="434"/>
      <c r="I23" s="434"/>
    </row>
    <row r="24" spans="2:9" ht="26.25" customHeight="1">
      <c r="B24" s="164"/>
      <c r="C24" s="121">
        <v>5</v>
      </c>
      <c r="D24" s="392" t="s">
        <v>223</v>
      </c>
      <c r="E24" s="392"/>
      <c r="F24" s="393" t="s">
        <v>224</v>
      </c>
      <c r="G24" s="384"/>
      <c r="H24" s="434"/>
      <c r="I24" s="434"/>
    </row>
    <row r="25" spans="2:9" ht="26.25" customHeight="1">
      <c r="B25" s="164"/>
      <c r="C25" s="121">
        <v>5</v>
      </c>
      <c r="D25" s="394" t="s">
        <v>225</v>
      </c>
      <c r="E25" s="395"/>
      <c r="F25" s="393" t="s">
        <v>226</v>
      </c>
      <c r="G25" s="384"/>
      <c r="H25" s="434"/>
      <c r="I25" s="434"/>
    </row>
    <row r="26" spans="2:9" ht="27" customHeight="1">
      <c r="B26" s="165"/>
      <c r="C26" s="435" t="s">
        <v>227</v>
      </c>
      <c r="D26" s="436"/>
      <c r="E26" s="436"/>
      <c r="F26" s="436"/>
      <c r="G26" s="437"/>
    </row>
    <row r="27" spans="2:9" ht="27" customHeight="1">
      <c r="B27" s="399" t="s">
        <v>228</v>
      </c>
      <c r="C27" s="400"/>
      <c r="D27" s="400"/>
      <c r="E27" s="400"/>
      <c r="F27" s="400"/>
      <c r="G27" s="401"/>
    </row>
    <row r="28" spans="2:9" ht="10.5" customHeight="1">
      <c r="B28" s="166"/>
      <c r="D28" s="124"/>
      <c r="E28" s="125"/>
      <c r="F28" s="126"/>
      <c r="G28" s="126"/>
    </row>
    <row r="29" spans="2:9">
      <c r="B29" s="166"/>
      <c r="C29" s="167"/>
      <c r="D29" s="396" t="s">
        <v>193</v>
      </c>
      <c r="E29" s="396"/>
      <c r="F29" s="397" t="s">
        <v>194</v>
      </c>
      <c r="G29" s="398"/>
    </row>
    <row r="30" spans="2:9">
      <c r="B30" s="166"/>
      <c r="D30" s="389" t="s">
        <v>195</v>
      </c>
      <c r="E30" s="389"/>
      <c r="F30" s="390" t="s">
        <v>229</v>
      </c>
      <c r="G30" s="391"/>
      <c r="H30" s="434"/>
      <c r="I30" s="434"/>
    </row>
    <row r="31" spans="2:9">
      <c r="B31" s="166"/>
      <c r="D31" s="389" t="s">
        <v>197</v>
      </c>
      <c r="E31" s="389"/>
      <c r="F31" s="390" t="s">
        <v>230</v>
      </c>
      <c r="G31" s="391"/>
      <c r="H31" s="434"/>
      <c r="I31" s="434"/>
    </row>
    <row r="32" spans="2:9">
      <c r="B32" s="166"/>
      <c r="D32" s="389" t="s">
        <v>199</v>
      </c>
      <c r="E32" s="389"/>
      <c r="F32" s="390" t="s">
        <v>231</v>
      </c>
      <c r="G32" s="391"/>
      <c r="H32" s="434"/>
      <c r="I32" s="434"/>
    </row>
    <row r="33" spans="2:9">
      <c r="B33" s="166"/>
      <c r="D33" s="389" t="s">
        <v>201</v>
      </c>
      <c r="E33" s="389"/>
      <c r="F33" s="390" t="s">
        <v>232</v>
      </c>
      <c r="G33" s="391"/>
      <c r="H33" s="434"/>
      <c r="I33" s="434"/>
    </row>
    <row r="34" spans="2:9">
      <c r="B34" s="166"/>
      <c r="D34" s="389" t="s">
        <v>203</v>
      </c>
      <c r="E34" s="389"/>
      <c r="F34" s="390" t="s">
        <v>233</v>
      </c>
      <c r="G34" s="391"/>
      <c r="H34" s="434"/>
      <c r="I34" s="434"/>
    </row>
    <row r="35" spans="2:9" ht="40.9" customHeight="1">
      <c r="B35" s="166"/>
      <c r="D35" s="389" t="s">
        <v>234</v>
      </c>
      <c r="E35" s="389"/>
      <c r="F35" s="390" t="s">
        <v>235</v>
      </c>
      <c r="G35" s="391"/>
      <c r="H35" s="434"/>
      <c r="I35" s="434"/>
    </row>
    <row r="36" spans="2:9" ht="42" customHeight="1">
      <c r="B36" s="119"/>
      <c r="C36" s="120"/>
      <c r="D36" s="389" t="s">
        <v>236</v>
      </c>
      <c r="E36" s="389"/>
      <c r="F36" s="390" t="s">
        <v>237</v>
      </c>
      <c r="G36" s="391"/>
      <c r="H36" s="439"/>
      <c r="I36" s="439"/>
    </row>
    <row r="37" spans="2:9" ht="30.75" customHeight="1">
      <c r="B37" s="119"/>
      <c r="C37" s="120"/>
      <c r="D37" s="389" t="s">
        <v>238</v>
      </c>
      <c r="E37" s="389"/>
      <c r="F37" s="387" t="s">
        <v>239</v>
      </c>
      <c r="G37" s="388"/>
      <c r="H37" s="439"/>
      <c r="I37" s="439"/>
    </row>
    <row r="38" spans="2:9" ht="33" customHeight="1">
      <c r="B38" s="119"/>
      <c r="C38" s="120"/>
      <c r="D38" s="389" t="s">
        <v>240</v>
      </c>
      <c r="E38" s="389"/>
      <c r="F38" s="387" t="s">
        <v>239</v>
      </c>
      <c r="G38" s="388"/>
      <c r="H38" s="439"/>
      <c r="I38" s="439"/>
    </row>
    <row r="39" spans="2:9" ht="30" customHeight="1">
      <c r="B39" s="119"/>
      <c r="C39" s="120"/>
      <c r="D39" s="389" t="s">
        <v>241</v>
      </c>
      <c r="E39" s="389"/>
      <c r="F39" s="387" t="s">
        <v>239</v>
      </c>
      <c r="G39" s="388"/>
      <c r="H39" s="439"/>
      <c r="I39" s="439"/>
    </row>
    <row r="40" spans="2:9" ht="30" customHeight="1">
      <c r="B40" s="119"/>
      <c r="C40" s="120"/>
      <c r="D40" s="389" t="s">
        <v>242</v>
      </c>
      <c r="E40" s="389"/>
      <c r="F40" s="387" t="s">
        <v>239</v>
      </c>
      <c r="G40" s="388"/>
      <c r="H40" s="439"/>
      <c r="I40" s="439"/>
    </row>
    <row r="41" spans="2:9" ht="30" customHeight="1">
      <c r="B41" s="119"/>
      <c r="C41" s="120"/>
      <c r="D41" s="430" t="s">
        <v>243</v>
      </c>
      <c r="E41" s="431"/>
      <c r="F41" s="390" t="s">
        <v>244</v>
      </c>
      <c r="G41" s="391"/>
      <c r="H41" s="439"/>
      <c r="I41" s="439"/>
    </row>
    <row r="42" spans="2:9" ht="35.25" customHeight="1">
      <c r="B42" s="119"/>
      <c r="C42" s="120"/>
      <c r="D42" s="389" t="s">
        <v>245</v>
      </c>
      <c r="E42" s="389"/>
      <c r="F42" s="390" t="s">
        <v>246</v>
      </c>
      <c r="G42" s="391"/>
      <c r="H42" s="439"/>
      <c r="I42" s="439"/>
    </row>
    <row r="43" spans="2:9" ht="31.5" customHeight="1">
      <c r="B43" s="119"/>
      <c r="C43" s="120"/>
      <c r="D43" s="389" t="s">
        <v>238</v>
      </c>
      <c r="E43" s="389"/>
      <c r="F43" s="387" t="s">
        <v>239</v>
      </c>
      <c r="G43" s="388"/>
      <c r="H43" s="439"/>
      <c r="I43" s="439"/>
    </row>
    <row r="44" spans="2:9" ht="35.25" customHeight="1">
      <c r="B44" s="119"/>
      <c r="C44" s="120"/>
      <c r="D44" s="389" t="s">
        <v>247</v>
      </c>
      <c r="E44" s="389"/>
      <c r="F44" s="387" t="s">
        <v>239</v>
      </c>
      <c r="G44" s="388"/>
      <c r="H44" s="439"/>
      <c r="I44" s="439"/>
    </row>
    <row r="45" spans="2:9" ht="57" customHeight="1">
      <c r="B45" s="119"/>
      <c r="C45" s="120"/>
      <c r="D45" s="389" t="s">
        <v>242</v>
      </c>
      <c r="E45" s="389"/>
      <c r="F45" s="387" t="s">
        <v>239</v>
      </c>
      <c r="G45" s="388"/>
      <c r="H45" s="439"/>
      <c r="I45" s="439"/>
    </row>
    <row r="46" spans="2:9" ht="32.25" customHeight="1">
      <c r="B46" s="119"/>
      <c r="C46" s="120"/>
      <c r="D46" s="389" t="s">
        <v>240</v>
      </c>
      <c r="E46" s="389"/>
      <c r="F46" s="387" t="s">
        <v>239</v>
      </c>
      <c r="G46" s="388"/>
      <c r="H46" s="439"/>
      <c r="I46" s="439"/>
    </row>
    <row r="47" spans="2:9" ht="32.25" customHeight="1">
      <c r="B47" s="119"/>
      <c r="C47" s="120"/>
      <c r="D47" s="430" t="s">
        <v>248</v>
      </c>
      <c r="E47" s="431"/>
      <c r="F47" s="432" t="s">
        <v>249</v>
      </c>
      <c r="G47" s="433"/>
      <c r="H47" s="439"/>
      <c r="I47" s="439"/>
    </row>
    <row r="48" spans="2:9" ht="32.25" customHeight="1">
      <c r="B48" s="119"/>
      <c r="C48" s="120"/>
      <c r="D48" s="389" t="s">
        <v>250</v>
      </c>
      <c r="E48" s="389"/>
      <c r="F48" s="390" t="s">
        <v>251</v>
      </c>
      <c r="G48" s="391"/>
      <c r="H48" s="439"/>
      <c r="I48" s="439"/>
    </row>
    <row r="49" spans="2:9" ht="32.25" customHeight="1">
      <c r="B49" s="119"/>
      <c r="C49" s="120"/>
      <c r="D49" s="389" t="s">
        <v>252</v>
      </c>
      <c r="E49" s="389"/>
      <c r="F49" s="390" t="s">
        <v>253</v>
      </c>
      <c r="G49" s="391"/>
      <c r="H49" s="439"/>
      <c r="I49" s="439"/>
    </row>
    <row r="50" spans="2:9" ht="32.25" customHeight="1">
      <c r="B50" s="119"/>
      <c r="C50" s="120"/>
      <c r="D50" s="389" t="s">
        <v>254</v>
      </c>
      <c r="E50" s="389"/>
      <c r="F50" s="390" t="s">
        <v>255</v>
      </c>
      <c r="G50" s="391"/>
      <c r="H50" s="439"/>
      <c r="I50" s="439"/>
    </row>
    <row r="51" spans="2:9" ht="32.25" customHeight="1">
      <c r="B51" s="119"/>
      <c r="C51" s="120"/>
      <c r="D51" s="124"/>
      <c r="E51" s="124"/>
      <c r="F51" s="126"/>
      <c r="G51" s="126"/>
      <c r="H51" s="439"/>
      <c r="I51" s="439"/>
    </row>
    <row r="52" spans="2:9" ht="32.25" customHeight="1">
      <c r="B52" s="119"/>
      <c r="C52" s="120"/>
      <c r="D52" s="124"/>
      <c r="E52" s="124"/>
      <c r="F52" s="126"/>
      <c r="G52" s="126"/>
    </row>
    <row r="53" spans="2:9" ht="32.25" customHeight="1">
      <c r="B53" s="119"/>
      <c r="C53" s="120"/>
      <c r="D53" s="124"/>
      <c r="E53" s="124"/>
      <c r="F53" s="126"/>
      <c r="G53" s="126"/>
    </row>
    <row r="54" spans="2:9" ht="21.75" customHeight="1">
      <c r="B54" s="427" t="s">
        <v>256</v>
      </c>
      <c r="C54" s="428"/>
      <c r="D54" s="428"/>
      <c r="E54" s="428"/>
      <c r="F54" s="428"/>
      <c r="G54" s="429"/>
    </row>
    <row r="55" spans="2:9" ht="21.75" customHeight="1">
      <c r="B55" s="427" t="s">
        <v>257</v>
      </c>
      <c r="C55" s="428"/>
      <c r="D55" s="428"/>
      <c r="E55" s="428"/>
      <c r="F55" s="428"/>
      <c r="G55" s="429"/>
    </row>
    <row r="56" spans="2:9" ht="20.25" customHeight="1">
      <c r="B56" s="427" t="s">
        <v>258</v>
      </c>
      <c r="C56" s="428"/>
      <c r="D56" s="428"/>
      <c r="E56" s="428"/>
      <c r="F56" s="428"/>
      <c r="G56" s="429"/>
    </row>
    <row r="57" spans="2:9" ht="20.25" customHeight="1">
      <c r="B57" s="427" t="s">
        <v>259</v>
      </c>
      <c r="C57" s="428"/>
      <c r="D57" s="428"/>
      <c r="E57" s="428"/>
      <c r="F57" s="428"/>
      <c r="G57" s="429"/>
    </row>
    <row r="58" spans="2:9" ht="18" customHeight="1" thickBot="1">
      <c r="B58" s="424" t="s">
        <v>260</v>
      </c>
      <c r="C58" s="425"/>
      <c r="D58" s="425"/>
      <c r="E58" s="425"/>
      <c r="F58" s="425"/>
      <c r="G58" s="426"/>
    </row>
    <row r="59" spans="2:9">
      <c r="B59" s="168"/>
      <c r="C59" s="169"/>
      <c r="D59" s="168"/>
      <c r="E59" s="168"/>
      <c r="F59" s="168"/>
      <c r="G59" s="168"/>
    </row>
  </sheetData>
  <mergeCells count="125">
    <mergeCell ref="H48:I48"/>
    <mergeCell ref="H49:I49"/>
    <mergeCell ref="H50:I50"/>
    <mergeCell ref="H51:I51"/>
    <mergeCell ref="H43:I43"/>
    <mergeCell ref="H44:I44"/>
    <mergeCell ref="H45:I45"/>
    <mergeCell ref="H46:I46"/>
    <mergeCell ref="H47:I47"/>
    <mergeCell ref="H38:I38"/>
    <mergeCell ref="H39:I39"/>
    <mergeCell ref="H40:I40"/>
    <mergeCell ref="H41:I41"/>
    <mergeCell ref="H42:I42"/>
    <mergeCell ref="H33:I33"/>
    <mergeCell ref="H34:I34"/>
    <mergeCell ref="H35:I35"/>
    <mergeCell ref="H36:I36"/>
    <mergeCell ref="H37:I37"/>
    <mergeCell ref="F38:G38"/>
    <mergeCell ref="H15:I15"/>
    <mergeCell ref="H16:I16"/>
    <mergeCell ref="H17:I17"/>
    <mergeCell ref="H18:I18"/>
    <mergeCell ref="H19:I19"/>
    <mergeCell ref="H10:I10"/>
    <mergeCell ref="H11:I11"/>
    <mergeCell ref="H12:I12"/>
    <mergeCell ref="H13:I13"/>
    <mergeCell ref="H14:I14"/>
    <mergeCell ref="H25:I25"/>
    <mergeCell ref="C26:G26"/>
    <mergeCell ref="H30:I30"/>
    <mergeCell ref="H31:I31"/>
    <mergeCell ref="H32:I32"/>
    <mergeCell ref="H20:I20"/>
    <mergeCell ref="H21:I21"/>
    <mergeCell ref="H22:I22"/>
    <mergeCell ref="H23:I23"/>
    <mergeCell ref="H24:I24"/>
    <mergeCell ref="F22:G22"/>
    <mergeCell ref="D23:E23"/>
    <mergeCell ref="F23:G23"/>
    <mergeCell ref="D30:E30"/>
    <mergeCell ref="F30:G30"/>
    <mergeCell ref="D31:E31"/>
    <mergeCell ref="F31:G31"/>
    <mergeCell ref="D32:E32"/>
    <mergeCell ref="F32:G32"/>
    <mergeCell ref="D33:E33"/>
    <mergeCell ref="F33:G33"/>
    <mergeCell ref="D34:E34"/>
    <mergeCell ref="F34:G34"/>
    <mergeCell ref="B58:G58"/>
    <mergeCell ref="D35:E35"/>
    <mergeCell ref="F35:G35"/>
    <mergeCell ref="B54:G54"/>
    <mergeCell ref="B56:G56"/>
    <mergeCell ref="B55:G55"/>
    <mergeCell ref="D36:E36"/>
    <mergeCell ref="F36:G36"/>
    <mergeCell ref="D37:E37"/>
    <mergeCell ref="F37:G37"/>
    <mergeCell ref="D39:E39"/>
    <mergeCell ref="F39:G39"/>
    <mergeCell ref="D38:E38"/>
    <mergeCell ref="F41:G41"/>
    <mergeCell ref="D50:E50"/>
    <mergeCell ref="F50:G50"/>
    <mergeCell ref="D41:E41"/>
    <mergeCell ref="D47:E47"/>
    <mergeCell ref="D48:E48"/>
    <mergeCell ref="F48:G48"/>
    <mergeCell ref="F49:G49"/>
    <mergeCell ref="D49:E49"/>
    <mergeCell ref="F47:G47"/>
    <mergeCell ref="B57:G57"/>
    <mergeCell ref="D9:E9"/>
    <mergeCell ref="F9:G9"/>
    <mergeCell ref="B2:G2"/>
    <mergeCell ref="B3:G3"/>
    <mergeCell ref="B4:G4"/>
    <mergeCell ref="B6:G7"/>
    <mergeCell ref="D21:E21"/>
    <mergeCell ref="D10:E10"/>
    <mergeCell ref="F10:G10"/>
    <mergeCell ref="D11:E11"/>
    <mergeCell ref="F11:G11"/>
    <mergeCell ref="D12:E12"/>
    <mergeCell ref="F12:G12"/>
    <mergeCell ref="D13:E13"/>
    <mergeCell ref="F13:G13"/>
    <mergeCell ref="D15:E15"/>
    <mergeCell ref="F15:G15"/>
    <mergeCell ref="D14:E14"/>
    <mergeCell ref="F16:G16"/>
    <mergeCell ref="D18:E18"/>
    <mergeCell ref="F18:G18"/>
    <mergeCell ref="F19:G19"/>
    <mergeCell ref="F14:G14"/>
    <mergeCell ref="D17:E17"/>
    <mergeCell ref="F17:G17"/>
    <mergeCell ref="D16:E16"/>
    <mergeCell ref="F46:G46"/>
    <mergeCell ref="D45:E45"/>
    <mergeCell ref="F45:G45"/>
    <mergeCell ref="D42:E42"/>
    <mergeCell ref="F42:G42"/>
    <mergeCell ref="D43:E43"/>
    <mergeCell ref="F43:G43"/>
    <mergeCell ref="D44:E44"/>
    <mergeCell ref="F44:G44"/>
    <mergeCell ref="F20:G20"/>
    <mergeCell ref="D24:E24"/>
    <mergeCell ref="F24:G24"/>
    <mergeCell ref="F25:G25"/>
    <mergeCell ref="D25:E25"/>
    <mergeCell ref="D29:E29"/>
    <mergeCell ref="F29:G29"/>
    <mergeCell ref="B27:G27"/>
    <mergeCell ref="D40:E40"/>
    <mergeCell ref="F40:G40"/>
    <mergeCell ref="D46:E46"/>
    <mergeCell ref="F21:G21"/>
    <mergeCell ref="D22:E2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IW59"/>
  <sheetViews>
    <sheetView zoomScale="80" zoomScaleNormal="80" zoomScalePageLayoutView="50" workbookViewId="0">
      <pane xSplit="4" ySplit="9" topLeftCell="E10" activePane="bottomRight" state="frozen"/>
      <selection pane="topRight" activeCell="E1" sqref="E1"/>
      <selection pane="bottomLeft" activeCell="A10" sqref="A10"/>
      <selection pane="bottomRight" activeCell="D6" sqref="D6"/>
    </sheetView>
  </sheetViews>
  <sheetFormatPr baseColWidth="10" defaultColWidth="11.42578125" defaultRowHeight="14.25"/>
  <cols>
    <col min="1" max="1" width="5" style="278" bestFit="1" customWidth="1"/>
    <col min="2" max="2" width="28.140625" style="278" customWidth="1"/>
    <col min="3" max="3" width="30.85546875" style="278" customWidth="1"/>
    <col min="4" max="4" width="45" style="257" customWidth="1"/>
    <col min="5" max="5" width="27.42578125" style="278" customWidth="1"/>
    <col min="6" max="6" width="22" style="278" customWidth="1"/>
    <col min="7" max="7" width="17.28515625" style="278" bestFit="1" customWidth="1"/>
    <col min="8" max="8" width="26.28515625" style="278" customWidth="1"/>
    <col min="9" max="9" width="37.28515625" style="278" customWidth="1"/>
    <col min="10" max="10" width="33.28515625" style="278" customWidth="1"/>
    <col min="11" max="11" width="25.5703125" style="278" customWidth="1"/>
    <col min="12" max="12" width="23.5703125" style="278" hidden="1" customWidth="1"/>
    <col min="13" max="13" width="25.5703125" style="278" customWidth="1"/>
    <col min="14" max="14" width="26.28515625" style="278" customWidth="1"/>
    <col min="15" max="15" width="18" style="278" hidden="1" customWidth="1"/>
    <col min="16" max="257" width="11.42578125" style="252"/>
    <col min="258" max="16384" width="11.42578125" style="253"/>
  </cols>
  <sheetData>
    <row r="1" spans="1:257" ht="27.75">
      <c r="A1" s="491"/>
      <c r="B1" s="492"/>
      <c r="C1" s="492"/>
      <c r="D1" s="131"/>
      <c r="E1" s="132"/>
      <c r="F1" s="132"/>
      <c r="G1" s="132"/>
      <c r="H1" s="132"/>
      <c r="I1" s="132"/>
      <c r="J1" s="132"/>
      <c r="K1" s="132"/>
      <c r="L1" s="132"/>
      <c r="M1" s="132"/>
      <c r="N1" s="133"/>
      <c r="O1" s="132"/>
    </row>
    <row r="2" spans="1:257" ht="27.75">
      <c r="A2" s="493"/>
      <c r="B2" s="494"/>
      <c r="C2" s="494"/>
      <c r="D2" s="134"/>
      <c r="E2" s="135"/>
      <c r="F2" s="135"/>
      <c r="G2" s="135"/>
      <c r="H2" s="135"/>
      <c r="I2" s="135"/>
      <c r="J2" s="135"/>
      <c r="K2" s="135"/>
      <c r="L2" s="135"/>
      <c r="M2" s="135"/>
      <c r="N2" s="136"/>
      <c r="O2" s="135"/>
    </row>
    <row r="3" spans="1:257" ht="27.75">
      <c r="A3" s="137"/>
      <c r="B3" s="41"/>
      <c r="C3" s="41"/>
      <c r="D3" s="134"/>
      <c r="E3" s="135"/>
      <c r="F3" s="135"/>
      <c r="G3" s="135"/>
      <c r="H3" s="135"/>
      <c r="I3" s="135"/>
      <c r="J3" s="135"/>
      <c r="K3" s="135"/>
      <c r="L3" s="135"/>
      <c r="M3" s="135"/>
      <c r="N3" s="136"/>
      <c r="O3" s="135"/>
    </row>
    <row r="4" spans="1:257" ht="18">
      <c r="A4" s="471" t="s">
        <v>261</v>
      </c>
      <c r="B4" s="471"/>
      <c r="C4" s="471"/>
      <c r="D4" s="498" t="s">
        <v>4</v>
      </c>
      <c r="E4" s="498"/>
      <c r="F4" s="498"/>
      <c r="G4" s="498"/>
      <c r="H4" s="498"/>
      <c r="I4" s="498"/>
      <c r="J4" s="498"/>
      <c r="K4" s="498"/>
      <c r="L4" s="498"/>
      <c r="M4" s="498"/>
      <c r="N4" s="498"/>
      <c r="O4" s="498"/>
    </row>
    <row r="5" spans="1:257" ht="52.5" customHeight="1">
      <c r="A5" s="471" t="s">
        <v>262</v>
      </c>
      <c r="B5" s="471"/>
      <c r="C5" s="471"/>
      <c r="D5" s="499" t="s">
        <v>491</v>
      </c>
      <c r="E5" s="499"/>
      <c r="F5" s="499"/>
      <c r="G5" s="499"/>
      <c r="H5" s="499"/>
      <c r="I5" s="499"/>
      <c r="J5" s="499"/>
      <c r="K5" s="499"/>
      <c r="L5" s="499"/>
      <c r="M5" s="499"/>
      <c r="N5" s="499"/>
      <c r="O5" s="499"/>
    </row>
    <row r="6" spans="1:257" ht="18.75" thickBot="1">
      <c r="A6" s="472" t="s">
        <v>264</v>
      </c>
      <c r="B6" s="472"/>
      <c r="C6" s="472"/>
      <c r="D6" s="170" t="s">
        <v>473</v>
      </c>
      <c r="E6" s="171"/>
      <c r="F6" s="171"/>
      <c r="G6" s="171"/>
      <c r="H6" s="171"/>
      <c r="I6" s="171"/>
      <c r="J6" s="171"/>
      <c r="K6" s="171"/>
      <c r="L6" s="171"/>
      <c r="M6" s="171"/>
      <c r="N6" s="171"/>
      <c r="O6" s="172"/>
    </row>
    <row r="7" spans="1:257" ht="15.6" customHeight="1" thickTop="1" thickBot="1">
      <c r="A7" s="138" t="s">
        <v>265</v>
      </c>
      <c r="B7" s="139"/>
      <c r="C7" s="139"/>
      <c r="D7" s="489" t="s">
        <v>266</v>
      </c>
      <c r="E7" s="486" t="s">
        <v>267</v>
      </c>
      <c r="F7" s="487"/>
      <c r="G7" s="487"/>
      <c r="H7" s="488"/>
      <c r="I7" s="507" t="s">
        <v>268</v>
      </c>
      <c r="J7" s="508"/>
      <c r="K7" s="508"/>
      <c r="L7" s="508"/>
      <c r="M7" s="509"/>
      <c r="N7" s="502" t="s">
        <v>269</v>
      </c>
      <c r="O7" s="503"/>
    </row>
    <row r="8" spans="1:257" ht="17.25" customHeight="1" thickTop="1">
      <c r="A8" s="495" t="s">
        <v>270</v>
      </c>
      <c r="B8" s="497" t="s">
        <v>271</v>
      </c>
      <c r="C8" s="140" t="s">
        <v>272</v>
      </c>
      <c r="D8" s="490"/>
      <c r="E8" s="484" t="s">
        <v>209</v>
      </c>
      <c r="F8" s="484" t="s">
        <v>273</v>
      </c>
      <c r="G8" s="484" t="s">
        <v>274</v>
      </c>
      <c r="H8" s="484" t="s">
        <v>215</v>
      </c>
      <c r="I8" s="504" t="s">
        <v>275</v>
      </c>
      <c r="J8" s="236" t="s">
        <v>276</v>
      </c>
      <c r="K8" s="504" t="s">
        <v>268</v>
      </c>
      <c r="L8" s="505" t="s">
        <v>277</v>
      </c>
      <c r="M8" s="504" t="s">
        <v>278</v>
      </c>
      <c r="N8" s="500" t="s">
        <v>279</v>
      </c>
      <c r="O8" s="500" t="s">
        <v>280</v>
      </c>
    </row>
    <row r="9" spans="1:257" s="142" customFormat="1" ht="66" customHeight="1" thickBot="1">
      <c r="A9" s="496"/>
      <c r="B9" s="490"/>
      <c r="C9" s="176" t="s">
        <v>281</v>
      </c>
      <c r="D9" s="490"/>
      <c r="E9" s="485"/>
      <c r="F9" s="485"/>
      <c r="G9" s="485"/>
      <c r="H9" s="485"/>
      <c r="I9" s="485"/>
      <c r="J9" s="235" t="s">
        <v>282</v>
      </c>
      <c r="K9" s="485" t="s">
        <v>283</v>
      </c>
      <c r="L9" s="506"/>
      <c r="M9" s="485" t="s">
        <v>283</v>
      </c>
      <c r="N9" s="501"/>
      <c r="O9" s="501"/>
      <c r="P9" s="252"/>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1"/>
      <c r="IT9" s="141"/>
      <c r="IU9" s="141"/>
      <c r="IV9" s="141"/>
      <c r="IW9" s="141"/>
    </row>
    <row r="10" spans="1:257" s="255" customFormat="1" ht="59.25" customHeight="1">
      <c r="A10" s="479">
        <v>1</v>
      </c>
      <c r="B10" s="482" t="s">
        <v>284</v>
      </c>
      <c r="C10" s="482" t="s">
        <v>285</v>
      </c>
      <c r="D10" s="130" t="s">
        <v>286</v>
      </c>
      <c r="E10" s="474">
        <v>2</v>
      </c>
      <c r="F10" s="474">
        <v>0</v>
      </c>
      <c r="G10" s="477">
        <f>+F10/E10</f>
        <v>0</v>
      </c>
      <c r="H10" s="473" t="str">
        <f>CONCATENATE(IF(G10&lt;='8-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 - ",VLOOKUP(IF(G10&lt;='8- Politicas de admiistracion '!$D$6,'8- Politicas de admiistracion '!$B$6,IF(G10&lt;='8- Politicas de admiistracion '!$D$7,'8- Politicas de admiistracion '!$B$7,IF(G10&lt;='8- Politicas de admiistracion '!$D$8,'8- Politicas de admiistracion '!$B$8,IF(G10&lt;='8- Politicas de admiistracion '!$D$9,'8- Politicas de admiistracion '!$B$9,IF(G10&lt;='8- Politicas de admiistracion '!$D$10,'8- Politicas de admiistracion '!$B$10,"Probabilidad no valida"))))),'8- Politicas de admiistracion '!$B$6:$F$10,5,FALSE))</f>
        <v>Muy Baja - 1</v>
      </c>
      <c r="I10" s="143" t="s">
        <v>287</v>
      </c>
      <c r="J10" s="144" t="s">
        <v>288</v>
      </c>
      <c r="K10" s="143" t="str">
        <f>IFERROR(CONCATENATE(INDEX('8- Politicas de admiistracion '!$B$16:$F$53,MATCH('5-. Identificación de Riesgos'!J10,'8- Politicas de admiistracion '!$C$16:$C$54,0),1)," - ",L10),"")</f>
        <v>Moderado - 3</v>
      </c>
      <c r="L10" s="154">
        <f>IFERROR(VLOOKUP(INDEX('8- Politicas de admiistracion '!$B$16:$F$63,MATCH('5-. Identificación de Riesgos'!J10,'8- Politicas de admiistracion '!$C$16:$C$64,0),1),'8- Politicas de admiistracion '!$B$16:$F$64,5,FALSE),"")</f>
        <v>3</v>
      </c>
      <c r="M10" s="482" t="str">
        <f>IFERROR(CONCATENATE(INDEX('8- Politicas de admiistracion '!$B$16:$F$53,MATCH(ROUND(AVERAGE(L10:L19),0),'8- Politicas de admiistracion '!$F$16:$F$53,0),1)," - ",ROUND(AVERAGE(L10:L19),0)),"")</f>
        <v>Moderado - 3</v>
      </c>
      <c r="N10" s="447" t="str">
        <f>IFERROR(CONCATENATE(VLOOKUP((LEFT(H10,LEN(H10)-4)&amp;LEFT(M10,LEN(M10)-4)),'9- Matriz de Calor '!$D$18:$E$42,2,0)," - ",RIGHT(H10,1)*RIGHT(M10,1)),"")</f>
        <v>Moderado - 3</v>
      </c>
      <c r="O10" s="515">
        <f>RIGHT(H10,1)*RIGHT(M10,1)</f>
        <v>3</v>
      </c>
      <c r="P10" s="252"/>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c r="BI10" s="254"/>
      <c r="BJ10" s="254"/>
      <c r="BK10" s="254"/>
      <c r="BL10" s="254"/>
      <c r="BM10" s="254"/>
      <c r="BN10" s="254"/>
      <c r="BO10" s="254"/>
      <c r="BP10" s="254"/>
      <c r="BQ10" s="254"/>
      <c r="BR10" s="254"/>
      <c r="BS10" s="254"/>
      <c r="BT10" s="254"/>
      <c r="BU10" s="254"/>
      <c r="BV10" s="254"/>
      <c r="BW10" s="254"/>
      <c r="BX10" s="254"/>
      <c r="BY10" s="254"/>
      <c r="BZ10" s="254"/>
      <c r="CA10" s="254"/>
      <c r="CB10" s="254"/>
      <c r="CC10" s="254"/>
      <c r="CD10" s="254"/>
      <c r="CE10" s="254"/>
      <c r="CF10" s="254"/>
      <c r="CG10" s="254"/>
      <c r="CH10" s="254"/>
      <c r="CI10" s="254"/>
      <c r="CJ10" s="254"/>
      <c r="CK10" s="254"/>
      <c r="CL10" s="254"/>
      <c r="CM10" s="254"/>
      <c r="CN10" s="254"/>
      <c r="CO10" s="254"/>
      <c r="CP10" s="254"/>
      <c r="CQ10" s="254"/>
      <c r="CR10" s="254"/>
      <c r="CS10" s="254"/>
      <c r="CT10" s="254"/>
      <c r="CU10" s="254"/>
      <c r="CV10" s="254"/>
      <c r="CW10" s="254"/>
      <c r="CX10" s="254"/>
      <c r="CY10" s="254"/>
      <c r="CZ10" s="254"/>
      <c r="DA10" s="254"/>
      <c r="DB10" s="254"/>
      <c r="DC10" s="254"/>
      <c r="DD10" s="254"/>
      <c r="DE10" s="254"/>
      <c r="DF10" s="254"/>
      <c r="DG10" s="254"/>
      <c r="DH10" s="254"/>
      <c r="DI10" s="254"/>
      <c r="DJ10" s="254"/>
      <c r="DK10" s="254"/>
      <c r="DL10" s="254"/>
      <c r="DM10" s="254"/>
      <c r="DN10" s="254"/>
      <c r="DO10" s="254"/>
      <c r="DP10" s="254"/>
      <c r="DQ10" s="254"/>
      <c r="DR10" s="254"/>
      <c r="DS10" s="254"/>
      <c r="DT10" s="254"/>
      <c r="DU10" s="254"/>
      <c r="DV10" s="254"/>
      <c r="DW10" s="254"/>
      <c r="DX10" s="254"/>
      <c r="DY10" s="254"/>
      <c r="DZ10" s="254"/>
      <c r="EA10" s="254"/>
      <c r="EB10" s="254"/>
      <c r="EC10" s="254"/>
      <c r="ED10" s="254"/>
      <c r="EE10" s="254"/>
      <c r="EF10" s="254"/>
      <c r="EG10" s="254"/>
      <c r="EH10" s="254"/>
      <c r="EI10" s="254"/>
      <c r="EJ10" s="254"/>
      <c r="EK10" s="254"/>
      <c r="EL10" s="254"/>
      <c r="EM10" s="254"/>
      <c r="EN10" s="254"/>
      <c r="EO10" s="254"/>
      <c r="EP10" s="254"/>
      <c r="EQ10" s="254"/>
      <c r="ER10" s="254"/>
      <c r="ES10" s="254"/>
      <c r="ET10" s="254"/>
      <c r="EU10" s="254"/>
      <c r="EV10" s="254"/>
      <c r="EW10" s="254"/>
      <c r="EX10" s="254"/>
      <c r="EY10" s="254"/>
      <c r="EZ10" s="254"/>
      <c r="FA10" s="254"/>
      <c r="FB10" s="254"/>
      <c r="FC10" s="254"/>
      <c r="FD10" s="254"/>
      <c r="FE10" s="254"/>
      <c r="FF10" s="254"/>
      <c r="FG10" s="254"/>
      <c r="FH10" s="254"/>
      <c r="FI10" s="254"/>
      <c r="FJ10" s="254"/>
      <c r="FK10" s="254"/>
      <c r="FL10" s="254"/>
      <c r="FM10" s="254"/>
      <c r="FN10" s="254"/>
      <c r="FO10" s="254"/>
      <c r="FP10" s="254"/>
      <c r="FQ10" s="254"/>
      <c r="FR10" s="254"/>
      <c r="FS10" s="254"/>
      <c r="FT10" s="254"/>
      <c r="FU10" s="254"/>
      <c r="FV10" s="254"/>
      <c r="FW10" s="254"/>
      <c r="FX10" s="254"/>
      <c r="FY10" s="254"/>
      <c r="FZ10" s="254"/>
      <c r="GA10" s="254"/>
      <c r="GB10" s="254"/>
      <c r="GC10" s="254"/>
      <c r="GD10" s="254"/>
      <c r="GE10" s="254"/>
      <c r="GF10" s="254"/>
      <c r="GG10" s="254"/>
      <c r="GH10" s="254"/>
      <c r="GI10" s="254"/>
      <c r="GJ10" s="254"/>
      <c r="GK10" s="254"/>
      <c r="GL10" s="254"/>
      <c r="GM10" s="254"/>
      <c r="GN10" s="254"/>
      <c r="GO10" s="254"/>
      <c r="GP10" s="254"/>
      <c r="GQ10" s="254"/>
      <c r="GR10" s="254"/>
      <c r="GS10" s="254"/>
      <c r="GT10" s="254"/>
      <c r="GU10" s="254"/>
      <c r="GV10" s="254"/>
      <c r="GW10" s="254"/>
      <c r="GX10" s="254"/>
      <c r="GY10" s="254"/>
      <c r="GZ10" s="254"/>
      <c r="HA10" s="254"/>
      <c r="HB10" s="254"/>
      <c r="HC10" s="254"/>
      <c r="HD10" s="254"/>
      <c r="HE10" s="254"/>
      <c r="HF10" s="254"/>
      <c r="HG10" s="254"/>
      <c r="HH10" s="254"/>
      <c r="HI10" s="254"/>
      <c r="HJ10" s="254"/>
      <c r="HK10" s="254"/>
      <c r="HL10" s="254"/>
      <c r="HM10" s="254"/>
      <c r="HN10" s="254"/>
      <c r="HO10" s="254"/>
      <c r="HP10" s="254"/>
      <c r="HQ10" s="254"/>
      <c r="HR10" s="254"/>
      <c r="HS10" s="254"/>
      <c r="HT10" s="254"/>
      <c r="HU10" s="254"/>
      <c r="HV10" s="254"/>
      <c r="HW10" s="254"/>
      <c r="HX10" s="254"/>
      <c r="HY10" s="254"/>
      <c r="HZ10" s="254"/>
      <c r="IA10" s="254"/>
      <c r="IB10" s="254"/>
      <c r="IC10" s="254"/>
      <c r="ID10" s="254"/>
      <c r="IE10" s="254"/>
      <c r="IF10" s="254"/>
      <c r="IG10" s="254"/>
      <c r="IH10" s="254"/>
      <c r="II10" s="254"/>
      <c r="IJ10" s="254"/>
      <c r="IK10" s="254"/>
      <c r="IL10" s="254"/>
      <c r="IM10" s="254"/>
      <c r="IN10" s="254"/>
      <c r="IO10" s="254"/>
      <c r="IP10" s="254"/>
      <c r="IQ10" s="254"/>
      <c r="IR10" s="254"/>
      <c r="IS10" s="254"/>
      <c r="IT10" s="254"/>
      <c r="IU10" s="254"/>
      <c r="IV10" s="254"/>
      <c r="IW10" s="254"/>
    </row>
    <row r="11" spans="1:257" ht="56.25" customHeight="1">
      <c r="A11" s="480"/>
      <c r="B11" s="451"/>
      <c r="C11" s="451"/>
      <c r="D11" s="130" t="s">
        <v>289</v>
      </c>
      <c r="E11" s="475"/>
      <c r="F11" s="475"/>
      <c r="G11" s="440"/>
      <c r="H11" s="442"/>
      <c r="I11" s="145"/>
      <c r="J11" s="146"/>
      <c r="K11" s="145" t="str">
        <f>IFERROR(CONCATENATE(INDEX('8- Politicas de admiistracion '!$B$16:$F$53,MATCH('5-. Identificación de Riesgos'!J11,'8- Politicas de admiistracion '!$C$16:$C$54,0),1)," - ",L11),"")</f>
        <v/>
      </c>
      <c r="L11" s="238"/>
      <c r="M11" s="451"/>
      <c r="N11" s="448"/>
      <c r="O11" s="515"/>
    </row>
    <row r="12" spans="1:257" ht="39" customHeight="1">
      <c r="A12" s="480"/>
      <c r="B12" s="451"/>
      <c r="C12" s="451"/>
      <c r="D12" s="130" t="s">
        <v>290</v>
      </c>
      <c r="E12" s="475"/>
      <c r="F12" s="475"/>
      <c r="G12" s="440"/>
      <c r="H12" s="442"/>
      <c r="I12" s="145"/>
      <c r="J12" s="146"/>
      <c r="K12" s="145" t="str">
        <f>IFERROR(CONCATENATE(INDEX('8- Politicas de admiistracion '!$B$16:$F$53,MATCH('5-. Identificación de Riesgos'!J12,'8- Politicas de admiistracion '!$C$16:$C$54,0),1)," - ",L12),"")</f>
        <v/>
      </c>
      <c r="L12" s="238" t="str">
        <f>IFERROR(VLOOKUP(INDEX('8- Politicas de admiistracion '!$B$16:$F$63,MATCH('5-. Identificación de Riesgos'!J12,'8- Politicas de admiistracion '!$C$16:$C$64,0),1),'8- Politicas de admiistracion '!$B$16:$F$64,5,FALSE),"")</f>
        <v/>
      </c>
      <c r="M12" s="451"/>
      <c r="N12" s="448"/>
      <c r="O12" s="515"/>
    </row>
    <row r="13" spans="1:257" ht="51" customHeight="1">
      <c r="A13" s="480"/>
      <c r="B13" s="451"/>
      <c r="C13" s="451"/>
      <c r="D13" s="130" t="s">
        <v>492</v>
      </c>
      <c r="E13" s="475"/>
      <c r="F13" s="475"/>
      <c r="G13" s="440"/>
      <c r="H13" s="442"/>
      <c r="I13" s="145"/>
      <c r="J13" s="146"/>
      <c r="K13" s="145" t="str">
        <f>IFERROR(CONCATENATE(INDEX('8- Politicas de admiistracion '!$B$16:$F$53,MATCH('5-. Identificación de Riesgos'!J13,'8- Politicas de admiistracion '!$C$16:$C$54,0),1)," - ",L13),"")</f>
        <v/>
      </c>
      <c r="L13" s="238"/>
      <c r="M13" s="451"/>
      <c r="N13" s="448"/>
      <c r="O13" s="515"/>
    </row>
    <row r="14" spans="1:257" ht="27.6" customHeight="1">
      <c r="A14" s="480"/>
      <c r="B14" s="451"/>
      <c r="C14" s="451"/>
      <c r="D14" s="256" t="s">
        <v>291</v>
      </c>
      <c r="E14" s="475"/>
      <c r="F14" s="475"/>
      <c r="G14" s="440"/>
      <c r="H14" s="442"/>
      <c r="I14" s="145"/>
      <c r="J14" s="146"/>
      <c r="K14" s="145" t="str">
        <f>IFERROR(CONCATENATE(INDEX('8- Politicas de admiistracion '!$B$16:$F$53,MATCH('5-. Identificación de Riesgos'!J14,'8- Politicas de admiistracion '!$C$16:$C$54,0),1)," - ",L14),"")</f>
        <v/>
      </c>
      <c r="L14" s="238"/>
      <c r="M14" s="451"/>
      <c r="N14" s="448"/>
      <c r="O14" s="515"/>
    </row>
    <row r="15" spans="1:257" ht="15" hidden="1" customHeight="1">
      <c r="A15" s="480"/>
      <c r="B15" s="451"/>
      <c r="C15" s="451"/>
      <c r="E15" s="475"/>
      <c r="F15" s="475"/>
      <c r="G15" s="440"/>
      <c r="H15" s="442"/>
      <c r="I15" s="145"/>
      <c r="J15" s="146"/>
      <c r="K15" s="145" t="str">
        <f>IFERROR(CONCATENATE(INDEX('8- Politicas de admiistracion '!$B$16:$F$53,MATCH('5-. Identificación de Riesgos'!J15,'8- Politicas de admiistracion '!$C$16:$C$54,0),1)," - ",L15),"")</f>
        <v/>
      </c>
      <c r="L15" s="238"/>
      <c r="M15" s="451"/>
      <c r="N15" s="448"/>
      <c r="O15" s="515"/>
    </row>
    <row r="16" spans="1:257" ht="15" hidden="1" customHeight="1">
      <c r="A16" s="480"/>
      <c r="B16" s="451"/>
      <c r="C16" s="451"/>
      <c r="D16" s="258"/>
      <c r="E16" s="475"/>
      <c r="F16" s="475"/>
      <c r="G16" s="440"/>
      <c r="H16" s="442"/>
      <c r="I16" s="234"/>
      <c r="J16" s="237"/>
      <c r="K16" s="145" t="str">
        <f>IFERROR(CONCATENATE(INDEX('8- Politicas de admiistracion '!$B$16:$F$53,MATCH('5-. Identificación de Riesgos'!J16,'8- Politicas de admiistracion '!$C$16:$C$54,0),1)," - ",L16),"")</f>
        <v/>
      </c>
      <c r="L16" s="238"/>
      <c r="M16" s="451"/>
      <c r="N16" s="448"/>
      <c r="O16" s="515"/>
    </row>
    <row r="17" spans="1:257" ht="15" hidden="1" customHeight="1">
      <c r="A17" s="480"/>
      <c r="B17" s="451"/>
      <c r="C17" s="451"/>
      <c r="E17" s="475"/>
      <c r="F17" s="475"/>
      <c r="G17" s="440"/>
      <c r="H17" s="442"/>
      <c r="I17" s="234"/>
      <c r="J17" s="237"/>
      <c r="K17" s="145" t="str">
        <f>IFERROR(CONCATENATE(INDEX('8- Politicas de admiistracion '!$B$16:$F$53,MATCH('5-. Identificación de Riesgos'!J17,'8- Politicas de admiistracion '!$C$16:$C$54,0),1)," - ",L17),"")</f>
        <v/>
      </c>
      <c r="L17" s="238"/>
      <c r="M17" s="451"/>
      <c r="N17" s="448"/>
      <c r="O17" s="515"/>
    </row>
    <row r="18" spans="1:257" ht="15" hidden="1" customHeight="1">
      <c r="A18" s="480"/>
      <c r="B18" s="451"/>
      <c r="C18" s="451"/>
      <c r="D18" s="258"/>
      <c r="E18" s="475"/>
      <c r="F18" s="475"/>
      <c r="G18" s="440"/>
      <c r="H18" s="442"/>
      <c r="I18" s="451"/>
      <c r="J18" s="510"/>
      <c r="K18" s="145" t="str">
        <f>IFERROR(CONCATENATE(INDEX('8- Politicas de admiistracion '!$B$16:$F$53,MATCH('5-. Identificación de Riesgos'!J18,'8- Politicas de admiistracion '!$C$16:$C$54,0),1)," - ",L18),"")</f>
        <v/>
      </c>
      <c r="L18" s="512" t="str">
        <f>IFERROR(VLOOKUP(INDEX('8- Politicas de admiistracion '!$B$16:$F$63,MATCH('5-. Identificación de Riesgos'!J18,'8- Politicas de admiistracion '!$C$16:$C$64,0),1),'8- Politicas de admiistracion '!$B$16:$F$64,5,FALSE),"")</f>
        <v/>
      </c>
      <c r="M18" s="451"/>
      <c r="N18" s="448"/>
      <c r="O18" s="515"/>
    </row>
    <row r="19" spans="1:257" s="260" customFormat="1" ht="15" customHeight="1" thickBot="1">
      <c r="A19" s="481"/>
      <c r="B19" s="483"/>
      <c r="C19" s="483"/>
      <c r="D19" s="147"/>
      <c r="E19" s="476"/>
      <c r="F19" s="476"/>
      <c r="G19" s="478"/>
      <c r="H19" s="443"/>
      <c r="I19" s="483"/>
      <c r="J19" s="511"/>
      <c r="K19" s="148" t="str">
        <f>IFERROR(CONCATENATE(INDEX('8- Politicas de admiistracion '!$B$16:$F$53,MATCH('5-. Identificación de Riesgos'!J19,'8- Politicas de admiistracion '!$C$16:$C$54,0),1)," - ",L19),"")</f>
        <v/>
      </c>
      <c r="L19" s="513"/>
      <c r="M19" s="483"/>
      <c r="N19" s="449"/>
      <c r="O19" s="515"/>
      <c r="P19" s="252"/>
      <c r="Q19" s="259"/>
      <c r="R19" s="259"/>
      <c r="S19" s="259"/>
      <c r="T19" s="259"/>
      <c r="U19" s="259"/>
      <c r="V19" s="259"/>
      <c r="W19" s="259"/>
      <c r="X19" s="259"/>
      <c r="Y19" s="259"/>
      <c r="Z19" s="259"/>
      <c r="AA19" s="259"/>
      <c r="AB19" s="259"/>
      <c r="AC19" s="259"/>
      <c r="AD19" s="259"/>
      <c r="AE19" s="259"/>
      <c r="AF19" s="259"/>
      <c r="AG19" s="259"/>
      <c r="AH19" s="259"/>
      <c r="AI19" s="259"/>
      <c r="AJ19" s="259"/>
      <c r="AK19" s="259"/>
      <c r="AL19" s="259"/>
      <c r="AM19" s="259"/>
      <c r="AN19" s="259"/>
      <c r="AO19" s="259"/>
      <c r="AP19" s="259"/>
      <c r="AQ19" s="259"/>
      <c r="AR19" s="259"/>
      <c r="AS19" s="259"/>
      <c r="AT19" s="259"/>
      <c r="AU19" s="259"/>
      <c r="AV19" s="259"/>
      <c r="AW19" s="259"/>
      <c r="AX19" s="259"/>
      <c r="AY19" s="259"/>
      <c r="AZ19" s="259"/>
      <c r="BA19" s="259"/>
      <c r="BB19" s="259"/>
      <c r="BC19" s="259"/>
      <c r="BD19" s="259"/>
      <c r="BE19" s="259"/>
      <c r="BF19" s="259"/>
      <c r="BG19" s="259"/>
      <c r="BH19" s="259"/>
      <c r="BI19" s="259"/>
      <c r="BJ19" s="259"/>
      <c r="BK19" s="259"/>
      <c r="BL19" s="259"/>
      <c r="BM19" s="259"/>
      <c r="BN19" s="259"/>
      <c r="BO19" s="259"/>
      <c r="BP19" s="259"/>
      <c r="BQ19" s="259"/>
      <c r="BR19" s="259"/>
      <c r="BS19" s="259"/>
      <c r="BT19" s="259"/>
      <c r="BU19" s="259"/>
      <c r="BV19" s="259"/>
      <c r="BW19" s="259"/>
      <c r="BX19" s="259"/>
      <c r="BY19" s="259"/>
      <c r="BZ19" s="259"/>
      <c r="CA19" s="259"/>
      <c r="CB19" s="259"/>
      <c r="CC19" s="259"/>
      <c r="CD19" s="259"/>
      <c r="CE19" s="259"/>
      <c r="CF19" s="259"/>
      <c r="CG19" s="259"/>
      <c r="CH19" s="259"/>
      <c r="CI19" s="259"/>
      <c r="CJ19" s="259"/>
      <c r="CK19" s="259"/>
      <c r="CL19" s="259"/>
      <c r="CM19" s="259"/>
      <c r="CN19" s="259"/>
      <c r="CO19" s="259"/>
      <c r="CP19" s="259"/>
      <c r="CQ19" s="259"/>
      <c r="CR19" s="259"/>
      <c r="CS19" s="259"/>
      <c r="CT19" s="259"/>
      <c r="CU19" s="259"/>
      <c r="CV19" s="259"/>
      <c r="CW19" s="259"/>
      <c r="CX19" s="259"/>
      <c r="CY19" s="259"/>
      <c r="CZ19" s="259"/>
      <c r="DA19" s="259"/>
      <c r="DB19" s="259"/>
      <c r="DC19" s="259"/>
      <c r="DD19" s="259"/>
      <c r="DE19" s="259"/>
      <c r="DF19" s="259"/>
      <c r="DG19" s="259"/>
      <c r="DH19" s="259"/>
      <c r="DI19" s="259"/>
      <c r="DJ19" s="259"/>
      <c r="DK19" s="259"/>
      <c r="DL19" s="259"/>
      <c r="DM19" s="259"/>
      <c r="DN19" s="259"/>
      <c r="DO19" s="259"/>
      <c r="DP19" s="259"/>
      <c r="DQ19" s="259"/>
      <c r="DR19" s="259"/>
      <c r="DS19" s="259"/>
      <c r="DT19" s="259"/>
      <c r="DU19" s="259"/>
      <c r="DV19" s="259"/>
      <c r="DW19" s="259"/>
      <c r="DX19" s="259"/>
      <c r="DY19" s="259"/>
      <c r="DZ19" s="259"/>
      <c r="EA19" s="259"/>
      <c r="EB19" s="259"/>
      <c r="EC19" s="259"/>
      <c r="ED19" s="259"/>
      <c r="EE19" s="259"/>
      <c r="EF19" s="259"/>
      <c r="EG19" s="259"/>
      <c r="EH19" s="259"/>
      <c r="EI19" s="259"/>
      <c r="EJ19" s="259"/>
      <c r="EK19" s="259"/>
      <c r="EL19" s="259"/>
      <c r="EM19" s="259"/>
      <c r="EN19" s="259"/>
      <c r="EO19" s="259"/>
      <c r="EP19" s="259"/>
      <c r="EQ19" s="259"/>
      <c r="ER19" s="259"/>
      <c r="ES19" s="259"/>
      <c r="ET19" s="259"/>
      <c r="EU19" s="259"/>
      <c r="EV19" s="259"/>
      <c r="EW19" s="259"/>
      <c r="EX19" s="259"/>
      <c r="EY19" s="259"/>
      <c r="EZ19" s="259"/>
      <c r="FA19" s="259"/>
      <c r="FB19" s="259"/>
      <c r="FC19" s="259"/>
      <c r="FD19" s="259"/>
      <c r="FE19" s="259"/>
      <c r="FF19" s="259"/>
      <c r="FG19" s="259"/>
      <c r="FH19" s="259"/>
      <c r="FI19" s="259"/>
      <c r="FJ19" s="259"/>
      <c r="FK19" s="259"/>
      <c r="FL19" s="259"/>
      <c r="FM19" s="259"/>
      <c r="FN19" s="259"/>
      <c r="FO19" s="259"/>
      <c r="FP19" s="259"/>
      <c r="FQ19" s="259"/>
      <c r="FR19" s="259"/>
      <c r="FS19" s="259"/>
      <c r="FT19" s="259"/>
      <c r="FU19" s="259"/>
      <c r="FV19" s="259"/>
      <c r="FW19" s="259"/>
      <c r="FX19" s="259"/>
      <c r="FY19" s="259"/>
      <c r="FZ19" s="259"/>
      <c r="GA19" s="259"/>
      <c r="GB19" s="259"/>
      <c r="GC19" s="259"/>
      <c r="GD19" s="259"/>
      <c r="GE19" s="259"/>
      <c r="GF19" s="259"/>
      <c r="GG19" s="259"/>
      <c r="GH19" s="259"/>
      <c r="GI19" s="259"/>
      <c r="GJ19" s="259"/>
      <c r="GK19" s="259"/>
      <c r="GL19" s="259"/>
      <c r="GM19" s="259"/>
      <c r="GN19" s="259"/>
      <c r="GO19" s="259"/>
      <c r="GP19" s="259"/>
      <c r="GQ19" s="259"/>
      <c r="GR19" s="259"/>
      <c r="GS19" s="259"/>
      <c r="GT19" s="259"/>
      <c r="GU19" s="259"/>
      <c r="GV19" s="259"/>
      <c r="GW19" s="259"/>
      <c r="GX19" s="259"/>
      <c r="GY19" s="259"/>
      <c r="GZ19" s="259"/>
      <c r="HA19" s="259"/>
      <c r="HB19" s="259"/>
      <c r="HC19" s="259"/>
      <c r="HD19" s="259"/>
      <c r="HE19" s="259"/>
      <c r="HF19" s="259"/>
      <c r="HG19" s="259"/>
      <c r="HH19" s="259"/>
      <c r="HI19" s="259"/>
      <c r="HJ19" s="259"/>
      <c r="HK19" s="259"/>
      <c r="HL19" s="259"/>
      <c r="HM19" s="259"/>
      <c r="HN19" s="259"/>
      <c r="HO19" s="259"/>
      <c r="HP19" s="259"/>
      <c r="HQ19" s="259"/>
      <c r="HR19" s="259"/>
      <c r="HS19" s="259"/>
      <c r="HT19" s="259"/>
      <c r="HU19" s="259"/>
      <c r="HV19" s="259"/>
      <c r="HW19" s="259"/>
      <c r="HX19" s="259"/>
      <c r="HY19" s="259"/>
      <c r="HZ19" s="259"/>
      <c r="IA19" s="259"/>
      <c r="IB19" s="259"/>
      <c r="IC19" s="259"/>
      <c r="ID19" s="259"/>
      <c r="IE19" s="259"/>
      <c r="IF19" s="259"/>
      <c r="IG19" s="259"/>
      <c r="IH19" s="259"/>
      <c r="II19" s="259"/>
      <c r="IJ19" s="259"/>
      <c r="IK19" s="259"/>
      <c r="IL19" s="259"/>
      <c r="IM19" s="259"/>
      <c r="IN19" s="259"/>
      <c r="IO19" s="259"/>
      <c r="IP19" s="259"/>
      <c r="IQ19" s="259"/>
      <c r="IR19" s="259"/>
      <c r="IS19" s="259"/>
      <c r="IT19" s="259"/>
      <c r="IU19" s="259"/>
      <c r="IV19" s="259"/>
      <c r="IW19" s="259"/>
    </row>
    <row r="20" spans="1:257" ht="54" customHeight="1">
      <c r="A20" s="465">
        <v>2</v>
      </c>
      <c r="B20" s="468" t="s">
        <v>292</v>
      </c>
      <c r="C20" s="458" t="s">
        <v>293</v>
      </c>
      <c r="D20" s="261" t="s">
        <v>286</v>
      </c>
      <c r="E20" s="444">
        <v>3</v>
      </c>
      <c r="F20" s="444">
        <v>0</v>
      </c>
      <c r="G20" s="452">
        <f t="shared" ref="G20" si="0">F20/E20</f>
        <v>0</v>
      </c>
      <c r="H20" s="455" t="str">
        <f>CONCATENATE(IF(G20&lt;='8-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 - ",VLOOKUP(IF(G20&lt;='8- Politicas de admiistracion '!$D$6,'8- Politicas de admiistracion '!$B$6,IF(G20&lt;='8- Politicas de admiistracion '!$D$7,'8- Politicas de admiistracion '!$B$7,IF(G20&lt;='8- Politicas de admiistracion '!$D$8,'8- Politicas de admiistracion '!$B$8,IF(G20&lt;='8- Politicas de admiistracion '!$D$9,'8- Politicas de admiistracion '!$B$9,IF(G20&lt;='8- Politicas de admiistracion '!$D$10,'8- Politicas de admiistracion '!$B$10,"Probabilidad no valida"))))),'8- Politicas de admiistracion '!$B$6:$F$10,5,FALSE))</f>
        <v>Muy Baja - 1</v>
      </c>
      <c r="I20" s="262" t="s">
        <v>287</v>
      </c>
      <c r="J20" s="144" t="s">
        <v>288</v>
      </c>
      <c r="K20" s="149" t="str">
        <f>IFERROR(CONCATENATE(INDEX('8- Politicas de admiistracion '!$B$16:$F$53,MATCH('5-. Identificación de Riesgos'!J20,'8- Politicas de admiistracion '!$C$16:$C$54,0),1)," - ",L20),"")</f>
        <v>Moderado - 3</v>
      </c>
      <c r="L20" s="155">
        <f>IFERROR(VLOOKUP(INDEX('8- Politicas de admiistracion '!$B$16:$F$53,MATCH('5-. Identificación de Riesgos'!J20,'8- Politicas de admiistracion '!$C$16:$C$54,0),1),'8- Politicas de admiistracion '!$B$16:$F$54,5,FALSE),"")</f>
        <v>3</v>
      </c>
      <c r="M20" s="444" t="str">
        <f>IFERROR(CONCATENATE(INDEX('8- Politicas de admiistracion '!$B$16:$F$53,MATCH(ROUND(AVERAGE(L20:L29),0),'8- Politicas de admiistracion '!$F$16:$F$53,0),1)," - ",ROUND(AVERAGE(L20:L29),0)),"")</f>
        <v>Moderado - 3</v>
      </c>
      <c r="N20" s="458" t="str">
        <f>IFERROR(CONCATENATE(VLOOKUP((LEFT(H20,LEN(H20)-4)&amp;LEFT(M20,LEN(M20)-4)),'9- Matriz de Calor '!$D$18:$E$42,2,0)," - ",RIGHT(H20,1)*RIGHT(M20,1)),"")</f>
        <v>Moderado - 3</v>
      </c>
      <c r="O20" s="461">
        <f>RIGHT(H20,1)*RIGHT(M20,1)</f>
        <v>3</v>
      </c>
    </row>
    <row r="21" spans="1:257" ht="64.5" customHeight="1">
      <c r="A21" s="466"/>
      <c r="B21" s="469"/>
      <c r="C21" s="459"/>
      <c r="D21" s="150" t="s">
        <v>295</v>
      </c>
      <c r="E21" s="445"/>
      <c r="F21" s="445"/>
      <c r="G21" s="453"/>
      <c r="H21" s="456"/>
      <c r="I21" s="258"/>
      <c r="J21" s="263"/>
      <c r="K21" s="145" t="str">
        <f>IFERROR(CONCATENATE(INDEX('8- Politicas de admiistracion '!$B$16:$F$53,MATCH('5-. Identificación de Riesgos'!J21,'8- Politicas de admiistracion '!$C$16:$C$54,0),1)," - ",L21),"")</f>
        <v/>
      </c>
      <c r="L21" s="156" t="str">
        <f>IFERROR(VLOOKUP(INDEX('8- Politicas de admiistracion '!$B$16:$F$53,MATCH('5-. Identificación de Riesgos'!J21,'8- Politicas de admiistracion '!$C$16:$C$54,0),1),'8- Politicas de admiistracion '!$B$16:$F$54,5,FALSE),"")</f>
        <v/>
      </c>
      <c r="M21" s="445"/>
      <c r="N21" s="459"/>
      <c r="O21" s="462"/>
    </row>
    <row r="22" spans="1:257" ht="45" customHeight="1">
      <c r="A22" s="466"/>
      <c r="B22" s="469"/>
      <c r="C22" s="459"/>
      <c r="D22" s="150" t="s">
        <v>296</v>
      </c>
      <c r="E22" s="445"/>
      <c r="F22" s="445"/>
      <c r="G22" s="453"/>
      <c r="H22" s="456"/>
      <c r="I22" s="258"/>
      <c r="J22" s="263"/>
      <c r="K22" s="145" t="str">
        <f>IFERROR(CONCATENATE(INDEX('8- Politicas de admiistracion '!$B$16:$F$53,MATCH('5-. Identificación de Riesgos'!J22,'8- Politicas de admiistracion '!$C$16:$C$54,0),1)," - ",L22),"")</f>
        <v/>
      </c>
      <c r="L22" s="157"/>
      <c r="M22" s="445"/>
      <c r="N22" s="459"/>
      <c r="O22" s="462"/>
    </row>
    <row r="23" spans="1:257" ht="54.75" customHeight="1">
      <c r="A23" s="466"/>
      <c r="B23" s="469"/>
      <c r="C23" s="459"/>
      <c r="D23" s="130" t="s">
        <v>297</v>
      </c>
      <c r="E23" s="445"/>
      <c r="F23" s="445"/>
      <c r="G23" s="453"/>
      <c r="H23" s="456"/>
      <c r="I23" s="258"/>
      <c r="J23" s="263"/>
      <c r="K23" s="145" t="str">
        <f>IFERROR(CONCATENATE(INDEX('8- Politicas de admiistracion '!$B$16:$F$53,MATCH('5-. Identificación de Riesgos'!J23,'8- Politicas de admiistracion '!$C$16:$C$54,0),1)," - ",L23),"")</f>
        <v/>
      </c>
      <c r="L23" s="156"/>
      <c r="M23" s="445"/>
      <c r="N23" s="459"/>
      <c r="O23" s="462"/>
    </row>
    <row r="24" spans="1:257" ht="40.5" customHeight="1">
      <c r="A24" s="466"/>
      <c r="B24" s="469"/>
      <c r="C24" s="459"/>
      <c r="D24" s="130" t="s">
        <v>291</v>
      </c>
      <c r="E24" s="445"/>
      <c r="F24" s="445"/>
      <c r="G24" s="453"/>
      <c r="H24" s="456"/>
      <c r="I24" s="258"/>
      <c r="J24" s="263"/>
      <c r="K24" s="145" t="str">
        <f>IFERROR(CONCATENATE(INDEX('8- Politicas de admiistracion '!$B$16:$F$53,MATCH('5-. Identificación de Riesgos'!J24,'8- Politicas de admiistracion '!$C$16:$C$54,0),1)," - ",L24),"")</f>
        <v/>
      </c>
      <c r="L24" s="157"/>
      <c r="M24" s="445"/>
      <c r="N24" s="459"/>
      <c r="O24" s="462"/>
    </row>
    <row r="25" spans="1:257" ht="34.9" hidden="1" customHeight="1">
      <c r="A25" s="466"/>
      <c r="B25" s="469"/>
      <c r="C25" s="459"/>
      <c r="D25" s="264"/>
      <c r="E25" s="445"/>
      <c r="F25" s="445"/>
      <c r="G25" s="453"/>
      <c r="H25" s="456"/>
      <c r="I25" s="258"/>
      <c r="J25" s="263"/>
      <c r="K25" s="145" t="str">
        <f>IFERROR(CONCATENATE(INDEX('8- Politicas de admiistracion '!$B$16:$F$53,MATCH('5-. Identificación de Riesgos'!J25,'8- Politicas de admiistracion '!$C$16:$C$54,0),1)," - ",L25),"")</f>
        <v/>
      </c>
      <c r="L25" s="156"/>
      <c r="M25" s="445"/>
      <c r="N25" s="459"/>
      <c r="O25" s="462"/>
    </row>
    <row r="26" spans="1:257" ht="34.9" hidden="1" customHeight="1">
      <c r="A26" s="466"/>
      <c r="B26" s="469"/>
      <c r="C26" s="459"/>
      <c r="D26" s="150"/>
      <c r="E26" s="445"/>
      <c r="F26" s="445"/>
      <c r="G26" s="453"/>
      <c r="H26" s="456"/>
      <c r="I26" s="258"/>
      <c r="J26" s="263"/>
      <c r="K26" s="145" t="str">
        <f>IFERROR(CONCATENATE(INDEX('8- Politicas de admiistracion '!$B$16:$F$53,MATCH('5-. Identificación de Riesgos'!J26,'8- Politicas de admiistracion '!$C$16:$C$54,0),1)," - ",L26),"")</f>
        <v/>
      </c>
      <c r="L26" s="155"/>
      <c r="M26" s="445"/>
      <c r="N26" s="459"/>
      <c r="O26" s="462"/>
    </row>
    <row r="27" spans="1:257" ht="34.9" hidden="1" customHeight="1">
      <c r="A27" s="466"/>
      <c r="B27" s="469"/>
      <c r="C27" s="459"/>
      <c r="D27" s="150"/>
      <c r="E27" s="445"/>
      <c r="F27" s="445"/>
      <c r="G27" s="453"/>
      <c r="H27" s="456"/>
      <c r="I27" s="258"/>
      <c r="J27" s="263"/>
      <c r="K27" s="145" t="str">
        <f>IFERROR(CONCATENATE(INDEX('8- Politicas de admiistracion '!$B$16:$F$53,MATCH('5-. Identificación de Riesgos'!J27,'8- Politicas de admiistracion '!$C$16:$C$54,0),1)," - ",L27),"")</f>
        <v/>
      </c>
      <c r="L27" s="155"/>
      <c r="M27" s="445"/>
      <c r="N27" s="459"/>
      <c r="O27" s="462"/>
    </row>
    <row r="28" spans="1:257" ht="34.9" hidden="1" customHeight="1">
      <c r="A28" s="466"/>
      <c r="B28" s="469"/>
      <c r="C28" s="459"/>
      <c r="D28" s="150"/>
      <c r="E28" s="445"/>
      <c r="F28" s="445"/>
      <c r="G28" s="453"/>
      <c r="H28" s="456"/>
      <c r="I28" s="258"/>
      <c r="J28" s="263"/>
      <c r="K28" s="145" t="str">
        <f>IFERROR(CONCATENATE(INDEX('8- Politicas de admiistracion '!$B$16:$F$53,MATCH('5-. Identificación de Riesgos'!J28,'8- Politicas de admiistracion '!$C$16:$C$54,0),1)," - ",L28),"")</f>
        <v/>
      </c>
      <c r="L28" s="155"/>
      <c r="M28" s="445"/>
      <c r="N28" s="459"/>
      <c r="O28" s="462"/>
    </row>
    <row r="29" spans="1:257" ht="18.75" customHeight="1" thickBot="1">
      <c r="A29" s="467"/>
      <c r="B29" s="470"/>
      <c r="C29" s="460"/>
      <c r="D29" s="151"/>
      <c r="E29" s="446"/>
      <c r="F29" s="446"/>
      <c r="G29" s="454"/>
      <c r="H29" s="457"/>
      <c r="I29" s="265"/>
      <c r="J29" s="266"/>
      <c r="K29" s="152" t="str">
        <f>IFERROR(CONCATENATE(INDEX('8- Politicas de admiistracion '!$B$16:$F$53,MATCH('5-. Identificación de Riesgos'!J29,'8- Politicas de admiistracion '!$C$16:$C$54,0),1)," - ",L29),"")</f>
        <v/>
      </c>
      <c r="L29" s="155"/>
      <c r="M29" s="446"/>
      <c r="N29" s="460"/>
      <c r="O29" s="463"/>
    </row>
    <row r="30" spans="1:257" ht="30" customHeight="1">
      <c r="A30" s="464">
        <v>3</v>
      </c>
      <c r="B30" s="451" t="s">
        <v>298</v>
      </c>
      <c r="C30" s="451" t="s">
        <v>299</v>
      </c>
      <c r="D30" s="91" t="s">
        <v>300</v>
      </c>
      <c r="E30" s="451"/>
      <c r="F30" s="451"/>
      <c r="G30" s="440" t="e">
        <f t="shared" ref="G30" si="1">F30/E30</f>
        <v>#DIV/0!</v>
      </c>
      <c r="H30" s="441" t="e">
        <f>CONCATENATE(IF(G30&lt;='8-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 - ",VLOOKUP(IF(G30&lt;='8- Politicas de admiistracion '!$D$6,'8- Politicas de admiistracion '!$B$6,IF(G30&lt;='8- Politicas de admiistracion '!$D$7,'8- Politicas de admiistracion '!$B$7,IF(G30&lt;='8- Politicas de admiistracion '!$D$8,'8- Politicas de admiistracion '!$B$8,IF(G30&lt;='8- Politicas de admiistracion '!$D$9,'8- Politicas de admiistracion '!$B$9,IF(G30&lt;='8- Politicas de admiistracion '!$D$10,'8- Politicas de admiistracion '!$B$10,"Probabilidad no valida"))))),'8- Politicas de admiistracion '!$B$6:$F$10,5,FALSE))</f>
        <v>#DIV/0!</v>
      </c>
      <c r="I30" s="267"/>
      <c r="J30" s="268"/>
      <c r="K30" s="143" t="str">
        <f>IFERROR(CONCATENATE(INDEX('8- Politicas de admiistracion '!$B$16:$F$53,MATCH('5-. Identificación de Riesgos'!J30,'8- Politicas de admiistracion '!$C$16:$C$54,0),1)," - ",L30),"")</f>
        <v/>
      </c>
      <c r="L30" s="269" t="str">
        <f>IFERROR(VLOOKUP(INDEX('8- Politicas de admiistracion '!$B$16:$F$53,MATCH('5-. Identificación de Riesgos'!J30,'8- Politicas de admiistracion '!$C$16:$C$54,0),1),'8- Politicas de admiistracion '!$B$16:$F$54,5,FALSE),"")</f>
        <v/>
      </c>
      <c r="M30" s="444" t="str">
        <f>IFERROR(CONCATENATE(INDEX('8- Politicas de admiistracion '!$B$16:$F$53,MATCH(ROUND(AVERAGE(L30:L39),0),'8- Politicas de admiistracion '!$F$16:$F$53,0),1)," - ",ROUND(AVERAGE(L30:L39),0)),"")</f>
        <v/>
      </c>
      <c r="N30" s="447" t="str">
        <f>IFERROR(CONCATENATE(VLOOKUP((LEFT(H30,LEN(H30)-4)&amp;LEFT(M30,LEN(M30)-4)),'9- Matriz de Calor '!$D$18:$E$42,2,0)," - ",RIGHT(H30,1)*RIGHT(M30,1)),"")</f>
        <v/>
      </c>
      <c r="O30" s="461" t="e">
        <f>RIGHT(H30,1)*RIGHT(M30,1)</f>
        <v>#DIV/0!</v>
      </c>
      <c r="Q30" s="270"/>
      <c r="R30" s="514" t="s">
        <v>301</v>
      </c>
      <c r="S30" s="514"/>
      <c r="T30" s="514"/>
      <c r="U30" s="514"/>
      <c r="V30" s="514"/>
      <c r="W30" s="514"/>
    </row>
    <row r="31" spans="1:257" ht="45">
      <c r="A31" s="464"/>
      <c r="B31" s="451"/>
      <c r="C31" s="451"/>
      <c r="D31" s="37" t="s">
        <v>302</v>
      </c>
      <c r="E31" s="451"/>
      <c r="F31" s="451"/>
      <c r="G31" s="440"/>
      <c r="H31" s="442"/>
      <c r="I31" s="271"/>
      <c r="J31" s="272"/>
      <c r="K31" s="145" t="str">
        <f>IFERROR(CONCATENATE(INDEX('8- Politicas de admiistracion '!$B$16:$F$53,MATCH('5-. Identificación de Riesgos'!J31,'8- Politicas de admiistracion '!$C$16:$C$54,0),1)," - ",L31),"")</f>
        <v/>
      </c>
      <c r="L31" s="156" t="str">
        <f>IFERROR(VLOOKUP(INDEX('8- Politicas de admiistracion '!$B$16:$F$53,MATCH('5-. Identificación de Riesgos'!J31,'8- Politicas de admiistracion '!$C$16:$C$54,0),1),'8- Politicas de admiistracion '!$B$16:$F$54,5,FALSE),"")</f>
        <v/>
      </c>
      <c r="M31" s="445"/>
      <c r="N31" s="448"/>
      <c r="O31" s="462"/>
      <c r="Q31" s="270"/>
      <c r="R31" s="514"/>
      <c r="S31" s="514"/>
      <c r="T31" s="514"/>
      <c r="U31" s="514"/>
      <c r="V31" s="514"/>
      <c r="W31" s="514"/>
    </row>
    <row r="32" spans="1:257" ht="30">
      <c r="A32" s="464"/>
      <c r="B32" s="451"/>
      <c r="C32" s="451"/>
      <c r="D32" s="37" t="s">
        <v>303</v>
      </c>
      <c r="E32" s="451"/>
      <c r="F32" s="451"/>
      <c r="G32" s="440"/>
      <c r="H32" s="442"/>
      <c r="I32" s="271"/>
      <c r="J32" s="272"/>
      <c r="K32" s="145" t="str">
        <f>IFERROR(CONCATENATE(INDEX('8- Politicas de admiistracion '!$B$16:$F$53,MATCH('5-. Identificación de Riesgos'!J32,'8- Politicas de admiistracion '!$C$16:$C$54,0),1)," - ",L32),"")</f>
        <v/>
      </c>
      <c r="L32" s="155"/>
      <c r="M32" s="445"/>
      <c r="N32" s="448"/>
      <c r="O32" s="462"/>
      <c r="Q32" s="270"/>
      <c r="R32" s="514"/>
      <c r="S32" s="514"/>
      <c r="T32" s="514"/>
      <c r="U32" s="514"/>
      <c r="V32" s="514"/>
      <c r="W32" s="514"/>
    </row>
    <row r="33" spans="1:23" ht="30" customHeight="1">
      <c r="A33" s="464"/>
      <c r="B33" s="451"/>
      <c r="C33" s="451"/>
      <c r="D33" s="37" t="s">
        <v>304</v>
      </c>
      <c r="E33" s="451"/>
      <c r="F33" s="451"/>
      <c r="G33" s="440"/>
      <c r="H33" s="442"/>
      <c r="I33" s="271"/>
      <c r="J33" s="272"/>
      <c r="K33" s="145" t="str">
        <f>IFERROR(CONCATENATE(INDEX('8- Politicas de admiistracion '!$B$16:$F$53,MATCH('5-. Identificación de Riesgos'!J33,'8- Politicas de admiistracion '!$C$16:$C$54,0),1)," - ",L33),"")</f>
        <v/>
      </c>
      <c r="L33" s="156" t="str">
        <f>IFERROR(VLOOKUP(INDEX('8- Politicas de admiistracion '!$B$16:$F$53,MATCH('5-. Identificación de Riesgos'!J33,'8- Politicas de admiistracion '!$C$16:$C$54,0),1),'8- Politicas de admiistracion '!$B$16:$F$54,5,FALSE),"")</f>
        <v/>
      </c>
      <c r="M33" s="445"/>
      <c r="N33" s="448"/>
      <c r="O33" s="462"/>
      <c r="Q33" s="270"/>
      <c r="R33" s="514"/>
      <c r="S33" s="514"/>
      <c r="T33" s="514"/>
      <c r="U33" s="514"/>
      <c r="V33" s="514"/>
      <c r="W33" s="514"/>
    </row>
    <row r="34" spans="1:23" ht="30">
      <c r="A34" s="464"/>
      <c r="B34" s="451"/>
      <c r="C34" s="451"/>
      <c r="D34" s="37" t="s">
        <v>305</v>
      </c>
      <c r="E34" s="451"/>
      <c r="F34" s="451"/>
      <c r="G34" s="440"/>
      <c r="H34" s="442"/>
      <c r="I34" s="271"/>
      <c r="J34" s="272"/>
      <c r="K34" s="145" t="str">
        <f>IFERROR(CONCATENATE(INDEX('8- Politicas de admiistracion '!$B$16:$F$53,MATCH('5-. Identificación de Riesgos'!J34,'8- Politicas de admiistracion '!$C$16:$C$54,0),1)," - ",L34),"")</f>
        <v/>
      </c>
      <c r="L34" s="155"/>
      <c r="M34" s="445"/>
      <c r="N34" s="448"/>
      <c r="O34" s="462"/>
      <c r="Q34" s="270"/>
      <c r="R34" s="514"/>
      <c r="S34" s="514"/>
      <c r="T34" s="514"/>
      <c r="U34" s="514"/>
      <c r="V34" s="514"/>
      <c r="W34" s="514"/>
    </row>
    <row r="35" spans="1:23" ht="30" customHeight="1">
      <c r="A35" s="464"/>
      <c r="B35" s="451"/>
      <c r="C35" s="451"/>
      <c r="D35" s="153"/>
      <c r="E35" s="451"/>
      <c r="F35" s="451"/>
      <c r="G35" s="440"/>
      <c r="H35" s="442"/>
      <c r="I35" s="271"/>
      <c r="J35" s="272"/>
      <c r="K35" s="145" t="str">
        <f>IFERROR(CONCATENATE(INDEX('8- Politicas de admiistracion '!$B$16:$F$53,MATCH('5-. Identificación de Riesgos'!J35,'8- Politicas de admiistracion '!$C$16:$C$54,0),1)," - ",L35),"")</f>
        <v/>
      </c>
      <c r="L35" s="156" t="str">
        <f>IFERROR(VLOOKUP(INDEX('8- Politicas de admiistracion '!$B$16:$F$53,MATCH('5-. Identificación de Riesgos'!J35,'8- Politicas de admiistracion '!$C$16:$C$54,0),1),'8- Politicas de admiistracion '!$B$16:$F$54,5,FALSE),"")</f>
        <v/>
      </c>
      <c r="M35" s="445"/>
      <c r="N35" s="448"/>
      <c r="O35" s="462"/>
      <c r="Q35" s="270"/>
      <c r="R35" s="514"/>
      <c r="S35" s="514"/>
      <c r="T35" s="514"/>
      <c r="U35" s="514"/>
      <c r="V35" s="514"/>
      <c r="W35" s="514"/>
    </row>
    <row r="36" spans="1:23" ht="30" customHeight="1">
      <c r="A36" s="464"/>
      <c r="B36" s="451"/>
      <c r="C36" s="451"/>
      <c r="D36" s="153"/>
      <c r="E36" s="451"/>
      <c r="F36" s="451"/>
      <c r="G36" s="440"/>
      <c r="H36" s="442"/>
      <c r="I36" s="271"/>
      <c r="J36" s="272"/>
      <c r="K36" s="145" t="str">
        <f>IFERROR(CONCATENATE(INDEX('8- Politicas de admiistracion '!$B$16:$F$53,MATCH('5-. Identificación de Riesgos'!J36,'8- Politicas de admiistracion '!$C$16:$C$54,0),1)," - ",L36),"")</f>
        <v/>
      </c>
      <c r="L36" s="155"/>
      <c r="M36" s="445"/>
      <c r="N36" s="448"/>
      <c r="O36" s="462"/>
      <c r="Q36" s="270"/>
      <c r="R36" s="514"/>
      <c r="S36" s="514"/>
      <c r="T36" s="514"/>
      <c r="U36" s="514"/>
      <c r="V36" s="514"/>
      <c r="W36" s="514"/>
    </row>
    <row r="37" spans="1:23" ht="31.15" customHeight="1">
      <c r="A37" s="464"/>
      <c r="B37" s="451"/>
      <c r="C37" s="451"/>
      <c r="D37" s="273"/>
      <c r="E37" s="451"/>
      <c r="F37" s="451"/>
      <c r="G37" s="440"/>
      <c r="H37" s="442"/>
      <c r="I37" s="271"/>
      <c r="J37" s="272"/>
      <c r="K37" s="145" t="str">
        <f>IFERROR(CONCATENATE(INDEX('8- Politicas de admiistracion '!$B$16:$F$53,MATCH('5-. Identificación de Riesgos'!J37,'8- Politicas de admiistracion '!$C$16:$C$54,0),1)," - ",L37),"")</f>
        <v/>
      </c>
      <c r="L37" s="274"/>
      <c r="M37" s="445"/>
      <c r="N37" s="448"/>
      <c r="O37" s="462"/>
      <c r="Q37" s="270"/>
      <c r="R37" s="514"/>
      <c r="S37" s="514"/>
      <c r="T37" s="514"/>
      <c r="U37" s="514"/>
      <c r="V37" s="514"/>
      <c r="W37" s="514"/>
    </row>
    <row r="38" spans="1:23" ht="41.45" customHeight="1">
      <c r="A38" s="464"/>
      <c r="B38" s="451"/>
      <c r="C38" s="451"/>
      <c r="D38" s="273"/>
      <c r="E38" s="451"/>
      <c r="F38" s="451"/>
      <c r="G38" s="440"/>
      <c r="H38" s="442"/>
      <c r="I38" s="271"/>
      <c r="J38" s="272"/>
      <c r="K38" s="145" t="str">
        <f>IFERROR(CONCATENATE(INDEX('8- Politicas de admiistracion '!$B$16:$F$53,MATCH('5-. Identificación de Riesgos'!J38,'8- Politicas de admiistracion '!$C$16:$C$54,0),1)," - ",L38),"")</f>
        <v/>
      </c>
      <c r="L38" s="155"/>
      <c r="M38" s="445"/>
      <c r="N38" s="448"/>
      <c r="O38" s="462"/>
      <c r="Q38" s="270"/>
      <c r="R38" s="514"/>
      <c r="S38" s="514"/>
      <c r="T38" s="514"/>
      <c r="U38" s="514"/>
      <c r="V38" s="514"/>
      <c r="W38" s="514"/>
    </row>
    <row r="39" spans="1:23" ht="30" customHeight="1" thickBot="1">
      <c r="A39" s="464"/>
      <c r="B39" s="451"/>
      <c r="C39" s="451"/>
      <c r="D39" s="273"/>
      <c r="E39" s="451"/>
      <c r="F39" s="451"/>
      <c r="G39" s="440"/>
      <c r="H39" s="443"/>
      <c r="I39" s="275"/>
      <c r="J39" s="276"/>
      <c r="K39" s="148" t="str">
        <f>IFERROR(CONCATENATE(INDEX('8- Politicas de admiistracion '!$B$16:$F$53,MATCH('5-. Identificación de Riesgos'!J39,'8- Politicas de admiistracion '!$C$16:$C$54,0),1)," - ",L39),"")</f>
        <v/>
      </c>
      <c r="L39" s="277"/>
      <c r="M39" s="446"/>
      <c r="N39" s="449"/>
      <c r="O39" s="462"/>
      <c r="Q39" s="270"/>
      <c r="R39" s="514"/>
      <c r="S39" s="514"/>
      <c r="T39" s="514"/>
      <c r="U39" s="514"/>
      <c r="V39" s="514"/>
      <c r="W39" s="514"/>
    </row>
    <row r="40" spans="1:23" ht="15">
      <c r="A40" s="450">
        <v>4</v>
      </c>
      <c r="B40" s="451" t="s">
        <v>306</v>
      </c>
      <c r="C40" s="451" t="s">
        <v>307</v>
      </c>
      <c r="D40" s="174" t="s">
        <v>308</v>
      </c>
      <c r="E40" s="451"/>
      <c r="F40" s="451"/>
      <c r="G40" s="440" t="e">
        <f t="shared" ref="G40" si="2">F40/E40</f>
        <v>#DIV/0!</v>
      </c>
      <c r="H40" s="441" t="e">
        <f>CONCATENATE(IF(G40&lt;='8-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 - ",VLOOKUP(IF(G40&lt;='8- Politicas de admiistracion '!$D$6,'8- Politicas de admiistracion '!$B$6,IF(G40&lt;='8- Politicas de admiistracion '!$D$7,'8- Politicas de admiistracion '!$B$7,IF(G40&lt;='8- Politicas de admiistracion '!$D$8,'8- Politicas de admiistracion '!$B$8,IF(G40&lt;='8- Politicas de admiistracion '!$D$9,'8- Politicas de admiistracion '!$B$9,IF(G40&lt;='8- Politicas de admiistracion '!$D$10,'8- Politicas de admiistracion '!$B$10,"Probabilidad no valida"))))),'8- Politicas de admiistracion '!$B$6:$F$10,5,FALSE))</f>
        <v>#DIV/0!</v>
      </c>
      <c r="I40" s="267"/>
      <c r="J40" s="268"/>
      <c r="K40" s="143" t="str">
        <f>IFERROR(CONCATENATE(INDEX('8- Politicas de admiistracion '!$B$16:$F$53,MATCH('5-. Identificación de Riesgos'!J40,'8- Politicas de admiistracion '!$C$16:$C$54,0),1)," - ",L40),"")</f>
        <v/>
      </c>
      <c r="L40" s="269" t="str">
        <f>IFERROR(VLOOKUP(INDEX('8- Politicas de admiistracion '!$B$16:$F$53,MATCH('5-. Identificación de Riesgos'!J40,'8- Politicas de admiistracion '!$C$16:$C$54,0),1),'8- Politicas de admiistracion '!$B$16:$F$54,5,FALSE),"")</f>
        <v/>
      </c>
      <c r="M40" s="444" t="str">
        <f>IFERROR(CONCATENATE(INDEX('8- Politicas de admiistracion '!$B$16:$F$53,MATCH(ROUND(AVERAGE(L40:L49),0),'8- Politicas de admiistracion '!$F$16:$F$53,0),1)," - ",ROUND(AVERAGE(L40:L49),0)),"")</f>
        <v/>
      </c>
      <c r="N40" s="447" t="str">
        <f>IFERROR(CONCATENATE(VLOOKUP((LEFT(H40,LEN(H40)-4)&amp;LEFT(M40,LEN(M40)-4)),'9- Matriz de Calor '!$D$18:$E$42,2,0)," - ",RIGHT(H40,1)*RIGHT(M40,1)),"")</f>
        <v/>
      </c>
    </row>
    <row r="41" spans="1:23" ht="15">
      <c r="A41" s="450"/>
      <c r="B41" s="451"/>
      <c r="C41" s="451"/>
      <c r="D41" s="174" t="s">
        <v>309</v>
      </c>
      <c r="E41" s="451"/>
      <c r="F41" s="451"/>
      <c r="G41" s="440"/>
      <c r="H41" s="442"/>
      <c r="I41" s="271"/>
      <c r="J41" s="272"/>
      <c r="K41" s="145" t="str">
        <f>IFERROR(CONCATENATE(INDEX('8- Politicas de admiistracion '!$B$16:$F$53,MATCH('5-. Identificación de Riesgos'!J41,'8- Politicas de admiistracion '!$C$16:$C$54,0),1)," - ",L41),"")</f>
        <v/>
      </c>
      <c r="L41" s="156" t="str">
        <f>IFERROR(VLOOKUP(INDEX('8- Politicas de admiistracion '!$B$16:$F$53,MATCH('5-. Identificación de Riesgos'!J41,'8- Politicas de admiistracion '!$C$16:$C$54,0),1),'8- Politicas de admiistracion '!$B$16:$F$54,5,FALSE),"")</f>
        <v/>
      </c>
      <c r="M41" s="445"/>
      <c r="N41" s="448"/>
    </row>
    <row r="42" spans="1:23" ht="45">
      <c r="A42" s="450"/>
      <c r="B42" s="451"/>
      <c r="C42" s="451"/>
      <c r="D42" s="37" t="s">
        <v>310</v>
      </c>
      <c r="E42" s="451"/>
      <c r="F42" s="451"/>
      <c r="G42" s="440"/>
      <c r="H42" s="442"/>
      <c r="I42" s="271"/>
      <c r="J42" s="272"/>
      <c r="K42" s="145" t="str">
        <f>IFERROR(CONCATENATE(INDEX('8- Politicas de admiistracion '!$B$16:$F$53,MATCH('5-. Identificación de Riesgos'!J42,'8- Politicas de admiistracion '!$C$16:$C$54,0),1)," - ",L42),"")</f>
        <v/>
      </c>
      <c r="L42" s="155"/>
      <c r="M42" s="445"/>
      <c r="N42" s="448"/>
    </row>
    <row r="43" spans="1:23" ht="51">
      <c r="A43" s="450"/>
      <c r="B43" s="451"/>
      <c r="C43" s="451"/>
      <c r="D43" s="273" t="s">
        <v>311</v>
      </c>
      <c r="E43" s="451"/>
      <c r="F43" s="451"/>
      <c r="G43" s="440"/>
      <c r="H43" s="442"/>
      <c r="I43" s="271"/>
      <c r="J43" s="272"/>
      <c r="K43" s="145" t="str">
        <f>IFERROR(CONCATENATE(INDEX('8- Politicas de admiistracion '!$B$16:$F$53,MATCH('5-. Identificación de Riesgos'!J43,'8- Politicas de admiistracion '!$C$16:$C$54,0),1)," - ",L43),"")</f>
        <v/>
      </c>
      <c r="L43" s="156" t="str">
        <f>IFERROR(VLOOKUP(INDEX('8- Politicas de admiistracion '!$B$16:$F$53,MATCH('5-. Identificación de Riesgos'!J43,'8- Politicas de admiistracion '!$C$16:$C$54,0),1),'8- Politicas de admiistracion '!$B$16:$F$54,5,FALSE),"")</f>
        <v/>
      </c>
      <c r="M43" s="445"/>
      <c r="N43" s="448"/>
    </row>
    <row r="44" spans="1:23">
      <c r="A44" s="450"/>
      <c r="B44" s="451"/>
      <c r="C44" s="451"/>
      <c r="D44" s="273"/>
      <c r="E44" s="451"/>
      <c r="F44" s="451"/>
      <c r="G44" s="440"/>
      <c r="H44" s="442"/>
      <c r="I44" s="271"/>
      <c r="J44" s="272"/>
      <c r="K44" s="145" t="str">
        <f>IFERROR(CONCATENATE(INDEX('8- Politicas de admiistracion '!$B$16:$F$53,MATCH('5-. Identificación de Riesgos'!J44,'8- Politicas de admiistracion '!$C$16:$C$54,0),1)," - ",L44),"")</f>
        <v/>
      </c>
      <c r="L44" s="155"/>
      <c r="M44" s="445"/>
      <c r="N44" s="448"/>
    </row>
    <row r="45" spans="1:23">
      <c r="A45" s="450"/>
      <c r="B45" s="451"/>
      <c r="C45" s="451"/>
      <c r="D45" s="273"/>
      <c r="E45" s="451"/>
      <c r="F45" s="451"/>
      <c r="G45" s="440"/>
      <c r="H45" s="442"/>
      <c r="I45" s="271"/>
      <c r="J45" s="272"/>
      <c r="K45" s="145" t="str">
        <f>IFERROR(CONCATENATE(INDEX('8- Politicas de admiistracion '!$B$16:$F$53,MATCH('5-. Identificación de Riesgos'!J45,'8- Politicas de admiistracion '!$C$16:$C$54,0),1)," - ",L45),"")</f>
        <v/>
      </c>
      <c r="L45" s="156" t="str">
        <f>IFERROR(VLOOKUP(INDEX('8- Politicas de admiistracion '!$B$16:$F$53,MATCH('5-. Identificación de Riesgos'!J45,'8- Politicas de admiistracion '!$C$16:$C$54,0),1),'8- Politicas de admiistracion '!$B$16:$F$54,5,FALSE),"")</f>
        <v/>
      </c>
      <c r="M45" s="445"/>
      <c r="N45" s="448"/>
    </row>
    <row r="46" spans="1:23">
      <c r="A46" s="450"/>
      <c r="B46" s="451"/>
      <c r="C46" s="451"/>
      <c r="D46" s="273"/>
      <c r="E46" s="451"/>
      <c r="F46" s="451"/>
      <c r="G46" s="440"/>
      <c r="H46" s="442"/>
      <c r="I46" s="271"/>
      <c r="J46" s="272"/>
      <c r="K46" s="145" t="str">
        <f>IFERROR(CONCATENATE(INDEX('8- Politicas de admiistracion '!$B$16:$F$53,MATCH('5-. Identificación de Riesgos'!J46,'8- Politicas de admiistracion '!$C$16:$C$54,0),1)," - ",L46),"")</f>
        <v/>
      </c>
      <c r="L46" s="155"/>
      <c r="M46" s="445"/>
      <c r="N46" s="448"/>
    </row>
    <row r="47" spans="1:23">
      <c r="A47" s="450"/>
      <c r="B47" s="451"/>
      <c r="C47" s="451"/>
      <c r="D47" s="273"/>
      <c r="E47" s="451"/>
      <c r="F47" s="451"/>
      <c r="G47" s="440"/>
      <c r="H47" s="442"/>
      <c r="I47" s="271"/>
      <c r="J47" s="272"/>
      <c r="K47" s="145" t="str">
        <f>IFERROR(CONCATENATE(INDEX('8- Politicas de admiistracion '!$B$16:$F$53,MATCH('5-. Identificación de Riesgos'!J47,'8- Politicas de admiistracion '!$C$16:$C$54,0),1)," - ",L47),"")</f>
        <v/>
      </c>
      <c r="L47" s="274"/>
      <c r="M47" s="445"/>
      <c r="N47" s="448"/>
    </row>
    <row r="48" spans="1:23">
      <c r="A48" s="450"/>
      <c r="B48" s="451"/>
      <c r="C48" s="451"/>
      <c r="D48" s="273"/>
      <c r="E48" s="451"/>
      <c r="F48" s="451"/>
      <c r="G48" s="440"/>
      <c r="H48" s="442"/>
      <c r="I48" s="271"/>
      <c r="J48" s="272"/>
      <c r="K48" s="145" t="str">
        <f>IFERROR(CONCATENATE(INDEX('8- Politicas de admiistracion '!$B$16:$F$53,MATCH('5-. Identificación de Riesgos'!J48,'8- Politicas de admiistracion '!$C$16:$C$54,0),1)," - ",L48),"")</f>
        <v/>
      </c>
      <c r="L48" s="155"/>
      <c r="M48" s="445"/>
      <c r="N48" s="448"/>
    </row>
    <row r="49" spans="1:14">
      <c r="A49" s="450"/>
      <c r="B49" s="451"/>
      <c r="C49" s="451"/>
      <c r="D49" s="273"/>
      <c r="E49" s="451"/>
      <c r="F49" s="451"/>
      <c r="G49" s="440"/>
      <c r="H49" s="443"/>
      <c r="I49" s="275"/>
      <c r="J49" s="276"/>
      <c r="K49" s="148" t="str">
        <f>IFERROR(CONCATENATE(INDEX('8- Politicas de admiistracion '!$B$16:$F$53,MATCH('5-. Identificación de Riesgos'!J49,'8- Politicas de admiistracion '!$C$16:$C$54,0),1)," - ",L49),"")</f>
        <v/>
      </c>
      <c r="L49" s="277"/>
      <c r="M49" s="446"/>
      <c r="N49" s="449"/>
    </row>
    <row r="50" spans="1:14" ht="30">
      <c r="A50" s="450">
        <v>5</v>
      </c>
      <c r="B50" s="451" t="s">
        <v>312</v>
      </c>
      <c r="C50" s="451" t="s">
        <v>313</v>
      </c>
      <c r="D50" s="174" t="s">
        <v>314</v>
      </c>
      <c r="E50" s="451"/>
      <c r="F50" s="451"/>
      <c r="G50" s="440" t="e">
        <f t="shared" ref="G50" si="3">F50/E50</f>
        <v>#DIV/0!</v>
      </c>
      <c r="H50" s="441" t="e">
        <f>CONCATENATE(IF(G50&lt;='8- Politicas de admiistracion '!$D$6,'8- Politicas de admiistracion '!$B$6,IF(G50&lt;='8- Politicas de admiistracion '!$D$7,'8- Politicas de admiistracion '!$B$7,IF(G50&lt;='8- Politicas de admiistracion '!$D$8,'8- Politicas de admiistracion '!$B$8,IF(G50&lt;='8- Politicas de admiistracion '!$D$9,'8- Politicas de admiistracion '!$B$9,IF(G50&lt;='8- Politicas de admiistracion '!$D$10,'8- Politicas de admiistracion '!$B$10,"Probabilidad no valida")))))," - ",VLOOKUP(IF(G50&lt;='8- Politicas de admiistracion '!$D$6,'8- Politicas de admiistracion '!$B$6,IF(G50&lt;='8- Politicas de admiistracion '!$D$7,'8- Politicas de admiistracion '!$B$7,IF(G50&lt;='8- Politicas de admiistracion '!$D$8,'8- Politicas de admiistracion '!$B$8,IF(G50&lt;='8- Politicas de admiistracion '!$D$9,'8- Politicas de admiistracion '!$B$9,IF(G50&lt;='8- Politicas de admiistracion '!$D$10,'8- Politicas de admiistracion '!$B$10,"Probabilidad no valida"))))),'8- Politicas de admiistracion '!$B$6:$F$10,5,FALSE))</f>
        <v>#DIV/0!</v>
      </c>
      <c r="I50" s="267"/>
      <c r="J50" s="268"/>
      <c r="K50" s="143" t="str">
        <f>IFERROR(CONCATENATE(INDEX('8- Politicas de admiistracion '!$B$16:$F$53,MATCH('5-. Identificación de Riesgos'!J50,'8- Politicas de admiistracion '!$C$16:$C$54,0),1)," - ",L50),"")</f>
        <v/>
      </c>
      <c r="L50" s="269" t="str">
        <f>IFERROR(VLOOKUP(INDEX('8- Politicas de admiistracion '!$B$16:$F$53,MATCH('5-. Identificación de Riesgos'!J50,'8- Politicas de admiistracion '!$C$16:$C$54,0),1),'8- Politicas de admiistracion '!$B$16:$F$54,5,FALSE),"")</f>
        <v/>
      </c>
      <c r="M50" s="444" t="str">
        <f>IFERROR(CONCATENATE(INDEX('8- Politicas de admiistracion '!$B$16:$F$53,MATCH(ROUND(AVERAGE(L50:L59),0),'8- Politicas de admiistracion '!$F$16:$F$53,0),1)," - ",ROUND(AVERAGE(L50:L59),0)),"")</f>
        <v/>
      </c>
      <c r="N50" s="447" t="str">
        <f>IFERROR(CONCATENATE(VLOOKUP((LEFT(H50,LEN(H50)-4)&amp;LEFT(M50,LEN(M50)-4)),'9- Matriz de Calor '!$D$18:$E$42,2,0)," - ",RIGHT(H50,1)*RIGHT(M50,1)),"")</f>
        <v/>
      </c>
    </row>
    <row r="51" spans="1:14" ht="30">
      <c r="A51" s="450"/>
      <c r="B51" s="451"/>
      <c r="C51" s="451"/>
      <c r="D51" s="174" t="s">
        <v>315</v>
      </c>
      <c r="E51" s="451"/>
      <c r="F51" s="451"/>
      <c r="G51" s="440"/>
      <c r="H51" s="442"/>
      <c r="I51" s="271"/>
      <c r="J51" s="272"/>
      <c r="K51" s="145" t="str">
        <f>IFERROR(CONCATENATE(INDEX('8- Politicas de admiistracion '!$B$16:$F$53,MATCH('5-. Identificación de Riesgos'!J51,'8- Politicas de admiistracion '!$C$16:$C$54,0),1)," - ",L51),"")</f>
        <v/>
      </c>
      <c r="L51" s="156" t="str">
        <f>IFERROR(VLOOKUP(INDEX('8- Politicas de admiistracion '!$B$16:$F$53,MATCH('5-. Identificación de Riesgos'!J51,'8- Politicas de admiistracion '!$C$16:$C$54,0),1),'8- Politicas de admiistracion '!$B$16:$F$54,5,FALSE),"")</f>
        <v/>
      </c>
      <c r="M51" s="445"/>
      <c r="N51" s="448"/>
    </row>
    <row r="52" spans="1:14" ht="45.75" customHeight="1">
      <c r="A52" s="450"/>
      <c r="B52" s="451"/>
      <c r="C52" s="451"/>
      <c r="D52" s="37" t="s">
        <v>318</v>
      </c>
      <c r="E52" s="451"/>
      <c r="F52" s="451"/>
      <c r="G52" s="440"/>
      <c r="H52" s="442"/>
      <c r="I52" s="271"/>
      <c r="J52" s="272"/>
      <c r="K52" s="145" t="str">
        <f>IFERROR(CONCATENATE(INDEX('8- Politicas de admiistracion '!$B$16:$F$53,MATCH('5-. Identificación de Riesgos'!J52,'8- Politicas de admiistracion '!$C$16:$C$54,0),1)," - ",L52),"")</f>
        <v/>
      </c>
      <c r="L52" s="155"/>
      <c r="M52" s="445"/>
      <c r="N52" s="448"/>
    </row>
    <row r="53" spans="1:14">
      <c r="A53" s="450"/>
      <c r="B53" s="451"/>
      <c r="C53" s="451"/>
      <c r="D53" s="273"/>
      <c r="E53" s="451"/>
      <c r="F53" s="451"/>
      <c r="G53" s="440"/>
      <c r="H53" s="442"/>
      <c r="I53" s="271"/>
      <c r="J53" s="272"/>
      <c r="K53" s="145" t="str">
        <f>IFERROR(CONCATENATE(INDEX('8- Politicas de admiistracion '!$B$16:$F$53,MATCH('5-. Identificación de Riesgos'!J53,'8- Politicas de admiistracion '!$C$16:$C$54,0),1)," - ",L53),"")</f>
        <v/>
      </c>
      <c r="L53" s="156" t="str">
        <f>IFERROR(VLOOKUP(INDEX('8- Politicas de admiistracion '!$B$16:$F$53,MATCH('5-. Identificación de Riesgos'!J53,'8- Politicas de admiistracion '!$C$16:$C$54,0),1),'8- Politicas de admiistracion '!$B$16:$F$54,5,FALSE),"")</f>
        <v/>
      </c>
      <c r="M53" s="445"/>
      <c r="N53" s="448"/>
    </row>
    <row r="54" spans="1:14">
      <c r="A54" s="450"/>
      <c r="B54" s="451"/>
      <c r="C54" s="451"/>
      <c r="D54" s="273"/>
      <c r="E54" s="451"/>
      <c r="F54" s="451"/>
      <c r="G54" s="440"/>
      <c r="H54" s="442"/>
      <c r="I54" s="271"/>
      <c r="J54" s="272"/>
      <c r="K54" s="145" t="str">
        <f>IFERROR(CONCATENATE(INDEX('8- Politicas de admiistracion '!$B$16:$F$53,MATCH('5-. Identificación de Riesgos'!J54,'8- Politicas de admiistracion '!$C$16:$C$54,0),1)," - ",L54),"")</f>
        <v/>
      </c>
      <c r="L54" s="155"/>
      <c r="M54" s="445"/>
      <c r="N54" s="448"/>
    </row>
    <row r="55" spans="1:14">
      <c r="A55" s="450"/>
      <c r="B55" s="451"/>
      <c r="C55" s="451"/>
      <c r="D55" s="273"/>
      <c r="E55" s="451"/>
      <c r="F55" s="451"/>
      <c r="G55" s="440"/>
      <c r="H55" s="442"/>
      <c r="I55" s="271"/>
      <c r="J55" s="272"/>
      <c r="K55" s="145" t="str">
        <f>IFERROR(CONCATENATE(INDEX('8- Politicas de admiistracion '!$B$16:$F$53,MATCH('5-. Identificación de Riesgos'!J55,'8- Politicas de admiistracion '!$C$16:$C$54,0),1)," - ",L55),"")</f>
        <v/>
      </c>
      <c r="L55" s="156" t="str">
        <f>IFERROR(VLOOKUP(INDEX('8- Politicas de admiistracion '!$B$16:$F$53,MATCH('5-. Identificación de Riesgos'!J55,'8- Politicas de admiistracion '!$C$16:$C$54,0),1),'8- Politicas de admiistracion '!$B$16:$F$54,5,FALSE),"")</f>
        <v/>
      </c>
      <c r="M55" s="445"/>
      <c r="N55" s="448"/>
    </row>
    <row r="56" spans="1:14">
      <c r="A56" s="450"/>
      <c r="B56" s="451"/>
      <c r="C56" s="451"/>
      <c r="D56" s="273"/>
      <c r="E56" s="451"/>
      <c r="F56" s="451"/>
      <c r="G56" s="440"/>
      <c r="H56" s="442"/>
      <c r="I56" s="271"/>
      <c r="J56" s="272"/>
      <c r="K56" s="145" t="str">
        <f>IFERROR(CONCATENATE(INDEX('8- Politicas de admiistracion '!$B$16:$F$53,MATCH('5-. Identificación de Riesgos'!J56,'8- Politicas de admiistracion '!$C$16:$C$54,0),1)," - ",L56),"")</f>
        <v/>
      </c>
      <c r="L56" s="155"/>
      <c r="M56" s="445"/>
      <c r="N56" s="448"/>
    </row>
    <row r="57" spans="1:14">
      <c r="A57" s="450"/>
      <c r="B57" s="451"/>
      <c r="C57" s="451"/>
      <c r="D57" s="273"/>
      <c r="E57" s="451"/>
      <c r="F57" s="451"/>
      <c r="G57" s="440"/>
      <c r="H57" s="442"/>
      <c r="I57" s="271"/>
      <c r="J57" s="272"/>
      <c r="K57" s="145" t="str">
        <f>IFERROR(CONCATENATE(INDEX('8- Politicas de admiistracion '!$B$16:$F$53,MATCH('5-. Identificación de Riesgos'!J57,'8- Politicas de admiistracion '!$C$16:$C$54,0),1)," - ",L57),"")</f>
        <v/>
      </c>
      <c r="L57" s="274"/>
      <c r="M57" s="445"/>
      <c r="N57" s="448"/>
    </row>
    <row r="58" spans="1:14">
      <c r="A58" s="450"/>
      <c r="B58" s="451"/>
      <c r="C58" s="451"/>
      <c r="D58" s="273"/>
      <c r="E58" s="451"/>
      <c r="F58" s="451"/>
      <c r="G58" s="440"/>
      <c r="H58" s="442"/>
      <c r="I58" s="271"/>
      <c r="J58" s="272"/>
      <c r="K58" s="145" t="str">
        <f>IFERROR(CONCATENATE(INDEX('8- Politicas de admiistracion '!$B$16:$F$53,MATCH('5-. Identificación de Riesgos'!J58,'8- Politicas de admiistracion '!$C$16:$C$54,0),1)," - ",L58),"")</f>
        <v/>
      </c>
      <c r="L58" s="155"/>
      <c r="M58" s="445"/>
      <c r="N58" s="448"/>
    </row>
    <row r="59" spans="1:14">
      <c r="A59" s="450"/>
      <c r="B59" s="451"/>
      <c r="C59" s="451"/>
      <c r="D59" s="273"/>
      <c r="E59" s="451"/>
      <c r="F59" s="451"/>
      <c r="G59" s="440"/>
      <c r="H59" s="443"/>
      <c r="I59" s="275"/>
      <c r="J59" s="276"/>
      <c r="K59" s="148" t="str">
        <f>IFERROR(CONCATENATE(INDEX('8- Politicas de admiistracion '!$B$16:$F$53,MATCH('5-. Identificación de Riesgos'!J59,'8- Politicas de admiistracion '!$C$16:$C$54,0),1)," - ",L59),"")</f>
        <v/>
      </c>
      <c r="L59" s="277"/>
      <c r="M59" s="446"/>
      <c r="N59" s="449"/>
    </row>
  </sheetData>
  <mergeCells count="74">
    <mergeCell ref="G50:G59"/>
    <mergeCell ref="H50:H59"/>
    <mergeCell ref="M50:M59"/>
    <mergeCell ref="N50:N59"/>
    <mergeCell ref="A50:A59"/>
    <mergeCell ref="B50:B59"/>
    <mergeCell ref="C50:C59"/>
    <mergeCell ref="E50:E59"/>
    <mergeCell ref="F50:F59"/>
    <mergeCell ref="R30:W39"/>
    <mergeCell ref="N30:N39"/>
    <mergeCell ref="O30:O39"/>
    <mergeCell ref="M30:M39"/>
    <mergeCell ref="O10:O19"/>
    <mergeCell ref="I18:I19"/>
    <mergeCell ref="J18:J19"/>
    <mergeCell ref="N10:N19"/>
    <mergeCell ref="M10:M19"/>
    <mergeCell ref="L18:L19"/>
    <mergeCell ref="A1:C2"/>
    <mergeCell ref="A4:C4"/>
    <mergeCell ref="A8:A9"/>
    <mergeCell ref="B8:B9"/>
    <mergeCell ref="E8:E9"/>
    <mergeCell ref="D4:O4"/>
    <mergeCell ref="D5:O5"/>
    <mergeCell ref="O8:O9"/>
    <mergeCell ref="N8:N9"/>
    <mergeCell ref="N7:O7"/>
    <mergeCell ref="K8:K9"/>
    <mergeCell ref="M8:M9"/>
    <mergeCell ref="L8:L9"/>
    <mergeCell ref="I8:I9"/>
    <mergeCell ref="I7:M7"/>
    <mergeCell ref="F8:F9"/>
    <mergeCell ref="A5:C5"/>
    <mergeCell ref="A6:C6"/>
    <mergeCell ref="H10:H19"/>
    <mergeCell ref="E10:E19"/>
    <mergeCell ref="F10:F19"/>
    <mergeCell ref="G10:G19"/>
    <mergeCell ref="A10:A19"/>
    <mergeCell ref="C10:C19"/>
    <mergeCell ref="B10:B19"/>
    <mergeCell ref="G8:G9"/>
    <mergeCell ref="H8:H9"/>
    <mergeCell ref="E7:H7"/>
    <mergeCell ref="D7:D9"/>
    <mergeCell ref="A20:A29"/>
    <mergeCell ref="B20:B29"/>
    <mergeCell ref="C20:C29"/>
    <mergeCell ref="E20:E29"/>
    <mergeCell ref="F20:F29"/>
    <mergeCell ref="G30:G39"/>
    <mergeCell ref="H30:H39"/>
    <mergeCell ref="A30:A39"/>
    <mergeCell ref="B30:B39"/>
    <mergeCell ref="C30:C39"/>
    <mergeCell ref="E30:E39"/>
    <mergeCell ref="F30:F39"/>
    <mergeCell ref="G20:G29"/>
    <mergeCell ref="H20:H29"/>
    <mergeCell ref="M20:M29"/>
    <mergeCell ref="N20:N29"/>
    <mergeCell ref="O20:O29"/>
    <mergeCell ref="G40:G49"/>
    <mergeCell ref="H40:H49"/>
    <mergeCell ref="M40:M49"/>
    <mergeCell ref="N40:N49"/>
    <mergeCell ref="A40:A49"/>
    <mergeCell ref="B40:B49"/>
    <mergeCell ref="C40:C49"/>
    <mergeCell ref="E40:E49"/>
    <mergeCell ref="F40:F49"/>
  </mergeCells>
  <conditionalFormatting sqref="D10:D13">
    <cfRule type="containsText" dxfId="767" priority="85" operator="containsText" text="3- Moderado">
      <formula>NOT(ISERROR(SEARCH("3- Moderado",D10)))</formula>
    </cfRule>
    <cfRule type="containsText" dxfId="766" priority="86" operator="containsText" text="6- Moderado">
      <formula>NOT(ISERROR(SEARCH("6- Moderado",D10)))</formula>
    </cfRule>
    <cfRule type="containsText" dxfId="765" priority="87" operator="containsText" text="4- Moderado">
      <formula>NOT(ISERROR(SEARCH("4- Moderado",D10)))</formula>
    </cfRule>
    <cfRule type="containsText" dxfId="764" priority="88" operator="containsText" text="3- Bajo">
      <formula>NOT(ISERROR(SEARCH("3- Bajo",D10)))</formula>
    </cfRule>
    <cfRule type="containsText" dxfId="763" priority="89" operator="containsText" text="4- Bajo">
      <formula>NOT(ISERROR(SEARCH("4- Bajo",D10)))</formula>
    </cfRule>
    <cfRule type="containsText" dxfId="762" priority="90" operator="containsText" text="1- Bajo">
      <formula>NOT(ISERROR(SEARCH("1- Bajo",D10)))</formula>
    </cfRule>
  </conditionalFormatting>
  <conditionalFormatting sqref="D23:D24">
    <cfRule type="containsText" dxfId="761" priority="37" operator="containsText" text="3- Moderado">
      <formula>NOT(ISERROR(SEARCH("3- Moderado",D23)))</formula>
    </cfRule>
    <cfRule type="containsText" dxfId="760" priority="38" operator="containsText" text="6- Moderado">
      <formula>NOT(ISERROR(SEARCH("6- Moderado",D23)))</formula>
    </cfRule>
    <cfRule type="containsText" dxfId="759" priority="39" operator="containsText" text="4- Moderado">
      <formula>NOT(ISERROR(SEARCH("4- Moderado",D23)))</formula>
    </cfRule>
    <cfRule type="containsText" dxfId="758" priority="40" operator="containsText" text="3- Bajo">
      <formula>NOT(ISERROR(SEARCH("3- Bajo",D23)))</formula>
    </cfRule>
    <cfRule type="containsText" dxfId="757" priority="41" operator="containsText" text="4- Bajo">
      <formula>NOT(ISERROR(SEARCH("4- Bajo",D23)))</formula>
    </cfRule>
    <cfRule type="containsText" dxfId="756" priority="42" operator="containsText" text="1- Bajo">
      <formula>NOT(ISERROR(SEARCH("1- Bajo",D23)))</formula>
    </cfRule>
  </conditionalFormatting>
  <conditionalFormatting sqref="H10">
    <cfRule type="containsText" dxfId="755" priority="756" operator="containsText" text="Muy Baja">
      <formula>NOT(ISERROR(SEARCH("Muy Baja",H10)))</formula>
    </cfRule>
    <cfRule type="containsText" dxfId="754" priority="757" operator="containsText" text="Baja">
      <formula>NOT(ISERROR(SEARCH("Baja",H10)))</formula>
    </cfRule>
    <cfRule type="containsText" dxfId="753" priority="758" operator="containsText" text="Muy Alta">
      <formula>NOT(ISERROR(SEARCH("Muy Alta",H10)))</formula>
    </cfRule>
    <cfRule type="containsText" dxfId="752" priority="760" operator="containsText" text="Alta">
      <formula>NOT(ISERROR(SEARCH("Alta",H10)))</formula>
    </cfRule>
    <cfRule type="containsText" dxfId="751" priority="761" operator="containsText" text="Media">
      <formula>NOT(ISERROR(SEARCH("Media",H10)))</formula>
    </cfRule>
    <cfRule type="containsText" dxfId="750" priority="762" operator="containsText" text="Media">
      <formula>NOT(ISERROR(SEARCH("Media",H10)))</formula>
    </cfRule>
    <cfRule type="containsText" dxfId="749" priority="763" operator="containsText" text="Media">
      <formula>NOT(ISERROR(SEARCH("Media",H10)))</formula>
    </cfRule>
    <cfRule type="containsText" dxfId="748" priority="764" operator="containsText" text="Muy Baja">
      <formula>NOT(ISERROR(SEARCH("Muy Baja",H10)))</formula>
    </cfRule>
    <cfRule type="containsText" dxfId="747" priority="765" operator="containsText" text="Baja">
      <formula>NOT(ISERROR(SEARCH("Baja",H10)))</formula>
    </cfRule>
    <cfRule type="containsText" dxfId="746" priority="766" operator="containsText" text="Muy Baja">
      <formula>NOT(ISERROR(SEARCH("Muy Baja",H10)))</formula>
    </cfRule>
    <cfRule type="containsText" dxfId="745" priority="767" operator="containsText" text="Muy Baja">
      <formula>NOT(ISERROR(SEARCH("Muy Baja",H10)))</formula>
    </cfRule>
    <cfRule type="containsText" dxfId="744" priority="768" operator="containsText" text="Muy Baja">
      <formula>NOT(ISERROR(SEARCH("Muy Baja",H10)))</formula>
    </cfRule>
    <cfRule type="containsText" dxfId="743" priority="769" operator="containsText" text="Muy Baja'Tabla probabilidad'!">
      <formula>NOT(ISERROR(SEARCH("Muy Baja'Tabla probabilidad'!",H10)))</formula>
    </cfRule>
    <cfRule type="containsText" dxfId="742" priority="770" operator="containsText" text="Muy bajo">
      <formula>NOT(ISERROR(SEARCH("Muy bajo",H10)))</formula>
    </cfRule>
    <cfRule type="containsText" dxfId="741" priority="771" operator="containsText" text="Alta">
      <formula>NOT(ISERROR(SEARCH("Alta",H10)))</formula>
    </cfRule>
    <cfRule type="containsText" dxfId="740" priority="772" operator="containsText" text="Media">
      <formula>NOT(ISERROR(SEARCH("Media",H10)))</formula>
    </cfRule>
    <cfRule type="containsText" dxfId="739" priority="773" operator="containsText" text="Baja">
      <formula>NOT(ISERROR(SEARCH("Baja",H10)))</formula>
    </cfRule>
    <cfRule type="containsText" dxfId="738" priority="774" operator="containsText" text="Muy baja">
      <formula>NOT(ISERROR(SEARCH("Muy baja",H10)))</formula>
    </cfRule>
    <cfRule type="cellIs" dxfId="737" priority="777" operator="between">
      <formula>1</formula>
      <formula>2</formula>
    </cfRule>
    <cfRule type="cellIs" dxfId="736" priority="778" operator="between">
      <formula>0</formula>
      <formula>2</formula>
    </cfRule>
  </conditionalFormatting>
  <conditionalFormatting sqref="H20">
    <cfRule type="containsText" dxfId="735" priority="149" operator="containsText" text="Muy Baja">
      <formula>NOT(ISERROR(SEARCH("Muy Baja",H20)))</formula>
    </cfRule>
    <cfRule type="containsText" dxfId="734" priority="150" operator="containsText" text="Baja">
      <formula>NOT(ISERROR(SEARCH("Baja",H20)))</formula>
    </cfRule>
    <cfRule type="containsText" dxfId="733" priority="151" operator="containsText" text="Muy Alta">
      <formula>NOT(ISERROR(SEARCH("Muy Alta",H20)))</formula>
    </cfRule>
    <cfRule type="containsText" dxfId="732" priority="153" operator="containsText" text="Alta">
      <formula>NOT(ISERROR(SEARCH("Alta",H20)))</formula>
    </cfRule>
    <cfRule type="containsText" dxfId="731" priority="154" operator="containsText" text="Media">
      <formula>NOT(ISERROR(SEARCH("Media",H20)))</formula>
    </cfRule>
    <cfRule type="containsText" dxfId="730" priority="155" operator="containsText" text="Media">
      <formula>NOT(ISERROR(SEARCH("Media",H20)))</formula>
    </cfRule>
    <cfRule type="containsText" dxfId="729" priority="156" operator="containsText" text="Media">
      <formula>NOT(ISERROR(SEARCH("Media",H20)))</formula>
    </cfRule>
    <cfRule type="containsText" dxfId="728" priority="157" operator="containsText" text="Muy Baja">
      <formula>NOT(ISERROR(SEARCH("Muy Baja",H20)))</formula>
    </cfRule>
    <cfRule type="containsText" dxfId="727" priority="158" operator="containsText" text="Baja">
      <formula>NOT(ISERROR(SEARCH("Baja",H20)))</formula>
    </cfRule>
    <cfRule type="containsText" dxfId="726" priority="159" operator="containsText" text="Muy Baja">
      <formula>NOT(ISERROR(SEARCH("Muy Baja",H20)))</formula>
    </cfRule>
    <cfRule type="containsText" dxfId="725" priority="160" operator="containsText" text="Muy Baja">
      <formula>NOT(ISERROR(SEARCH("Muy Baja",H20)))</formula>
    </cfRule>
    <cfRule type="containsText" dxfId="724" priority="161" operator="containsText" text="Muy Baja">
      <formula>NOT(ISERROR(SEARCH("Muy Baja",H20)))</formula>
    </cfRule>
    <cfRule type="containsText" dxfId="723" priority="162" operator="containsText" text="Muy Baja'Tabla probabilidad'!">
      <formula>NOT(ISERROR(SEARCH("Muy Baja'Tabla probabilidad'!",H20)))</formula>
    </cfRule>
    <cfRule type="containsText" dxfId="722" priority="163" operator="containsText" text="Muy bajo">
      <formula>NOT(ISERROR(SEARCH("Muy bajo",H20)))</formula>
    </cfRule>
    <cfRule type="containsText" dxfId="721" priority="164" operator="containsText" text="Alta">
      <formula>NOT(ISERROR(SEARCH("Alta",H20)))</formula>
    </cfRule>
    <cfRule type="containsText" dxfId="720" priority="165" operator="containsText" text="Media">
      <formula>NOT(ISERROR(SEARCH("Media",H20)))</formula>
    </cfRule>
    <cfRule type="containsText" dxfId="719" priority="166" operator="containsText" text="Baja">
      <formula>NOT(ISERROR(SEARCH("Baja",H20)))</formula>
    </cfRule>
    <cfRule type="containsText" dxfId="718" priority="167" operator="containsText" text="Muy baja">
      <formula>NOT(ISERROR(SEARCH("Muy baja",H20)))</formula>
    </cfRule>
    <cfRule type="cellIs" dxfId="717" priority="170" operator="between">
      <formula>1</formula>
      <formula>2</formula>
    </cfRule>
    <cfRule type="cellIs" dxfId="716" priority="171" operator="between">
      <formula>0</formula>
      <formula>2</formula>
    </cfRule>
  </conditionalFormatting>
  <conditionalFormatting sqref="H30 H40">
    <cfRule type="containsText" dxfId="715" priority="285" operator="containsText" text="Muy Baja">
      <formula>NOT(ISERROR(SEARCH("Muy Baja",H30)))</formula>
    </cfRule>
    <cfRule type="containsText" dxfId="714" priority="286" operator="containsText" text="Baja">
      <formula>NOT(ISERROR(SEARCH("Baja",H30)))</formula>
    </cfRule>
    <cfRule type="containsText" dxfId="713" priority="287" operator="containsText" text="Muy Alta">
      <formula>NOT(ISERROR(SEARCH("Muy Alta",H30)))</formula>
    </cfRule>
    <cfRule type="containsText" dxfId="712" priority="289" operator="containsText" text="Alta">
      <formula>NOT(ISERROR(SEARCH("Alta",H30)))</formula>
    </cfRule>
    <cfRule type="containsText" dxfId="711" priority="290" operator="containsText" text="Media">
      <formula>NOT(ISERROR(SEARCH("Media",H30)))</formula>
    </cfRule>
    <cfRule type="containsText" dxfId="710" priority="291" operator="containsText" text="Media">
      <formula>NOT(ISERROR(SEARCH("Media",H30)))</formula>
    </cfRule>
    <cfRule type="containsText" dxfId="709" priority="292" operator="containsText" text="Media">
      <formula>NOT(ISERROR(SEARCH("Media",H30)))</formula>
    </cfRule>
    <cfRule type="containsText" dxfId="708" priority="293" operator="containsText" text="Muy Baja">
      <formula>NOT(ISERROR(SEARCH("Muy Baja",H30)))</formula>
    </cfRule>
    <cfRule type="containsText" dxfId="707" priority="294" operator="containsText" text="Baja">
      <formula>NOT(ISERROR(SEARCH("Baja",H30)))</formula>
    </cfRule>
    <cfRule type="containsText" dxfId="706" priority="295" operator="containsText" text="Muy Baja">
      <formula>NOT(ISERROR(SEARCH("Muy Baja",H30)))</formula>
    </cfRule>
    <cfRule type="containsText" dxfId="705" priority="296" operator="containsText" text="Muy Baja">
      <formula>NOT(ISERROR(SEARCH("Muy Baja",H30)))</formula>
    </cfRule>
    <cfRule type="containsText" dxfId="704" priority="297" operator="containsText" text="Muy Baja">
      <formula>NOT(ISERROR(SEARCH("Muy Baja",H30)))</formula>
    </cfRule>
    <cfRule type="containsText" dxfId="703" priority="298" operator="containsText" text="Muy Baja'Tabla probabilidad'!">
      <formula>NOT(ISERROR(SEARCH("Muy Baja'Tabla probabilidad'!",H30)))</formula>
    </cfRule>
    <cfRule type="containsText" dxfId="702" priority="299" operator="containsText" text="Muy bajo">
      <formula>NOT(ISERROR(SEARCH("Muy bajo",H30)))</formula>
    </cfRule>
    <cfRule type="containsText" dxfId="701" priority="300" operator="containsText" text="Alta">
      <formula>NOT(ISERROR(SEARCH("Alta",H30)))</formula>
    </cfRule>
    <cfRule type="containsText" dxfId="700" priority="301" operator="containsText" text="Media">
      <formula>NOT(ISERROR(SEARCH("Media",H30)))</formula>
    </cfRule>
    <cfRule type="containsText" dxfId="699" priority="302" operator="containsText" text="Baja">
      <formula>NOT(ISERROR(SEARCH("Baja",H30)))</formula>
    </cfRule>
    <cfRule type="containsText" dxfId="698" priority="303" operator="containsText" text="Muy baja">
      <formula>NOT(ISERROR(SEARCH("Muy baja",H30)))</formula>
    </cfRule>
    <cfRule type="cellIs" dxfId="697" priority="304" operator="between">
      <formula>1</formula>
      <formula>2</formula>
    </cfRule>
    <cfRule type="cellIs" dxfId="696" priority="305" operator="between">
      <formula>0</formula>
      <formula>2</formula>
    </cfRule>
  </conditionalFormatting>
  <conditionalFormatting sqref="M10 K10:K49">
    <cfRule type="containsText" dxfId="695" priority="750" operator="containsText" text="Catastrófico">
      <formula>NOT(ISERROR(SEARCH("Catastrófico",K10)))</formula>
    </cfRule>
    <cfRule type="containsText" dxfId="694" priority="751" operator="containsText" text="Mayor">
      <formula>NOT(ISERROR(SEARCH("Mayor",K10)))</formula>
    </cfRule>
    <cfRule type="containsText" dxfId="693" priority="752" operator="containsText" text="Alta">
      <formula>NOT(ISERROR(SEARCH("Alta",K10)))</formula>
    </cfRule>
    <cfRule type="containsText" dxfId="692" priority="753" operator="containsText" text="Moderado">
      <formula>NOT(ISERROR(SEARCH("Moderado",K10)))</formula>
    </cfRule>
    <cfRule type="containsText" dxfId="691" priority="754" operator="containsText" text="Menor">
      <formula>NOT(ISERROR(SEARCH("Menor",K10)))</formula>
    </cfRule>
    <cfRule type="containsText" dxfId="690" priority="755" operator="containsText" text="Leve">
      <formula>NOT(ISERROR(SEARCH("Leve",K10)))</formula>
    </cfRule>
  </conditionalFormatting>
  <conditionalFormatting sqref="M20">
    <cfRule type="containsText" dxfId="689" priority="143" operator="containsText" text="Catastrófico">
      <formula>NOT(ISERROR(SEARCH("Catastrófico",M20)))</formula>
    </cfRule>
    <cfRule type="containsText" dxfId="688" priority="144" operator="containsText" text="Mayor">
      <formula>NOT(ISERROR(SEARCH("Mayor",M20)))</formula>
    </cfRule>
    <cfRule type="containsText" dxfId="687" priority="145" operator="containsText" text="Alta">
      <formula>NOT(ISERROR(SEARCH("Alta",M20)))</formula>
    </cfRule>
    <cfRule type="containsText" dxfId="686" priority="146" operator="containsText" text="Moderado">
      <formula>NOT(ISERROR(SEARCH("Moderado",M20)))</formula>
    </cfRule>
    <cfRule type="containsText" dxfId="685" priority="147" operator="containsText" text="Menor">
      <formula>NOT(ISERROR(SEARCH("Menor",M20)))</formula>
    </cfRule>
    <cfRule type="containsText" dxfId="684" priority="148" operator="containsText" text="Leve">
      <formula>NOT(ISERROR(SEARCH("Leve",M20)))</formula>
    </cfRule>
  </conditionalFormatting>
  <conditionalFormatting sqref="M30 M40">
    <cfRule type="containsText" dxfId="683" priority="176" operator="containsText" text="Catastrófico">
      <formula>NOT(ISERROR(SEARCH("Catastrófico",M30)))</formula>
    </cfRule>
    <cfRule type="containsText" dxfId="682" priority="177" operator="containsText" text="Mayor">
      <formula>NOT(ISERROR(SEARCH("Mayor",M30)))</formula>
    </cfRule>
    <cfRule type="containsText" dxfId="681" priority="178" operator="containsText" text="Alta">
      <formula>NOT(ISERROR(SEARCH("Alta",M30)))</formula>
    </cfRule>
    <cfRule type="containsText" dxfId="680" priority="179" operator="containsText" text="Moderado">
      <formula>NOT(ISERROR(SEARCH("Moderado",M30)))</formula>
    </cfRule>
    <cfRule type="containsText" dxfId="679" priority="180" operator="containsText" text="Menor">
      <formula>NOT(ISERROR(SEARCH("Menor",M30)))</formula>
    </cfRule>
    <cfRule type="containsText" dxfId="678" priority="181" operator="containsText" text="Leve">
      <formula>NOT(ISERROR(SEARCH("Leve",M30)))</formula>
    </cfRule>
  </conditionalFormatting>
  <conditionalFormatting sqref="N20">
    <cfRule type="containsText" dxfId="677" priority="172" operator="containsText" text="Extremo">
      <formula>NOT(ISERROR(SEARCH("Extremo",N20)))</formula>
    </cfRule>
    <cfRule type="containsText" dxfId="676" priority="173" operator="containsText" text="Alto">
      <formula>NOT(ISERROR(SEARCH("Alto",N20)))</formula>
    </cfRule>
    <cfRule type="containsText" dxfId="675" priority="174" operator="containsText" text="Bajo">
      <formula>NOT(ISERROR(SEARCH("Bajo",N20)))</formula>
    </cfRule>
    <cfRule type="containsText" dxfId="674" priority="175" operator="containsText" text="Moderado">
      <formula>NOT(ISERROR(SEARCH("Moderado",N20)))</formula>
    </cfRule>
  </conditionalFormatting>
  <conditionalFormatting sqref="N8:O8">
    <cfRule type="containsText" dxfId="673" priority="732" operator="containsText" text="3- Moderado">
      <formula>NOT(ISERROR(SEARCH("3- Moderado",N8)))</formula>
    </cfRule>
    <cfRule type="containsText" dxfId="672" priority="733" operator="containsText" text="6- Moderado">
      <formula>NOT(ISERROR(SEARCH("6- Moderado",N8)))</formula>
    </cfRule>
    <cfRule type="containsText" dxfId="671" priority="734" operator="containsText" text="4- Moderado">
      <formula>NOT(ISERROR(SEARCH("4- Moderado",N8)))</formula>
    </cfRule>
    <cfRule type="containsText" dxfId="670" priority="735" operator="containsText" text="3- Bajo">
      <formula>NOT(ISERROR(SEARCH("3- Bajo",N8)))</formula>
    </cfRule>
    <cfRule type="containsText" dxfId="669" priority="736" operator="containsText" text="4- Bajo">
      <formula>NOT(ISERROR(SEARCH("4- Bajo",N8)))</formula>
    </cfRule>
    <cfRule type="containsText" dxfId="668" priority="737" operator="containsText" text="1- Bajo">
      <formula>NOT(ISERROR(SEARCH("1- Bajo",N8)))</formula>
    </cfRule>
  </conditionalFormatting>
  <conditionalFormatting sqref="N10:O10">
    <cfRule type="containsText" dxfId="667" priority="1337" operator="containsText" text="Extremo">
      <formula>NOT(ISERROR(SEARCH("Extremo",N10)))</formula>
    </cfRule>
    <cfRule type="containsText" dxfId="666" priority="1338" operator="containsText" text="Alto">
      <formula>NOT(ISERROR(SEARCH("Alto",N10)))</formula>
    </cfRule>
    <cfRule type="containsText" dxfId="665" priority="1339" operator="containsText" text="Bajo">
      <formula>NOT(ISERROR(SEARCH("Bajo",N10)))</formula>
    </cfRule>
    <cfRule type="containsText" dxfId="664" priority="1340" operator="containsText" text="Moderado">
      <formula>NOT(ISERROR(SEARCH("Moderado",N10)))</formula>
    </cfRule>
  </conditionalFormatting>
  <conditionalFormatting sqref="N30:O30 N40">
    <cfRule type="containsText" dxfId="663" priority="115" operator="containsText" text="Extremo">
      <formula>NOT(ISERROR(SEARCH("Extremo",N30)))</formula>
    </cfRule>
    <cfRule type="containsText" dxfId="662" priority="116" operator="containsText" text="Alto">
      <formula>NOT(ISERROR(SEARCH("Alto",N30)))</formula>
    </cfRule>
    <cfRule type="containsText" dxfId="661" priority="117" operator="containsText" text="Bajo">
      <formula>NOT(ISERROR(SEARCH("Bajo",N30)))</formula>
    </cfRule>
    <cfRule type="containsText" dxfId="660" priority="118" operator="containsText" text="Moderado">
      <formula>NOT(ISERROR(SEARCH("Moderado",N30)))</formula>
    </cfRule>
  </conditionalFormatting>
  <conditionalFormatting sqref="H50">
    <cfRule type="containsText" dxfId="659" priority="11" operator="containsText" text="Muy Baja">
      <formula>NOT(ISERROR(SEARCH("Muy Baja",H50)))</formula>
    </cfRule>
    <cfRule type="containsText" dxfId="658" priority="12" operator="containsText" text="Baja">
      <formula>NOT(ISERROR(SEARCH("Baja",H50)))</formula>
    </cfRule>
    <cfRule type="containsText" dxfId="657" priority="13" operator="containsText" text="Muy Alta">
      <formula>NOT(ISERROR(SEARCH("Muy Alta",H50)))</formula>
    </cfRule>
    <cfRule type="containsText" dxfId="656" priority="14" operator="containsText" text="Alta">
      <formula>NOT(ISERROR(SEARCH("Alta",H50)))</formula>
    </cfRule>
    <cfRule type="containsText" dxfId="655" priority="15" operator="containsText" text="Media">
      <formula>NOT(ISERROR(SEARCH("Media",H50)))</formula>
    </cfRule>
    <cfRule type="containsText" dxfId="654" priority="16" operator="containsText" text="Media">
      <formula>NOT(ISERROR(SEARCH("Media",H50)))</formula>
    </cfRule>
    <cfRule type="containsText" dxfId="653" priority="17" operator="containsText" text="Media">
      <formula>NOT(ISERROR(SEARCH("Media",H50)))</formula>
    </cfRule>
    <cfRule type="containsText" dxfId="652" priority="18" operator="containsText" text="Muy Baja">
      <formula>NOT(ISERROR(SEARCH("Muy Baja",H50)))</formula>
    </cfRule>
    <cfRule type="containsText" dxfId="651" priority="19" operator="containsText" text="Baja">
      <formula>NOT(ISERROR(SEARCH("Baja",H50)))</formula>
    </cfRule>
    <cfRule type="containsText" dxfId="650" priority="20" operator="containsText" text="Muy Baja">
      <formula>NOT(ISERROR(SEARCH("Muy Baja",H50)))</formula>
    </cfRule>
    <cfRule type="containsText" dxfId="649" priority="21" operator="containsText" text="Muy Baja">
      <formula>NOT(ISERROR(SEARCH("Muy Baja",H50)))</formula>
    </cfRule>
    <cfRule type="containsText" dxfId="648" priority="22" operator="containsText" text="Muy Baja">
      <formula>NOT(ISERROR(SEARCH("Muy Baja",H50)))</formula>
    </cfRule>
    <cfRule type="containsText" dxfId="647" priority="23" operator="containsText" text="Muy Baja'Tabla probabilidad'!">
      <formula>NOT(ISERROR(SEARCH("Muy Baja'Tabla probabilidad'!",H50)))</formula>
    </cfRule>
    <cfRule type="containsText" dxfId="646" priority="24" operator="containsText" text="Muy bajo">
      <formula>NOT(ISERROR(SEARCH("Muy bajo",H50)))</formula>
    </cfRule>
    <cfRule type="containsText" dxfId="645" priority="25" operator="containsText" text="Alta">
      <formula>NOT(ISERROR(SEARCH("Alta",H50)))</formula>
    </cfRule>
    <cfRule type="containsText" dxfId="644" priority="26" operator="containsText" text="Media">
      <formula>NOT(ISERROR(SEARCH("Media",H50)))</formula>
    </cfRule>
    <cfRule type="containsText" dxfId="643" priority="27" operator="containsText" text="Baja">
      <formula>NOT(ISERROR(SEARCH("Baja",H50)))</formula>
    </cfRule>
    <cfRule type="containsText" dxfId="642" priority="28" operator="containsText" text="Muy baja">
      <formula>NOT(ISERROR(SEARCH("Muy baja",H50)))</formula>
    </cfRule>
    <cfRule type="cellIs" dxfId="641" priority="29" operator="between">
      <formula>1</formula>
      <formula>2</formula>
    </cfRule>
    <cfRule type="cellIs" dxfId="640" priority="30" operator="between">
      <formula>0</formula>
      <formula>2</formula>
    </cfRule>
  </conditionalFormatting>
  <conditionalFormatting sqref="K50:K59">
    <cfRule type="containsText" dxfId="639" priority="31" operator="containsText" text="Catastrófico">
      <formula>NOT(ISERROR(SEARCH("Catastrófico",K50)))</formula>
    </cfRule>
    <cfRule type="containsText" dxfId="638" priority="32" operator="containsText" text="Mayor">
      <formula>NOT(ISERROR(SEARCH("Mayor",K50)))</formula>
    </cfRule>
    <cfRule type="containsText" dxfId="637" priority="33" operator="containsText" text="Alta">
      <formula>NOT(ISERROR(SEARCH("Alta",K50)))</formula>
    </cfRule>
    <cfRule type="containsText" dxfId="636" priority="34" operator="containsText" text="Moderado">
      <formula>NOT(ISERROR(SEARCH("Moderado",K50)))</formula>
    </cfRule>
    <cfRule type="containsText" dxfId="635" priority="35" operator="containsText" text="Menor">
      <formula>NOT(ISERROR(SEARCH("Menor",K50)))</formula>
    </cfRule>
    <cfRule type="containsText" dxfId="634" priority="36" operator="containsText" text="Leve">
      <formula>NOT(ISERROR(SEARCH("Leve",K50)))</formula>
    </cfRule>
  </conditionalFormatting>
  <conditionalFormatting sqref="M50">
    <cfRule type="containsText" dxfId="633" priority="5" operator="containsText" text="Catastrófico">
      <formula>NOT(ISERROR(SEARCH("Catastrófico",M50)))</formula>
    </cfRule>
    <cfRule type="containsText" dxfId="632" priority="6" operator="containsText" text="Mayor">
      <formula>NOT(ISERROR(SEARCH("Mayor",M50)))</formula>
    </cfRule>
    <cfRule type="containsText" dxfId="631" priority="7" operator="containsText" text="Alta">
      <formula>NOT(ISERROR(SEARCH("Alta",M50)))</formula>
    </cfRule>
    <cfRule type="containsText" dxfId="630" priority="8" operator="containsText" text="Moderado">
      <formula>NOT(ISERROR(SEARCH("Moderado",M50)))</formula>
    </cfRule>
    <cfRule type="containsText" dxfId="629" priority="9" operator="containsText" text="Menor">
      <formula>NOT(ISERROR(SEARCH("Menor",M50)))</formula>
    </cfRule>
    <cfRule type="containsText" dxfId="628" priority="10" operator="containsText" text="Leve">
      <formula>NOT(ISERROR(SEARCH("Leve",M50)))</formula>
    </cfRule>
  </conditionalFormatting>
  <conditionalFormatting sqref="N50">
    <cfRule type="containsText" dxfId="627" priority="1" operator="containsText" text="Extremo">
      <formula>NOT(ISERROR(SEARCH("Extremo",N50)))</formula>
    </cfRule>
    <cfRule type="containsText" dxfId="626" priority="2" operator="containsText" text="Alto">
      <formula>NOT(ISERROR(SEARCH("Alto",N50)))</formula>
    </cfRule>
    <cfRule type="containsText" dxfId="625" priority="3" operator="containsText" text="Bajo">
      <formula>NOT(ISERROR(SEARCH("Bajo",N50)))</formula>
    </cfRule>
    <cfRule type="containsText" dxfId="624" priority="4" operator="containsText" text="Moderado">
      <formula>NOT(ISERROR(SEARCH("Moderado",N50)))</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75" operator="containsText" id="{D4158494-FAE5-4853-A580-52567E2FD023}">
            <xm:f>NOT(ISERROR(SEARCH('8- Politicas de admiistracion '!$B$5,H10)))</xm:f>
            <xm:f>'8- Politicas de admiistracion '!$B$5</xm:f>
            <x14:dxf>
              <font>
                <color rgb="FF006100"/>
              </font>
              <fill>
                <patternFill>
                  <bgColor rgb="FFC6EFCE"/>
                </patternFill>
              </fill>
            </x14:dxf>
          </x14:cfRule>
          <x14:cfRule type="containsText" priority="776" operator="containsText" id="{009A1948-254C-4020-A26D-7181B4E8E5DF}">
            <xm:f>NOT(ISERROR(SEARCH('8- Politicas de admiistracion '!$B$5,H10)))</xm:f>
            <xm:f>'8- Politicas de admiistracion '!$B$5</xm:f>
            <x14:dxf>
              <font>
                <color rgb="FF9C0006"/>
              </font>
              <fill>
                <patternFill>
                  <bgColor rgb="FFFFC7CE"/>
                </patternFill>
              </fill>
            </x14:dxf>
          </x14:cfRule>
          <xm:sqref>H10</xm:sqref>
        </x14:conditionalFormatting>
        <x14:conditionalFormatting xmlns:xm="http://schemas.microsoft.com/office/excel/2006/main">
          <x14:cfRule type="containsText" priority="168" operator="containsText" id="{B3F77126-2A27-4EC5-85A9-CBEC830FD7BD}">
            <xm:f>NOT(ISERROR(SEARCH('8- Politicas de admiistracion '!$B$5,H20)))</xm:f>
            <xm:f>'8- Politicas de admiistracion '!$B$5</xm:f>
            <x14:dxf>
              <font>
                <color rgb="FF006100"/>
              </font>
              <fill>
                <patternFill>
                  <bgColor rgb="FFC6EFCE"/>
                </patternFill>
              </fill>
            </x14:dxf>
          </x14:cfRule>
          <x14:cfRule type="containsText" priority="169" operator="containsText" id="{CA966E56-48A7-4BE5-A289-34723629A3D2}">
            <xm:f>NOT(ISERROR(SEARCH('8- Politicas de admiistracion '!$B$5,H20)))</xm:f>
            <xm:f>'8- Politicas de admiistracion '!$B$5</xm:f>
            <x14:dxf>
              <font>
                <color rgb="FF9C0006"/>
              </font>
              <fill>
                <patternFill>
                  <bgColor rgb="FFFFC7CE"/>
                </patternFill>
              </fill>
            </x14:dxf>
          </x14:cfRule>
          <xm:sqref>H20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'8- Politicas de admiistracion '!$I$17:$I$22</xm:f>
          </x14:formula1>
          <xm:sqref>I10:I59</xm:sqref>
        </x14:dataValidation>
        <x14:dataValidation type="list" allowBlank="1" showInputMessage="1" showErrorMessage="1">
          <x14:formula1>
            <xm:f>IF(I10='8- Politicas de admiistracion '!$C$16,'8- Politicas de admiistracion '!$C$17:$C$21,IF(I10='8- Politicas de admiistracion '!$C$24,'8- Politicas de admiistracion '!$C$25:$C$29,IF(I10='8- Politicas de admiistracion '!$C$32,'8- Politicas de admiistracion '!$C$33:$C$37,IF(I10='8- Politicas de admiistracion '!$C$40,'8- Politicas de admiistracion '!$C$41:$C$45,IF(I10='8- Politicas de admiistracion '!$C$48,'8- Politicas de admiistracion '!$C$49:$C$53,IF(I10='8- Politicas de admiistracion '!$C$56,'8- Politicas de admiistracion '!$C$57:$C$61))))))</xm:f>
          </x14:formula1>
          <xm:sqref>J10:J59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JR59"/>
  <sheetViews>
    <sheetView zoomScale="80" zoomScaleNormal="80" zoomScalePageLayoutView="70" workbookViewId="0">
      <pane xSplit="5" ySplit="9" topLeftCell="F10" activePane="bottomRight" state="frozen"/>
      <selection pane="topRight" activeCell="F1" sqref="F1"/>
      <selection pane="bottomLeft" activeCell="A10" sqref="A10"/>
      <selection pane="bottomRight" activeCell="C6" sqref="C6:V6"/>
    </sheetView>
  </sheetViews>
  <sheetFormatPr baseColWidth="10" defaultColWidth="11.42578125" defaultRowHeight="15"/>
  <cols>
    <col min="1" max="1" width="7" style="301" customWidth="1"/>
    <col min="2" max="2" width="35.85546875" style="301" customWidth="1"/>
    <col min="3" max="3" width="45.28515625" style="302" customWidth="1"/>
    <col min="4" max="4" width="6.140625" style="301" customWidth="1"/>
    <col min="5" max="5" width="39.42578125" style="301" customWidth="1"/>
    <col min="6" max="6" width="11.42578125" style="301"/>
    <col min="7" max="7" width="12.28515625" style="301" bestFit="1" customWidth="1"/>
    <col min="8" max="8" width="14.7109375" style="301" bestFit="1" customWidth="1"/>
    <col min="9" max="9" width="13.5703125" style="301" customWidth="1"/>
    <col min="10" max="10" width="5.85546875" style="301" bestFit="1" customWidth="1"/>
    <col min="11" max="11" width="11.7109375" style="301" customWidth="1"/>
    <col min="12" max="12" width="25" style="303" customWidth="1"/>
    <col min="13" max="13" width="42.7109375" style="301" customWidth="1"/>
    <col min="14" max="14" width="7.7109375" style="301" customWidth="1"/>
    <col min="15" max="15" width="15.7109375" style="301" customWidth="1"/>
    <col min="16" max="17" width="10" style="301" customWidth="1"/>
    <col min="18" max="18" width="10.85546875" style="301" customWidth="1"/>
    <col min="19" max="19" width="11.42578125" style="301" customWidth="1"/>
    <col min="20" max="20" width="26.28515625" style="304" customWidth="1"/>
    <col min="21" max="21" width="18.5703125" style="305" customWidth="1"/>
    <col min="22" max="22" width="22.5703125" style="306" customWidth="1"/>
    <col min="23" max="278" width="11.42578125" style="270"/>
    <col min="279" max="16384" width="11.42578125" style="286"/>
  </cols>
  <sheetData>
    <row r="1" spans="1:278" s="284" customFormat="1" ht="27.75" customHeight="1">
      <c r="A1" s="555"/>
      <c r="B1" s="556"/>
      <c r="C1" s="557"/>
      <c r="D1" s="516" t="s">
        <v>319</v>
      </c>
      <c r="E1" s="516"/>
      <c r="F1" s="516"/>
      <c r="G1" s="516"/>
      <c r="H1" s="516"/>
      <c r="I1" s="516"/>
      <c r="J1" s="516"/>
      <c r="K1" s="516"/>
      <c r="L1" s="516"/>
      <c r="M1" s="516"/>
      <c r="N1" s="516"/>
      <c r="O1" s="516"/>
      <c r="P1" s="516"/>
      <c r="Q1" s="516"/>
      <c r="R1" s="516"/>
      <c r="S1" s="516"/>
      <c r="T1" s="516"/>
      <c r="U1" s="516"/>
      <c r="V1" s="516"/>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3"/>
      <c r="BF1" s="283"/>
      <c r="BG1" s="283"/>
      <c r="BH1" s="283"/>
      <c r="BI1" s="283"/>
      <c r="BJ1" s="283"/>
      <c r="BK1" s="283"/>
      <c r="BL1" s="283"/>
      <c r="BM1" s="283"/>
      <c r="BN1" s="283"/>
      <c r="BO1" s="283"/>
      <c r="BP1" s="283"/>
      <c r="BQ1" s="283"/>
      <c r="BR1" s="283"/>
      <c r="BS1" s="283"/>
      <c r="BT1" s="283"/>
      <c r="BU1" s="283"/>
      <c r="BV1" s="283"/>
      <c r="BW1" s="283"/>
      <c r="BX1" s="283"/>
      <c r="BY1" s="283"/>
      <c r="BZ1" s="283"/>
      <c r="CA1" s="283"/>
      <c r="CB1" s="283"/>
      <c r="CC1" s="283"/>
      <c r="CD1" s="283"/>
      <c r="CE1" s="283"/>
      <c r="CF1" s="283"/>
      <c r="CG1" s="283"/>
      <c r="CH1" s="283"/>
      <c r="CI1" s="283"/>
      <c r="CJ1" s="283"/>
      <c r="CK1" s="283"/>
      <c r="CL1" s="283"/>
      <c r="CM1" s="283"/>
      <c r="CN1" s="283"/>
      <c r="CO1" s="283"/>
      <c r="CP1" s="283"/>
      <c r="CQ1" s="283"/>
      <c r="CR1" s="283"/>
      <c r="CS1" s="283"/>
      <c r="CT1" s="283"/>
      <c r="CU1" s="283"/>
      <c r="CV1" s="283"/>
      <c r="CW1" s="283"/>
      <c r="CX1" s="283"/>
      <c r="CY1" s="283"/>
      <c r="CZ1" s="283"/>
      <c r="DA1" s="283"/>
      <c r="DB1" s="283"/>
      <c r="DC1" s="283"/>
      <c r="DD1" s="283"/>
      <c r="DE1" s="283"/>
      <c r="DF1" s="283"/>
      <c r="DG1" s="283"/>
      <c r="DH1" s="283"/>
      <c r="DI1" s="283"/>
      <c r="DJ1" s="283"/>
      <c r="DK1" s="283"/>
      <c r="DL1" s="283"/>
      <c r="DM1" s="283"/>
      <c r="DN1" s="283"/>
      <c r="DO1" s="283"/>
      <c r="DP1" s="283"/>
      <c r="DQ1" s="283"/>
      <c r="DR1" s="283"/>
      <c r="DS1" s="283"/>
      <c r="DT1" s="283"/>
      <c r="DU1" s="283"/>
      <c r="DV1" s="283"/>
      <c r="DW1" s="283"/>
      <c r="DX1" s="283"/>
      <c r="DY1" s="283"/>
      <c r="DZ1" s="283"/>
      <c r="EA1" s="283"/>
      <c r="EB1" s="283"/>
      <c r="EC1" s="283"/>
      <c r="ED1" s="283"/>
      <c r="EE1" s="283"/>
      <c r="EF1" s="283"/>
      <c r="EG1" s="283"/>
      <c r="EH1" s="283"/>
      <c r="EI1" s="283"/>
      <c r="EJ1" s="283"/>
      <c r="EK1" s="283"/>
      <c r="EL1" s="283"/>
      <c r="EM1" s="283"/>
      <c r="EN1" s="283"/>
      <c r="EO1" s="283"/>
      <c r="EP1" s="283"/>
      <c r="EQ1" s="283"/>
      <c r="ER1" s="283"/>
      <c r="ES1" s="283"/>
      <c r="ET1" s="283"/>
      <c r="EU1" s="283"/>
      <c r="EV1" s="283"/>
      <c r="EW1" s="283"/>
      <c r="EX1" s="283"/>
      <c r="EY1" s="283"/>
      <c r="EZ1" s="283"/>
      <c r="FA1" s="283"/>
      <c r="FB1" s="283"/>
      <c r="FC1" s="283"/>
      <c r="FD1" s="283"/>
      <c r="FE1" s="283"/>
      <c r="FF1" s="283"/>
      <c r="FG1" s="283"/>
      <c r="FH1" s="283"/>
      <c r="FI1" s="283"/>
      <c r="FJ1" s="283"/>
      <c r="FK1" s="283"/>
      <c r="FL1" s="283"/>
      <c r="FM1" s="283"/>
      <c r="FN1" s="283"/>
      <c r="FO1" s="283"/>
      <c r="FP1" s="283"/>
      <c r="FQ1" s="283"/>
      <c r="FR1" s="283"/>
      <c r="FS1" s="283"/>
      <c r="FT1" s="283"/>
      <c r="FU1" s="283"/>
      <c r="FV1" s="283"/>
      <c r="FW1" s="283"/>
      <c r="FX1" s="283"/>
      <c r="FY1" s="283"/>
      <c r="FZ1" s="283"/>
      <c r="GA1" s="283"/>
      <c r="GB1" s="283"/>
      <c r="GC1" s="283"/>
      <c r="GD1" s="283"/>
      <c r="GE1" s="283"/>
      <c r="GF1" s="283"/>
      <c r="GG1" s="283"/>
      <c r="GH1" s="283"/>
      <c r="GI1" s="283"/>
      <c r="GJ1" s="283"/>
      <c r="GK1" s="283"/>
      <c r="GL1" s="283"/>
      <c r="GM1" s="283"/>
      <c r="GN1" s="283"/>
      <c r="GO1" s="283"/>
      <c r="GP1" s="283"/>
      <c r="GQ1" s="283"/>
      <c r="GR1" s="283"/>
      <c r="GS1" s="283"/>
      <c r="GT1" s="283"/>
      <c r="GU1" s="283"/>
      <c r="GV1" s="283"/>
      <c r="GW1" s="283"/>
      <c r="GX1" s="283"/>
      <c r="GY1" s="283"/>
      <c r="GZ1" s="283"/>
      <c r="HA1" s="283"/>
      <c r="HB1" s="283"/>
      <c r="HC1" s="283"/>
      <c r="HD1" s="283"/>
      <c r="HE1" s="283"/>
      <c r="HF1" s="283"/>
      <c r="HG1" s="283"/>
      <c r="HH1" s="283"/>
      <c r="HI1" s="283"/>
      <c r="HJ1" s="283"/>
      <c r="HK1" s="283"/>
      <c r="HL1" s="283"/>
      <c r="HM1" s="283"/>
      <c r="HN1" s="283"/>
      <c r="HO1" s="283"/>
      <c r="HP1" s="283"/>
      <c r="HQ1" s="283"/>
      <c r="HR1" s="283"/>
      <c r="HS1" s="283"/>
      <c r="HT1" s="283"/>
      <c r="HU1" s="283"/>
      <c r="HV1" s="283"/>
      <c r="HW1" s="283"/>
      <c r="HX1" s="283"/>
      <c r="HY1" s="283"/>
      <c r="HZ1" s="283"/>
      <c r="IA1" s="283"/>
      <c r="IB1" s="283"/>
      <c r="IC1" s="283"/>
      <c r="ID1" s="283"/>
      <c r="IE1" s="283"/>
      <c r="IF1" s="283"/>
      <c r="IG1" s="283"/>
      <c r="IH1" s="283"/>
      <c r="II1" s="283"/>
      <c r="IJ1" s="283"/>
      <c r="IK1" s="283"/>
      <c r="IL1" s="283"/>
      <c r="IM1" s="283"/>
      <c r="IN1" s="283"/>
      <c r="IO1" s="283"/>
      <c r="IP1" s="283"/>
      <c r="IQ1" s="283"/>
      <c r="IR1" s="283"/>
      <c r="IS1" s="283"/>
      <c r="IT1" s="283"/>
      <c r="IU1" s="283"/>
      <c r="IV1" s="283"/>
      <c r="IW1" s="283"/>
      <c r="IX1" s="283"/>
      <c r="IY1" s="283"/>
      <c r="IZ1" s="283"/>
      <c r="JA1" s="283"/>
      <c r="JB1" s="283"/>
      <c r="JC1" s="283"/>
      <c r="JD1" s="283"/>
      <c r="JE1" s="283"/>
      <c r="JF1" s="283"/>
      <c r="JG1" s="283"/>
      <c r="JH1" s="283"/>
      <c r="JI1" s="283"/>
      <c r="JJ1" s="283"/>
      <c r="JK1" s="283"/>
      <c r="JL1" s="283"/>
      <c r="JM1" s="283"/>
      <c r="JN1" s="283"/>
      <c r="JO1" s="283"/>
      <c r="JP1" s="283"/>
      <c r="JQ1" s="283"/>
      <c r="JR1" s="283"/>
    </row>
    <row r="2" spans="1:278" s="284" customFormat="1" ht="27" customHeight="1">
      <c r="A2" s="558"/>
      <c r="B2" s="559"/>
      <c r="C2" s="560"/>
      <c r="D2" s="517"/>
      <c r="E2" s="517"/>
      <c r="F2" s="517"/>
      <c r="G2" s="517"/>
      <c r="H2" s="517"/>
      <c r="I2" s="517"/>
      <c r="J2" s="517"/>
      <c r="K2" s="517"/>
      <c r="L2" s="517"/>
      <c r="M2" s="517"/>
      <c r="N2" s="517"/>
      <c r="O2" s="517"/>
      <c r="P2" s="517"/>
      <c r="Q2" s="517"/>
      <c r="R2" s="517"/>
      <c r="S2" s="517"/>
      <c r="T2" s="517"/>
      <c r="U2" s="517"/>
      <c r="V2" s="517"/>
      <c r="W2" s="283"/>
      <c r="X2" s="283"/>
      <c r="Y2" s="283"/>
      <c r="Z2" s="283"/>
      <c r="AA2" s="283"/>
      <c r="AB2" s="283"/>
      <c r="AC2" s="283"/>
      <c r="AD2" s="283"/>
      <c r="AE2" s="283"/>
      <c r="AF2" s="283"/>
      <c r="AG2" s="283"/>
      <c r="AH2" s="283"/>
      <c r="AI2" s="283"/>
      <c r="AJ2" s="283"/>
      <c r="AK2" s="283"/>
      <c r="AL2" s="283"/>
      <c r="AM2" s="283"/>
      <c r="AN2" s="283"/>
      <c r="AO2" s="283"/>
      <c r="AP2" s="283"/>
      <c r="AQ2" s="283"/>
      <c r="AR2" s="283"/>
      <c r="AS2" s="283"/>
      <c r="AT2" s="283"/>
      <c r="AU2" s="283"/>
      <c r="AV2" s="283"/>
      <c r="AW2" s="283"/>
      <c r="AX2" s="283"/>
      <c r="AY2" s="283"/>
      <c r="AZ2" s="283"/>
      <c r="BA2" s="283"/>
      <c r="BB2" s="283"/>
      <c r="BC2" s="283"/>
      <c r="BD2" s="283"/>
      <c r="BE2" s="283"/>
      <c r="BF2" s="283"/>
      <c r="BG2" s="283"/>
      <c r="BH2" s="283"/>
      <c r="BI2" s="283"/>
      <c r="BJ2" s="283"/>
      <c r="BK2" s="283"/>
      <c r="BL2" s="283"/>
      <c r="BM2" s="283"/>
      <c r="BN2" s="283"/>
      <c r="BO2" s="283"/>
      <c r="BP2" s="283"/>
      <c r="BQ2" s="283"/>
      <c r="BR2" s="283"/>
      <c r="BS2" s="283"/>
      <c r="BT2" s="283"/>
      <c r="BU2" s="283"/>
      <c r="BV2" s="283"/>
      <c r="BW2" s="283"/>
      <c r="BX2" s="283"/>
      <c r="BY2" s="283"/>
      <c r="BZ2" s="283"/>
      <c r="CA2" s="283"/>
      <c r="CB2" s="283"/>
      <c r="CC2" s="283"/>
      <c r="CD2" s="283"/>
      <c r="CE2" s="283"/>
      <c r="CF2" s="283"/>
      <c r="CG2" s="283"/>
      <c r="CH2" s="283"/>
      <c r="CI2" s="283"/>
      <c r="CJ2" s="283"/>
      <c r="CK2" s="283"/>
      <c r="CL2" s="283"/>
      <c r="CM2" s="283"/>
      <c r="CN2" s="283"/>
      <c r="CO2" s="283"/>
      <c r="CP2" s="283"/>
      <c r="CQ2" s="283"/>
      <c r="CR2" s="283"/>
      <c r="CS2" s="283"/>
      <c r="CT2" s="283"/>
      <c r="CU2" s="283"/>
      <c r="CV2" s="283"/>
      <c r="CW2" s="283"/>
      <c r="CX2" s="283"/>
      <c r="CY2" s="283"/>
      <c r="CZ2" s="283"/>
      <c r="DA2" s="283"/>
      <c r="DB2" s="283"/>
      <c r="DC2" s="283"/>
      <c r="DD2" s="283"/>
      <c r="DE2" s="283"/>
      <c r="DF2" s="283"/>
      <c r="DG2" s="283"/>
      <c r="DH2" s="283"/>
      <c r="DI2" s="283"/>
      <c r="DJ2" s="283"/>
      <c r="DK2" s="283"/>
      <c r="DL2" s="283"/>
      <c r="DM2" s="283"/>
      <c r="DN2" s="283"/>
      <c r="DO2" s="283"/>
      <c r="DP2" s="283"/>
      <c r="DQ2" s="283"/>
      <c r="DR2" s="283"/>
      <c r="DS2" s="283"/>
      <c r="DT2" s="283"/>
      <c r="DU2" s="283"/>
      <c r="DV2" s="283"/>
      <c r="DW2" s="283"/>
      <c r="DX2" s="283"/>
      <c r="DY2" s="283"/>
      <c r="DZ2" s="283"/>
      <c r="EA2" s="283"/>
      <c r="EB2" s="283"/>
      <c r="EC2" s="283"/>
      <c r="ED2" s="283"/>
      <c r="EE2" s="283"/>
      <c r="EF2" s="283"/>
      <c r="EG2" s="283"/>
      <c r="EH2" s="283"/>
      <c r="EI2" s="283"/>
      <c r="EJ2" s="283"/>
      <c r="EK2" s="283"/>
      <c r="EL2" s="283"/>
      <c r="EM2" s="283"/>
      <c r="EN2" s="283"/>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c r="HQ2" s="283"/>
      <c r="HR2" s="283"/>
      <c r="HS2" s="283"/>
      <c r="HT2" s="283"/>
      <c r="HU2" s="283"/>
      <c r="HV2" s="283"/>
      <c r="HW2" s="283"/>
      <c r="HX2" s="283"/>
      <c r="HY2" s="283"/>
      <c r="HZ2" s="283"/>
      <c r="IA2" s="283"/>
      <c r="IB2" s="283"/>
      <c r="IC2" s="283"/>
      <c r="ID2" s="283"/>
      <c r="IE2" s="283"/>
      <c r="IF2" s="283"/>
      <c r="IG2" s="283"/>
      <c r="IH2" s="283"/>
      <c r="II2" s="283"/>
      <c r="IJ2" s="283"/>
      <c r="IK2" s="283"/>
      <c r="IL2" s="283"/>
      <c r="IM2" s="283"/>
      <c r="IN2" s="283"/>
      <c r="IO2" s="283"/>
      <c r="IP2" s="283"/>
      <c r="IQ2" s="283"/>
      <c r="IR2" s="283"/>
      <c r="IS2" s="283"/>
      <c r="IT2" s="283"/>
      <c r="IU2" s="283"/>
      <c r="IV2" s="283"/>
      <c r="IW2" s="283"/>
      <c r="IX2" s="283"/>
      <c r="IY2" s="283"/>
      <c r="IZ2" s="283"/>
      <c r="JA2" s="283"/>
      <c r="JB2" s="283"/>
      <c r="JC2" s="283"/>
      <c r="JD2" s="283"/>
      <c r="JE2" s="283"/>
      <c r="JF2" s="283"/>
      <c r="JG2" s="283"/>
      <c r="JH2" s="283"/>
      <c r="JI2" s="283"/>
      <c r="JJ2" s="283"/>
      <c r="JK2" s="283"/>
      <c r="JL2" s="283"/>
      <c r="JM2" s="283"/>
      <c r="JN2" s="283"/>
      <c r="JO2" s="283"/>
      <c r="JP2" s="283"/>
      <c r="JQ2" s="283"/>
      <c r="JR2" s="283"/>
    </row>
    <row r="3" spans="1:278" s="284" customFormat="1" ht="27.75" customHeight="1">
      <c r="A3" s="561"/>
      <c r="B3" s="562"/>
      <c r="C3" s="560"/>
      <c r="D3" s="517"/>
      <c r="E3" s="517"/>
      <c r="F3" s="517"/>
      <c r="G3" s="517"/>
      <c r="H3" s="517"/>
      <c r="I3" s="517"/>
      <c r="J3" s="517"/>
      <c r="K3" s="517"/>
      <c r="L3" s="517"/>
      <c r="M3" s="517"/>
      <c r="N3" s="517"/>
      <c r="O3" s="517"/>
      <c r="P3" s="517"/>
      <c r="Q3" s="517"/>
      <c r="R3" s="517"/>
      <c r="S3" s="517"/>
      <c r="T3" s="517"/>
      <c r="U3" s="517"/>
      <c r="V3" s="517"/>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283"/>
      <c r="IX3" s="283"/>
      <c r="IY3" s="283"/>
      <c r="IZ3" s="283"/>
      <c r="JA3" s="283"/>
      <c r="JB3" s="283"/>
      <c r="JC3" s="283"/>
      <c r="JD3" s="283"/>
      <c r="JE3" s="283"/>
      <c r="JF3" s="283"/>
      <c r="JG3" s="283"/>
      <c r="JH3" s="283"/>
      <c r="JI3" s="283"/>
      <c r="JJ3" s="283"/>
      <c r="JK3" s="283"/>
      <c r="JL3" s="283"/>
      <c r="JM3" s="283"/>
      <c r="JN3" s="283"/>
      <c r="JO3" s="283"/>
      <c r="JP3" s="283"/>
      <c r="JQ3" s="283"/>
      <c r="JR3" s="283"/>
    </row>
    <row r="4" spans="1:278" s="284" customFormat="1" ht="22.5" customHeight="1">
      <c r="A4" s="534" t="s">
        <v>261</v>
      </c>
      <c r="B4" s="535"/>
      <c r="C4" s="536" t="s">
        <v>4</v>
      </c>
      <c r="D4" s="537"/>
      <c r="E4" s="537"/>
      <c r="F4" s="537"/>
      <c r="G4" s="537"/>
      <c r="H4" s="537"/>
      <c r="I4" s="537"/>
      <c r="J4" s="537"/>
      <c r="K4" s="537"/>
      <c r="L4" s="537"/>
      <c r="M4" s="537"/>
      <c r="N4" s="537"/>
      <c r="O4" s="537"/>
      <c r="P4" s="537"/>
      <c r="Q4" s="537"/>
      <c r="R4" s="537"/>
      <c r="S4" s="537"/>
      <c r="T4" s="537"/>
      <c r="U4" s="537"/>
      <c r="V4" s="538"/>
      <c r="W4" s="283"/>
      <c r="X4" s="283"/>
      <c r="Y4" s="283"/>
      <c r="Z4" s="283"/>
      <c r="AA4" s="283"/>
      <c r="AB4" s="283"/>
      <c r="AC4" s="283"/>
      <c r="AD4" s="283"/>
      <c r="AE4" s="283"/>
      <c r="AF4" s="283"/>
      <c r="AG4" s="283"/>
      <c r="AH4" s="283"/>
      <c r="AI4" s="283"/>
      <c r="AJ4" s="283"/>
      <c r="AK4" s="283"/>
      <c r="AL4" s="283"/>
      <c r="AM4" s="283"/>
      <c r="AN4" s="283"/>
      <c r="AO4" s="283"/>
      <c r="AP4" s="283"/>
      <c r="AQ4" s="283"/>
      <c r="AR4" s="283"/>
      <c r="AS4" s="283"/>
      <c r="AT4" s="283"/>
      <c r="AU4" s="283"/>
      <c r="AV4" s="283"/>
      <c r="AW4" s="283"/>
      <c r="AX4" s="283"/>
      <c r="AY4" s="283"/>
      <c r="AZ4" s="283"/>
      <c r="BA4" s="283"/>
      <c r="BB4" s="283"/>
      <c r="BC4" s="283"/>
      <c r="BD4" s="283"/>
      <c r="BE4" s="283"/>
      <c r="BF4" s="283"/>
      <c r="BG4" s="283"/>
      <c r="BH4" s="283"/>
      <c r="BI4" s="283"/>
      <c r="BJ4" s="283"/>
      <c r="BK4" s="283"/>
      <c r="BL4" s="283"/>
      <c r="BM4" s="283"/>
      <c r="BN4" s="283"/>
      <c r="BO4" s="283"/>
      <c r="BP4" s="283"/>
      <c r="BQ4" s="283"/>
      <c r="BR4" s="283"/>
      <c r="BS4" s="283"/>
      <c r="BT4" s="283"/>
      <c r="BU4" s="283"/>
      <c r="BV4" s="283"/>
      <c r="BW4" s="283"/>
      <c r="BX4" s="283"/>
      <c r="BY4" s="283"/>
      <c r="BZ4" s="283"/>
      <c r="CA4" s="283"/>
      <c r="CB4" s="283"/>
      <c r="CC4" s="283"/>
      <c r="CD4" s="283"/>
      <c r="CE4" s="283"/>
      <c r="CF4" s="283"/>
      <c r="CG4" s="283"/>
      <c r="CH4" s="283"/>
      <c r="CI4" s="283"/>
      <c r="CJ4" s="283"/>
      <c r="CK4" s="283"/>
      <c r="CL4" s="283"/>
      <c r="CM4" s="283"/>
      <c r="CN4" s="283"/>
      <c r="CO4" s="283"/>
      <c r="CP4" s="283"/>
      <c r="CQ4" s="283"/>
      <c r="CR4" s="283"/>
      <c r="CS4" s="283"/>
      <c r="CT4" s="283"/>
      <c r="CU4" s="283"/>
      <c r="CV4" s="283"/>
      <c r="CW4" s="283"/>
      <c r="CX4" s="283"/>
      <c r="CY4" s="283"/>
      <c r="CZ4" s="283"/>
      <c r="DA4" s="283"/>
      <c r="DB4" s="283"/>
      <c r="DC4" s="283"/>
      <c r="DD4" s="283"/>
      <c r="DE4" s="283"/>
      <c r="DF4" s="283"/>
      <c r="DG4" s="283"/>
      <c r="DH4" s="283"/>
      <c r="DI4" s="283"/>
      <c r="DJ4" s="283"/>
      <c r="DK4" s="283"/>
      <c r="DL4" s="283"/>
      <c r="DM4" s="283"/>
      <c r="DN4" s="283"/>
      <c r="DO4" s="283"/>
      <c r="DP4" s="283"/>
      <c r="DQ4" s="283"/>
      <c r="DR4" s="283"/>
      <c r="DS4" s="283"/>
      <c r="DT4" s="283"/>
      <c r="DU4" s="283"/>
      <c r="DV4" s="283"/>
      <c r="DW4" s="283"/>
      <c r="DX4" s="283"/>
      <c r="DY4" s="283"/>
      <c r="DZ4" s="283"/>
      <c r="EA4" s="283"/>
      <c r="EB4" s="283"/>
      <c r="EC4" s="283"/>
      <c r="ED4" s="283"/>
      <c r="EE4" s="283"/>
      <c r="EF4" s="283"/>
      <c r="EG4" s="283"/>
      <c r="EH4" s="283"/>
      <c r="EI4" s="283"/>
      <c r="EJ4" s="283"/>
      <c r="EK4" s="283"/>
      <c r="EL4" s="283"/>
      <c r="EM4" s="283"/>
      <c r="EN4" s="283"/>
      <c r="EO4" s="283"/>
      <c r="EP4" s="283"/>
      <c r="EQ4" s="283"/>
      <c r="ER4" s="283"/>
      <c r="ES4" s="283"/>
      <c r="ET4" s="283"/>
      <c r="EU4" s="283"/>
      <c r="EV4" s="283"/>
      <c r="EW4" s="283"/>
      <c r="EX4" s="283"/>
      <c r="EY4" s="283"/>
      <c r="EZ4" s="283"/>
      <c r="FA4" s="283"/>
      <c r="FB4" s="283"/>
      <c r="FC4" s="283"/>
      <c r="FD4" s="283"/>
      <c r="FE4" s="283"/>
      <c r="FF4" s="283"/>
      <c r="FG4" s="283"/>
      <c r="FH4" s="283"/>
      <c r="FI4" s="283"/>
      <c r="FJ4" s="283"/>
      <c r="FK4" s="283"/>
      <c r="FL4" s="283"/>
      <c r="FM4" s="283"/>
      <c r="FN4" s="283"/>
      <c r="FO4" s="283"/>
      <c r="FP4" s="283"/>
      <c r="FQ4" s="283"/>
      <c r="FR4" s="283"/>
      <c r="FS4" s="283"/>
      <c r="FT4" s="283"/>
      <c r="FU4" s="283"/>
      <c r="FV4" s="283"/>
      <c r="FW4" s="283"/>
      <c r="FX4" s="283"/>
      <c r="FY4" s="283"/>
      <c r="FZ4" s="283"/>
      <c r="GA4" s="283"/>
      <c r="GB4" s="283"/>
      <c r="GC4" s="283"/>
      <c r="GD4" s="283"/>
      <c r="GE4" s="283"/>
      <c r="GF4" s="283"/>
      <c r="GG4" s="283"/>
      <c r="GH4" s="283"/>
      <c r="GI4" s="283"/>
      <c r="GJ4" s="283"/>
      <c r="GK4" s="283"/>
      <c r="GL4" s="283"/>
      <c r="GM4" s="283"/>
      <c r="GN4" s="283"/>
      <c r="GO4" s="283"/>
      <c r="GP4" s="283"/>
      <c r="GQ4" s="283"/>
      <c r="GR4" s="283"/>
      <c r="GS4" s="283"/>
      <c r="GT4" s="283"/>
      <c r="GU4" s="283"/>
      <c r="GV4" s="283"/>
      <c r="GW4" s="283"/>
      <c r="GX4" s="283"/>
      <c r="GY4" s="283"/>
      <c r="GZ4" s="283"/>
      <c r="HA4" s="283"/>
      <c r="HB4" s="283"/>
      <c r="HC4" s="283"/>
      <c r="HD4" s="283"/>
      <c r="HE4" s="283"/>
      <c r="HF4" s="283"/>
      <c r="HG4" s="283"/>
      <c r="HH4" s="283"/>
      <c r="HI4" s="283"/>
      <c r="HJ4" s="283"/>
      <c r="HK4" s="283"/>
      <c r="HL4" s="283"/>
      <c r="HM4" s="283"/>
      <c r="HN4" s="283"/>
      <c r="HO4" s="283"/>
      <c r="HP4" s="283"/>
      <c r="HQ4" s="283"/>
      <c r="HR4" s="283"/>
      <c r="HS4" s="283"/>
      <c r="HT4" s="283"/>
      <c r="HU4" s="283"/>
      <c r="HV4" s="283"/>
      <c r="HW4" s="283"/>
      <c r="HX4" s="283"/>
      <c r="HY4" s="283"/>
      <c r="HZ4" s="283"/>
      <c r="IA4" s="283"/>
      <c r="IB4" s="283"/>
      <c r="IC4" s="283"/>
      <c r="ID4" s="283"/>
      <c r="IE4" s="283"/>
      <c r="IF4" s="283"/>
      <c r="IG4" s="283"/>
      <c r="IH4" s="283"/>
      <c r="II4" s="283"/>
      <c r="IJ4" s="283"/>
      <c r="IK4" s="283"/>
      <c r="IL4" s="283"/>
      <c r="IM4" s="283"/>
      <c r="IN4" s="283"/>
      <c r="IO4" s="283"/>
      <c r="IP4" s="283"/>
      <c r="IQ4" s="283"/>
      <c r="IR4" s="283"/>
      <c r="IS4" s="283"/>
      <c r="IT4" s="283"/>
      <c r="IU4" s="283"/>
      <c r="IV4" s="283"/>
      <c r="IW4" s="283"/>
      <c r="IX4" s="283"/>
      <c r="IY4" s="283"/>
      <c r="IZ4" s="283"/>
      <c r="JA4" s="283"/>
      <c r="JB4" s="283"/>
      <c r="JC4" s="283"/>
      <c r="JD4" s="283"/>
      <c r="JE4" s="283"/>
      <c r="JF4" s="283"/>
      <c r="JG4" s="283"/>
      <c r="JH4" s="283"/>
      <c r="JI4" s="283"/>
      <c r="JJ4" s="283"/>
      <c r="JK4" s="283"/>
      <c r="JL4" s="283"/>
      <c r="JM4" s="283"/>
      <c r="JN4" s="283"/>
      <c r="JO4" s="283"/>
      <c r="JP4" s="283"/>
      <c r="JQ4" s="283"/>
      <c r="JR4" s="283"/>
    </row>
    <row r="5" spans="1:278" s="284" customFormat="1" ht="18">
      <c r="A5" s="578" t="s">
        <v>262</v>
      </c>
      <c r="B5" s="578"/>
      <c r="C5" s="542" t="s">
        <v>263</v>
      </c>
      <c r="D5" s="542"/>
      <c r="E5" s="542"/>
      <c r="F5" s="542"/>
      <c r="G5" s="542"/>
      <c r="H5" s="542"/>
      <c r="I5" s="542"/>
      <c r="J5" s="542"/>
      <c r="K5" s="542"/>
      <c r="L5" s="542"/>
      <c r="M5" s="542"/>
      <c r="N5" s="542"/>
      <c r="O5" s="542"/>
      <c r="P5" s="542"/>
      <c r="Q5" s="542"/>
      <c r="R5" s="542"/>
      <c r="S5" s="542"/>
      <c r="T5" s="542"/>
      <c r="U5" s="542"/>
      <c r="V5" s="542"/>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c r="CX5" s="283"/>
      <c r="CY5" s="283"/>
      <c r="CZ5" s="283"/>
      <c r="DA5" s="283"/>
      <c r="DB5" s="283"/>
      <c r="DC5" s="283"/>
      <c r="DD5" s="283"/>
      <c r="DE5" s="283"/>
      <c r="DF5" s="283"/>
      <c r="DG5" s="283"/>
      <c r="DH5" s="283"/>
      <c r="DI5" s="283"/>
      <c r="DJ5" s="283"/>
      <c r="DK5" s="283"/>
      <c r="DL5" s="283"/>
      <c r="DM5" s="283"/>
      <c r="DN5" s="283"/>
      <c r="DO5" s="283"/>
      <c r="DP5" s="283"/>
      <c r="DQ5" s="283"/>
      <c r="DR5" s="283"/>
      <c r="DS5" s="283"/>
      <c r="DT5" s="283"/>
      <c r="DU5" s="283"/>
      <c r="DV5" s="283"/>
      <c r="DW5" s="283"/>
      <c r="DX5" s="283"/>
      <c r="DY5" s="283"/>
      <c r="DZ5" s="283"/>
      <c r="EA5" s="283"/>
      <c r="EB5" s="283"/>
      <c r="EC5" s="283"/>
      <c r="ED5" s="283"/>
      <c r="EE5" s="283"/>
      <c r="EF5" s="283"/>
      <c r="EG5" s="283"/>
      <c r="EH5" s="283"/>
      <c r="EI5" s="283"/>
      <c r="EJ5" s="283"/>
      <c r="EK5" s="283"/>
      <c r="EL5" s="283"/>
      <c r="EM5" s="283"/>
      <c r="EN5" s="283"/>
      <c r="EO5" s="283"/>
      <c r="EP5" s="283"/>
      <c r="EQ5" s="283"/>
      <c r="ER5" s="283"/>
      <c r="ES5" s="283"/>
      <c r="ET5" s="283"/>
      <c r="EU5" s="283"/>
      <c r="EV5" s="283"/>
      <c r="EW5" s="283"/>
      <c r="EX5" s="283"/>
      <c r="EY5" s="283"/>
      <c r="EZ5" s="283"/>
      <c r="FA5" s="283"/>
      <c r="FB5" s="283"/>
      <c r="FC5" s="283"/>
      <c r="FD5" s="283"/>
      <c r="FE5" s="283"/>
      <c r="FF5" s="283"/>
      <c r="FG5" s="283"/>
      <c r="FH5" s="283"/>
      <c r="FI5" s="283"/>
      <c r="FJ5" s="283"/>
      <c r="FK5" s="283"/>
      <c r="FL5" s="283"/>
      <c r="FM5" s="283"/>
      <c r="FN5" s="283"/>
      <c r="FO5" s="283"/>
      <c r="FP5" s="283"/>
      <c r="FQ5" s="283"/>
      <c r="FR5" s="283"/>
      <c r="FS5" s="283"/>
      <c r="FT5" s="283"/>
      <c r="FU5" s="283"/>
      <c r="FV5" s="283"/>
      <c r="FW5" s="283"/>
      <c r="FX5" s="283"/>
      <c r="FY5" s="283"/>
      <c r="FZ5" s="283"/>
      <c r="GA5" s="283"/>
      <c r="GB5" s="283"/>
      <c r="GC5" s="283"/>
      <c r="GD5" s="283"/>
      <c r="GE5" s="283"/>
      <c r="GF5" s="283"/>
      <c r="GG5" s="283"/>
      <c r="GH5" s="283"/>
      <c r="GI5" s="283"/>
      <c r="GJ5" s="283"/>
      <c r="GK5" s="283"/>
      <c r="GL5" s="283"/>
      <c r="GM5" s="283"/>
      <c r="GN5" s="283"/>
      <c r="GO5" s="283"/>
      <c r="GP5" s="283"/>
      <c r="GQ5" s="283"/>
      <c r="GR5" s="283"/>
      <c r="GS5" s="283"/>
      <c r="GT5" s="283"/>
      <c r="GU5" s="283"/>
      <c r="GV5" s="283"/>
      <c r="GW5" s="283"/>
      <c r="GX5" s="283"/>
      <c r="GY5" s="283"/>
      <c r="GZ5" s="283"/>
      <c r="HA5" s="283"/>
      <c r="HB5" s="283"/>
      <c r="HC5" s="283"/>
      <c r="HD5" s="283"/>
      <c r="HE5" s="283"/>
      <c r="HF5" s="283"/>
      <c r="HG5" s="283"/>
      <c r="HH5" s="283"/>
      <c r="HI5" s="283"/>
      <c r="HJ5" s="283"/>
      <c r="HK5" s="283"/>
      <c r="HL5" s="283"/>
      <c r="HM5" s="283"/>
      <c r="HN5" s="283"/>
      <c r="HO5" s="283"/>
      <c r="HP5" s="283"/>
      <c r="HQ5" s="283"/>
      <c r="HR5" s="283"/>
      <c r="HS5" s="283"/>
      <c r="HT5" s="283"/>
      <c r="HU5" s="283"/>
      <c r="HV5" s="283"/>
      <c r="HW5" s="283"/>
      <c r="HX5" s="283"/>
      <c r="HY5" s="283"/>
      <c r="HZ5" s="283"/>
      <c r="IA5" s="283"/>
      <c r="IB5" s="283"/>
      <c r="IC5" s="283"/>
      <c r="ID5" s="283"/>
      <c r="IE5" s="283"/>
      <c r="IF5" s="283"/>
      <c r="IG5" s="283"/>
      <c r="IH5" s="283"/>
      <c r="II5" s="283"/>
      <c r="IJ5" s="283"/>
      <c r="IK5" s="283"/>
      <c r="IL5" s="283"/>
      <c r="IM5" s="283"/>
      <c r="IN5" s="283"/>
      <c r="IO5" s="283"/>
      <c r="IP5" s="283"/>
      <c r="IQ5" s="283"/>
      <c r="IR5" s="283"/>
      <c r="IS5" s="283"/>
      <c r="IT5" s="283"/>
      <c r="IU5" s="283"/>
      <c r="IV5" s="283"/>
      <c r="IW5" s="283"/>
      <c r="IX5" s="283"/>
      <c r="IY5" s="283"/>
      <c r="IZ5" s="283"/>
      <c r="JA5" s="283"/>
      <c r="JB5" s="283"/>
      <c r="JC5" s="283"/>
      <c r="JD5" s="283"/>
      <c r="JE5" s="283"/>
      <c r="JF5" s="283"/>
      <c r="JG5" s="283"/>
      <c r="JH5" s="283"/>
      <c r="JI5" s="283"/>
      <c r="JJ5" s="283"/>
      <c r="JK5" s="283"/>
      <c r="JL5" s="283"/>
      <c r="JM5" s="283"/>
      <c r="JN5" s="283"/>
      <c r="JO5" s="283"/>
      <c r="JP5" s="283"/>
      <c r="JQ5" s="283"/>
      <c r="JR5" s="283"/>
    </row>
    <row r="6" spans="1:278" s="284" customFormat="1" ht="18.75" thickBot="1">
      <c r="A6" s="579" t="s">
        <v>264</v>
      </c>
      <c r="B6" s="579"/>
      <c r="C6" s="543" t="s">
        <v>473</v>
      </c>
      <c r="D6" s="543"/>
      <c r="E6" s="543"/>
      <c r="F6" s="543"/>
      <c r="G6" s="543"/>
      <c r="H6" s="543"/>
      <c r="I6" s="543"/>
      <c r="J6" s="543"/>
      <c r="K6" s="543"/>
      <c r="L6" s="543"/>
      <c r="M6" s="543"/>
      <c r="N6" s="543"/>
      <c r="O6" s="543"/>
      <c r="P6" s="543"/>
      <c r="Q6" s="543"/>
      <c r="R6" s="543"/>
      <c r="S6" s="543"/>
      <c r="T6" s="543"/>
      <c r="U6" s="543"/>
      <c r="V6" s="54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c r="GH6" s="283"/>
      <c r="GI6" s="283"/>
      <c r="GJ6" s="283"/>
      <c r="GK6" s="283"/>
      <c r="GL6" s="283"/>
      <c r="GM6" s="283"/>
      <c r="GN6" s="283"/>
      <c r="GO6" s="283"/>
      <c r="GP6" s="283"/>
      <c r="GQ6" s="283"/>
      <c r="GR6" s="283"/>
      <c r="GS6" s="283"/>
      <c r="GT6" s="283"/>
      <c r="GU6" s="283"/>
      <c r="GV6" s="283"/>
      <c r="GW6" s="283"/>
      <c r="GX6" s="283"/>
      <c r="GY6" s="283"/>
      <c r="GZ6" s="283"/>
      <c r="HA6" s="283"/>
      <c r="HB6" s="283"/>
      <c r="HC6" s="283"/>
      <c r="HD6" s="283"/>
      <c r="HE6" s="283"/>
      <c r="HF6" s="283"/>
      <c r="HG6" s="283"/>
      <c r="HH6" s="283"/>
      <c r="HI6" s="283"/>
      <c r="HJ6" s="283"/>
      <c r="HK6" s="283"/>
      <c r="HL6" s="283"/>
      <c r="HM6" s="283"/>
      <c r="HN6" s="283"/>
      <c r="HO6" s="283"/>
      <c r="HP6" s="283"/>
      <c r="HQ6" s="283"/>
      <c r="HR6" s="283"/>
      <c r="HS6" s="283"/>
      <c r="HT6" s="283"/>
      <c r="HU6" s="283"/>
      <c r="HV6" s="283"/>
      <c r="HW6" s="283"/>
      <c r="HX6" s="283"/>
      <c r="HY6" s="283"/>
      <c r="HZ6" s="283"/>
      <c r="IA6" s="283"/>
      <c r="IB6" s="283"/>
      <c r="IC6" s="283"/>
      <c r="ID6" s="283"/>
      <c r="IE6" s="283"/>
      <c r="IF6" s="283"/>
      <c r="IG6" s="283"/>
      <c r="IH6" s="283"/>
      <c r="II6" s="283"/>
      <c r="IJ6" s="283"/>
      <c r="IK6" s="283"/>
      <c r="IL6" s="283"/>
      <c r="IM6" s="283"/>
      <c r="IN6" s="283"/>
      <c r="IO6" s="283"/>
      <c r="IP6" s="283"/>
      <c r="IQ6" s="283"/>
      <c r="IR6" s="283"/>
      <c r="IS6" s="283"/>
      <c r="IT6" s="283"/>
      <c r="IU6" s="283"/>
      <c r="IV6" s="283"/>
      <c r="IW6" s="283"/>
      <c r="IX6" s="283"/>
      <c r="IY6" s="283"/>
      <c r="IZ6" s="283"/>
      <c r="JA6" s="283"/>
      <c r="JB6" s="283"/>
      <c r="JC6" s="283"/>
      <c r="JD6" s="283"/>
      <c r="JE6" s="283"/>
      <c r="JF6" s="283"/>
      <c r="JG6" s="283"/>
      <c r="JH6" s="283"/>
      <c r="JI6" s="283"/>
      <c r="JJ6" s="283"/>
      <c r="JK6" s="283"/>
      <c r="JL6" s="283"/>
      <c r="JM6" s="283"/>
      <c r="JN6" s="283"/>
      <c r="JO6" s="283"/>
      <c r="JP6" s="283"/>
      <c r="JQ6" s="283"/>
      <c r="JR6" s="283"/>
    </row>
    <row r="7" spans="1:278" s="284" customFormat="1" ht="18" thickTop="1" thickBot="1">
      <c r="A7" s="533" t="s">
        <v>265</v>
      </c>
      <c r="B7" s="533"/>
      <c r="C7" s="533"/>
      <c r="D7" s="563" t="s">
        <v>320</v>
      </c>
      <c r="E7" s="564"/>
      <c r="F7" s="564"/>
      <c r="G7" s="564"/>
      <c r="H7" s="564"/>
      <c r="I7" s="564"/>
      <c r="J7" s="564"/>
      <c r="K7" s="564"/>
      <c r="L7" s="564"/>
      <c r="M7" s="564"/>
      <c r="N7" s="564"/>
      <c r="O7" s="564"/>
      <c r="P7" s="564"/>
      <c r="Q7" s="564"/>
      <c r="R7" s="565"/>
      <c r="S7" s="249"/>
      <c r="T7" s="533" t="s">
        <v>321</v>
      </c>
      <c r="U7" s="533"/>
      <c r="V7" s="53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83"/>
      <c r="FS7" s="283"/>
      <c r="FT7" s="283"/>
      <c r="FU7" s="283"/>
      <c r="FV7" s="283"/>
      <c r="FW7" s="283"/>
      <c r="FX7" s="283"/>
      <c r="FY7" s="283"/>
      <c r="FZ7" s="283"/>
      <c r="GA7" s="283"/>
      <c r="GB7" s="283"/>
      <c r="GC7" s="283"/>
      <c r="GD7" s="283"/>
      <c r="GE7" s="283"/>
      <c r="GF7" s="283"/>
      <c r="GG7" s="283"/>
      <c r="GH7" s="283"/>
      <c r="GI7" s="283"/>
      <c r="GJ7" s="283"/>
      <c r="GK7" s="283"/>
      <c r="GL7" s="283"/>
      <c r="GM7" s="283"/>
      <c r="GN7" s="283"/>
      <c r="GO7" s="283"/>
      <c r="GP7" s="283"/>
      <c r="GQ7" s="283"/>
      <c r="GR7" s="283"/>
      <c r="GS7" s="283"/>
      <c r="GT7" s="283"/>
      <c r="GU7" s="283"/>
      <c r="GV7" s="283"/>
      <c r="GW7" s="283"/>
      <c r="GX7" s="283"/>
      <c r="GY7" s="283"/>
      <c r="GZ7" s="283"/>
      <c r="HA7" s="283"/>
      <c r="HB7" s="283"/>
      <c r="HC7" s="283"/>
      <c r="HD7" s="283"/>
      <c r="HE7" s="283"/>
      <c r="HF7" s="283"/>
      <c r="HG7" s="283"/>
      <c r="HH7" s="283"/>
      <c r="HI7" s="283"/>
      <c r="HJ7" s="283"/>
      <c r="HK7" s="283"/>
      <c r="HL7" s="283"/>
      <c r="HM7" s="283"/>
      <c r="HN7" s="283"/>
      <c r="HO7" s="283"/>
      <c r="HP7" s="283"/>
      <c r="HQ7" s="283"/>
      <c r="HR7" s="283"/>
      <c r="HS7" s="283"/>
      <c r="HT7" s="283"/>
      <c r="HU7" s="283"/>
      <c r="HV7" s="283"/>
      <c r="HW7" s="283"/>
      <c r="HX7" s="283"/>
      <c r="HY7" s="283"/>
      <c r="HZ7" s="283"/>
      <c r="IA7" s="283"/>
      <c r="IB7" s="283"/>
      <c r="IC7" s="283"/>
      <c r="ID7" s="283"/>
      <c r="IE7" s="283"/>
      <c r="IF7" s="283"/>
      <c r="IG7" s="283"/>
      <c r="IH7" s="283"/>
      <c r="II7" s="283"/>
      <c r="IJ7" s="283"/>
      <c r="IK7" s="283"/>
      <c r="IL7" s="283"/>
      <c r="IM7" s="283"/>
      <c r="IN7" s="283"/>
      <c r="IO7" s="283"/>
      <c r="IP7" s="283"/>
      <c r="IQ7" s="283"/>
      <c r="IR7" s="283"/>
      <c r="IS7" s="283"/>
      <c r="IT7" s="283"/>
      <c r="IU7" s="283"/>
      <c r="IV7" s="283"/>
      <c r="IW7" s="283"/>
      <c r="IX7" s="283"/>
      <c r="IY7" s="283"/>
      <c r="IZ7" s="283"/>
      <c r="JA7" s="283"/>
      <c r="JB7" s="283"/>
      <c r="JC7" s="283"/>
      <c r="JD7" s="283"/>
      <c r="JE7" s="283"/>
      <c r="JF7" s="283"/>
      <c r="JG7" s="283"/>
      <c r="JH7" s="283"/>
      <c r="JI7" s="283"/>
      <c r="JJ7" s="283"/>
      <c r="JK7" s="283"/>
      <c r="JL7" s="283"/>
      <c r="JM7" s="283"/>
      <c r="JN7" s="283"/>
      <c r="JO7" s="283"/>
      <c r="JP7" s="283"/>
      <c r="JQ7" s="283"/>
      <c r="JR7" s="283"/>
    </row>
    <row r="8" spans="1:278" s="284" customFormat="1" ht="18" thickTop="1" thickBot="1">
      <c r="A8" s="566" t="s">
        <v>270</v>
      </c>
      <c r="B8" s="533" t="s">
        <v>322</v>
      </c>
      <c r="C8" s="569" t="s">
        <v>266</v>
      </c>
      <c r="D8" s="571" t="s">
        <v>323</v>
      </c>
      <c r="E8" s="573" t="s">
        <v>236</v>
      </c>
      <c r="F8" s="575" t="s">
        <v>324</v>
      </c>
      <c r="G8" s="576"/>
      <c r="H8" s="576"/>
      <c r="I8" s="576"/>
      <c r="J8" s="576"/>
      <c r="K8" s="577"/>
      <c r="L8" s="575" t="s">
        <v>325</v>
      </c>
      <c r="M8" s="576"/>
      <c r="N8" s="576"/>
      <c r="O8" s="576"/>
      <c r="P8" s="576"/>
      <c r="Q8" s="576"/>
      <c r="R8" s="576"/>
      <c r="S8" s="577"/>
      <c r="T8" s="52"/>
      <c r="U8" s="53"/>
      <c r="V8" s="81" t="s">
        <v>326</v>
      </c>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c r="BL8" s="283"/>
      <c r="BM8" s="283"/>
      <c r="BN8" s="283"/>
      <c r="BO8" s="283"/>
      <c r="BP8" s="283"/>
      <c r="BQ8" s="283"/>
      <c r="BR8" s="283"/>
      <c r="BS8" s="283"/>
      <c r="BT8" s="283"/>
      <c r="BU8" s="283"/>
      <c r="BV8" s="283"/>
      <c r="BW8" s="283"/>
      <c r="BX8" s="283"/>
      <c r="BY8" s="283"/>
      <c r="BZ8" s="283"/>
      <c r="CA8" s="283"/>
      <c r="CB8" s="283"/>
      <c r="CC8" s="283"/>
      <c r="CD8" s="283"/>
      <c r="CE8" s="283"/>
      <c r="CF8" s="283"/>
      <c r="CG8" s="283"/>
      <c r="CH8" s="283"/>
      <c r="CI8" s="283"/>
      <c r="CJ8" s="283"/>
      <c r="CK8" s="283"/>
      <c r="CL8" s="283"/>
      <c r="CM8" s="283"/>
      <c r="CN8" s="283"/>
      <c r="CO8" s="283"/>
      <c r="CP8" s="283"/>
      <c r="CQ8" s="283"/>
      <c r="CR8" s="283"/>
      <c r="CS8" s="283"/>
      <c r="CT8" s="283"/>
      <c r="CU8" s="283"/>
      <c r="CV8" s="283"/>
      <c r="CW8" s="283"/>
      <c r="CX8" s="283"/>
      <c r="CY8" s="283"/>
      <c r="CZ8" s="283"/>
      <c r="DA8" s="283"/>
      <c r="DB8" s="283"/>
      <c r="DC8" s="283"/>
      <c r="DD8" s="283"/>
      <c r="DE8" s="283"/>
      <c r="DF8" s="283"/>
      <c r="DG8" s="283"/>
      <c r="DH8" s="283"/>
      <c r="DI8" s="283"/>
      <c r="DJ8" s="283"/>
      <c r="DK8" s="283"/>
      <c r="DL8" s="283"/>
      <c r="DM8" s="283"/>
      <c r="DN8" s="283"/>
      <c r="DO8" s="283"/>
      <c r="DP8" s="283"/>
      <c r="DQ8" s="283"/>
      <c r="DR8" s="283"/>
      <c r="DS8" s="283"/>
      <c r="DT8" s="283"/>
      <c r="DU8" s="283"/>
      <c r="DV8" s="283"/>
      <c r="DW8" s="283"/>
      <c r="DX8" s="283"/>
      <c r="DY8" s="283"/>
      <c r="DZ8" s="283"/>
      <c r="EA8" s="283"/>
      <c r="EB8" s="283"/>
      <c r="EC8" s="283"/>
      <c r="ED8" s="283"/>
      <c r="EE8" s="283"/>
      <c r="EF8" s="283"/>
      <c r="EG8" s="283"/>
      <c r="EH8" s="283"/>
      <c r="EI8" s="283"/>
      <c r="EJ8" s="283"/>
      <c r="EK8" s="283"/>
      <c r="EL8" s="283"/>
      <c r="EM8" s="283"/>
      <c r="EN8" s="283"/>
      <c r="EO8" s="283"/>
      <c r="EP8" s="283"/>
      <c r="EQ8" s="283"/>
      <c r="ER8" s="283"/>
      <c r="ES8" s="283"/>
      <c r="ET8" s="283"/>
      <c r="EU8" s="283"/>
      <c r="EV8" s="283"/>
      <c r="EW8" s="283"/>
      <c r="EX8" s="283"/>
      <c r="EY8" s="283"/>
      <c r="EZ8" s="283"/>
      <c r="FA8" s="283"/>
      <c r="FB8" s="283"/>
      <c r="FC8" s="283"/>
      <c r="FD8" s="283"/>
      <c r="FE8" s="283"/>
      <c r="FF8" s="283"/>
      <c r="FG8" s="283"/>
      <c r="FH8" s="283"/>
      <c r="FI8" s="283"/>
      <c r="FJ8" s="283"/>
      <c r="FK8" s="283"/>
      <c r="FL8" s="283"/>
      <c r="FM8" s="283"/>
      <c r="FN8" s="283"/>
      <c r="FO8" s="283"/>
      <c r="FP8" s="283"/>
      <c r="FQ8" s="283"/>
      <c r="FR8" s="283"/>
      <c r="FS8" s="283"/>
      <c r="FT8" s="283"/>
      <c r="FU8" s="283"/>
      <c r="FV8" s="283"/>
      <c r="FW8" s="283"/>
      <c r="FX8" s="283"/>
      <c r="FY8" s="283"/>
      <c r="FZ8" s="283"/>
      <c r="GA8" s="283"/>
      <c r="GB8" s="283"/>
      <c r="GC8" s="283"/>
      <c r="GD8" s="283"/>
      <c r="GE8" s="283"/>
      <c r="GF8" s="283"/>
      <c r="GG8" s="283"/>
      <c r="GH8" s="283"/>
      <c r="GI8" s="283"/>
      <c r="GJ8" s="283"/>
      <c r="GK8" s="283"/>
      <c r="GL8" s="283"/>
      <c r="GM8" s="283"/>
      <c r="GN8" s="283"/>
      <c r="GO8" s="283"/>
      <c r="GP8" s="283"/>
      <c r="GQ8" s="283"/>
      <c r="GR8" s="283"/>
      <c r="GS8" s="283"/>
      <c r="GT8" s="283"/>
      <c r="GU8" s="283"/>
      <c r="GV8" s="283"/>
      <c r="GW8" s="283"/>
      <c r="GX8" s="283"/>
      <c r="GY8" s="283"/>
      <c r="GZ8" s="283"/>
      <c r="HA8" s="283"/>
      <c r="HB8" s="283"/>
      <c r="HC8" s="283"/>
      <c r="HD8" s="283"/>
      <c r="HE8" s="283"/>
      <c r="HF8" s="283"/>
      <c r="HG8" s="283"/>
      <c r="HH8" s="283"/>
      <c r="HI8" s="283"/>
      <c r="HJ8" s="283"/>
      <c r="HK8" s="283"/>
      <c r="HL8" s="283"/>
      <c r="HM8" s="283"/>
      <c r="HN8" s="283"/>
      <c r="HO8" s="283"/>
      <c r="HP8" s="283"/>
      <c r="HQ8" s="283"/>
      <c r="HR8" s="283"/>
      <c r="HS8" s="283"/>
      <c r="HT8" s="283"/>
      <c r="HU8" s="283"/>
      <c r="HV8" s="283"/>
      <c r="HW8" s="283"/>
      <c r="HX8" s="283"/>
      <c r="HY8" s="283"/>
      <c r="HZ8" s="283"/>
      <c r="IA8" s="283"/>
      <c r="IB8" s="283"/>
      <c r="IC8" s="283"/>
      <c r="ID8" s="283"/>
      <c r="IE8" s="283"/>
      <c r="IF8" s="283"/>
      <c r="IG8" s="283"/>
      <c r="IH8" s="283"/>
      <c r="II8" s="283"/>
      <c r="IJ8" s="283"/>
      <c r="IK8" s="283"/>
      <c r="IL8" s="283"/>
      <c r="IM8" s="283"/>
      <c r="IN8" s="283"/>
      <c r="IO8" s="283"/>
      <c r="IP8" s="283"/>
      <c r="IQ8" s="283"/>
      <c r="IR8" s="283"/>
      <c r="IS8" s="283"/>
      <c r="IT8" s="283"/>
      <c r="IU8" s="283"/>
      <c r="IV8" s="283"/>
      <c r="IW8" s="283"/>
      <c r="IX8" s="283"/>
      <c r="IY8" s="283"/>
      <c r="IZ8" s="283"/>
      <c r="JA8" s="283"/>
      <c r="JB8" s="283"/>
      <c r="JC8" s="283"/>
      <c r="JD8" s="283"/>
      <c r="JE8" s="283"/>
      <c r="JF8" s="283"/>
      <c r="JG8" s="283"/>
      <c r="JH8" s="283"/>
      <c r="JI8" s="283"/>
      <c r="JJ8" s="283"/>
      <c r="JK8" s="283"/>
      <c r="JL8" s="283"/>
      <c r="JM8" s="283"/>
      <c r="JN8" s="283"/>
      <c r="JO8" s="283"/>
      <c r="JP8" s="283"/>
      <c r="JQ8" s="283"/>
      <c r="JR8" s="283"/>
    </row>
    <row r="9" spans="1:278" s="21" customFormat="1" ht="151.5" thickTop="1" thickBot="1">
      <c r="A9" s="567"/>
      <c r="B9" s="568"/>
      <c r="C9" s="570"/>
      <c r="D9" s="572"/>
      <c r="E9" s="574"/>
      <c r="F9" s="250" t="s">
        <v>238</v>
      </c>
      <c r="G9" s="250" t="s">
        <v>240</v>
      </c>
      <c r="H9" s="250" t="s">
        <v>327</v>
      </c>
      <c r="I9" s="250" t="s">
        <v>242</v>
      </c>
      <c r="J9" s="282" t="s">
        <v>328</v>
      </c>
      <c r="K9" s="250" t="s">
        <v>248</v>
      </c>
      <c r="L9" s="250" t="s">
        <v>329</v>
      </c>
      <c r="M9" s="251" t="s">
        <v>245</v>
      </c>
      <c r="N9" s="250" t="s">
        <v>330</v>
      </c>
      <c r="O9" s="250" t="s">
        <v>331</v>
      </c>
      <c r="P9" s="250" t="s">
        <v>332</v>
      </c>
      <c r="Q9" s="250" t="s">
        <v>333</v>
      </c>
      <c r="R9" s="282" t="s">
        <v>328</v>
      </c>
      <c r="S9" s="250" t="s">
        <v>334</v>
      </c>
      <c r="T9" s="45" t="s">
        <v>250</v>
      </c>
      <c r="U9" s="45" t="s">
        <v>252</v>
      </c>
      <c r="V9" s="46" t="s">
        <v>335</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row>
    <row r="10" spans="1:278" ht="245.25" customHeight="1">
      <c r="A10" s="539">
        <f>'5-. Identificación de Riesgos'!A10</f>
        <v>1</v>
      </c>
      <c r="B10" s="527" t="str">
        <f>'5-. Identificación de Riesgos'!B10</f>
        <v xml:space="preserve">Entrega de información inexacta o desactualizada a usuarios  y partes interesadas </v>
      </c>
      <c r="C10" s="128" t="str">
        <f>'5-. Identificación de Riesgos'!D10</f>
        <v>1. Información estadística errada o insuficiente.</v>
      </c>
      <c r="D10" s="308">
        <v>1</v>
      </c>
      <c r="E10" s="330" t="s">
        <v>515</v>
      </c>
      <c r="F10" s="308" t="s">
        <v>336</v>
      </c>
      <c r="G10" s="308" t="s">
        <v>336</v>
      </c>
      <c r="H10" s="308" t="s">
        <v>336</v>
      </c>
      <c r="I10" s="308" t="s">
        <v>336</v>
      </c>
      <c r="J10" s="311">
        <f>COUNTIF(F10:I10,"SI")/4</f>
        <v>1</v>
      </c>
      <c r="K10" s="544">
        <f>AVERAGE(J10:J19)</f>
        <v>1</v>
      </c>
      <c r="L10" s="91" t="str">
        <f>'5-. Identificación de Riesgos'!I10</f>
        <v>Afectación de reputacion,imagén,  credibilidad, satisfacción de usuarios y PI</v>
      </c>
      <c r="M10" s="285"/>
      <c r="N10" s="308"/>
      <c r="O10" s="308"/>
      <c r="P10" s="308"/>
      <c r="Q10" s="308"/>
      <c r="R10" s="311">
        <f>SUM(COUNTIF(N10,"SI")*25%,COUNTIF(O10,"SI")*40%,COUNTIF(P10,"SI")*25%,COUNTIF(Q10,"SI")*10%)</f>
        <v>0</v>
      </c>
      <c r="S10" s="544">
        <f>AVERAGE(R10:R10)</f>
        <v>0</v>
      </c>
      <c r="T10" s="580" t="str">
        <f>CONCATENATE(INDEX('8- Politicas de admiistracion '!$B$6:$F$10,MATCH(ROUND(IF((RIGHT('5-. Identificación de Riesgos'!H10,1)-'6. Valoración Controles'!K10)&lt;1,1,(RIGHT('5-. Identificación de Riesgos'!H10,1)-'6. Valoración Controles'!K10)),0),'8- Politicas de admiistracion '!$F$6:$F$10,0),1)," - ",ROUND(IF((RIGHT('5-. Identificación de Riesgos'!H10,1)-'6. Valoración Controles'!K10)&lt;1,1,(RIGHT('5-. Identificación de Riesgos'!H10,1)-'6. Valoración Controles'!K10)),0))</f>
        <v>Muy Baja - 1</v>
      </c>
      <c r="U10" s="527" t="str">
        <f>CONCATENATE(INDEX('8- Politicas de admiistracion '!$B$17:$F$21,MATCH(ROUND(IF((RIGHT('5-. Identificación de Riesgos'!M10,1)-'6. Valoración Controles'!S10)&lt;1,1,(RIGHT('5-. Identificación de Riesgos'!M10,1)-'6. Valoración Controles'!S10)),0),'8- Politicas de admiistracion '!$F$17:$F$21,0),1)," - ",ROUND(IF((RIGHT('5-. Identificación de Riesgos'!M10,1)-'6. Valoración Controles'!S10)&lt;1,1,(RIGHT('5-. Identificación de Riesgos'!M10,1)-'6. Valoración Controles'!S10)),0))</f>
        <v>Moderado - 3</v>
      </c>
      <c r="V10" s="583" t="str">
        <f>CONCATENATE(VLOOKUP((LEFT(T10,LEN(T10)-4)&amp;LEFT(U10,LEN(U10)-4)),'9- Matriz de Calor '!$D$18:$E$42,2,0)," - ",RIGHT(T10,1)*RIGHT(U10,1))</f>
        <v>Moderado - 3</v>
      </c>
    </row>
    <row r="11" spans="1:278" ht="73.5" customHeight="1">
      <c r="A11" s="540"/>
      <c r="B11" s="528"/>
      <c r="C11" s="127" t="str">
        <f>'5-. Identificación de Riesgos'!D11</f>
        <v>2. Falta de inducción, entrenamiento yo capacitación del personal encargado de elaborar las propuestas de reordenamiento y descongestión</v>
      </c>
      <c r="D11" s="309">
        <v>2</v>
      </c>
      <c r="E11" s="87" t="s">
        <v>337</v>
      </c>
      <c r="F11" s="309" t="s">
        <v>336</v>
      </c>
      <c r="G11" s="309" t="s">
        <v>336</v>
      </c>
      <c r="H11" s="309" t="s">
        <v>336</v>
      </c>
      <c r="I11" s="309" t="s">
        <v>336</v>
      </c>
      <c r="J11" s="312">
        <f t="shared" ref="J11:J14" si="0">COUNTIF(F11:I11,"SI")/4</f>
        <v>1</v>
      </c>
      <c r="K11" s="545"/>
      <c r="L11" s="174">
        <f>'5-. Identificación de Riesgos'!I11</f>
        <v>0</v>
      </c>
      <c r="M11" s="287"/>
      <c r="N11" s="309"/>
      <c r="O11" s="309"/>
      <c r="P11" s="309"/>
      <c r="Q11" s="309"/>
      <c r="R11" s="312">
        <f>SUM(COUNTIF(N11,"SI")*25%,COUNTIF(O11,"SI")*40%,COUNTIF(P11,"SI")*25%,COUNTIF(Q11,"SI")*10%)</f>
        <v>0</v>
      </c>
      <c r="S11" s="545"/>
      <c r="T11" s="581"/>
      <c r="U11" s="528"/>
      <c r="V11" s="531"/>
    </row>
    <row r="12" spans="1:278" ht="42" customHeight="1">
      <c r="A12" s="540"/>
      <c r="B12" s="528"/>
      <c r="C12" s="127" t="str">
        <f>'5-. Identificación de Riesgos'!D12</f>
        <v>3.Falta de presupuesto asignado para medidas especiales.</v>
      </c>
      <c r="D12" s="309">
        <v>3</v>
      </c>
      <c r="E12" s="87" t="s">
        <v>338</v>
      </c>
      <c r="F12" s="309" t="s">
        <v>336</v>
      </c>
      <c r="G12" s="309" t="s">
        <v>336</v>
      </c>
      <c r="H12" s="309" t="s">
        <v>336</v>
      </c>
      <c r="I12" s="309" t="s">
        <v>336</v>
      </c>
      <c r="J12" s="312">
        <f t="shared" si="0"/>
        <v>1</v>
      </c>
      <c r="K12" s="545"/>
      <c r="L12" s="37">
        <f>'5-. Identificación de Riesgos'!I12</f>
        <v>0</v>
      </c>
      <c r="M12" s="287"/>
      <c r="N12" s="309"/>
      <c r="O12" s="309"/>
      <c r="P12" s="309"/>
      <c r="Q12" s="309"/>
      <c r="R12" s="312">
        <f>SUM(COUNTIF(N12,"SI")*25%,COUNTIF(O12,"SI")*40%,COUNTIF(P12,"SI")*25%,COUNTIF(Q12,"SI")*10%)</f>
        <v>0</v>
      </c>
      <c r="S12" s="545"/>
      <c r="T12" s="581"/>
      <c r="U12" s="528"/>
      <c r="V12" s="531"/>
    </row>
    <row r="13" spans="1:278" ht="92.25" customHeight="1">
      <c r="A13" s="540"/>
      <c r="B13" s="528"/>
      <c r="C13" s="127" t="str">
        <f>'5-. Identificación de Riesgos'!D13</f>
        <v xml:space="preserve">4. Insuficiente personal para realizar las funciones asignadas, desbordando la capacidad de respuesta por parte de la Unidad.  </v>
      </c>
      <c r="D13" s="309">
        <v>4</v>
      </c>
      <c r="E13" s="331" t="s">
        <v>508</v>
      </c>
      <c r="F13" s="309" t="s">
        <v>336</v>
      </c>
      <c r="G13" s="309" t="s">
        <v>336</v>
      </c>
      <c r="H13" s="309" t="s">
        <v>336</v>
      </c>
      <c r="I13" s="309" t="s">
        <v>336</v>
      </c>
      <c r="J13" s="312">
        <f t="shared" si="0"/>
        <v>1</v>
      </c>
      <c r="K13" s="545"/>
      <c r="L13" s="37">
        <f>'5-. Identificación de Riesgos'!I13</f>
        <v>0</v>
      </c>
      <c r="M13" s="287"/>
      <c r="N13" s="309"/>
      <c r="O13" s="309"/>
      <c r="P13" s="309"/>
      <c r="Q13" s="309"/>
      <c r="R13" s="175">
        <f>SUM(COUNTIF(N13,"SI")*25%,COUNTIF(O13,"SI")*40%,COUNTIF(P13,"SI")*25%,COUNTIF(Q13,"SI")*10%)</f>
        <v>0</v>
      </c>
      <c r="S13" s="545"/>
      <c r="T13" s="581"/>
      <c r="U13" s="528"/>
      <c r="V13" s="531"/>
    </row>
    <row r="14" spans="1:278" ht="61.5" customHeight="1" thickBot="1">
      <c r="A14" s="540"/>
      <c r="B14" s="528"/>
      <c r="C14" s="127" t="str">
        <f>'5-. Identificación de Riesgos'!D14</f>
        <v>5.Alto volumen de carga laboral</v>
      </c>
      <c r="D14" s="309">
        <v>5</v>
      </c>
      <c r="E14" s="331" t="s">
        <v>509</v>
      </c>
      <c r="F14" s="309" t="s">
        <v>336</v>
      </c>
      <c r="G14" s="309" t="s">
        <v>336</v>
      </c>
      <c r="H14" s="309" t="s">
        <v>336</v>
      </c>
      <c r="I14" s="309" t="s">
        <v>336</v>
      </c>
      <c r="J14" s="312">
        <f t="shared" si="0"/>
        <v>1</v>
      </c>
      <c r="K14" s="545"/>
      <c r="L14" s="37">
        <f>'5-. Identificación de Riesgos'!I14</f>
        <v>0</v>
      </c>
      <c r="M14" s="287"/>
      <c r="N14" s="309"/>
      <c r="O14" s="309"/>
      <c r="P14" s="309"/>
      <c r="Q14" s="309"/>
      <c r="R14" s="312"/>
      <c r="S14" s="545"/>
      <c r="T14" s="581"/>
      <c r="U14" s="528"/>
      <c r="V14" s="531"/>
    </row>
    <row r="15" spans="1:278" ht="15.75" hidden="1" thickBot="1">
      <c r="A15" s="540"/>
      <c r="B15" s="528"/>
      <c r="C15" s="127">
        <f>'5-. Identificación de Riesgos'!D15</f>
        <v>0</v>
      </c>
      <c r="D15" s="309"/>
      <c r="E15" s="287"/>
      <c r="F15" s="309"/>
      <c r="G15" s="309"/>
      <c r="H15" s="309"/>
      <c r="I15" s="309"/>
      <c r="J15" s="312"/>
      <c r="K15" s="545"/>
      <c r="L15" s="37">
        <f>'5-. Identificación de Riesgos'!I15</f>
        <v>0</v>
      </c>
      <c r="M15" s="312"/>
      <c r="N15" s="309"/>
      <c r="O15" s="309"/>
      <c r="P15" s="309"/>
      <c r="Q15" s="309"/>
      <c r="R15" s="312"/>
      <c r="S15" s="545"/>
      <c r="T15" s="581"/>
      <c r="U15" s="528"/>
      <c r="V15" s="531"/>
    </row>
    <row r="16" spans="1:278" ht="15.75" hidden="1" thickBot="1">
      <c r="A16" s="540"/>
      <c r="B16" s="528"/>
      <c r="C16" s="127">
        <f>'5-. Identificación de Riesgos'!D16</f>
        <v>0</v>
      </c>
      <c r="D16" s="309"/>
      <c r="E16" s="287"/>
      <c r="F16" s="309"/>
      <c r="G16" s="309"/>
      <c r="H16" s="309"/>
      <c r="I16" s="309"/>
      <c r="J16" s="312"/>
      <c r="K16" s="545"/>
      <c r="L16" s="37">
        <f>'5-. Identificación de Riesgos'!I16</f>
        <v>0</v>
      </c>
      <c r="M16" s="312"/>
      <c r="N16" s="309"/>
      <c r="O16" s="309"/>
      <c r="P16" s="309"/>
      <c r="Q16" s="309"/>
      <c r="R16" s="312"/>
      <c r="S16" s="545"/>
      <c r="T16" s="581"/>
      <c r="U16" s="528"/>
      <c r="V16" s="531"/>
    </row>
    <row r="17" spans="1:22" ht="15.75" hidden="1" thickBot="1">
      <c r="A17" s="540"/>
      <c r="B17" s="528"/>
      <c r="C17" s="127">
        <f>'5-. Identificación de Riesgos'!D17</f>
        <v>0</v>
      </c>
      <c r="D17" s="309"/>
      <c r="E17" s="287"/>
      <c r="F17" s="309"/>
      <c r="G17" s="309"/>
      <c r="H17" s="309"/>
      <c r="I17" s="309"/>
      <c r="J17" s="312"/>
      <c r="K17" s="545"/>
      <c r="L17" s="37">
        <f>'5-. Identificación de Riesgos'!I17</f>
        <v>0</v>
      </c>
      <c r="M17" s="312"/>
      <c r="N17" s="309"/>
      <c r="O17" s="309"/>
      <c r="P17" s="309"/>
      <c r="Q17" s="309"/>
      <c r="R17" s="312"/>
      <c r="S17" s="545"/>
      <c r="T17" s="581"/>
      <c r="U17" s="528"/>
      <c r="V17" s="531"/>
    </row>
    <row r="18" spans="1:22" ht="15.75" hidden="1" thickBot="1">
      <c r="A18" s="540"/>
      <c r="B18" s="528"/>
      <c r="C18" s="127">
        <f>'5-. Identificación de Riesgos'!D18</f>
        <v>0</v>
      </c>
      <c r="D18" s="309"/>
      <c r="E18" s="287"/>
      <c r="F18" s="309"/>
      <c r="G18" s="309"/>
      <c r="H18" s="309"/>
      <c r="I18" s="309"/>
      <c r="J18" s="312"/>
      <c r="K18" s="545"/>
      <c r="L18" s="37">
        <f>'5-. Identificación de Riesgos'!I18</f>
        <v>0</v>
      </c>
      <c r="M18" s="312"/>
      <c r="N18" s="309"/>
      <c r="O18" s="309"/>
      <c r="P18" s="309"/>
      <c r="Q18" s="309"/>
      <c r="R18" s="312"/>
      <c r="S18" s="545"/>
      <c r="T18" s="581"/>
      <c r="U18" s="528"/>
      <c r="V18" s="531"/>
    </row>
    <row r="19" spans="1:22" ht="15.75" hidden="1" thickBot="1">
      <c r="A19" s="541"/>
      <c r="B19" s="529"/>
      <c r="C19" s="129">
        <f>'5-. Identificación de Riesgos'!D19</f>
        <v>0</v>
      </c>
      <c r="D19" s="310"/>
      <c r="E19" s="288"/>
      <c r="F19" s="310"/>
      <c r="G19" s="310"/>
      <c r="H19" s="310"/>
      <c r="I19" s="310"/>
      <c r="J19" s="313"/>
      <c r="K19" s="546"/>
      <c r="L19" s="279">
        <f>'5-. Identificación de Riesgos'!I19</f>
        <v>0</v>
      </c>
      <c r="M19" s="313"/>
      <c r="N19" s="310"/>
      <c r="O19" s="310"/>
      <c r="P19" s="310"/>
      <c r="Q19" s="310"/>
      <c r="R19" s="313"/>
      <c r="S19" s="546"/>
      <c r="T19" s="582"/>
      <c r="U19" s="529"/>
      <c r="V19" s="532"/>
    </row>
    <row r="20" spans="1:22" ht="93" customHeight="1">
      <c r="A20" s="552">
        <f>'5-. Identificación de Riesgos'!A20</f>
        <v>2</v>
      </c>
      <c r="B20" s="539" t="str">
        <f>'5-. Identificación de Riesgos'!B20</f>
        <v>Desacierto</v>
      </c>
      <c r="C20" s="128" t="str">
        <f>'5-. Identificación de Riesgos'!D20</f>
        <v>1. Información estadística errada o insuficiente.</v>
      </c>
      <c r="D20" s="308">
        <v>1</v>
      </c>
      <c r="E20" s="330" t="s">
        <v>513</v>
      </c>
      <c r="F20" s="308" t="s">
        <v>336</v>
      </c>
      <c r="G20" s="308" t="s">
        <v>336</v>
      </c>
      <c r="H20" s="308" t="s">
        <v>336</v>
      </c>
      <c r="I20" s="308" t="s">
        <v>336</v>
      </c>
      <c r="J20" s="311">
        <f t="shared" ref="J20:J44" si="1">COUNTIF(F20:I20,"SI")/4</f>
        <v>1</v>
      </c>
      <c r="K20" s="544">
        <f>AVERAGE(J20:J29)</f>
        <v>1</v>
      </c>
      <c r="L20" s="91" t="str">
        <f>'5-. Identificación de Riesgos'!I20</f>
        <v>Afectación de reputacion,imagén,  credibilidad, satisfacción de usuarios y PI</v>
      </c>
      <c r="M20" s="311"/>
      <c r="N20" s="308"/>
      <c r="O20" s="308"/>
      <c r="P20" s="308"/>
      <c r="Q20" s="308"/>
      <c r="R20" s="311">
        <f t="shared" ref="R20:R30" si="2">SUM(COUNTIF(N20,"SI")*25%,COUNTIF(O20,"SI")*40%,COUNTIF(P20,"SI")*25%,COUNTIF(Q20,"SI")*10%)</f>
        <v>0</v>
      </c>
      <c r="S20" s="544">
        <f>AVERAGE(R20:R20)</f>
        <v>0</v>
      </c>
      <c r="T20" s="518" t="str">
        <f>CONCATENATE(INDEX('8- Politicas de admiistracion '!$B$6:$F$10,MATCH(ROUND(IF((RIGHT('5-. Identificación de Riesgos'!H20,1)-'6. Valoración Controles'!K20)&lt;1,1,(RIGHT('5-. Identificación de Riesgos'!H20,1)-'6. Valoración Controles'!K20)),0),'8- Politicas de admiistracion '!$F$6:$F$10,0),1)," - ",ROUND(IF((RIGHT('5-. Identificación de Riesgos'!H20,1)-'6. Valoración Controles'!K20)&lt;1,1,(RIGHT('5-. Identificación de Riesgos'!H20,1)-'6. Valoración Controles'!K20)),0))</f>
        <v>Muy Baja - 1</v>
      </c>
      <c r="U20" s="521" t="str">
        <f>CONCATENATE(INDEX('8- Politicas de admiistracion '!$B$17:$F$21,MATCH(ROUND(IF((RIGHT('5-. Identificación de Riesgos'!M20,1)-'6. Valoración Controles'!S20)&lt;1,1,(RIGHT('5-. Identificación de Riesgos'!M20,1)-'6. Valoración Controles'!S20)),0),'8- Politicas de admiistracion '!$F$17:$F$21,0),1)," - ",ROUND(IF((RIGHT('5-. Identificación de Riesgos'!M20,1)-'6. Valoración Controles'!S20)&lt;1,1,(RIGHT('5-. Identificación de Riesgos'!M20,1)-'6. Valoración Controles'!S20)),0))</f>
        <v>Moderado - 3</v>
      </c>
      <c r="V20" s="524" t="str">
        <f>CONCATENATE(VLOOKUP((LEFT(T20,LEN(T20)-4)&amp;LEFT(U20,LEN(U20)-4)),'9- Matriz de Calor '!$D$18:$E$42,2,0)," - ",RIGHT(T20,1)*RIGHT(U20,1))</f>
        <v>Moderado - 3</v>
      </c>
    </row>
    <row r="21" spans="1:22" ht="109.5" customHeight="1">
      <c r="A21" s="553"/>
      <c r="B21" s="540"/>
      <c r="C21" s="173" t="str">
        <f>'5-. Identificación de Riesgos'!D21</f>
        <v xml:space="preserve">2. Falta de inducción, entrenamiento yo capacitación del personal encargado de elaborar las propuestas de reordenamiento y descongestión. </v>
      </c>
      <c r="D21" s="309">
        <v>2</v>
      </c>
      <c r="E21" s="87" t="s">
        <v>514</v>
      </c>
      <c r="F21" s="309" t="s">
        <v>336</v>
      </c>
      <c r="G21" s="309" t="s">
        <v>336</v>
      </c>
      <c r="H21" s="309" t="s">
        <v>336</v>
      </c>
      <c r="I21" s="309" t="s">
        <v>336</v>
      </c>
      <c r="J21" s="312">
        <f t="shared" si="1"/>
        <v>1</v>
      </c>
      <c r="K21" s="545"/>
      <c r="L21" s="37">
        <f>'5-. Identificación de Riesgos'!I21</f>
        <v>0</v>
      </c>
      <c r="M21" s="312"/>
      <c r="N21" s="314"/>
      <c r="O21" s="314"/>
      <c r="P21" s="314"/>
      <c r="Q21" s="314"/>
      <c r="R21" s="312">
        <f t="shared" si="2"/>
        <v>0</v>
      </c>
      <c r="S21" s="545"/>
      <c r="T21" s="519"/>
      <c r="U21" s="522"/>
      <c r="V21" s="525"/>
    </row>
    <row r="22" spans="1:22" ht="46.5" customHeight="1" thickBot="1">
      <c r="A22" s="553"/>
      <c r="B22" s="540"/>
      <c r="C22" s="173" t="str">
        <f>'5-. Identificación de Riesgos'!D22</f>
        <v>3.Falta de presupuesto asignado para medidas especiales</v>
      </c>
      <c r="D22" s="309">
        <v>3</v>
      </c>
      <c r="E22" s="87" t="s">
        <v>510</v>
      </c>
      <c r="F22" s="309" t="s">
        <v>336</v>
      </c>
      <c r="G22" s="309" t="s">
        <v>336</v>
      </c>
      <c r="H22" s="309" t="s">
        <v>336</v>
      </c>
      <c r="I22" s="309" t="s">
        <v>336</v>
      </c>
      <c r="J22" s="312">
        <f t="shared" si="1"/>
        <v>1</v>
      </c>
      <c r="K22" s="545"/>
      <c r="L22" s="280">
        <f>'5-. Identificación de Riesgos'!I22</f>
        <v>0</v>
      </c>
      <c r="M22" s="312"/>
      <c r="N22" s="314"/>
      <c r="O22" s="314"/>
      <c r="P22" s="314"/>
      <c r="Q22" s="314"/>
      <c r="R22" s="312">
        <f t="shared" si="2"/>
        <v>0</v>
      </c>
      <c r="S22" s="545"/>
      <c r="T22" s="519"/>
      <c r="U22" s="522"/>
      <c r="V22" s="525"/>
    </row>
    <row r="23" spans="1:22" ht="159" customHeight="1" thickBot="1">
      <c r="A23" s="553"/>
      <c r="B23" s="540"/>
      <c r="C23" s="173" t="str">
        <f>'5-. Identificación de Riesgos'!D23</f>
        <v>4. Insuficiente personal para realizar las funciones asignadas, desbordando la capacidad de respuesta por parte de la Unidad.</v>
      </c>
      <c r="D23" s="309">
        <v>4</v>
      </c>
      <c r="E23" s="87" t="s">
        <v>511</v>
      </c>
      <c r="F23" s="309" t="s">
        <v>336</v>
      </c>
      <c r="G23" s="309" t="s">
        <v>336</v>
      </c>
      <c r="H23" s="309" t="s">
        <v>336</v>
      </c>
      <c r="I23" s="309" t="s">
        <v>336</v>
      </c>
      <c r="J23" s="312">
        <f t="shared" si="1"/>
        <v>1</v>
      </c>
      <c r="K23" s="545"/>
      <c r="L23" s="280">
        <f>'5-. Identificación de Riesgos'!I23</f>
        <v>0</v>
      </c>
      <c r="M23" s="312"/>
      <c r="N23" s="308"/>
      <c r="O23" s="308"/>
      <c r="P23" s="308"/>
      <c r="Q23" s="308"/>
      <c r="R23" s="312">
        <f t="shared" si="2"/>
        <v>0</v>
      </c>
      <c r="S23" s="545"/>
      <c r="T23" s="519"/>
      <c r="U23" s="522"/>
      <c r="V23" s="525"/>
    </row>
    <row r="24" spans="1:22" ht="45" customHeight="1" thickBot="1">
      <c r="A24" s="553"/>
      <c r="B24" s="540"/>
      <c r="C24" s="173" t="str">
        <f>'5-. Identificación de Riesgos'!D24</f>
        <v>5.Alto volumen de carga laboral</v>
      </c>
      <c r="D24" s="309">
        <v>5</v>
      </c>
      <c r="E24" s="332" t="s">
        <v>512</v>
      </c>
      <c r="F24" s="309" t="s">
        <v>336</v>
      </c>
      <c r="G24" s="309" t="s">
        <v>336</v>
      </c>
      <c r="H24" s="309" t="s">
        <v>336</v>
      </c>
      <c r="I24" s="309" t="s">
        <v>336</v>
      </c>
      <c r="J24" s="312">
        <f t="shared" si="1"/>
        <v>1</v>
      </c>
      <c r="K24" s="545"/>
      <c r="L24" s="280">
        <f>'5-. Identificación de Riesgos'!I24</f>
        <v>0</v>
      </c>
      <c r="M24" s="312"/>
      <c r="N24" s="308"/>
      <c r="O24" s="308"/>
      <c r="P24" s="308"/>
      <c r="Q24" s="308"/>
      <c r="R24" s="312">
        <f t="shared" si="2"/>
        <v>0</v>
      </c>
      <c r="S24" s="545"/>
      <c r="T24" s="519"/>
      <c r="U24" s="522"/>
      <c r="V24" s="525"/>
    </row>
    <row r="25" spans="1:22" ht="15.75" hidden="1" thickBot="1">
      <c r="A25" s="553"/>
      <c r="B25" s="540"/>
      <c r="C25" s="173">
        <f>'5-. Identificación de Riesgos'!D25</f>
        <v>0</v>
      </c>
      <c r="D25" s="309"/>
      <c r="E25" s="289"/>
      <c r="F25" s="309"/>
      <c r="G25" s="309"/>
      <c r="H25" s="309"/>
      <c r="I25" s="309"/>
      <c r="J25" s="312"/>
      <c r="K25" s="545"/>
      <c r="L25" s="280">
        <f>'5-. Identificación de Riesgos'!I25</f>
        <v>0</v>
      </c>
      <c r="M25" s="312"/>
      <c r="N25" s="308"/>
      <c r="O25" s="308"/>
      <c r="P25" s="308"/>
      <c r="Q25" s="308"/>
      <c r="R25" s="312">
        <f t="shared" si="2"/>
        <v>0</v>
      </c>
      <c r="S25" s="545"/>
      <c r="T25" s="519"/>
      <c r="U25" s="522"/>
      <c r="V25" s="525"/>
    </row>
    <row r="26" spans="1:22" ht="15.75" hidden="1" thickBot="1">
      <c r="A26" s="553"/>
      <c r="B26" s="540"/>
      <c r="C26" s="173">
        <f>'5-. Identificación de Riesgos'!D26</f>
        <v>0</v>
      </c>
      <c r="D26" s="309"/>
      <c r="E26" s="289"/>
      <c r="F26" s="309"/>
      <c r="G26" s="309"/>
      <c r="H26" s="309"/>
      <c r="I26" s="309"/>
      <c r="J26" s="312"/>
      <c r="K26" s="545"/>
      <c r="L26" s="280">
        <f>'5-. Identificación de Riesgos'!I26</f>
        <v>0</v>
      </c>
      <c r="M26" s="312"/>
      <c r="N26" s="308"/>
      <c r="O26" s="308"/>
      <c r="P26" s="308"/>
      <c r="Q26" s="308"/>
      <c r="R26" s="312">
        <f t="shared" si="2"/>
        <v>0</v>
      </c>
      <c r="S26" s="545"/>
      <c r="T26" s="519"/>
      <c r="U26" s="522"/>
      <c r="V26" s="525"/>
    </row>
    <row r="27" spans="1:22" ht="15.75" hidden="1" thickBot="1">
      <c r="A27" s="553"/>
      <c r="B27" s="540"/>
      <c r="C27" s="173">
        <f>'5-. Identificación de Riesgos'!D27</f>
        <v>0</v>
      </c>
      <c r="D27" s="309"/>
      <c r="E27" s="289"/>
      <c r="F27" s="309"/>
      <c r="G27" s="309"/>
      <c r="H27" s="309"/>
      <c r="I27" s="309"/>
      <c r="J27" s="312"/>
      <c r="K27" s="545"/>
      <c r="L27" s="280">
        <f>'5-. Identificación de Riesgos'!I27</f>
        <v>0</v>
      </c>
      <c r="M27" s="312"/>
      <c r="N27" s="308"/>
      <c r="O27" s="308"/>
      <c r="P27" s="308"/>
      <c r="Q27" s="308"/>
      <c r="R27" s="312">
        <f t="shared" si="2"/>
        <v>0</v>
      </c>
      <c r="S27" s="545"/>
      <c r="T27" s="519"/>
      <c r="U27" s="522"/>
      <c r="V27" s="525"/>
    </row>
    <row r="28" spans="1:22" ht="15.75" hidden="1" thickBot="1">
      <c r="A28" s="553"/>
      <c r="B28" s="540"/>
      <c r="C28" s="173">
        <f>'5-. Identificación de Riesgos'!D28</f>
        <v>0</v>
      </c>
      <c r="D28" s="309"/>
      <c r="E28" s="289"/>
      <c r="F28" s="309"/>
      <c r="G28" s="309"/>
      <c r="H28" s="309"/>
      <c r="I28" s="309"/>
      <c r="J28" s="312"/>
      <c r="K28" s="545"/>
      <c r="L28" s="281">
        <f>'5-. Identificación de Riesgos'!I28</f>
        <v>0</v>
      </c>
      <c r="M28" s="312"/>
      <c r="N28" s="308"/>
      <c r="O28" s="308"/>
      <c r="P28" s="308"/>
      <c r="Q28" s="308"/>
      <c r="R28" s="312">
        <f t="shared" si="2"/>
        <v>0</v>
      </c>
      <c r="S28" s="545"/>
      <c r="T28" s="519"/>
      <c r="U28" s="522"/>
      <c r="V28" s="525"/>
    </row>
    <row r="29" spans="1:22" ht="15.75" hidden="1" thickBot="1">
      <c r="A29" s="554"/>
      <c r="B29" s="541"/>
      <c r="C29" s="328">
        <f>'5-. Identificación de Riesgos'!D29</f>
        <v>0</v>
      </c>
      <c r="D29" s="310"/>
      <c r="E29" s="290"/>
      <c r="F29" s="310"/>
      <c r="G29" s="310"/>
      <c r="H29" s="310"/>
      <c r="I29" s="310"/>
      <c r="J29" s="313"/>
      <c r="K29" s="546"/>
      <c r="L29" s="279">
        <f>'5-. Identificación de Riesgos'!I29</f>
        <v>0</v>
      </c>
      <c r="M29" s="313"/>
      <c r="N29" s="329"/>
      <c r="O29" s="329"/>
      <c r="P29" s="329"/>
      <c r="Q29" s="329"/>
      <c r="R29" s="313">
        <f t="shared" si="2"/>
        <v>0</v>
      </c>
      <c r="S29" s="546"/>
      <c r="T29" s="520"/>
      <c r="U29" s="523"/>
      <c r="V29" s="526"/>
    </row>
    <row r="30" spans="1:22" ht="155.25" customHeight="1">
      <c r="A30" s="547">
        <f>'5-. Identificación de Riesgos'!A30</f>
        <v>3</v>
      </c>
      <c r="B30" s="550" t="str">
        <f>'5-. Identificación de Riesgos'!B30</f>
        <v xml:space="preserve">Recibir dádivas o beneficios a nombre propio o de terceros para, no entregar o entregar información privilegiada o confidencial </v>
      </c>
      <c r="C30" s="173" t="str">
        <f>'5-. Identificación de Riesgos'!D30</f>
        <v xml:space="preserve">1.Insuficientes programas de capacitación para la toma de conciencia debido al desconocimiento de l ley antisoborno (ISO 37001:2016), Plan Anticorrupción y  de los  valores y principios propios de la entidad.
</v>
      </c>
      <c r="D30" s="314">
        <v>1</v>
      </c>
      <c r="E30" s="326" t="s">
        <v>339</v>
      </c>
      <c r="F30" s="314"/>
      <c r="G30" s="314"/>
      <c r="H30" s="314"/>
      <c r="I30" s="314"/>
      <c r="J30" s="175">
        <f t="shared" si="1"/>
        <v>0</v>
      </c>
      <c r="K30" s="551">
        <f>AVERAGE(J30:J34)</f>
        <v>0</v>
      </c>
      <c r="L30" s="174">
        <f>'5-. Identificación de Riesgos'!I30</f>
        <v>0</v>
      </c>
      <c r="M30" s="175"/>
      <c r="N30" s="307"/>
      <c r="O30" s="307"/>
      <c r="P30" s="307"/>
      <c r="Q30" s="307"/>
      <c r="R30" s="327">
        <f t="shared" si="2"/>
        <v>0</v>
      </c>
      <c r="S30" s="551">
        <f t="shared" ref="S30" si="3">AVERAGE(R30:R39)</f>
        <v>0</v>
      </c>
      <c r="T30" s="519" t="e">
        <f>CONCATENATE(INDEX('8- Politicas de admiistracion '!$B$6:$F$10,MATCH(ROUND(IF((RIGHT('5-. Identificación de Riesgos'!H30,1)-'6. Valoración Controles'!K30)&lt;1,1,(RIGHT('5-. Identificación de Riesgos'!H30,1)-'6. Valoración Controles'!K30)),0),'8- Politicas de admiistracion '!$F$6:$F$10,0),1)," - ",ROUND(IF((RIGHT('5-. Identificación de Riesgos'!H30,1)-'6. Valoración Controles'!K30)&lt;1,1,(RIGHT('5-. Identificación de Riesgos'!H30,1)-'6. Valoración Controles'!K30)),0))</f>
        <v>#DIV/0!</v>
      </c>
      <c r="U30" s="522" t="e">
        <f>CONCATENATE(INDEX('8- Politicas de admiistracion '!$B$17:$F$21,MATCH(ROUND(IF((RIGHT('5-. Identificación de Riesgos'!M30,1)-'6. Valoración Controles'!S30)&lt;1,1,(RIGHT('5-. Identificación de Riesgos'!M30,1)-'6. Valoración Controles'!S30)),0),'8- Politicas de admiistracion '!$F$17:$F$21,0),1)," - ",ROUND(IF((RIGHT('5-. Identificación de Riesgos'!M30,1)-'6. Valoración Controles'!S30)&lt;1,1,(RIGHT('5-. Identificación de Riesgos'!M30,1)-'6. Valoración Controles'!S30)),0))</f>
        <v>#VALUE!</v>
      </c>
      <c r="V30" s="530" t="e">
        <f>CONCATENATE(VLOOKUP((LEFT(T30,LEN(T30)-4)&amp;LEFT(U30,LEN(U30)-4)),'9- Matriz de Calor '!$D$18:$E$42,2,0)," - ",RIGHT(T30,1)*RIGHT(U30,1))</f>
        <v>#DIV/0!</v>
      </c>
    </row>
    <row r="31" spans="1:22" ht="45">
      <c r="A31" s="548"/>
      <c r="B31" s="528"/>
      <c r="C31" s="173" t="str">
        <f>'5-. Identificación de Riesgos'!D31</f>
        <v xml:space="preserve">2. Desconocimiento y no aplicación del Código de Ética y Buen Gobierno.    
</v>
      </c>
      <c r="D31" s="241">
        <v>2</v>
      </c>
      <c r="E31" s="87" t="s">
        <v>340</v>
      </c>
      <c r="F31" s="241"/>
      <c r="G31" s="241"/>
      <c r="H31" s="241"/>
      <c r="I31" s="241"/>
      <c r="J31" s="247">
        <f t="shared" si="1"/>
        <v>0</v>
      </c>
      <c r="K31" s="545"/>
      <c r="L31" s="37">
        <f>'5-. Identificación de Riesgos'!I31</f>
        <v>0</v>
      </c>
      <c r="M31" s="247"/>
      <c r="N31" s="241"/>
      <c r="O31" s="241"/>
      <c r="P31" s="241"/>
      <c r="Q31" s="241"/>
      <c r="R31" s="247"/>
      <c r="S31" s="545"/>
      <c r="T31" s="519"/>
      <c r="U31" s="522"/>
      <c r="V31" s="531"/>
    </row>
    <row r="32" spans="1:22" ht="30">
      <c r="A32" s="548"/>
      <c r="B32" s="528"/>
      <c r="C32" s="173" t="str">
        <f>'5-. Identificación de Riesgos'!D32</f>
        <v>3.Carencia de compromiso  y transparencia de los servidores judiciales</v>
      </c>
      <c r="D32" s="241">
        <v>3</v>
      </c>
      <c r="E32" s="87" t="s">
        <v>341</v>
      </c>
      <c r="F32" s="241"/>
      <c r="G32" s="241"/>
      <c r="H32" s="241"/>
      <c r="I32" s="241"/>
      <c r="J32" s="247">
        <f t="shared" si="1"/>
        <v>0</v>
      </c>
      <c r="K32" s="545"/>
      <c r="L32" s="37">
        <f>'5-. Identificación de Riesgos'!I32</f>
        <v>0</v>
      </c>
      <c r="M32" s="247"/>
      <c r="N32" s="241"/>
      <c r="O32" s="241"/>
      <c r="P32" s="241"/>
      <c r="Q32" s="241"/>
      <c r="R32" s="247"/>
      <c r="S32" s="545"/>
      <c r="T32" s="519"/>
      <c r="U32" s="522"/>
      <c r="V32" s="531"/>
    </row>
    <row r="33" spans="1:22" ht="51">
      <c r="A33" s="548"/>
      <c r="B33" s="528"/>
      <c r="C33" s="173" t="str">
        <f>'5-. Identificación de Riesgos'!D33</f>
        <v>4.Deficiencia de  controles en el trámite  de los documentos</v>
      </c>
      <c r="D33" s="241">
        <v>4</v>
      </c>
      <c r="E33" s="289" t="s">
        <v>342</v>
      </c>
      <c r="F33" s="241"/>
      <c r="G33" s="241"/>
      <c r="H33" s="241"/>
      <c r="I33" s="241"/>
      <c r="J33" s="247">
        <f t="shared" si="1"/>
        <v>0</v>
      </c>
      <c r="K33" s="545"/>
      <c r="L33" s="37">
        <f>'5-. Identificación de Riesgos'!I33</f>
        <v>0</v>
      </c>
      <c r="M33" s="247"/>
      <c r="N33" s="241"/>
      <c r="O33" s="241"/>
      <c r="P33" s="241"/>
      <c r="Q33" s="241"/>
      <c r="R33" s="247"/>
      <c r="S33" s="545"/>
      <c r="T33" s="519"/>
      <c r="U33" s="522"/>
      <c r="V33" s="531"/>
    </row>
    <row r="34" spans="1:22" ht="45">
      <c r="A34" s="548"/>
      <c r="B34" s="528"/>
      <c r="C34" s="173" t="str">
        <f>'5-. Identificación de Riesgos'!D34</f>
        <v xml:space="preserve">5. No aplicación adecuada de los procedimientos de control </v>
      </c>
      <c r="D34" s="241">
        <v>5</v>
      </c>
      <c r="E34" s="87" t="s">
        <v>343</v>
      </c>
      <c r="F34" s="241"/>
      <c r="G34" s="241"/>
      <c r="H34" s="241"/>
      <c r="I34" s="241"/>
      <c r="J34" s="247">
        <f t="shared" si="1"/>
        <v>0</v>
      </c>
      <c r="K34" s="545"/>
      <c r="L34" s="37">
        <f>'5-. Identificación de Riesgos'!I34</f>
        <v>0</v>
      </c>
      <c r="M34" s="247"/>
      <c r="N34" s="241"/>
      <c r="O34" s="241"/>
      <c r="P34" s="241"/>
      <c r="Q34" s="241"/>
      <c r="R34" s="247"/>
      <c r="S34" s="545"/>
      <c r="T34" s="519"/>
      <c r="U34" s="522"/>
      <c r="V34" s="531"/>
    </row>
    <row r="35" spans="1:22">
      <c r="A35" s="548"/>
      <c r="B35" s="528"/>
      <c r="C35" s="173">
        <f>'5-. Identificación de Riesgos'!D35</f>
        <v>0</v>
      </c>
      <c r="D35" s="241"/>
      <c r="E35" s="289"/>
      <c r="F35" s="241"/>
      <c r="G35" s="241"/>
      <c r="H35" s="241"/>
      <c r="I35" s="241"/>
      <c r="J35" s="247">
        <f t="shared" si="1"/>
        <v>0</v>
      </c>
      <c r="K35" s="545"/>
      <c r="L35" s="37">
        <f>'5-. Identificación de Riesgos'!I35</f>
        <v>0</v>
      </c>
      <c r="M35" s="247"/>
      <c r="N35" s="241"/>
      <c r="O35" s="241"/>
      <c r="P35" s="241"/>
      <c r="Q35" s="241"/>
      <c r="R35" s="247"/>
      <c r="S35" s="545"/>
      <c r="T35" s="519"/>
      <c r="U35" s="522"/>
      <c r="V35" s="531"/>
    </row>
    <row r="36" spans="1:22" ht="30" customHeight="1">
      <c r="A36" s="548"/>
      <c r="B36" s="528"/>
      <c r="C36" s="173">
        <f>'5-. Identificación de Riesgos'!D36</f>
        <v>0</v>
      </c>
      <c r="D36" s="241"/>
      <c r="E36" s="289"/>
      <c r="F36" s="241"/>
      <c r="G36" s="241"/>
      <c r="H36" s="241"/>
      <c r="I36" s="241"/>
      <c r="J36" s="247">
        <f t="shared" si="1"/>
        <v>0</v>
      </c>
      <c r="K36" s="545"/>
      <c r="L36" s="37">
        <f>'5-. Identificación de Riesgos'!I36</f>
        <v>0</v>
      </c>
      <c r="M36" s="247"/>
      <c r="N36" s="241"/>
      <c r="O36" s="241"/>
      <c r="P36" s="241"/>
      <c r="Q36" s="241"/>
      <c r="R36" s="247"/>
      <c r="S36" s="545"/>
      <c r="T36" s="519"/>
      <c r="U36" s="522"/>
      <c r="V36" s="531"/>
    </row>
    <row r="37" spans="1:22" ht="30" customHeight="1">
      <c r="A37" s="548"/>
      <c r="B37" s="528"/>
      <c r="C37" s="173">
        <f>'5-. Identificación de Riesgos'!D37</f>
        <v>0</v>
      </c>
      <c r="D37" s="241"/>
      <c r="E37" s="289"/>
      <c r="F37" s="241"/>
      <c r="G37" s="241"/>
      <c r="H37" s="241"/>
      <c r="I37" s="241"/>
      <c r="J37" s="247">
        <f t="shared" si="1"/>
        <v>0</v>
      </c>
      <c r="K37" s="545"/>
      <c r="L37" s="37">
        <f>'5-. Identificación de Riesgos'!I37</f>
        <v>0</v>
      </c>
      <c r="M37" s="247"/>
      <c r="N37" s="241"/>
      <c r="O37" s="241"/>
      <c r="P37" s="241"/>
      <c r="Q37" s="241"/>
      <c r="R37" s="247"/>
      <c r="S37" s="545"/>
      <c r="T37" s="519"/>
      <c r="U37" s="522"/>
      <c r="V37" s="531"/>
    </row>
    <row r="38" spans="1:22" ht="30" customHeight="1">
      <c r="A38" s="548"/>
      <c r="B38" s="528"/>
      <c r="C38" s="173">
        <f>'5-. Identificación de Riesgos'!D38</f>
        <v>0</v>
      </c>
      <c r="D38" s="241"/>
      <c r="E38" s="289"/>
      <c r="F38" s="241"/>
      <c r="G38" s="241"/>
      <c r="H38" s="241"/>
      <c r="I38" s="241"/>
      <c r="J38" s="247">
        <f t="shared" si="1"/>
        <v>0</v>
      </c>
      <c r="K38" s="545"/>
      <c r="L38" s="37">
        <f>'5-. Identificación de Riesgos'!I38</f>
        <v>0</v>
      </c>
      <c r="M38" s="247"/>
      <c r="N38" s="241"/>
      <c r="O38" s="241"/>
      <c r="P38" s="241"/>
      <c r="Q38" s="241"/>
      <c r="R38" s="247"/>
      <c r="S38" s="545"/>
      <c r="T38" s="519"/>
      <c r="U38" s="522"/>
      <c r="V38" s="531"/>
    </row>
    <row r="39" spans="1:22" ht="30.75" customHeight="1" thickBot="1">
      <c r="A39" s="549"/>
      <c r="B39" s="529"/>
      <c r="C39" s="173">
        <f>'5-. Identificación de Riesgos'!D39</f>
        <v>0</v>
      </c>
      <c r="D39" s="242"/>
      <c r="E39" s="290"/>
      <c r="F39" s="242"/>
      <c r="G39" s="242"/>
      <c r="H39" s="242"/>
      <c r="I39" s="242"/>
      <c r="J39" s="248">
        <f t="shared" si="1"/>
        <v>0</v>
      </c>
      <c r="K39" s="546"/>
      <c r="L39" s="279">
        <f>'5-. Identificación de Riesgos'!I39</f>
        <v>0</v>
      </c>
      <c r="M39" s="248"/>
      <c r="N39" s="242"/>
      <c r="O39" s="242"/>
      <c r="P39" s="242"/>
      <c r="Q39" s="242"/>
      <c r="R39" s="248"/>
      <c r="S39" s="546"/>
      <c r="T39" s="520"/>
      <c r="U39" s="523"/>
      <c r="V39" s="532"/>
    </row>
    <row r="40" spans="1:22" ht="38.25">
      <c r="A40" s="539">
        <f>'5-. Identificación de Riesgos'!A40</f>
        <v>4</v>
      </c>
      <c r="B40" s="527" t="str">
        <f>'5-. Identificación de Riesgos'!B40</f>
        <v>Incumplimiento o demora en entrega de Documentos (Propuestas, Respuestas  a Peticiones, Informes</v>
      </c>
      <c r="C40" s="173" t="str">
        <f>'5-. Identificación de Riesgos'!D40</f>
        <v xml:space="preserve">1.Bandeja  SIGOBius sin tramitar </v>
      </c>
      <c r="D40" s="291">
        <v>1</v>
      </c>
      <c r="E40" s="292" t="s">
        <v>344</v>
      </c>
      <c r="F40" s="243"/>
      <c r="G40" s="240"/>
      <c r="H40" s="240"/>
      <c r="I40" s="240"/>
      <c r="J40" s="246">
        <f t="shared" si="1"/>
        <v>0</v>
      </c>
      <c r="K40" s="544">
        <f>AVERAGE(J40:J49)</f>
        <v>0</v>
      </c>
      <c r="L40" s="174">
        <f>'5-. Identificación de Riesgos'!I40</f>
        <v>0</v>
      </c>
      <c r="M40" s="293"/>
      <c r="N40" s="239"/>
      <c r="O40" s="239"/>
      <c r="P40" s="239"/>
      <c r="Q40" s="239"/>
      <c r="R40" s="175">
        <f t="shared" ref="R40:R41" si="4">SUM(COUNTIF(N40,"SI")*25%,COUNTIF(O40,"SI")*40%,COUNTIF(P40,"SI")*25%,COUNTIF(Q40,"SI")*10%)</f>
        <v>0</v>
      </c>
      <c r="S40" s="544">
        <f>AVERAGE(R40:R40)</f>
        <v>0</v>
      </c>
      <c r="T40" s="518" t="e">
        <f>CONCATENATE(INDEX('8- Politicas de admiistracion '!$B$6:$F$10,MATCH(ROUND(IF((RIGHT('5-. Identificación de Riesgos'!H30,1)-'6. Valoración Controles'!K40)&lt;1,1,(RIGHT('5-. Identificación de Riesgos'!H30,1)-'6. Valoración Controles'!K40)),0),'8- Politicas de admiistracion '!$F$6:$F$10,0),1)," - ",ROUND(IF((RIGHT('5-. Identificación de Riesgos'!H30,1)-'6. Valoración Controles'!K40)&lt;1,1,(RIGHT('5-. Identificación de Riesgos'!H30,1)-'6. Valoración Controles'!K40)),0))</f>
        <v>#DIV/0!</v>
      </c>
      <c r="U40" s="521" t="e">
        <f>CONCATENATE(INDEX('8- Politicas de admiistracion '!$B$17:$F$21,MATCH(ROUND(IF((RIGHT('5-. Identificación de Riesgos'!M30,1)-'6. Valoración Controles'!S40)&lt;1,1,(RIGHT('5-. Identificación de Riesgos'!M30,1)-'6. Valoración Controles'!S40)),0),'8- Politicas de admiistracion '!$F$17:$F$21,0),1)," - ",ROUND(IF((RIGHT('5-. Identificación de Riesgos'!M30,1)-'6. Valoración Controles'!S40)&lt;1,1,(RIGHT('5-. Identificación de Riesgos'!M30,1)-'6. Valoración Controles'!S40)),0))</f>
        <v>#VALUE!</v>
      </c>
      <c r="V40" s="524" t="e">
        <f>CONCATENATE(VLOOKUP((LEFT(T40,LEN(T40)-4)&amp;LEFT(U40,LEN(U40)-4)),'9- Matriz de Calor '!$D$18:$E$42,2,0)," - ",RIGHT(T40,1)*RIGHT(U40,1))</f>
        <v>#DIV/0!</v>
      </c>
    </row>
    <row r="41" spans="1:22">
      <c r="A41" s="540"/>
      <c r="B41" s="528"/>
      <c r="C41" s="173" t="str">
        <f>'5-. Identificación de Riesgos'!D41</f>
        <v>2.Demora en el reparto de la solicitud.</v>
      </c>
      <c r="D41" s="294">
        <v>2</v>
      </c>
      <c r="E41" s="295" t="s">
        <v>345</v>
      </c>
      <c r="F41" s="244"/>
      <c r="G41" s="241"/>
      <c r="H41" s="241"/>
      <c r="I41" s="241"/>
      <c r="J41" s="247">
        <f t="shared" si="1"/>
        <v>0</v>
      </c>
      <c r="K41" s="545"/>
      <c r="L41" s="37"/>
      <c r="M41" s="296"/>
      <c r="N41" s="241"/>
      <c r="O41" s="241"/>
      <c r="P41" s="241"/>
      <c r="Q41" s="241"/>
      <c r="R41" s="247">
        <f t="shared" si="4"/>
        <v>0</v>
      </c>
      <c r="S41" s="545"/>
      <c r="T41" s="519"/>
      <c r="U41" s="522"/>
      <c r="V41" s="525"/>
    </row>
    <row r="42" spans="1:22" ht="45">
      <c r="A42" s="540"/>
      <c r="B42" s="528"/>
      <c r="C42" s="173" t="str">
        <f>'5-. Identificación de Riesgos'!D42</f>
        <v xml:space="preserve">3.	Múltiples puntos de entrada de Correspondencia.
 </v>
      </c>
      <c r="D42" s="294">
        <v>3</v>
      </c>
      <c r="E42" s="297" t="s">
        <v>346</v>
      </c>
      <c r="F42" s="244"/>
      <c r="G42" s="241"/>
      <c r="H42" s="241"/>
      <c r="I42" s="241"/>
      <c r="J42" s="247">
        <f t="shared" si="1"/>
        <v>0</v>
      </c>
      <c r="K42" s="545"/>
      <c r="L42" s="37">
        <f>'5-. Identificación de Riesgos'!I42</f>
        <v>0</v>
      </c>
      <c r="M42" s="298"/>
      <c r="N42" s="241"/>
      <c r="O42" s="241"/>
      <c r="P42" s="241"/>
      <c r="Q42" s="241"/>
      <c r="R42" s="247"/>
      <c r="S42" s="545"/>
      <c r="T42" s="519"/>
      <c r="U42" s="522"/>
      <c r="V42" s="525"/>
    </row>
    <row r="43" spans="1:22" ht="66.75" customHeight="1">
      <c r="A43" s="540"/>
      <c r="B43" s="528"/>
      <c r="C43" s="173" t="str">
        <f>'5-. Identificación de Riesgos'!D43</f>
        <v>4.Inadecuada evaluación de los requisitos y factores que justifican emitir concepto favorable o desfavorable para las solicitudes de traslados presentadas por funcionarios y empleados</v>
      </c>
      <c r="D43" s="294">
        <v>4</v>
      </c>
      <c r="E43" s="297" t="s">
        <v>347</v>
      </c>
      <c r="F43" s="244"/>
      <c r="G43" s="241"/>
      <c r="H43" s="241"/>
      <c r="I43" s="241"/>
      <c r="J43" s="247">
        <f t="shared" si="1"/>
        <v>0</v>
      </c>
      <c r="K43" s="545"/>
      <c r="L43" s="37">
        <f>'5-. Identificación de Riesgos'!I43</f>
        <v>0</v>
      </c>
      <c r="M43" s="298"/>
      <c r="N43" s="241"/>
      <c r="O43" s="241"/>
      <c r="P43" s="241"/>
      <c r="Q43" s="241"/>
      <c r="R43" s="247"/>
      <c r="S43" s="545"/>
      <c r="T43" s="519"/>
      <c r="U43" s="522"/>
      <c r="V43" s="525"/>
    </row>
    <row r="44" spans="1:22">
      <c r="A44" s="540"/>
      <c r="B44" s="528"/>
      <c r="C44" s="173">
        <f>'5-. Identificación de Riesgos'!D44</f>
        <v>0</v>
      </c>
      <c r="D44" s="294"/>
      <c r="E44" s="297"/>
      <c r="F44" s="244"/>
      <c r="G44" s="241"/>
      <c r="H44" s="241"/>
      <c r="I44" s="241"/>
      <c r="J44" s="247">
        <f t="shared" si="1"/>
        <v>0</v>
      </c>
      <c r="K44" s="545"/>
      <c r="L44" s="37">
        <f>'5-. Identificación de Riesgos'!I44</f>
        <v>0</v>
      </c>
      <c r="M44" s="298"/>
      <c r="N44" s="241"/>
      <c r="O44" s="241"/>
      <c r="P44" s="241"/>
      <c r="Q44" s="241"/>
      <c r="R44" s="247"/>
      <c r="S44" s="545"/>
      <c r="T44" s="519"/>
      <c r="U44" s="522"/>
      <c r="V44" s="525"/>
    </row>
    <row r="45" spans="1:22">
      <c r="A45" s="540"/>
      <c r="B45" s="528"/>
      <c r="C45" s="173">
        <f>'5-. Identificación de Riesgos'!D45</f>
        <v>0</v>
      </c>
      <c r="D45" s="294"/>
      <c r="E45" s="298"/>
      <c r="F45" s="244"/>
      <c r="G45" s="241"/>
      <c r="H45" s="241"/>
      <c r="I45" s="241"/>
      <c r="J45" s="247"/>
      <c r="K45" s="545"/>
      <c r="L45" s="37">
        <f>'5-. Identificación de Riesgos'!I45</f>
        <v>0</v>
      </c>
      <c r="M45" s="298"/>
      <c r="N45" s="241"/>
      <c r="O45" s="241"/>
      <c r="P45" s="241"/>
      <c r="Q45" s="241"/>
      <c r="R45" s="247"/>
      <c r="S45" s="545"/>
      <c r="T45" s="519"/>
      <c r="U45" s="522"/>
      <c r="V45" s="525"/>
    </row>
    <row r="46" spans="1:22">
      <c r="A46" s="540"/>
      <c r="B46" s="528"/>
      <c r="C46" s="173">
        <f>'5-. Identificación de Riesgos'!D46</f>
        <v>0</v>
      </c>
      <c r="D46" s="294"/>
      <c r="E46" s="298"/>
      <c r="F46" s="244"/>
      <c r="G46" s="241"/>
      <c r="H46" s="241"/>
      <c r="I46" s="241"/>
      <c r="J46" s="247"/>
      <c r="K46" s="545"/>
      <c r="L46" s="37">
        <f>'5-. Identificación de Riesgos'!I46</f>
        <v>0</v>
      </c>
      <c r="M46" s="298"/>
      <c r="N46" s="241"/>
      <c r="O46" s="241"/>
      <c r="P46" s="241"/>
      <c r="Q46" s="241"/>
      <c r="R46" s="247"/>
      <c r="S46" s="545"/>
      <c r="T46" s="519"/>
      <c r="U46" s="522"/>
      <c r="V46" s="525"/>
    </row>
    <row r="47" spans="1:22">
      <c r="A47" s="540"/>
      <c r="B47" s="528"/>
      <c r="C47" s="173">
        <f>'5-. Identificación de Riesgos'!D47</f>
        <v>0</v>
      </c>
      <c r="D47" s="294"/>
      <c r="E47" s="298"/>
      <c r="F47" s="244"/>
      <c r="G47" s="241"/>
      <c r="H47" s="241"/>
      <c r="I47" s="241"/>
      <c r="J47" s="247"/>
      <c r="K47" s="545"/>
      <c r="L47" s="37">
        <f>'5-. Identificación de Riesgos'!I47</f>
        <v>0</v>
      </c>
      <c r="M47" s="298"/>
      <c r="N47" s="241"/>
      <c r="O47" s="241"/>
      <c r="P47" s="241"/>
      <c r="Q47" s="241"/>
      <c r="R47" s="247"/>
      <c r="S47" s="545"/>
      <c r="T47" s="519"/>
      <c r="U47" s="522"/>
      <c r="V47" s="525"/>
    </row>
    <row r="48" spans="1:22">
      <c r="A48" s="540"/>
      <c r="B48" s="528"/>
      <c r="C48" s="173">
        <f>'5-. Identificación de Riesgos'!D48</f>
        <v>0</v>
      </c>
      <c r="D48" s="294"/>
      <c r="E48" s="298"/>
      <c r="F48" s="244"/>
      <c r="G48" s="241"/>
      <c r="H48" s="241"/>
      <c r="I48" s="241"/>
      <c r="J48" s="247"/>
      <c r="K48" s="545"/>
      <c r="L48" s="37">
        <f>'5-. Identificación de Riesgos'!I48</f>
        <v>0</v>
      </c>
      <c r="M48" s="298"/>
      <c r="N48" s="241"/>
      <c r="O48" s="241"/>
      <c r="P48" s="241"/>
      <c r="Q48" s="241"/>
      <c r="R48" s="247"/>
      <c r="S48" s="545"/>
      <c r="T48" s="519"/>
      <c r="U48" s="522"/>
      <c r="V48" s="525"/>
    </row>
    <row r="49" spans="1:22" ht="15.75" thickBot="1">
      <c r="A49" s="541"/>
      <c r="B49" s="529"/>
      <c r="C49" s="129">
        <f>'5-. Identificación de Riesgos'!D49</f>
        <v>0</v>
      </c>
      <c r="D49" s="299"/>
      <c r="E49" s="300"/>
      <c r="F49" s="245"/>
      <c r="G49" s="242"/>
      <c r="H49" s="242"/>
      <c r="I49" s="242"/>
      <c r="J49" s="248"/>
      <c r="K49" s="546"/>
      <c r="L49" s="279">
        <f>'5-. Identificación de Riesgos'!I49</f>
        <v>0</v>
      </c>
      <c r="M49" s="300"/>
      <c r="N49" s="242"/>
      <c r="O49" s="242"/>
      <c r="P49" s="242"/>
      <c r="Q49" s="242"/>
      <c r="R49" s="248"/>
      <c r="S49" s="546"/>
      <c r="T49" s="520"/>
      <c r="U49" s="523"/>
      <c r="V49" s="526"/>
    </row>
    <row r="50" spans="1:22" ht="38.25">
      <c r="A50" s="547">
        <f>'5-. Identificación de Riesgos'!A50</f>
        <v>5</v>
      </c>
      <c r="B50" s="527" t="str">
        <f>'5-. Identificación de Riesgos'!B50</f>
        <v>Ofrecer, prometer, entregar, aceptar o solicitar una ventaja indebida para buscar agilizar la creación de cargos,  traslados,  transformación  o  supresión de cargos o   en busca de un beneficio propio o de terceros</v>
      </c>
      <c r="C50" s="173" t="str">
        <f>'5-. Identificación de Riesgos'!D50</f>
        <v>1. Falta de ética de los servidores públicos (Debilidades en principios y valores)</v>
      </c>
      <c r="D50" s="291">
        <v>1</v>
      </c>
      <c r="E50" s="292" t="s">
        <v>348</v>
      </c>
      <c r="F50" s="243"/>
      <c r="G50" s="240"/>
      <c r="H50" s="240"/>
      <c r="I50" s="240"/>
      <c r="J50" s="246">
        <f t="shared" ref="J50:J54" si="5">COUNTIF(F50:I50,"SI")/4</f>
        <v>0</v>
      </c>
      <c r="K50" s="544">
        <f>AVERAGE(J50:J52)</f>
        <v>0</v>
      </c>
      <c r="L50" s="174">
        <f>'5-. Identificación de Riesgos'!I50</f>
        <v>0</v>
      </c>
      <c r="M50" s="293"/>
      <c r="N50" s="239"/>
      <c r="O50" s="239"/>
      <c r="P50" s="239"/>
      <c r="Q50" s="239"/>
      <c r="R50" s="175">
        <f t="shared" ref="R50:R51" si="6">SUM(COUNTIF(N50,"SI")*25%,COUNTIF(O50,"SI")*40%,COUNTIF(P50,"SI")*25%,COUNTIF(Q50,"SI")*10%)</f>
        <v>0</v>
      </c>
      <c r="S50" s="544">
        <f>AVERAGE(R50:R50)</f>
        <v>0</v>
      </c>
      <c r="T50" s="518" t="e">
        <f>CONCATENATE(INDEX('8- Politicas de admiistracion '!$B$6:$F$10,MATCH(ROUND(IF((RIGHT('5-. Identificación de Riesgos'!H40,1)-'6. Valoración Controles'!K50)&lt;1,1,(RIGHT('5-. Identificación de Riesgos'!H40,1)-'6. Valoración Controles'!K50)),0),'8- Politicas de admiistracion '!$F$6:$F$10,0),1)," - ",ROUND(IF((RIGHT('5-. Identificación de Riesgos'!H40,1)-'6. Valoración Controles'!K50)&lt;1,1,(RIGHT('5-. Identificación de Riesgos'!H40,1)-'6. Valoración Controles'!K50)),0))</f>
        <v>#DIV/0!</v>
      </c>
      <c r="U50" s="521" t="e">
        <f>CONCATENATE(INDEX('8- Politicas de admiistracion '!$B$17:$F$21,MATCH(ROUND(IF((RIGHT('5-. Identificación de Riesgos'!M40,1)-'6. Valoración Controles'!S50)&lt;1,1,(RIGHT('5-. Identificación de Riesgos'!M40,1)-'6. Valoración Controles'!S50)),0),'8- Politicas de admiistracion '!$F$17:$F$21,0),1)," - ",ROUND(IF((RIGHT('5-. Identificación de Riesgos'!M40,1)-'6. Valoración Controles'!S50)&lt;1,1,(RIGHT('5-. Identificación de Riesgos'!M40,1)-'6. Valoración Controles'!S50)),0))</f>
        <v>#VALUE!</v>
      </c>
      <c r="V50" s="524" t="e">
        <f>CONCATENATE(VLOOKUP((LEFT(T50,LEN(T50)-4)&amp;LEFT(U50,LEN(U50)-4)),'9- Matriz de Calor '!$D$18:$E$42,2,0)," - ",RIGHT(T50,1)*RIGHT(U50,1))</f>
        <v>#DIV/0!</v>
      </c>
    </row>
    <row r="51" spans="1:22" ht="30">
      <c r="A51" s="548"/>
      <c r="B51" s="528"/>
      <c r="C51" s="173" t="str">
        <f>'5-. Identificación de Riesgos'!D51</f>
        <v>2. Falta de ética de terceros interesados  (Debilidades principios y valores)</v>
      </c>
      <c r="D51" s="294">
        <v>2</v>
      </c>
      <c r="E51" s="295" t="s">
        <v>349</v>
      </c>
      <c r="F51" s="244"/>
      <c r="G51" s="241"/>
      <c r="H51" s="241"/>
      <c r="I51" s="241"/>
      <c r="J51" s="247">
        <f t="shared" si="5"/>
        <v>0</v>
      </c>
      <c r="K51" s="545"/>
      <c r="L51" s="37"/>
      <c r="M51" s="296"/>
      <c r="N51" s="241"/>
      <c r="O51" s="241"/>
      <c r="P51" s="241"/>
      <c r="Q51" s="241"/>
      <c r="R51" s="247">
        <f t="shared" si="6"/>
        <v>0</v>
      </c>
      <c r="S51" s="545"/>
      <c r="T51" s="519"/>
      <c r="U51" s="522"/>
      <c r="V51" s="525"/>
    </row>
    <row r="52" spans="1:22" ht="216.75">
      <c r="A52" s="548"/>
      <c r="B52" s="528"/>
      <c r="C52" s="173" t="str">
        <f>'5-. Identificación de Riesgos'!D52</f>
        <v xml:space="preserve">3.Debilidades en los controles de los procedimientos para atender propuestas de reordenamiento y descongestión </v>
      </c>
      <c r="D52" s="294">
        <v>3</v>
      </c>
      <c r="E52" s="297" t="s">
        <v>350</v>
      </c>
      <c r="F52" s="244"/>
      <c r="G52" s="241"/>
      <c r="H52" s="241"/>
      <c r="I52" s="241"/>
      <c r="J52" s="247">
        <f t="shared" si="5"/>
        <v>0</v>
      </c>
      <c r="K52" s="545"/>
      <c r="L52" s="37">
        <f>'5-. Identificación de Riesgos'!I52</f>
        <v>0</v>
      </c>
      <c r="M52" s="298"/>
      <c r="N52" s="241"/>
      <c r="O52" s="241"/>
      <c r="P52" s="241"/>
      <c r="Q52" s="241"/>
      <c r="R52" s="247"/>
      <c r="S52" s="545"/>
      <c r="T52" s="519"/>
      <c r="U52" s="522"/>
      <c r="V52" s="525"/>
    </row>
    <row r="53" spans="1:22" ht="66.75" customHeight="1">
      <c r="A53" s="548"/>
      <c r="B53" s="528"/>
      <c r="C53" s="173">
        <f>'5-. Identificación de Riesgos'!D53</f>
        <v>0</v>
      </c>
      <c r="D53" s="294"/>
      <c r="E53" s="297"/>
      <c r="F53" s="244"/>
      <c r="G53" s="241"/>
      <c r="H53" s="241"/>
      <c r="I53" s="241"/>
      <c r="J53" s="247">
        <f t="shared" si="5"/>
        <v>0</v>
      </c>
      <c r="K53" s="545"/>
      <c r="L53" s="37">
        <f>'5-. Identificación de Riesgos'!I53</f>
        <v>0</v>
      </c>
      <c r="M53" s="298"/>
      <c r="N53" s="241"/>
      <c r="O53" s="241"/>
      <c r="P53" s="241"/>
      <c r="Q53" s="241"/>
      <c r="R53" s="247"/>
      <c r="S53" s="545"/>
      <c r="T53" s="519"/>
      <c r="U53" s="522"/>
      <c r="V53" s="525"/>
    </row>
    <row r="54" spans="1:22">
      <c r="A54" s="548"/>
      <c r="B54" s="528"/>
      <c r="C54" s="173">
        <f>'5-. Identificación de Riesgos'!D54</f>
        <v>0</v>
      </c>
      <c r="D54" s="294"/>
      <c r="E54" s="297"/>
      <c r="F54" s="244"/>
      <c r="G54" s="241"/>
      <c r="H54" s="241"/>
      <c r="I54" s="241"/>
      <c r="J54" s="247">
        <f t="shared" si="5"/>
        <v>0</v>
      </c>
      <c r="K54" s="545"/>
      <c r="L54" s="37">
        <f>'5-. Identificación de Riesgos'!I54</f>
        <v>0</v>
      </c>
      <c r="M54" s="298"/>
      <c r="N54" s="241"/>
      <c r="O54" s="241"/>
      <c r="P54" s="241"/>
      <c r="Q54" s="241"/>
      <c r="R54" s="247"/>
      <c r="S54" s="545"/>
      <c r="T54" s="519"/>
      <c r="U54" s="522"/>
      <c r="V54" s="525"/>
    </row>
    <row r="55" spans="1:22">
      <c r="A55" s="548"/>
      <c r="B55" s="528"/>
      <c r="C55" s="173">
        <f>'5-. Identificación de Riesgos'!D55</f>
        <v>0</v>
      </c>
      <c r="D55" s="294"/>
      <c r="E55" s="298"/>
      <c r="F55" s="244"/>
      <c r="G55" s="241"/>
      <c r="H55" s="241"/>
      <c r="I55" s="241"/>
      <c r="J55" s="247"/>
      <c r="K55" s="545"/>
      <c r="L55" s="37">
        <f>'5-. Identificación de Riesgos'!I55</f>
        <v>0</v>
      </c>
      <c r="M55" s="298"/>
      <c r="N55" s="241"/>
      <c r="O55" s="241"/>
      <c r="P55" s="241"/>
      <c r="Q55" s="241"/>
      <c r="R55" s="247"/>
      <c r="S55" s="545"/>
      <c r="T55" s="519"/>
      <c r="U55" s="522"/>
      <c r="V55" s="525"/>
    </row>
    <row r="56" spans="1:22">
      <c r="A56" s="548"/>
      <c r="B56" s="528"/>
      <c r="C56" s="173">
        <f>'5-. Identificación de Riesgos'!D56</f>
        <v>0</v>
      </c>
      <c r="D56" s="294"/>
      <c r="E56" s="298"/>
      <c r="F56" s="244"/>
      <c r="G56" s="241"/>
      <c r="H56" s="241"/>
      <c r="I56" s="241"/>
      <c r="J56" s="247"/>
      <c r="K56" s="545"/>
      <c r="L56" s="37">
        <f>'5-. Identificación de Riesgos'!I56</f>
        <v>0</v>
      </c>
      <c r="M56" s="298"/>
      <c r="N56" s="241"/>
      <c r="O56" s="241"/>
      <c r="P56" s="241"/>
      <c r="Q56" s="241"/>
      <c r="R56" s="247"/>
      <c r="S56" s="545"/>
      <c r="T56" s="519"/>
      <c r="U56" s="522"/>
      <c r="V56" s="525"/>
    </row>
    <row r="57" spans="1:22">
      <c r="A57" s="548"/>
      <c r="B57" s="528"/>
      <c r="C57" s="173">
        <f>'5-. Identificación de Riesgos'!D57</f>
        <v>0</v>
      </c>
      <c r="D57" s="294"/>
      <c r="E57" s="298"/>
      <c r="F57" s="244"/>
      <c r="G57" s="241"/>
      <c r="H57" s="241"/>
      <c r="I57" s="241"/>
      <c r="J57" s="247"/>
      <c r="K57" s="545"/>
      <c r="L57" s="37">
        <f>'5-. Identificación de Riesgos'!I57</f>
        <v>0</v>
      </c>
      <c r="M57" s="298"/>
      <c r="N57" s="241"/>
      <c r="O57" s="241"/>
      <c r="P57" s="241"/>
      <c r="Q57" s="241"/>
      <c r="R57" s="247"/>
      <c r="S57" s="545"/>
      <c r="T57" s="519"/>
      <c r="U57" s="522"/>
      <c r="V57" s="525"/>
    </row>
    <row r="58" spans="1:22">
      <c r="A58" s="548"/>
      <c r="B58" s="528"/>
      <c r="C58" s="173">
        <f>'5-. Identificación de Riesgos'!D58</f>
        <v>0</v>
      </c>
      <c r="D58" s="294"/>
      <c r="E58" s="298"/>
      <c r="F58" s="244"/>
      <c r="G58" s="241"/>
      <c r="H58" s="241"/>
      <c r="I58" s="241"/>
      <c r="J58" s="247"/>
      <c r="K58" s="545"/>
      <c r="L58" s="37">
        <f>'5-. Identificación de Riesgos'!I58</f>
        <v>0</v>
      </c>
      <c r="M58" s="298"/>
      <c r="N58" s="241"/>
      <c r="O58" s="241"/>
      <c r="P58" s="241"/>
      <c r="Q58" s="241"/>
      <c r="R58" s="247"/>
      <c r="S58" s="545"/>
      <c r="T58" s="519"/>
      <c r="U58" s="522"/>
      <c r="V58" s="525"/>
    </row>
    <row r="59" spans="1:22" ht="15.75" thickBot="1">
      <c r="A59" s="549"/>
      <c r="B59" s="529"/>
      <c r="C59" s="129">
        <f>'5-. Identificación de Riesgos'!D59</f>
        <v>0</v>
      </c>
      <c r="D59" s="299"/>
      <c r="E59" s="300"/>
      <c r="F59" s="245"/>
      <c r="G59" s="242"/>
      <c r="H59" s="242"/>
      <c r="I59" s="242"/>
      <c r="J59" s="248"/>
      <c r="K59" s="546"/>
      <c r="L59" s="279">
        <f>'5-. Identificación de Riesgos'!I59</f>
        <v>0</v>
      </c>
      <c r="M59" s="300"/>
      <c r="N59" s="242"/>
      <c r="O59" s="242"/>
      <c r="P59" s="242"/>
      <c r="Q59" s="242"/>
      <c r="R59" s="248"/>
      <c r="S59" s="546"/>
      <c r="T59" s="520"/>
      <c r="U59" s="523"/>
      <c r="V59" s="526"/>
    </row>
  </sheetData>
  <mergeCells count="53">
    <mergeCell ref="U50:U59"/>
    <mergeCell ref="V50:V59"/>
    <mergeCell ref="A50:A59"/>
    <mergeCell ref="B50:B59"/>
    <mergeCell ref="K50:K59"/>
    <mergeCell ref="S50:S59"/>
    <mergeCell ref="T50:T59"/>
    <mergeCell ref="S10:S19"/>
    <mergeCell ref="T10:T19"/>
    <mergeCell ref="U10:U19"/>
    <mergeCell ref="V10:V19"/>
    <mergeCell ref="K10:K19"/>
    <mergeCell ref="A20:A29"/>
    <mergeCell ref="B20:B29"/>
    <mergeCell ref="K20:K29"/>
    <mergeCell ref="S20:S29"/>
    <mergeCell ref="A1:C3"/>
    <mergeCell ref="D7:R7"/>
    <mergeCell ref="A8:A9"/>
    <mergeCell ref="B8:B9"/>
    <mergeCell ref="C8:C9"/>
    <mergeCell ref="D8:D9"/>
    <mergeCell ref="E8:E9"/>
    <mergeCell ref="F8:K8"/>
    <mergeCell ref="L8:S8"/>
    <mergeCell ref="A5:B5"/>
    <mergeCell ref="A6:B6"/>
    <mergeCell ref="A7:C7"/>
    <mergeCell ref="A40:A49"/>
    <mergeCell ref="K40:K49"/>
    <mergeCell ref="S40:S49"/>
    <mergeCell ref="T30:T39"/>
    <mergeCell ref="U30:U39"/>
    <mergeCell ref="A30:A39"/>
    <mergeCell ref="B30:B39"/>
    <mergeCell ref="K30:K39"/>
    <mergeCell ref="S30:S39"/>
    <mergeCell ref="D1:V3"/>
    <mergeCell ref="T40:T49"/>
    <mergeCell ref="U40:U49"/>
    <mergeCell ref="V40:V49"/>
    <mergeCell ref="B40:B49"/>
    <mergeCell ref="V30:V39"/>
    <mergeCell ref="T20:T29"/>
    <mergeCell ref="U20:U29"/>
    <mergeCell ref="V20:V29"/>
    <mergeCell ref="T7:V7"/>
    <mergeCell ref="A4:B4"/>
    <mergeCell ref="C4:V4"/>
    <mergeCell ref="A10:A19"/>
    <mergeCell ref="B10:B19"/>
    <mergeCell ref="C5:V5"/>
    <mergeCell ref="C6:V6"/>
  </mergeCells>
  <conditionalFormatting sqref="T10">
    <cfRule type="containsText" dxfId="619" priority="433" operator="containsText" text="Muy Baja">
      <formula>NOT(ISERROR(SEARCH("Muy Baja",T10)))</formula>
    </cfRule>
    <cfRule type="containsText" dxfId="618" priority="434" operator="containsText" text="Baja">
      <formula>NOT(ISERROR(SEARCH("Baja",T10)))</formula>
    </cfRule>
    <cfRule type="containsText" dxfId="617" priority="435" operator="containsText" text="Muy Alta">
      <formula>NOT(ISERROR(SEARCH("Muy Alta",T10)))</formula>
    </cfRule>
    <cfRule type="containsText" dxfId="616" priority="437" operator="containsText" text="Alta">
      <formula>NOT(ISERROR(SEARCH("Alta",T10)))</formula>
    </cfRule>
    <cfRule type="containsText" dxfId="615" priority="438" operator="containsText" text="Media">
      <formula>NOT(ISERROR(SEARCH("Media",T10)))</formula>
    </cfRule>
    <cfRule type="containsText" dxfId="614" priority="439" operator="containsText" text="Media">
      <formula>NOT(ISERROR(SEARCH("Media",T10)))</formula>
    </cfRule>
    <cfRule type="containsText" dxfId="613" priority="440" operator="containsText" text="Media">
      <formula>NOT(ISERROR(SEARCH("Media",T10)))</formula>
    </cfRule>
    <cfRule type="containsText" dxfId="612" priority="441" operator="containsText" text="Muy Baja">
      <formula>NOT(ISERROR(SEARCH("Muy Baja",T10)))</formula>
    </cfRule>
    <cfRule type="containsText" dxfId="611" priority="442" operator="containsText" text="Baja">
      <formula>NOT(ISERROR(SEARCH("Baja",T10)))</formula>
    </cfRule>
    <cfRule type="containsText" dxfId="610" priority="443" operator="containsText" text="Muy Baja">
      <formula>NOT(ISERROR(SEARCH("Muy Baja",T10)))</formula>
    </cfRule>
    <cfRule type="containsText" dxfId="609" priority="444" operator="containsText" text="Muy Baja">
      <formula>NOT(ISERROR(SEARCH("Muy Baja",T10)))</formula>
    </cfRule>
    <cfRule type="containsText" dxfId="608" priority="445" operator="containsText" text="Muy Baja">
      <formula>NOT(ISERROR(SEARCH("Muy Baja",T10)))</formula>
    </cfRule>
    <cfRule type="containsText" dxfId="607" priority="446" operator="containsText" text="Muy Baja'Tabla probabilidad'!">
      <formula>NOT(ISERROR(SEARCH("Muy Baja'Tabla probabilidad'!",T10)))</formula>
    </cfRule>
    <cfRule type="containsText" dxfId="606" priority="447" operator="containsText" text="Muy bajo">
      <formula>NOT(ISERROR(SEARCH("Muy bajo",T10)))</formula>
    </cfRule>
    <cfRule type="containsText" dxfId="605" priority="448" operator="containsText" text="Alta">
      <formula>NOT(ISERROR(SEARCH("Alta",T10)))</formula>
    </cfRule>
    <cfRule type="containsText" dxfId="604" priority="449" operator="containsText" text="Media">
      <formula>NOT(ISERROR(SEARCH("Media",T10)))</formula>
    </cfRule>
    <cfRule type="containsText" dxfId="603" priority="450" operator="containsText" text="Baja">
      <formula>NOT(ISERROR(SEARCH("Baja",T10)))</formula>
    </cfRule>
    <cfRule type="containsText" dxfId="602" priority="451" operator="containsText" text="Muy baja">
      <formula>NOT(ISERROR(SEARCH("Muy baja",T10)))</formula>
    </cfRule>
    <cfRule type="cellIs" dxfId="601" priority="454" operator="between">
      <formula>1</formula>
      <formula>2</formula>
    </cfRule>
    <cfRule type="cellIs" dxfId="600" priority="455" operator="between">
      <formula>0</formula>
      <formula>2</formula>
    </cfRule>
  </conditionalFormatting>
  <conditionalFormatting sqref="T20">
    <cfRule type="containsText" dxfId="599" priority="104" operator="containsText" text="Muy Baja">
      <formula>NOT(ISERROR(SEARCH("Muy Baja",T20)))</formula>
    </cfRule>
    <cfRule type="containsText" dxfId="598" priority="105" operator="containsText" text="Baja">
      <formula>NOT(ISERROR(SEARCH("Baja",T20)))</formula>
    </cfRule>
    <cfRule type="containsText" dxfId="597" priority="106" operator="containsText" text="Muy Alta">
      <formula>NOT(ISERROR(SEARCH("Muy Alta",T20)))</formula>
    </cfRule>
    <cfRule type="containsText" dxfId="596" priority="108" operator="containsText" text="Alta">
      <formula>NOT(ISERROR(SEARCH("Alta",T20)))</formula>
    </cfRule>
    <cfRule type="containsText" dxfId="595" priority="109" operator="containsText" text="Media">
      <formula>NOT(ISERROR(SEARCH("Media",T20)))</formula>
    </cfRule>
    <cfRule type="containsText" dxfId="594" priority="110" operator="containsText" text="Media">
      <formula>NOT(ISERROR(SEARCH("Media",T20)))</formula>
    </cfRule>
    <cfRule type="containsText" dxfId="593" priority="111" operator="containsText" text="Media">
      <formula>NOT(ISERROR(SEARCH("Media",T20)))</formula>
    </cfRule>
    <cfRule type="containsText" dxfId="592" priority="112" operator="containsText" text="Muy Baja">
      <formula>NOT(ISERROR(SEARCH("Muy Baja",T20)))</formula>
    </cfRule>
    <cfRule type="containsText" dxfId="591" priority="113" operator="containsText" text="Baja">
      <formula>NOT(ISERROR(SEARCH("Baja",T20)))</formula>
    </cfRule>
    <cfRule type="containsText" dxfId="590" priority="114" operator="containsText" text="Muy Baja">
      <formula>NOT(ISERROR(SEARCH("Muy Baja",T20)))</formula>
    </cfRule>
    <cfRule type="containsText" dxfId="589" priority="115" operator="containsText" text="Muy Baja">
      <formula>NOT(ISERROR(SEARCH("Muy Baja",T20)))</formula>
    </cfRule>
    <cfRule type="containsText" dxfId="588" priority="116" operator="containsText" text="Muy Baja">
      <formula>NOT(ISERROR(SEARCH("Muy Baja",T20)))</formula>
    </cfRule>
    <cfRule type="containsText" dxfId="587" priority="117" operator="containsText" text="Muy Baja'Tabla probabilidad'!">
      <formula>NOT(ISERROR(SEARCH("Muy Baja'Tabla probabilidad'!",T20)))</formula>
    </cfRule>
    <cfRule type="containsText" dxfId="586" priority="118" operator="containsText" text="Muy bajo">
      <formula>NOT(ISERROR(SEARCH("Muy bajo",T20)))</formula>
    </cfRule>
    <cfRule type="containsText" dxfId="585" priority="119" operator="containsText" text="Alta">
      <formula>NOT(ISERROR(SEARCH("Alta",T20)))</formula>
    </cfRule>
    <cfRule type="containsText" dxfId="584" priority="120" operator="containsText" text="Media">
      <formula>NOT(ISERROR(SEARCH("Media",T20)))</formula>
    </cfRule>
    <cfRule type="containsText" dxfId="583" priority="121" operator="containsText" text="Baja">
      <formula>NOT(ISERROR(SEARCH("Baja",T20)))</formula>
    </cfRule>
    <cfRule type="containsText" dxfId="582" priority="122" operator="containsText" text="Muy baja">
      <formula>NOT(ISERROR(SEARCH("Muy baja",T20)))</formula>
    </cfRule>
    <cfRule type="cellIs" dxfId="581" priority="125" operator="between">
      <formula>1</formula>
      <formula>2</formula>
    </cfRule>
    <cfRule type="cellIs" dxfId="580" priority="126" operator="between">
      <formula>0</formula>
      <formula>2</formula>
    </cfRule>
  </conditionalFormatting>
  <conditionalFormatting sqref="T40">
    <cfRule type="containsText" dxfId="579" priority="71" operator="containsText" text="Muy Baja">
      <formula>NOT(ISERROR(SEARCH("Muy Baja",T40)))</formula>
    </cfRule>
    <cfRule type="containsText" dxfId="578" priority="72" operator="containsText" text="Baja">
      <formula>NOT(ISERROR(SEARCH("Baja",T40)))</formula>
    </cfRule>
    <cfRule type="containsText" dxfId="577" priority="73" operator="containsText" text="Muy Alta">
      <formula>NOT(ISERROR(SEARCH("Muy Alta",T40)))</formula>
    </cfRule>
    <cfRule type="containsText" dxfId="576" priority="75" operator="containsText" text="Alta">
      <formula>NOT(ISERROR(SEARCH("Alta",T40)))</formula>
    </cfRule>
    <cfRule type="containsText" dxfId="575" priority="76" operator="containsText" text="Media">
      <formula>NOT(ISERROR(SEARCH("Media",T40)))</formula>
    </cfRule>
    <cfRule type="containsText" dxfId="574" priority="77" operator="containsText" text="Media">
      <formula>NOT(ISERROR(SEARCH("Media",T40)))</formula>
    </cfRule>
    <cfRule type="containsText" dxfId="573" priority="78" operator="containsText" text="Media">
      <formula>NOT(ISERROR(SEARCH("Media",T40)))</formula>
    </cfRule>
    <cfRule type="containsText" dxfId="572" priority="79" operator="containsText" text="Muy Baja">
      <formula>NOT(ISERROR(SEARCH("Muy Baja",T40)))</formula>
    </cfRule>
    <cfRule type="containsText" dxfId="571" priority="80" operator="containsText" text="Baja">
      <formula>NOT(ISERROR(SEARCH("Baja",T40)))</formula>
    </cfRule>
    <cfRule type="containsText" dxfId="570" priority="81" operator="containsText" text="Muy Baja">
      <formula>NOT(ISERROR(SEARCH("Muy Baja",T40)))</formula>
    </cfRule>
    <cfRule type="containsText" dxfId="569" priority="82" operator="containsText" text="Muy Baja">
      <formula>NOT(ISERROR(SEARCH("Muy Baja",T40)))</formula>
    </cfRule>
    <cfRule type="containsText" dxfId="568" priority="83" operator="containsText" text="Muy Baja">
      <formula>NOT(ISERROR(SEARCH("Muy Baja",T40)))</formula>
    </cfRule>
    <cfRule type="containsText" dxfId="567" priority="84" operator="containsText" text="Muy Baja'Tabla probabilidad'!">
      <formula>NOT(ISERROR(SEARCH("Muy Baja'Tabla probabilidad'!",T40)))</formula>
    </cfRule>
    <cfRule type="containsText" dxfId="566" priority="85" operator="containsText" text="Muy bajo">
      <formula>NOT(ISERROR(SEARCH("Muy bajo",T40)))</formula>
    </cfRule>
    <cfRule type="containsText" dxfId="565" priority="86" operator="containsText" text="Alta">
      <formula>NOT(ISERROR(SEARCH("Alta",T40)))</formula>
    </cfRule>
    <cfRule type="containsText" dxfId="564" priority="87" operator="containsText" text="Media">
      <formula>NOT(ISERROR(SEARCH("Media",T40)))</formula>
    </cfRule>
    <cfRule type="containsText" dxfId="563" priority="88" operator="containsText" text="Baja">
      <formula>NOT(ISERROR(SEARCH("Baja",T40)))</formula>
    </cfRule>
    <cfRule type="containsText" dxfId="562" priority="89" operator="containsText" text="Muy baja">
      <formula>NOT(ISERROR(SEARCH("Muy baja",T40)))</formula>
    </cfRule>
    <cfRule type="cellIs" dxfId="561" priority="92" operator="between">
      <formula>1</formula>
      <formula>2</formula>
    </cfRule>
    <cfRule type="cellIs" dxfId="560" priority="93" operator="between">
      <formula>0</formula>
      <formula>2</formula>
    </cfRule>
  </conditionalFormatting>
  <conditionalFormatting sqref="U10">
    <cfRule type="containsText" dxfId="559" priority="427" operator="containsText" text="Catastrófico">
      <formula>NOT(ISERROR(SEARCH("Catastrófico",U10)))</formula>
    </cfRule>
    <cfRule type="containsText" dxfId="558" priority="428" operator="containsText" text="Mayor">
      <formula>NOT(ISERROR(SEARCH("Mayor",U10)))</formula>
    </cfRule>
    <cfRule type="containsText" dxfId="557" priority="429" operator="containsText" text="Alta">
      <formula>NOT(ISERROR(SEARCH("Alta",U10)))</formula>
    </cfRule>
    <cfRule type="containsText" dxfId="556" priority="430" operator="containsText" text="Moderado">
      <formula>NOT(ISERROR(SEARCH("Moderado",U10)))</formula>
    </cfRule>
    <cfRule type="containsText" dxfId="555" priority="431" operator="containsText" text="Menor">
      <formula>NOT(ISERROR(SEARCH("Menor",U10)))</formula>
    </cfRule>
    <cfRule type="containsText" dxfId="554" priority="432" operator="containsText" text="Leve">
      <formula>NOT(ISERROR(SEARCH("Leve",U10)))</formula>
    </cfRule>
  </conditionalFormatting>
  <conditionalFormatting sqref="U20">
    <cfRule type="containsText" dxfId="553" priority="98" operator="containsText" text="Catastrófico">
      <formula>NOT(ISERROR(SEARCH("Catastrófico",U20)))</formula>
    </cfRule>
    <cfRule type="containsText" dxfId="552" priority="99" operator="containsText" text="Mayor">
      <formula>NOT(ISERROR(SEARCH("Mayor",U20)))</formula>
    </cfRule>
    <cfRule type="containsText" dxfId="551" priority="100" operator="containsText" text="Alta">
      <formula>NOT(ISERROR(SEARCH("Alta",U20)))</formula>
    </cfRule>
    <cfRule type="containsText" dxfId="550" priority="101" operator="containsText" text="Moderado">
      <formula>NOT(ISERROR(SEARCH("Moderado",U20)))</formula>
    </cfRule>
    <cfRule type="containsText" dxfId="549" priority="102" operator="containsText" text="Menor">
      <formula>NOT(ISERROR(SEARCH("Menor",U20)))</formula>
    </cfRule>
    <cfRule type="containsText" dxfId="548" priority="103" operator="containsText" text="Leve">
      <formula>NOT(ISERROR(SEARCH("Leve",U20)))</formula>
    </cfRule>
  </conditionalFormatting>
  <conditionalFormatting sqref="U40">
    <cfRule type="containsText" dxfId="547" priority="65" operator="containsText" text="Catastrófico">
      <formula>NOT(ISERROR(SEARCH("Catastrófico",U40)))</formula>
    </cfRule>
    <cfRule type="containsText" dxfId="546" priority="66" operator="containsText" text="Mayor">
      <formula>NOT(ISERROR(SEARCH("Mayor",U40)))</formula>
    </cfRule>
    <cfRule type="containsText" dxfId="545" priority="67" operator="containsText" text="Alta">
      <formula>NOT(ISERROR(SEARCH("Alta",U40)))</formula>
    </cfRule>
    <cfRule type="containsText" dxfId="544" priority="68" operator="containsText" text="Moderado">
      <formula>NOT(ISERROR(SEARCH("Moderado",U40)))</formula>
    </cfRule>
    <cfRule type="containsText" dxfId="543" priority="69" operator="containsText" text="Menor">
      <formula>NOT(ISERROR(SEARCH("Menor",U40)))</formula>
    </cfRule>
    <cfRule type="containsText" dxfId="542" priority="70" operator="containsText" text="Leve">
      <formula>NOT(ISERROR(SEARCH("Leve",U40)))</formula>
    </cfRule>
  </conditionalFormatting>
  <conditionalFormatting sqref="V10">
    <cfRule type="containsText" dxfId="541" priority="391" operator="containsText" text="Extremo">
      <formula>NOT(ISERROR(SEARCH("Extremo",V10)))</formula>
    </cfRule>
    <cfRule type="containsText" dxfId="540" priority="392" operator="containsText" text="Alto">
      <formula>NOT(ISERROR(SEARCH("Alto",V10)))</formula>
    </cfRule>
    <cfRule type="containsText" dxfId="539" priority="393" operator="containsText" text="Bajo">
      <formula>NOT(ISERROR(SEARCH("Bajo",V10)))</formula>
    </cfRule>
    <cfRule type="containsText" dxfId="538" priority="394" operator="containsText" text="Moderado">
      <formula>NOT(ISERROR(SEARCH("Moderado",V10)))</formula>
    </cfRule>
  </conditionalFormatting>
  <conditionalFormatting sqref="V20">
    <cfRule type="containsText" dxfId="537" priority="94" operator="containsText" text="Extremo">
      <formula>NOT(ISERROR(SEARCH("Extremo",V20)))</formula>
    </cfRule>
    <cfRule type="containsText" dxfId="536" priority="95" operator="containsText" text="Alto">
      <formula>NOT(ISERROR(SEARCH("Alto",V20)))</formula>
    </cfRule>
    <cfRule type="containsText" dxfId="535" priority="96" operator="containsText" text="Bajo">
      <formula>NOT(ISERROR(SEARCH("Bajo",V20)))</formula>
    </cfRule>
    <cfRule type="containsText" dxfId="534" priority="97" operator="containsText" text="Moderado">
      <formula>NOT(ISERROR(SEARCH("Moderado",V20)))</formula>
    </cfRule>
  </conditionalFormatting>
  <conditionalFormatting sqref="V30">
    <cfRule type="containsText" dxfId="533" priority="226" operator="containsText" text="Extremo">
      <formula>NOT(ISERROR(SEARCH("Extremo",V30)))</formula>
    </cfRule>
    <cfRule type="containsText" dxfId="532" priority="227" operator="containsText" text="Alto">
      <formula>NOT(ISERROR(SEARCH("Alto",V30)))</formula>
    </cfRule>
    <cfRule type="containsText" dxfId="531" priority="228" operator="containsText" text="Bajo">
      <formula>NOT(ISERROR(SEARCH("Bajo",V30)))</formula>
    </cfRule>
    <cfRule type="containsText" dxfId="530" priority="229" operator="containsText" text="Moderado">
      <formula>NOT(ISERROR(SEARCH("Moderado",V30)))</formula>
    </cfRule>
  </conditionalFormatting>
  <conditionalFormatting sqref="V40">
    <cfRule type="containsText" dxfId="529" priority="61" operator="containsText" text="Extremo">
      <formula>NOT(ISERROR(SEARCH("Extremo",V40)))</formula>
    </cfRule>
    <cfRule type="containsText" dxfId="528" priority="62" operator="containsText" text="Alto">
      <formula>NOT(ISERROR(SEARCH("Alto",V40)))</formula>
    </cfRule>
    <cfRule type="containsText" dxfId="527" priority="63" operator="containsText" text="Bajo">
      <formula>NOT(ISERROR(SEARCH("Bajo",V40)))</formula>
    </cfRule>
    <cfRule type="containsText" dxfId="526" priority="64" operator="containsText" text="Moderado">
      <formula>NOT(ISERROR(SEARCH("Moderado",V40)))</formula>
    </cfRule>
  </conditionalFormatting>
  <conditionalFormatting sqref="T50">
    <cfRule type="containsText" dxfId="525" priority="39" operator="containsText" text="Muy Baja">
      <formula>NOT(ISERROR(SEARCH("Muy Baja",T50)))</formula>
    </cfRule>
    <cfRule type="containsText" dxfId="524" priority="40" operator="containsText" text="Baja">
      <formula>NOT(ISERROR(SEARCH("Baja",T50)))</formula>
    </cfRule>
    <cfRule type="containsText" dxfId="523" priority="41" operator="containsText" text="Muy Alta">
      <formula>NOT(ISERROR(SEARCH("Muy Alta",T50)))</formula>
    </cfRule>
    <cfRule type="containsText" dxfId="522" priority="42" operator="containsText" text="Alta">
      <formula>NOT(ISERROR(SEARCH("Alta",T50)))</formula>
    </cfRule>
    <cfRule type="containsText" dxfId="521" priority="43" operator="containsText" text="Media">
      <formula>NOT(ISERROR(SEARCH("Media",T50)))</formula>
    </cfRule>
    <cfRule type="containsText" dxfId="520" priority="44" operator="containsText" text="Media">
      <formula>NOT(ISERROR(SEARCH("Media",T50)))</formula>
    </cfRule>
    <cfRule type="containsText" dxfId="519" priority="45" operator="containsText" text="Media">
      <formula>NOT(ISERROR(SEARCH("Media",T50)))</formula>
    </cfRule>
    <cfRule type="containsText" dxfId="518" priority="46" operator="containsText" text="Muy Baja">
      <formula>NOT(ISERROR(SEARCH("Muy Baja",T50)))</formula>
    </cfRule>
    <cfRule type="containsText" dxfId="517" priority="47" operator="containsText" text="Baja">
      <formula>NOT(ISERROR(SEARCH("Baja",T50)))</formula>
    </cfRule>
    <cfRule type="containsText" dxfId="516" priority="48" operator="containsText" text="Muy Baja">
      <formula>NOT(ISERROR(SEARCH("Muy Baja",T50)))</formula>
    </cfRule>
    <cfRule type="containsText" dxfId="515" priority="49" operator="containsText" text="Muy Baja">
      <formula>NOT(ISERROR(SEARCH("Muy Baja",T50)))</formula>
    </cfRule>
    <cfRule type="containsText" dxfId="514" priority="50" operator="containsText" text="Muy Baja">
      <formula>NOT(ISERROR(SEARCH("Muy Baja",T50)))</formula>
    </cfRule>
    <cfRule type="containsText" dxfId="513" priority="51" operator="containsText" text="Muy Baja'Tabla probabilidad'!">
      <formula>NOT(ISERROR(SEARCH("Muy Baja'Tabla probabilidad'!",T50)))</formula>
    </cfRule>
    <cfRule type="containsText" dxfId="512" priority="52" operator="containsText" text="Muy bajo">
      <formula>NOT(ISERROR(SEARCH("Muy bajo",T50)))</formula>
    </cfRule>
    <cfRule type="containsText" dxfId="511" priority="53" operator="containsText" text="Alta">
      <formula>NOT(ISERROR(SEARCH("Alta",T50)))</formula>
    </cfRule>
    <cfRule type="containsText" dxfId="510" priority="54" operator="containsText" text="Media">
      <formula>NOT(ISERROR(SEARCH("Media",T50)))</formula>
    </cfRule>
    <cfRule type="containsText" dxfId="509" priority="55" operator="containsText" text="Baja">
      <formula>NOT(ISERROR(SEARCH("Baja",T50)))</formula>
    </cfRule>
    <cfRule type="containsText" dxfId="508" priority="56" operator="containsText" text="Muy baja">
      <formula>NOT(ISERROR(SEARCH("Muy baja",T50)))</formula>
    </cfRule>
    <cfRule type="cellIs" dxfId="507" priority="59" operator="between">
      <formula>1</formula>
      <formula>2</formula>
    </cfRule>
    <cfRule type="cellIs" dxfId="506" priority="60" operator="between">
      <formula>0</formula>
      <formula>2</formula>
    </cfRule>
  </conditionalFormatting>
  <conditionalFormatting sqref="U50">
    <cfRule type="containsText" dxfId="505" priority="33" operator="containsText" text="Catastrófico">
      <formula>NOT(ISERROR(SEARCH("Catastrófico",U50)))</formula>
    </cfRule>
    <cfRule type="containsText" dxfId="504" priority="34" operator="containsText" text="Mayor">
      <formula>NOT(ISERROR(SEARCH("Mayor",U50)))</formula>
    </cfRule>
    <cfRule type="containsText" dxfId="503" priority="35" operator="containsText" text="Alta">
      <formula>NOT(ISERROR(SEARCH("Alta",U50)))</formula>
    </cfRule>
    <cfRule type="containsText" dxfId="502" priority="36" operator="containsText" text="Moderado">
      <formula>NOT(ISERROR(SEARCH("Moderado",U50)))</formula>
    </cfRule>
    <cfRule type="containsText" dxfId="501" priority="37" operator="containsText" text="Menor">
      <formula>NOT(ISERROR(SEARCH("Menor",U50)))</formula>
    </cfRule>
    <cfRule type="containsText" dxfId="500" priority="38" operator="containsText" text="Leve">
      <formula>NOT(ISERROR(SEARCH("Leve",U50)))</formula>
    </cfRule>
  </conditionalFormatting>
  <conditionalFormatting sqref="V50">
    <cfRule type="containsText" dxfId="499" priority="29" operator="containsText" text="Extremo">
      <formula>NOT(ISERROR(SEARCH("Extremo",V50)))</formula>
    </cfRule>
    <cfRule type="containsText" dxfId="498" priority="30" operator="containsText" text="Alto">
      <formula>NOT(ISERROR(SEARCH("Alto",V50)))</formula>
    </cfRule>
    <cfRule type="containsText" dxfId="497" priority="31" operator="containsText" text="Bajo">
      <formula>NOT(ISERROR(SEARCH("Bajo",V50)))</formula>
    </cfRule>
    <cfRule type="containsText" dxfId="496" priority="32" operator="containsText" text="Moderado">
      <formula>NOT(ISERROR(SEARCH("Moderado",V50)))</formula>
    </cfRule>
  </conditionalFormatting>
  <conditionalFormatting sqref="T30">
    <cfRule type="containsText" dxfId="495" priority="7" operator="containsText" text="Muy Baja">
      <formula>NOT(ISERROR(SEARCH("Muy Baja",T30)))</formula>
    </cfRule>
    <cfRule type="containsText" dxfId="494" priority="8" operator="containsText" text="Baja">
      <formula>NOT(ISERROR(SEARCH("Baja",T30)))</formula>
    </cfRule>
    <cfRule type="containsText" dxfId="493" priority="9" operator="containsText" text="Muy Alta">
      <formula>NOT(ISERROR(SEARCH("Muy Alta",T30)))</formula>
    </cfRule>
    <cfRule type="containsText" dxfId="492" priority="10" operator="containsText" text="Alta">
      <formula>NOT(ISERROR(SEARCH("Alta",T30)))</formula>
    </cfRule>
    <cfRule type="containsText" dxfId="491" priority="11" operator="containsText" text="Media">
      <formula>NOT(ISERROR(SEARCH("Media",T30)))</formula>
    </cfRule>
    <cfRule type="containsText" dxfId="490" priority="12" operator="containsText" text="Media">
      <formula>NOT(ISERROR(SEARCH("Media",T30)))</formula>
    </cfRule>
    <cfRule type="containsText" dxfId="489" priority="13" operator="containsText" text="Media">
      <formula>NOT(ISERROR(SEARCH("Media",T30)))</formula>
    </cfRule>
    <cfRule type="containsText" dxfId="488" priority="14" operator="containsText" text="Muy Baja">
      <formula>NOT(ISERROR(SEARCH("Muy Baja",T30)))</formula>
    </cfRule>
    <cfRule type="containsText" dxfId="487" priority="15" operator="containsText" text="Baja">
      <formula>NOT(ISERROR(SEARCH("Baja",T30)))</formula>
    </cfRule>
    <cfRule type="containsText" dxfId="486" priority="16" operator="containsText" text="Muy Baja">
      <formula>NOT(ISERROR(SEARCH("Muy Baja",T30)))</formula>
    </cfRule>
    <cfRule type="containsText" dxfId="485" priority="17" operator="containsText" text="Muy Baja">
      <formula>NOT(ISERROR(SEARCH("Muy Baja",T30)))</formula>
    </cfRule>
    <cfRule type="containsText" dxfId="484" priority="18" operator="containsText" text="Muy Baja">
      <formula>NOT(ISERROR(SEARCH("Muy Baja",T30)))</formula>
    </cfRule>
    <cfRule type="containsText" dxfId="483" priority="19" operator="containsText" text="Muy Baja'Tabla probabilidad'!">
      <formula>NOT(ISERROR(SEARCH("Muy Baja'Tabla probabilidad'!",T30)))</formula>
    </cfRule>
    <cfRule type="containsText" dxfId="482" priority="20" operator="containsText" text="Muy bajo">
      <formula>NOT(ISERROR(SEARCH("Muy bajo",T30)))</formula>
    </cfRule>
    <cfRule type="containsText" dxfId="481" priority="21" operator="containsText" text="Alta">
      <formula>NOT(ISERROR(SEARCH("Alta",T30)))</formula>
    </cfRule>
    <cfRule type="containsText" dxfId="480" priority="22" operator="containsText" text="Media">
      <formula>NOT(ISERROR(SEARCH("Media",T30)))</formula>
    </cfRule>
    <cfRule type="containsText" dxfId="479" priority="23" operator="containsText" text="Baja">
      <formula>NOT(ISERROR(SEARCH("Baja",T30)))</formula>
    </cfRule>
    <cfRule type="containsText" dxfId="478" priority="24" operator="containsText" text="Muy baja">
      <formula>NOT(ISERROR(SEARCH("Muy baja",T30)))</formula>
    </cfRule>
    <cfRule type="cellIs" dxfId="477" priority="27" operator="between">
      <formula>1</formula>
      <formula>2</formula>
    </cfRule>
    <cfRule type="cellIs" dxfId="476" priority="28" operator="between">
      <formula>0</formula>
      <formula>2</formula>
    </cfRule>
  </conditionalFormatting>
  <conditionalFormatting sqref="U30">
    <cfRule type="containsText" dxfId="475" priority="1" operator="containsText" text="Catastrófico">
      <formula>NOT(ISERROR(SEARCH("Catastrófico",U30)))</formula>
    </cfRule>
    <cfRule type="containsText" dxfId="474" priority="2" operator="containsText" text="Mayor">
      <formula>NOT(ISERROR(SEARCH("Mayor",U30)))</formula>
    </cfRule>
    <cfRule type="containsText" dxfId="473" priority="3" operator="containsText" text="Alta">
      <formula>NOT(ISERROR(SEARCH("Alta",U30)))</formula>
    </cfRule>
    <cfRule type="containsText" dxfId="472" priority="4" operator="containsText" text="Moderado">
      <formula>NOT(ISERROR(SEARCH("Moderado",U30)))</formula>
    </cfRule>
    <cfRule type="containsText" dxfId="471" priority="5" operator="containsText" text="Menor">
      <formula>NOT(ISERROR(SEARCH("Menor",U30)))</formula>
    </cfRule>
    <cfRule type="containsText" dxfId="470" priority="6" operator="containsText" text="Leve">
      <formula>NOT(ISERROR(SEARCH("Leve",U30)))</formula>
    </cfRule>
  </conditionalFormatting>
  <dataValidations count="2">
    <dataValidation allowBlank="1" showInputMessage="1" showErrorMessage="1" prompt="Enunciar cuál es el control" sqref="M10:M14 M50:M51 E10:E20 E33 E35:E38 M40:M41 E24:E28 E22"/>
    <dataValidation type="list" allowBlank="1" showInputMessage="1" showErrorMessage="1" sqref="F10:I59 N10:Q59">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52" operator="containsText" id="{877E8953-578D-45F2-A4D3-A91A39387986}">
            <xm:f>NOT(ISERROR(SEARCH('8- Politicas de admiistracion '!$B$5,T10)))</xm:f>
            <xm:f>'8- Politicas de admiistracion '!$B$5</xm:f>
            <x14:dxf>
              <font>
                <color rgb="FF006100"/>
              </font>
              <fill>
                <patternFill>
                  <bgColor rgb="FFC6EFCE"/>
                </patternFill>
              </fill>
            </x14:dxf>
          </x14:cfRule>
          <x14:cfRule type="containsText" priority="453" operator="containsText" id="{5790250D-E3CC-4EBD-835F-F5F4C0703B76}">
            <xm:f>NOT(ISERROR(SEARCH('8- Politicas de admiistracion '!$B$5,T10)))</xm:f>
            <xm:f>'8- Politicas de admiistracion '!$B$5</xm:f>
            <x14:dxf>
              <font>
                <color rgb="FF9C0006"/>
              </font>
              <fill>
                <patternFill>
                  <bgColor rgb="FFFFC7CE"/>
                </patternFill>
              </fill>
            </x14:dxf>
          </x14:cfRule>
          <xm:sqref>T10</xm:sqref>
        </x14:conditionalFormatting>
        <x14:conditionalFormatting xmlns:xm="http://schemas.microsoft.com/office/excel/2006/main">
          <x14:cfRule type="containsText" priority="123" operator="containsText" id="{57159798-2C73-4DDA-BD64-7B7F6BFDA72C}">
            <xm:f>NOT(ISERROR(SEARCH('8- Politicas de admiistracion '!$B$5,T20)))</xm:f>
            <xm:f>'8- Politicas de admiistracion '!$B$5</xm:f>
            <x14:dxf>
              <font>
                <color rgb="FF006100"/>
              </font>
              <fill>
                <patternFill>
                  <bgColor rgb="FFC6EFCE"/>
                </patternFill>
              </fill>
            </x14:dxf>
          </x14:cfRule>
          <x14:cfRule type="containsText" priority="124" operator="containsText" id="{4854386E-DFAE-4C5C-9B33-5D43AC7094D7}">
            <xm:f>NOT(ISERROR(SEARCH('8- Politicas de admiistracion '!$B$5,T20)))</xm:f>
            <xm:f>'8- Politicas de admiistracion '!$B$5</xm:f>
            <x14:dxf>
              <font>
                <color rgb="FF9C0006"/>
              </font>
              <fill>
                <patternFill>
                  <bgColor rgb="FFFFC7CE"/>
                </patternFill>
              </fill>
            </x14:dxf>
          </x14:cfRule>
          <xm:sqref>T20</xm:sqref>
        </x14:conditionalFormatting>
        <x14:conditionalFormatting xmlns:xm="http://schemas.microsoft.com/office/excel/2006/main">
          <x14:cfRule type="containsText" priority="90" operator="containsText" id="{F9D14A0D-2C98-4763-B51A-88EB6514CCDC}">
            <xm:f>NOT(ISERROR(SEARCH('8- Politicas de admiistracion '!$B$5,T40)))</xm:f>
            <xm:f>'8- Politicas de admiistracion '!$B$5</xm:f>
            <x14:dxf>
              <font>
                <color rgb="FF006100"/>
              </font>
              <fill>
                <patternFill>
                  <bgColor rgb="FFC6EFCE"/>
                </patternFill>
              </fill>
            </x14:dxf>
          </x14:cfRule>
          <x14:cfRule type="containsText" priority="91" operator="containsText" id="{F8C0FC20-28B8-474F-AEA8-257058152ED3}">
            <xm:f>NOT(ISERROR(SEARCH('8- Politicas de admiistracion '!$B$5,T40)))</xm:f>
            <xm:f>'8- Politicas de admiistracion '!$B$5</xm:f>
            <x14:dxf>
              <font>
                <color rgb="FF9C0006"/>
              </font>
              <fill>
                <patternFill>
                  <bgColor rgb="FFFFC7CE"/>
                </patternFill>
              </fill>
            </x14:dxf>
          </x14:cfRule>
          <xm:sqref>T40</xm:sqref>
        </x14:conditionalFormatting>
        <x14:conditionalFormatting xmlns:xm="http://schemas.microsoft.com/office/excel/2006/main">
          <x14:cfRule type="containsText" priority="57" operator="containsText" id="{E5820F16-6892-4E12-A60A-CE0516F3B9BC}">
            <xm:f>NOT(ISERROR(SEARCH('8- Politicas de admiistracion '!$B$5,T50)))</xm:f>
            <xm:f>'8- Politicas de admiistracion '!$B$5</xm:f>
            <x14:dxf>
              <font>
                <color rgb="FF006100"/>
              </font>
              <fill>
                <patternFill>
                  <bgColor rgb="FFC6EFCE"/>
                </patternFill>
              </fill>
            </x14:dxf>
          </x14:cfRule>
          <x14:cfRule type="containsText" priority="58" operator="containsText" id="{60278B45-258B-4BCF-95CF-9879F11FA2F0}">
            <xm:f>NOT(ISERROR(SEARCH('8- Politicas de admiistracion '!$B$5,T50)))</xm:f>
            <xm:f>'8- Politicas de admiistracion '!$B$5</xm:f>
            <x14:dxf>
              <font>
                <color rgb="FF9C0006"/>
              </font>
              <fill>
                <patternFill>
                  <bgColor rgb="FFFFC7CE"/>
                </patternFill>
              </fill>
            </x14:dxf>
          </x14:cfRule>
          <xm:sqref>T50</xm:sqref>
        </x14:conditionalFormatting>
        <x14:conditionalFormatting xmlns:xm="http://schemas.microsoft.com/office/excel/2006/main">
          <x14:cfRule type="containsText" priority="25" operator="containsText" id="{1C3ACF0D-EA38-4F5D-B198-1D1FCE53FDAC}">
            <xm:f>NOT(ISERROR(SEARCH('8- Politicas de admiistracion '!$B$5,T30)))</xm:f>
            <xm:f>'8- Politicas de admiistracion '!$B$5</xm:f>
            <x14:dxf>
              <font>
                <color rgb="FF006100"/>
              </font>
              <fill>
                <patternFill>
                  <bgColor rgb="FFC6EFCE"/>
                </patternFill>
              </fill>
            </x14:dxf>
          </x14:cfRule>
          <x14:cfRule type="containsText" priority="26" operator="containsText" id="{BE1D964B-48BD-403D-B868-84EAC4FFB274}">
            <xm:f>NOT(ISERROR(SEARCH('8- Politicas de admiistracion '!$B$5,T30)))</xm:f>
            <xm:f>'8- Politicas de admiistracion '!$B$5</xm:f>
            <x14:dxf>
              <font>
                <color rgb="FF9C0006"/>
              </font>
              <fill>
                <patternFill>
                  <bgColor rgb="FFFFC7CE"/>
                </patternFill>
              </fill>
            </x14:dxf>
          </x14:cfRule>
          <xm:sqref>T30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I59"/>
  <sheetViews>
    <sheetView zoomScale="80" zoomScaleNormal="80" zoomScalePageLayoutView="70" workbookViewId="0">
      <selection activeCell="C6" sqref="C6:Q6"/>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3.42578125" style="2" hidden="1" customWidth="1"/>
    <col min="10" max="10" width="18.28515625" customWidth="1"/>
    <col min="11" max="11" width="16.7109375" customWidth="1"/>
    <col min="12" max="12" width="21.5703125" style="38" hidden="1" customWidth="1"/>
    <col min="13" max="13" width="16.7109375" customWidth="1"/>
    <col min="14" max="14" width="17.42578125" customWidth="1"/>
    <col min="15" max="15" width="14.42578125" style="17" customWidth="1"/>
    <col min="16" max="16" width="17.42578125" style="17" customWidth="1"/>
    <col min="17" max="17" width="18.7109375" style="17" customWidth="1"/>
    <col min="18" max="269" width="11.42578125" style="17"/>
    <col min="270" max="16384" width="11.42578125" style="22"/>
  </cols>
  <sheetData>
    <row r="1" spans="1:269" s="19" customFormat="1" ht="27.75" customHeight="1">
      <c r="A1" s="601"/>
      <c r="B1" s="601"/>
      <c r="C1" s="601"/>
      <c r="D1" s="601"/>
      <c r="E1" s="601"/>
      <c r="F1" s="595" t="s">
        <v>351</v>
      </c>
      <c r="G1" s="595"/>
      <c r="H1" s="595"/>
      <c r="I1" s="595"/>
      <c r="J1" s="595"/>
      <c r="K1" s="595"/>
      <c r="L1" s="595"/>
      <c r="M1" s="595"/>
      <c r="N1" s="595"/>
      <c r="O1" s="595"/>
      <c r="P1" s="595"/>
      <c r="Q1" s="595"/>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row>
    <row r="2" spans="1:269" s="19" customFormat="1" ht="27" customHeight="1">
      <c r="A2" s="601"/>
      <c r="B2" s="601"/>
      <c r="C2" s="601"/>
      <c r="D2" s="601"/>
      <c r="E2" s="601"/>
      <c r="F2" s="595"/>
      <c r="G2" s="595"/>
      <c r="H2" s="595"/>
      <c r="I2" s="595"/>
      <c r="J2" s="595"/>
      <c r="K2" s="595"/>
      <c r="L2" s="595"/>
      <c r="M2" s="595"/>
      <c r="N2" s="595"/>
      <c r="O2" s="595"/>
      <c r="P2" s="595"/>
      <c r="Q2" s="595"/>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s="19" customFormat="1" ht="27" customHeight="1">
      <c r="A3" s="601"/>
      <c r="B3" s="601"/>
      <c r="C3" s="601"/>
      <c r="D3" s="601"/>
      <c r="E3" s="601"/>
      <c r="F3" s="595"/>
      <c r="G3" s="595"/>
      <c r="H3" s="595"/>
      <c r="I3" s="595"/>
      <c r="J3" s="595"/>
      <c r="K3" s="595"/>
      <c r="L3" s="595"/>
      <c r="M3" s="595"/>
      <c r="N3" s="595"/>
      <c r="O3" s="595"/>
      <c r="P3" s="595"/>
      <c r="Q3" s="595"/>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row>
    <row r="4" spans="1:269" s="19" customFormat="1" ht="23.25" customHeight="1">
      <c r="A4" s="594" t="s">
        <v>261</v>
      </c>
      <c r="B4" s="594"/>
      <c r="C4" s="603" t="s">
        <v>4</v>
      </c>
      <c r="D4" s="604"/>
      <c r="E4" s="604"/>
      <c r="F4" s="604"/>
      <c r="G4" s="604"/>
      <c r="H4" s="604"/>
      <c r="I4" s="604"/>
      <c r="J4" s="604"/>
      <c r="K4" s="604"/>
      <c r="L4" s="604"/>
      <c r="M4" s="604"/>
      <c r="N4" s="604"/>
      <c r="O4" s="604"/>
      <c r="P4" s="604"/>
      <c r="Q4" s="605"/>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row>
    <row r="5" spans="1:269" s="19" customFormat="1" ht="56.25" customHeight="1">
      <c r="A5" s="594" t="s">
        <v>262</v>
      </c>
      <c r="B5" s="594"/>
      <c r="C5" s="606" t="s">
        <v>263</v>
      </c>
      <c r="D5" s="607"/>
      <c r="E5" s="607"/>
      <c r="F5" s="607"/>
      <c r="G5" s="607"/>
      <c r="H5" s="607"/>
      <c r="I5" s="607"/>
      <c r="J5" s="607"/>
      <c r="K5" s="607"/>
      <c r="L5" s="607"/>
      <c r="M5" s="607"/>
      <c r="N5" s="607"/>
      <c r="O5" s="607"/>
      <c r="P5" s="607"/>
      <c r="Q5" s="60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row>
    <row r="6" spans="1:269" s="19" customFormat="1" ht="28.5" customHeight="1">
      <c r="A6" s="594" t="s">
        <v>264</v>
      </c>
      <c r="B6" s="594"/>
      <c r="C6" s="609" t="s">
        <v>473</v>
      </c>
      <c r="D6" s="610"/>
      <c r="E6" s="610"/>
      <c r="F6" s="610"/>
      <c r="G6" s="610"/>
      <c r="H6" s="610"/>
      <c r="I6" s="610"/>
      <c r="J6" s="610"/>
      <c r="K6" s="610"/>
      <c r="L6" s="610"/>
      <c r="M6" s="610"/>
      <c r="N6" s="610"/>
      <c r="O6" s="610"/>
      <c r="P6" s="610"/>
      <c r="Q6" s="611"/>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row>
    <row r="7" spans="1:269" s="19" customFormat="1" ht="17.25" thickBot="1">
      <c r="A7" s="598" t="s">
        <v>352</v>
      </c>
      <c r="B7" s="598"/>
      <c r="C7" s="598"/>
      <c r="D7" s="598"/>
      <c r="E7" s="598"/>
      <c r="F7" s="598" t="s">
        <v>280</v>
      </c>
      <c r="G7" s="598"/>
      <c r="H7" s="598"/>
      <c r="I7" s="82"/>
      <c r="J7" s="599" t="s">
        <v>353</v>
      </c>
      <c r="K7" s="599"/>
      <c r="L7" s="599"/>
      <c r="M7" s="599"/>
      <c r="N7" s="600"/>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row>
    <row r="8" spans="1:269" s="19" customFormat="1" ht="45.75" customHeight="1" thickTop="1" thickBot="1">
      <c r="A8" s="566" t="s">
        <v>270</v>
      </c>
      <c r="B8" s="533" t="s">
        <v>322</v>
      </c>
      <c r="C8" s="612" t="s">
        <v>272</v>
      </c>
      <c r="D8" s="602" t="s">
        <v>282</v>
      </c>
      <c r="E8" s="533" t="s">
        <v>266</v>
      </c>
      <c r="F8" s="596" t="s">
        <v>354</v>
      </c>
      <c r="G8" s="596" t="s">
        <v>355</v>
      </c>
      <c r="H8" s="596" t="s">
        <v>356</v>
      </c>
      <c r="I8" s="83"/>
      <c r="J8" s="596" t="s">
        <v>357</v>
      </c>
      <c r="K8" s="596" t="s">
        <v>358</v>
      </c>
      <c r="L8" s="596" t="s">
        <v>359</v>
      </c>
      <c r="M8" s="596" t="s">
        <v>360</v>
      </c>
      <c r="N8" s="596" t="s">
        <v>361</v>
      </c>
      <c r="O8" s="596" t="s">
        <v>362</v>
      </c>
      <c r="P8" s="596" t="s">
        <v>363</v>
      </c>
      <c r="Q8" s="596" t="s">
        <v>364</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row>
    <row r="9" spans="1:269" s="21" customFormat="1" ht="58.5" customHeight="1" thickTop="1" thickBot="1">
      <c r="A9" s="566"/>
      <c r="B9" s="533"/>
      <c r="C9" s="613"/>
      <c r="D9" s="600"/>
      <c r="E9" s="533"/>
      <c r="F9" s="597"/>
      <c r="G9" s="597"/>
      <c r="H9" s="597"/>
      <c r="I9" s="84"/>
      <c r="J9" s="597"/>
      <c r="K9" s="597"/>
      <c r="L9" s="597"/>
      <c r="M9" s="597"/>
      <c r="N9" s="597"/>
      <c r="O9" s="597"/>
      <c r="P9" s="597"/>
      <c r="Q9" s="597"/>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row>
    <row r="10" spans="1:269" ht="13.5" customHeight="1" thickTop="1">
      <c r="A10" s="550">
        <f>'5-. Identificación de Riesgos'!A10</f>
        <v>1</v>
      </c>
      <c r="B10" s="522" t="str">
        <f>'5-. Identificación de Riesgos'!B10</f>
        <v xml:space="preserve">Entrega de información inexacta o desactualizada a usuarios  y partes interesadas </v>
      </c>
      <c r="C10" s="550" t="str">
        <f>'5-. Identificación de Riesgos'!C10</f>
        <v xml:space="preserve"> Registro errado o incompleto de la información solicitada y/o entregada de las propuestas de reordenamiento.</v>
      </c>
      <c r="D10" s="550" t="s">
        <v>365</v>
      </c>
      <c r="E10" s="39" t="str">
        <f>'5-. Identificación de Riesgos'!D10</f>
        <v>1. Información estadística errada o insuficiente.</v>
      </c>
      <c r="F10" s="586" t="str">
        <f>'5-. Identificación de Riesgos'!H10</f>
        <v>Muy Baja - 1</v>
      </c>
      <c r="G10" s="550" t="str">
        <f>'5-. Identificación de Riesgos'!M10</f>
        <v>Moderado - 3</v>
      </c>
      <c r="H10" s="550" t="str">
        <f>'5-. Identificación de Riesgos'!N10</f>
        <v>Moderado - 3</v>
      </c>
      <c r="I10" s="85"/>
      <c r="J10" s="587" t="str">
        <f>'6. Valoración Controles'!T10</f>
        <v>Muy Baja - 1</v>
      </c>
      <c r="K10" s="587" t="str">
        <f>'6. Valoración Controles'!U10</f>
        <v>Moderado - 3</v>
      </c>
      <c r="L10" s="592" t="e">
        <f>AVERAGE(#REF!)</f>
        <v>#REF!</v>
      </c>
      <c r="M10" s="522" t="str">
        <f>'6. Valoración Controles'!V10</f>
        <v>Moderado - 3</v>
      </c>
      <c r="N10" s="589" t="s">
        <v>366</v>
      </c>
      <c r="O10" s="47"/>
      <c r="P10" s="47"/>
      <c r="Q10" s="47"/>
    </row>
    <row r="11" spans="1:269" ht="13.5" customHeight="1">
      <c r="A11" s="528"/>
      <c r="B11" s="522"/>
      <c r="C11" s="528"/>
      <c r="D11" s="528"/>
      <c r="E11" s="39" t="str">
        <f>'5-. Identificación de Riesgos'!D11</f>
        <v>2. Falta de inducción, entrenamiento yo capacitación del personal encargado de elaborar las propuestas de reordenamiento y descongestión</v>
      </c>
      <c r="F11" s="581"/>
      <c r="G11" s="591"/>
      <c r="H11" s="528"/>
      <c r="I11" s="85"/>
      <c r="J11" s="587"/>
      <c r="K11" s="587"/>
      <c r="L11" s="592"/>
      <c r="M11" s="522"/>
      <c r="N11" s="589"/>
      <c r="O11" s="47"/>
      <c r="P11" s="47">
        <v>5</v>
      </c>
      <c r="Q11" s="47"/>
    </row>
    <row r="12" spans="1:269" ht="13.5" customHeight="1">
      <c r="A12" s="528"/>
      <c r="B12" s="522"/>
      <c r="C12" s="528"/>
      <c r="D12" s="528"/>
      <c r="E12" s="39" t="str">
        <f>'5-. Identificación de Riesgos'!D12</f>
        <v>3.Falta de presupuesto asignado para medidas especiales.</v>
      </c>
      <c r="F12" s="581"/>
      <c r="G12" s="591"/>
      <c r="H12" s="528"/>
      <c r="I12" s="85"/>
      <c r="J12" s="587"/>
      <c r="K12" s="587"/>
      <c r="L12" s="592"/>
      <c r="M12" s="522"/>
      <c r="N12" s="589"/>
      <c r="P12" s="47"/>
      <c r="Q12" s="47"/>
    </row>
    <row r="13" spans="1:269" ht="13.5" customHeight="1">
      <c r="A13" s="528"/>
      <c r="B13" s="522"/>
      <c r="C13" s="528"/>
      <c r="D13" s="528"/>
      <c r="E13" s="39" t="str">
        <f>'5-. Identificación de Riesgos'!D13</f>
        <v xml:space="preserve">4. Insuficiente personal para realizar las funciones asignadas, desbordando la capacidad de respuesta por parte de la Unidad.  </v>
      </c>
      <c r="F13" s="581"/>
      <c r="G13" s="591"/>
      <c r="H13" s="528"/>
      <c r="I13" s="85"/>
      <c r="J13" s="587"/>
      <c r="K13" s="587"/>
      <c r="L13" s="592"/>
      <c r="M13" s="522"/>
      <c r="N13" s="589"/>
      <c r="O13" s="47"/>
      <c r="P13" s="47"/>
      <c r="Q13" s="47"/>
    </row>
    <row r="14" spans="1:269" ht="13.5" customHeight="1">
      <c r="A14" s="528"/>
      <c r="B14" s="522"/>
      <c r="C14" s="528"/>
      <c r="D14" s="528"/>
      <c r="E14" s="39" t="e">
        <f>'5-. Identificación de Riesgos'!#REF!</f>
        <v>#REF!</v>
      </c>
      <c r="F14" s="581"/>
      <c r="G14" s="591"/>
      <c r="H14" s="528"/>
      <c r="I14" s="85"/>
      <c r="J14" s="587"/>
      <c r="K14" s="587"/>
      <c r="L14" s="592"/>
      <c r="M14" s="522"/>
      <c r="N14" s="589"/>
      <c r="O14" s="47"/>
      <c r="P14" s="47"/>
      <c r="Q14" s="47"/>
    </row>
    <row r="15" spans="1:269" ht="13.5" customHeight="1">
      <c r="A15" s="528"/>
      <c r="B15" s="522"/>
      <c r="C15" s="528"/>
      <c r="D15" s="528"/>
      <c r="E15" s="39">
        <f>'5-. Identificación de Riesgos'!D16</f>
        <v>0</v>
      </c>
      <c r="F15" s="581"/>
      <c r="G15" s="591"/>
      <c r="H15" s="528"/>
      <c r="I15" s="85"/>
      <c r="J15" s="587"/>
      <c r="K15" s="587"/>
      <c r="L15" s="592"/>
      <c r="M15" s="522"/>
      <c r="N15" s="589"/>
      <c r="O15" s="47"/>
      <c r="P15" s="47"/>
      <c r="Q15" s="47"/>
    </row>
    <row r="16" spans="1:269" ht="13.5" customHeight="1">
      <c r="A16" s="528"/>
      <c r="B16" s="522"/>
      <c r="C16" s="528"/>
      <c r="D16" s="528"/>
      <c r="E16" s="39" t="e">
        <f>'5-. Identificación de Riesgos'!#REF!</f>
        <v>#REF!</v>
      </c>
      <c r="F16" s="581"/>
      <c r="G16" s="591"/>
      <c r="H16" s="528"/>
      <c r="I16" s="85"/>
      <c r="J16" s="587"/>
      <c r="K16" s="587"/>
      <c r="L16" s="592"/>
      <c r="M16" s="522"/>
      <c r="N16" s="589"/>
      <c r="O16" s="47"/>
      <c r="P16" s="47"/>
      <c r="Q16" s="47"/>
    </row>
    <row r="17" spans="1:17" ht="13.5" customHeight="1">
      <c r="A17" s="528"/>
      <c r="B17" s="522"/>
      <c r="C17" s="528"/>
      <c r="D17" s="528"/>
      <c r="E17" s="39">
        <f>'5-. Identificación de Riesgos'!D19</f>
        <v>0</v>
      </c>
      <c r="F17" s="581"/>
      <c r="G17" s="591"/>
      <c r="H17" s="528"/>
      <c r="I17" s="85"/>
      <c r="J17" s="587"/>
      <c r="K17" s="587"/>
      <c r="L17" s="592"/>
      <c r="M17" s="522"/>
      <c r="N17" s="589"/>
      <c r="O17" s="47"/>
      <c r="P17" s="47"/>
      <c r="Q17" s="47"/>
    </row>
    <row r="18" spans="1:17" ht="13.5" customHeight="1">
      <c r="A18" s="528"/>
      <c r="B18" s="522"/>
      <c r="C18" s="528"/>
      <c r="D18" s="528"/>
      <c r="E18" s="39" t="e">
        <f>'5-. Identificación de Riesgos'!#REF!</f>
        <v>#REF!</v>
      </c>
      <c r="F18" s="581"/>
      <c r="G18" s="591"/>
      <c r="H18" s="528"/>
      <c r="I18" s="85"/>
      <c r="J18" s="587"/>
      <c r="K18" s="587"/>
      <c r="L18" s="592"/>
      <c r="M18" s="522"/>
      <c r="N18" s="589"/>
      <c r="O18" s="47"/>
      <c r="P18" s="47"/>
      <c r="Q18" s="47"/>
    </row>
    <row r="19" spans="1:17" ht="13.5" customHeight="1">
      <c r="A19" s="528"/>
      <c r="B19" s="550"/>
      <c r="C19" s="528"/>
      <c r="D19" s="528"/>
      <c r="E19" s="39" t="e">
        <f>'5-. Identificación de Riesgos'!#REF!</f>
        <v>#REF!</v>
      </c>
      <c r="F19" s="581"/>
      <c r="G19" s="591"/>
      <c r="H19" s="528"/>
      <c r="I19" s="86"/>
      <c r="J19" s="588"/>
      <c r="K19" s="588"/>
      <c r="L19" s="593"/>
      <c r="M19" s="550"/>
      <c r="N19" s="590"/>
      <c r="O19" s="47"/>
      <c r="P19" s="47"/>
      <c r="Q19" s="47"/>
    </row>
    <row r="20" spans="1:17" ht="72" customHeight="1">
      <c r="A20" s="550">
        <f>'5-. Identificación de Riesgos'!A20</f>
        <v>2</v>
      </c>
      <c r="B20" s="522" t="str">
        <f>'5-. Identificación de Riesgos'!B20</f>
        <v>Desacierto</v>
      </c>
      <c r="C20" s="550" t="str">
        <f>'5-. Identificación de Riesgos'!C20</f>
        <v>Equivocación o error en la toma de decisiones, respecto a las acciones adoptadas para reordenar o descongestionar el aparato de justicia causada por información estadística errada o insuficiente desgaste administrativo.</v>
      </c>
      <c r="D20" s="550" t="s">
        <v>365</v>
      </c>
      <c r="E20" s="39" t="str">
        <f>'5-. Identificación de Riesgos'!D20</f>
        <v>1. Información estadística errada o insuficiente.</v>
      </c>
      <c r="F20" s="586" t="str">
        <f>'5-. Identificación de Riesgos'!H20</f>
        <v>Muy Baja - 1</v>
      </c>
      <c r="G20" s="550" t="str">
        <f>'5-. Identificación de Riesgos'!M20</f>
        <v>Moderado - 3</v>
      </c>
      <c r="H20" s="550" t="str">
        <f>'5-. Identificación de Riesgos'!N20</f>
        <v>Moderado - 3</v>
      </c>
      <c r="I20" s="85"/>
      <c r="J20" s="587" t="str">
        <f>'6. Valoración Controles'!T20</f>
        <v>Muy Baja - 1</v>
      </c>
      <c r="K20" s="587" t="str">
        <f>'6. Valoración Controles'!U20</f>
        <v>Moderado - 3</v>
      </c>
      <c r="L20" s="592" t="e">
        <f>AVERAGE(#REF!)</f>
        <v>#REF!</v>
      </c>
      <c r="M20" s="522" t="str">
        <f>'6. Valoración Controles'!V20</f>
        <v>Moderado - 3</v>
      </c>
      <c r="N20" s="589" t="s">
        <v>366</v>
      </c>
      <c r="O20" s="47"/>
      <c r="P20" s="47"/>
      <c r="Q20" s="47"/>
    </row>
    <row r="21" spans="1:17" ht="43.15" customHeight="1">
      <c r="A21" s="528"/>
      <c r="B21" s="522"/>
      <c r="C21" s="528"/>
      <c r="D21" s="528"/>
      <c r="E21" s="39" t="str">
        <f>'5-. Identificación de Riesgos'!D21</f>
        <v xml:space="preserve">2. Falta de inducción, entrenamiento yo capacitación del personal encargado de elaborar las propuestas de reordenamiento y descongestión. </v>
      </c>
      <c r="F21" s="581"/>
      <c r="G21" s="591"/>
      <c r="H21" s="528"/>
      <c r="I21" s="85"/>
      <c r="J21" s="587"/>
      <c r="K21" s="587"/>
      <c r="L21" s="592"/>
      <c r="M21" s="522"/>
      <c r="N21" s="589"/>
      <c r="O21" s="47"/>
      <c r="P21" s="47"/>
      <c r="Q21" s="47"/>
    </row>
    <row r="22" spans="1:17" ht="30">
      <c r="A22" s="528"/>
      <c r="B22" s="522"/>
      <c r="C22" s="528"/>
      <c r="D22" s="528"/>
      <c r="E22" s="39" t="str">
        <f>'5-. Identificación de Riesgos'!D22</f>
        <v>3.Falta de presupuesto asignado para medidas especiales</v>
      </c>
      <c r="F22" s="581"/>
      <c r="G22" s="591"/>
      <c r="H22" s="528"/>
      <c r="I22" s="85"/>
      <c r="J22" s="587"/>
      <c r="K22" s="587"/>
      <c r="L22" s="592"/>
      <c r="M22" s="522"/>
      <c r="N22" s="589"/>
      <c r="O22" s="47"/>
      <c r="P22" s="47"/>
      <c r="Q22" s="47"/>
    </row>
    <row r="23" spans="1:17">
      <c r="A23" s="528"/>
      <c r="B23" s="522"/>
      <c r="C23" s="528"/>
      <c r="D23" s="528"/>
      <c r="E23" s="39" t="e">
        <f>'5-. Identificación de Riesgos'!#REF!</f>
        <v>#REF!</v>
      </c>
      <c r="F23" s="581"/>
      <c r="G23" s="591"/>
      <c r="H23" s="528"/>
      <c r="I23" s="85"/>
      <c r="J23" s="587"/>
      <c r="K23" s="587"/>
      <c r="L23" s="592"/>
      <c r="M23" s="522"/>
      <c r="N23" s="589"/>
      <c r="O23" s="47"/>
      <c r="P23" s="47"/>
      <c r="Q23" s="47"/>
    </row>
    <row r="24" spans="1:17" ht="14.45" customHeight="1">
      <c r="A24" s="528"/>
      <c r="B24" s="522"/>
      <c r="C24" s="528"/>
      <c r="D24" s="528"/>
      <c r="E24" s="39" t="str">
        <f>'5-. Identificación de Riesgos'!D23</f>
        <v>4. Insuficiente personal para realizar las funciones asignadas, desbordando la capacidad de respuesta por parte de la Unidad.</v>
      </c>
      <c r="F24" s="581"/>
      <c r="G24" s="591"/>
      <c r="H24" s="528"/>
      <c r="I24" s="85"/>
      <c r="J24" s="587"/>
      <c r="K24" s="587"/>
      <c r="L24" s="592"/>
      <c r="M24" s="522"/>
      <c r="N24" s="589"/>
      <c r="O24" s="47"/>
      <c r="P24" s="47"/>
      <c r="Q24" s="47"/>
    </row>
    <row r="25" spans="1:17">
      <c r="A25" s="528"/>
      <c r="B25" s="522"/>
      <c r="C25" s="528"/>
      <c r="D25" s="528"/>
      <c r="E25" s="39">
        <f>'5-. Identificación de Riesgos'!D25</f>
        <v>0</v>
      </c>
      <c r="F25" s="581"/>
      <c r="G25" s="591"/>
      <c r="H25" s="528"/>
      <c r="I25" s="85"/>
      <c r="J25" s="587"/>
      <c r="K25" s="587"/>
      <c r="L25" s="592"/>
      <c r="M25" s="522"/>
      <c r="N25" s="589"/>
      <c r="O25" s="47"/>
      <c r="P25" s="47"/>
      <c r="Q25" s="47"/>
    </row>
    <row r="26" spans="1:17" ht="14.45" customHeight="1">
      <c r="A26" s="528"/>
      <c r="B26" s="522"/>
      <c r="C26" s="528"/>
      <c r="D26" s="528"/>
      <c r="E26" s="39">
        <f>'5-. Identificación de Riesgos'!D26</f>
        <v>0</v>
      </c>
      <c r="F26" s="581"/>
      <c r="G26" s="591"/>
      <c r="H26" s="528"/>
      <c r="I26" s="85"/>
      <c r="J26" s="587"/>
      <c r="K26" s="587"/>
      <c r="L26" s="592"/>
      <c r="M26" s="522"/>
      <c r="N26" s="589"/>
      <c r="O26" s="47"/>
      <c r="P26" s="47"/>
      <c r="Q26" s="47"/>
    </row>
    <row r="27" spans="1:17">
      <c r="A27" s="528"/>
      <c r="B27" s="522"/>
      <c r="C27" s="528"/>
      <c r="D27" s="528"/>
      <c r="E27" s="39">
        <f>'5-. Identificación de Riesgos'!D29</f>
        <v>0</v>
      </c>
      <c r="F27" s="581"/>
      <c r="G27" s="591"/>
      <c r="H27" s="528"/>
      <c r="I27" s="85"/>
      <c r="J27" s="587"/>
      <c r="K27" s="587"/>
      <c r="L27" s="592"/>
      <c r="M27" s="522"/>
      <c r="N27" s="589"/>
      <c r="O27" s="47"/>
      <c r="P27" s="47"/>
      <c r="Q27" s="47"/>
    </row>
    <row r="28" spans="1:17">
      <c r="A28" s="528"/>
      <c r="B28" s="522"/>
      <c r="C28" s="528"/>
      <c r="D28" s="528"/>
      <c r="E28" s="39" t="e">
        <f>'5-. Identificación de Riesgos'!#REF!</f>
        <v>#REF!</v>
      </c>
      <c r="F28" s="581"/>
      <c r="G28" s="591"/>
      <c r="H28" s="528"/>
      <c r="I28" s="85"/>
      <c r="J28" s="587"/>
      <c r="K28" s="587"/>
      <c r="L28" s="592"/>
      <c r="M28" s="522"/>
      <c r="N28" s="589"/>
      <c r="O28" s="47"/>
      <c r="P28" s="47"/>
      <c r="Q28" s="47"/>
    </row>
    <row r="29" spans="1:17">
      <c r="A29" s="528"/>
      <c r="B29" s="550"/>
      <c r="C29" s="528"/>
      <c r="D29" s="528"/>
      <c r="E29" s="39" t="e">
        <f>'5-. Identificación de Riesgos'!#REF!</f>
        <v>#REF!</v>
      </c>
      <c r="F29" s="581"/>
      <c r="G29" s="591"/>
      <c r="H29" s="528"/>
      <c r="I29" s="86"/>
      <c r="J29" s="588"/>
      <c r="K29" s="588"/>
      <c r="L29" s="593"/>
      <c r="M29" s="550"/>
      <c r="N29" s="590"/>
      <c r="O29" s="47"/>
      <c r="P29" s="47"/>
      <c r="Q29" s="47"/>
    </row>
    <row r="30" spans="1:17" ht="15" customHeight="1">
      <c r="A30" s="584">
        <f>'5-. Identificación de Riesgos'!A30</f>
        <v>3</v>
      </c>
      <c r="B30" s="522" t="str">
        <f>'5-. Identificación de Riesgos'!B30</f>
        <v xml:space="preserve">Recibir dádivas o beneficios a nombre propio o de terceros para, no entregar o entregar información privilegiada o confidencial </v>
      </c>
      <c r="C30" s="550" t="str">
        <f>'5-. Identificación de Riesgos'!C30</f>
        <v xml:space="preserve">Posibilidad de actos indebidos de  los servidores judiciales debido a  la carencia en transparencia, etica y valores </v>
      </c>
      <c r="D30" s="550" t="s">
        <v>365</v>
      </c>
      <c r="E30" s="39" t="str">
        <f>'5-. Identificación de Riesgos'!D30</f>
        <v xml:space="preserve">1.Insuficientes programas de capacitación para la toma de conciencia debido al desconocimiento de l ley antisoborno (ISO 37001:2016), Plan Anticorrupción y  de los  valores y principios propios de la entidad.
</v>
      </c>
      <c r="F30" s="586" t="e">
        <f>'5-. Identificación de Riesgos'!H30</f>
        <v>#DIV/0!</v>
      </c>
      <c r="G30" s="550" t="str">
        <f>'5-. Identificación de Riesgos'!M30</f>
        <v/>
      </c>
      <c r="H30" s="550" t="str">
        <f>'5-. Identificación de Riesgos'!N30</f>
        <v/>
      </c>
      <c r="I30" s="85"/>
      <c r="J30" s="587" t="e">
        <f>'6. Valoración Controles'!T30</f>
        <v>#DIV/0!</v>
      </c>
      <c r="K30" s="587" t="e">
        <f>'6. Valoración Controles'!U30</f>
        <v>#VALUE!</v>
      </c>
      <c r="L30" s="592" t="e">
        <f>AVERAGE(#REF!)</f>
        <v>#REF!</v>
      </c>
      <c r="M30" s="522" t="e">
        <f>'6. Valoración Controles'!V30</f>
        <v>#DIV/0!</v>
      </c>
      <c r="N30" s="522"/>
      <c r="O30" s="47"/>
      <c r="P30" s="47"/>
      <c r="Q30" s="47"/>
    </row>
    <row r="31" spans="1:17" ht="60" customHeight="1">
      <c r="A31" s="585"/>
      <c r="B31" s="522"/>
      <c r="C31" s="528"/>
      <c r="D31" s="528"/>
      <c r="E31" s="39" t="str">
        <f>'5-. Identificación de Riesgos'!D31</f>
        <v xml:space="preserve">2. Desconocimiento y no aplicación del Código de Ética y Buen Gobierno.    
</v>
      </c>
      <c r="F31" s="581"/>
      <c r="G31" s="591"/>
      <c r="H31" s="528"/>
      <c r="I31" s="85"/>
      <c r="J31" s="587"/>
      <c r="K31" s="587"/>
      <c r="L31" s="592"/>
      <c r="M31" s="522"/>
      <c r="N31" s="522"/>
      <c r="O31" s="47"/>
      <c r="P31" s="47"/>
      <c r="Q31" s="47"/>
    </row>
    <row r="32" spans="1:17" ht="30">
      <c r="A32" s="585"/>
      <c r="B32" s="522"/>
      <c r="C32" s="528"/>
      <c r="D32" s="528"/>
      <c r="E32" s="39" t="str">
        <f>'5-. Identificación de Riesgos'!D32</f>
        <v>3.Carencia de compromiso  y transparencia de los servidores judiciales</v>
      </c>
      <c r="F32" s="581"/>
      <c r="G32" s="591"/>
      <c r="H32" s="528"/>
      <c r="I32" s="85"/>
      <c r="J32" s="587"/>
      <c r="K32" s="587"/>
      <c r="L32" s="592"/>
      <c r="M32" s="522"/>
      <c r="N32" s="522"/>
      <c r="O32" s="47"/>
      <c r="P32" s="47"/>
      <c r="Q32" s="47"/>
    </row>
    <row r="33" spans="1:17">
      <c r="A33" s="585"/>
      <c r="B33" s="522"/>
      <c r="C33" s="528"/>
      <c r="D33" s="528"/>
      <c r="E33" s="39" t="e">
        <f>'5-. Identificación de Riesgos'!#REF!</f>
        <v>#REF!</v>
      </c>
      <c r="F33" s="581"/>
      <c r="G33" s="591"/>
      <c r="H33" s="528"/>
      <c r="I33" s="85"/>
      <c r="J33" s="587"/>
      <c r="K33" s="587"/>
      <c r="L33" s="592"/>
      <c r="M33" s="522"/>
      <c r="N33" s="522"/>
      <c r="O33" s="47"/>
      <c r="P33" s="47"/>
      <c r="Q33" s="47"/>
    </row>
    <row r="34" spans="1:17" ht="45" customHeight="1">
      <c r="A34" s="585"/>
      <c r="B34" s="522"/>
      <c r="C34" s="528"/>
      <c r="D34" s="528"/>
      <c r="E34" s="39" t="str">
        <f>'5-. Identificación de Riesgos'!D33</f>
        <v>4.Deficiencia de  controles en el trámite  de los documentos</v>
      </c>
      <c r="F34" s="581"/>
      <c r="G34" s="591"/>
      <c r="H34" s="528"/>
      <c r="I34" s="85"/>
      <c r="J34" s="587"/>
      <c r="K34" s="587"/>
      <c r="L34" s="592"/>
      <c r="M34" s="522"/>
      <c r="N34" s="522"/>
      <c r="O34" s="47"/>
      <c r="P34" s="47"/>
      <c r="Q34" s="47"/>
    </row>
    <row r="35" spans="1:17">
      <c r="A35" s="585"/>
      <c r="B35" s="522"/>
      <c r="C35" s="528"/>
      <c r="D35" s="528"/>
      <c r="E35" s="39">
        <f>'5-. Identificación de Riesgos'!D35</f>
        <v>0</v>
      </c>
      <c r="F35" s="581"/>
      <c r="G35" s="591"/>
      <c r="H35" s="528"/>
      <c r="I35" s="85"/>
      <c r="J35" s="587"/>
      <c r="K35" s="587"/>
      <c r="L35" s="592"/>
      <c r="M35" s="522"/>
      <c r="N35" s="522"/>
      <c r="O35" s="47"/>
      <c r="P35" s="47"/>
      <c r="Q35" s="47"/>
    </row>
    <row r="36" spans="1:17">
      <c r="A36" s="585"/>
      <c r="B36" s="522"/>
      <c r="C36" s="528"/>
      <c r="D36" s="528"/>
      <c r="E36" s="39">
        <f>'5-. Identificación de Riesgos'!D36</f>
        <v>0</v>
      </c>
      <c r="F36" s="581"/>
      <c r="G36" s="591"/>
      <c r="H36" s="528"/>
      <c r="I36" s="85"/>
      <c r="J36" s="587"/>
      <c r="K36" s="587"/>
      <c r="L36" s="592"/>
      <c r="M36" s="522"/>
      <c r="N36" s="522"/>
      <c r="O36" s="47"/>
      <c r="P36" s="47"/>
      <c r="Q36" s="47"/>
    </row>
    <row r="37" spans="1:17">
      <c r="A37" s="585"/>
      <c r="B37" s="522"/>
      <c r="C37" s="528"/>
      <c r="D37" s="528"/>
      <c r="E37" s="39">
        <f>'5-. Identificación de Riesgos'!D39</f>
        <v>0</v>
      </c>
      <c r="F37" s="581"/>
      <c r="G37" s="591"/>
      <c r="H37" s="528"/>
      <c r="I37" s="85"/>
      <c r="J37" s="587"/>
      <c r="K37" s="587"/>
      <c r="L37" s="592"/>
      <c r="M37" s="522"/>
      <c r="N37" s="522"/>
      <c r="O37" s="47"/>
      <c r="P37" s="47"/>
      <c r="Q37" s="47"/>
    </row>
    <row r="38" spans="1:17">
      <c r="A38" s="585"/>
      <c r="B38" s="522"/>
      <c r="C38" s="528"/>
      <c r="D38" s="528"/>
      <c r="E38" s="39" t="e">
        <f>'5-. Identificación de Riesgos'!#REF!</f>
        <v>#REF!</v>
      </c>
      <c r="F38" s="581"/>
      <c r="G38" s="591"/>
      <c r="H38" s="528"/>
      <c r="I38" s="85"/>
      <c r="J38" s="587"/>
      <c r="K38" s="587"/>
      <c r="L38" s="592"/>
      <c r="M38" s="522"/>
      <c r="N38" s="522"/>
      <c r="O38" s="47"/>
      <c r="P38" s="47"/>
      <c r="Q38" s="47"/>
    </row>
    <row r="39" spans="1:17">
      <c r="A39" s="585"/>
      <c r="B39" s="550"/>
      <c r="C39" s="528"/>
      <c r="D39" s="528"/>
      <c r="E39" s="39" t="e">
        <f>'5-. Identificación de Riesgos'!#REF!</f>
        <v>#REF!</v>
      </c>
      <c r="F39" s="581"/>
      <c r="G39" s="591"/>
      <c r="H39" s="528"/>
      <c r="I39" s="86"/>
      <c r="J39" s="588"/>
      <c r="K39" s="588"/>
      <c r="L39" s="593"/>
      <c r="M39" s="550"/>
      <c r="N39" s="550"/>
      <c r="O39" s="47"/>
      <c r="P39" s="47"/>
      <c r="Q39" s="47"/>
    </row>
    <row r="40" spans="1:17" ht="72" customHeight="1">
      <c r="A40" s="584">
        <f>'5-. Identificación de Riesgos'!A40</f>
        <v>4</v>
      </c>
      <c r="B40" s="550" t="str">
        <f>'5-. Identificación de Riesgos'!B40</f>
        <v>Incumplimiento o demora en entrega de Documentos (Propuestas, Respuestas  a Peticiones, Informes</v>
      </c>
      <c r="C40" s="550" t="s">
        <v>365</v>
      </c>
      <c r="D40" s="39" t="str">
        <f>'5-. Identificación de Riesgos'!C40</f>
        <v>El incumplimiento o demora en la presentación de propuestas de reordenamiento o descongestión, o dar respuesta a solicitudes,  al no realizar las actividades encomendadas, propias del proceso de reordenamiento judicial, generando congestión en los despachos judiciales que ocasionan demandas judiciales.</v>
      </c>
      <c r="E40" s="586" t="e">
        <f>'5-. Identificación de Riesgos'!G40</f>
        <v>#DIV/0!</v>
      </c>
      <c r="F40" s="586" t="e">
        <f>'5-. Identificación de Riesgos'!H40</f>
        <v>#DIV/0!</v>
      </c>
      <c r="G40" s="550" t="str">
        <f>'5-. Identificación de Riesgos'!M40</f>
        <v/>
      </c>
      <c r="H40" s="550" t="str">
        <f>'5-. Identificación de Riesgos'!N40</f>
        <v/>
      </c>
      <c r="I40" s="587">
        <f>'6. Valoración Controles'!S40</f>
        <v>0</v>
      </c>
      <c r="J40" s="587" t="e">
        <f>'6. Valoración Controles'!T40</f>
        <v>#DIV/0!</v>
      </c>
      <c r="K40" s="587" t="e">
        <f>'6. Valoración Controles'!U40</f>
        <v>#VALUE!</v>
      </c>
      <c r="L40" s="522" t="e">
        <f>'6. Valoración Controles'!U40</f>
        <v>#VALUE!</v>
      </c>
      <c r="M40" s="522" t="e">
        <f>'6. Valoración Controles'!V40</f>
        <v>#DIV/0!</v>
      </c>
      <c r="N40" s="522"/>
      <c r="O40" s="47"/>
      <c r="P40" s="47"/>
      <c r="Q40" s="47"/>
    </row>
    <row r="41" spans="1:17" ht="43.15" customHeight="1">
      <c r="A41" s="585"/>
      <c r="B41" s="528"/>
      <c r="C41" s="528"/>
      <c r="D41" s="39">
        <f>'5-. Identificación de Riesgos'!C41</f>
        <v>0</v>
      </c>
      <c r="E41" s="581"/>
      <c r="F41" s="581"/>
      <c r="G41" s="528"/>
      <c r="H41" s="528"/>
      <c r="I41" s="587"/>
      <c r="J41" s="587"/>
      <c r="K41" s="587"/>
      <c r="L41" s="522"/>
      <c r="M41" s="522"/>
      <c r="N41" s="522"/>
      <c r="O41" s="47"/>
      <c r="P41" s="47"/>
      <c r="Q41" s="47"/>
    </row>
    <row r="42" spans="1:17" ht="14.45" customHeight="1">
      <c r="A42" s="585"/>
      <c r="B42" s="528"/>
      <c r="C42" s="528"/>
      <c r="D42" s="39">
        <f>'5-. Identificación de Riesgos'!C42</f>
        <v>0</v>
      </c>
      <c r="E42" s="581"/>
      <c r="F42" s="581"/>
      <c r="G42" s="528"/>
      <c r="H42" s="528"/>
      <c r="I42" s="587"/>
      <c r="J42" s="587"/>
      <c r="K42" s="587"/>
      <c r="L42" s="522"/>
      <c r="M42" s="522"/>
      <c r="N42" s="522"/>
      <c r="O42" s="47"/>
      <c r="P42" s="47"/>
      <c r="Q42" s="47"/>
    </row>
    <row r="43" spans="1:17">
      <c r="A43" s="585"/>
      <c r="B43" s="528"/>
      <c r="C43" s="528"/>
      <c r="D43" s="39" t="e">
        <f>'5-. Identificación de Riesgos'!#REF!</f>
        <v>#REF!</v>
      </c>
      <c r="E43" s="581"/>
      <c r="F43" s="581"/>
      <c r="G43" s="528"/>
      <c r="H43" s="528"/>
      <c r="I43" s="587"/>
      <c r="J43" s="587"/>
      <c r="K43" s="587"/>
      <c r="L43" s="522"/>
      <c r="M43" s="522"/>
      <c r="N43" s="522"/>
      <c r="O43" s="47"/>
      <c r="P43" s="47"/>
      <c r="Q43" s="47"/>
    </row>
    <row r="44" spans="1:17" ht="14.45" customHeight="1">
      <c r="A44" s="585"/>
      <c r="B44" s="528"/>
      <c r="C44" s="528"/>
      <c r="D44" s="39">
        <f>'5-. Identificación de Riesgos'!C43</f>
        <v>0</v>
      </c>
      <c r="E44" s="581"/>
      <c r="F44" s="581"/>
      <c r="G44" s="528"/>
      <c r="H44" s="528"/>
      <c r="I44" s="587"/>
      <c r="J44" s="587"/>
      <c r="K44" s="587"/>
      <c r="L44" s="522"/>
      <c r="M44" s="522"/>
      <c r="N44" s="522"/>
      <c r="O44" s="47"/>
      <c r="P44" s="47"/>
      <c r="Q44" s="47"/>
    </row>
    <row r="45" spans="1:17" ht="14.45" customHeight="1">
      <c r="A45" s="585"/>
      <c r="B45" s="528"/>
      <c r="C45" s="528"/>
      <c r="D45" s="39">
        <f>'5-. Identificación de Riesgos'!C45</f>
        <v>0</v>
      </c>
      <c r="E45" s="581"/>
      <c r="F45" s="581"/>
      <c r="G45" s="528"/>
      <c r="H45" s="528"/>
      <c r="I45" s="587"/>
      <c r="J45" s="587"/>
      <c r="K45" s="587"/>
      <c r="L45" s="522"/>
      <c r="M45" s="522"/>
      <c r="N45" s="522"/>
      <c r="O45" s="47"/>
      <c r="P45" s="47"/>
      <c r="Q45" s="47"/>
    </row>
    <row r="46" spans="1:17" ht="14.45" customHeight="1">
      <c r="A46" s="585"/>
      <c r="B46" s="528"/>
      <c r="C46" s="528"/>
      <c r="D46" s="39">
        <f>'5-. Identificación de Riesgos'!C46</f>
        <v>0</v>
      </c>
      <c r="E46" s="581"/>
      <c r="F46" s="581"/>
      <c r="G46" s="528"/>
      <c r="H46" s="528"/>
      <c r="I46" s="587"/>
      <c r="J46" s="587"/>
      <c r="K46" s="587"/>
      <c r="L46" s="522"/>
      <c r="M46" s="522"/>
      <c r="N46" s="522"/>
      <c r="O46" s="47"/>
      <c r="P46" s="47"/>
      <c r="Q46" s="47"/>
    </row>
    <row r="47" spans="1:17">
      <c r="A47" s="585"/>
      <c r="B47" s="528"/>
      <c r="C47" s="528"/>
      <c r="D47" s="39">
        <f>'5-. Identificación de Riesgos'!C49</f>
        <v>0</v>
      </c>
      <c r="E47" s="581"/>
      <c r="F47" s="581"/>
      <c r="G47" s="528"/>
      <c r="H47" s="528"/>
      <c r="I47" s="587"/>
      <c r="J47" s="587"/>
      <c r="K47" s="587"/>
      <c r="L47" s="522"/>
      <c r="M47" s="522"/>
      <c r="N47" s="522"/>
      <c r="O47" s="47"/>
      <c r="P47" s="47"/>
      <c r="Q47" s="47"/>
    </row>
    <row r="48" spans="1:17">
      <c r="A48" s="585"/>
      <c r="B48" s="528"/>
      <c r="C48" s="528"/>
      <c r="D48" s="39" t="e">
        <f>'5-. Identificación de Riesgos'!#REF!</f>
        <v>#REF!</v>
      </c>
      <c r="E48" s="581"/>
      <c r="F48" s="581"/>
      <c r="G48" s="528"/>
      <c r="H48" s="528"/>
      <c r="I48" s="587"/>
      <c r="J48" s="587"/>
      <c r="K48" s="587"/>
      <c r="L48" s="522"/>
      <c r="M48" s="522"/>
      <c r="N48" s="522"/>
      <c r="O48" s="47"/>
      <c r="P48" s="47"/>
      <c r="Q48" s="47"/>
    </row>
    <row r="49" spans="1:17">
      <c r="A49" s="585"/>
      <c r="B49" s="528"/>
      <c r="C49" s="528"/>
      <c r="D49" s="39" t="e">
        <f>'5-. Identificación de Riesgos'!#REF!</f>
        <v>#REF!</v>
      </c>
      <c r="E49" s="581"/>
      <c r="F49" s="581"/>
      <c r="G49" s="528"/>
      <c r="H49" s="528"/>
      <c r="I49" s="588"/>
      <c r="J49" s="588"/>
      <c r="K49" s="588"/>
      <c r="L49" s="550"/>
      <c r="M49" s="550"/>
      <c r="N49" s="550"/>
      <c r="O49" s="47"/>
      <c r="P49" s="47"/>
      <c r="Q49" s="47"/>
    </row>
    <row r="50" spans="1:17" ht="87" customHeight="1">
      <c r="A50" s="584">
        <f>'5-. Identificación de Riesgos'!A50</f>
        <v>5</v>
      </c>
      <c r="B50" s="550" t="str">
        <f>'5-. Identificación de Riesgos'!B50</f>
        <v>Ofrecer, prometer, entregar, aceptar o solicitar una ventaja indebida para buscar agilizar la creación de cargos,  traslados,  transformación  o  supresión de cargos o   en busca de un beneficio propio o de terceros</v>
      </c>
      <c r="C50" s="550" t="s">
        <v>365</v>
      </c>
      <c r="D50" s="39" t="str">
        <f>'5-. Identificación de Riesgos'!C50</f>
        <v xml:space="preserve">Manejo inadecuado de la información para  favorecer a terceros en la creación de cargos,  traslados,  transformación  o  supresión de cargos o   en busca de un beneficio propio o de tercero </v>
      </c>
      <c r="E50" s="586" t="e">
        <f>'5-. Identificación de Riesgos'!G50</f>
        <v>#DIV/0!</v>
      </c>
      <c r="F50" s="586" t="e">
        <f>'5-. Identificación de Riesgos'!H50</f>
        <v>#DIV/0!</v>
      </c>
      <c r="G50" s="614" t="str">
        <f>'5-. Identificación de Riesgos'!M50</f>
        <v/>
      </c>
      <c r="H50" s="550" t="str">
        <f>'5-. Identificación de Riesgos'!N50</f>
        <v/>
      </c>
      <c r="I50" s="587">
        <f>'6. Valoración Controles'!S50</f>
        <v>0</v>
      </c>
      <c r="J50" s="587" t="e">
        <f>'6. Valoración Controles'!T50</f>
        <v>#DIV/0!</v>
      </c>
      <c r="K50" s="587" t="e">
        <f>'6. Valoración Controles'!U50</f>
        <v>#VALUE!</v>
      </c>
      <c r="L50" s="522" t="e">
        <f>'6. Valoración Controles'!U50</f>
        <v>#VALUE!</v>
      </c>
      <c r="M50" s="522" t="e">
        <f>'6. Valoración Controles'!V50</f>
        <v>#DIV/0!</v>
      </c>
      <c r="N50" s="522"/>
      <c r="O50" s="47"/>
      <c r="P50" s="47"/>
      <c r="Q50" s="47"/>
    </row>
    <row r="51" spans="1:17">
      <c r="A51" s="585"/>
      <c r="B51" s="528"/>
      <c r="C51" s="528"/>
      <c r="D51" s="39">
        <f>'5-. Identificación de Riesgos'!C51</f>
        <v>0</v>
      </c>
      <c r="E51" s="581"/>
      <c r="F51" s="581"/>
      <c r="G51" s="615"/>
      <c r="H51" s="528"/>
      <c r="I51" s="587"/>
      <c r="J51" s="587"/>
      <c r="K51" s="587"/>
      <c r="L51" s="522"/>
      <c r="M51" s="522"/>
      <c r="N51" s="522"/>
      <c r="O51" s="47"/>
      <c r="P51" s="47"/>
      <c r="Q51" s="47"/>
    </row>
    <row r="52" spans="1:17">
      <c r="A52" s="585"/>
      <c r="B52" s="528"/>
      <c r="C52" s="528"/>
      <c r="D52" s="39">
        <f>'5-. Identificación de Riesgos'!C52</f>
        <v>0</v>
      </c>
      <c r="E52" s="581"/>
      <c r="F52" s="581"/>
      <c r="G52" s="615"/>
      <c r="H52" s="528"/>
      <c r="I52" s="587"/>
      <c r="J52" s="587"/>
      <c r="K52" s="587"/>
      <c r="L52" s="522"/>
      <c r="M52" s="522"/>
      <c r="N52" s="522"/>
      <c r="O52" s="47"/>
      <c r="P52" s="47"/>
      <c r="Q52" s="47"/>
    </row>
    <row r="53" spans="1:17">
      <c r="A53" s="585"/>
      <c r="B53" s="528"/>
      <c r="C53" s="528"/>
      <c r="D53" s="39" t="e">
        <f>'5-. Identificación de Riesgos'!#REF!</f>
        <v>#REF!</v>
      </c>
      <c r="E53" s="581"/>
      <c r="F53" s="581"/>
      <c r="G53" s="615"/>
      <c r="H53" s="528"/>
      <c r="I53" s="587"/>
      <c r="J53" s="587"/>
      <c r="K53" s="587"/>
      <c r="L53" s="522"/>
      <c r="M53" s="522"/>
      <c r="N53" s="522"/>
      <c r="O53" s="47"/>
      <c r="P53" s="47"/>
      <c r="Q53" s="47"/>
    </row>
    <row r="54" spans="1:17">
      <c r="A54" s="585"/>
      <c r="B54" s="528"/>
      <c r="C54" s="528"/>
      <c r="D54" s="39">
        <f>'5-. Identificación de Riesgos'!C53</f>
        <v>0</v>
      </c>
      <c r="E54" s="581"/>
      <c r="F54" s="581"/>
      <c r="G54" s="615"/>
      <c r="H54" s="528"/>
      <c r="I54" s="587"/>
      <c r="J54" s="587"/>
      <c r="K54" s="587"/>
      <c r="L54" s="522"/>
      <c r="M54" s="522"/>
      <c r="N54" s="522"/>
      <c r="O54" s="47"/>
      <c r="P54" s="47"/>
      <c r="Q54" s="47"/>
    </row>
    <row r="55" spans="1:17">
      <c r="A55" s="585"/>
      <c r="B55" s="528"/>
      <c r="C55" s="528"/>
      <c r="D55" s="39">
        <f>'5-. Identificación de Riesgos'!C55</f>
        <v>0</v>
      </c>
      <c r="E55" s="581"/>
      <c r="F55" s="581"/>
      <c r="G55" s="615"/>
      <c r="H55" s="528"/>
      <c r="I55" s="587"/>
      <c r="J55" s="587"/>
      <c r="K55" s="587"/>
      <c r="L55" s="522"/>
      <c r="M55" s="522"/>
      <c r="N55" s="522"/>
      <c r="O55" s="47"/>
      <c r="P55" s="47"/>
      <c r="Q55" s="47"/>
    </row>
    <row r="56" spans="1:17">
      <c r="A56" s="585"/>
      <c r="B56" s="528"/>
      <c r="C56" s="528"/>
      <c r="D56" s="39">
        <f>'5-. Identificación de Riesgos'!C56</f>
        <v>0</v>
      </c>
      <c r="E56" s="581"/>
      <c r="F56" s="581"/>
      <c r="G56" s="615"/>
      <c r="H56" s="528"/>
      <c r="I56" s="587"/>
      <c r="J56" s="587"/>
      <c r="K56" s="587"/>
      <c r="L56" s="522"/>
      <c r="M56" s="522"/>
      <c r="N56" s="522"/>
      <c r="O56" s="47"/>
      <c r="P56" s="47"/>
      <c r="Q56" s="47"/>
    </row>
    <row r="57" spans="1:17">
      <c r="A57" s="585"/>
      <c r="B57" s="528"/>
      <c r="C57" s="528"/>
      <c r="D57" s="39">
        <f>'5-. Identificación de Riesgos'!C59</f>
        <v>0</v>
      </c>
      <c r="E57" s="581"/>
      <c r="F57" s="581"/>
      <c r="G57" s="615"/>
      <c r="H57" s="528"/>
      <c r="I57" s="587"/>
      <c r="J57" s="587"/>
      <c r="K57" s="587"/>
      <c r="L57" s="522"/>
      <c r="M57" s="522"/>
      <c r="N57" s="522"/>
      <c r="O57" s="47"/>
      <c r="P57" s="47"/>
      <c r="Q57" s="47"/>
    </row>
    <row r="58" spans="1:17">
      <c r="A58" s="585"/>
      <c r="B58" s="528"/>
      <c r="C58" s="528"/>
      <c r="D58" s="39" t="e">
        <f>'5-. Identificación de Riesgos'!#REF!</f>
        <v>#REF!</v>
      </c>
      <c r="E58" s="581"/>
      <c r="F58" s="581"/>
      <c r="G58" s="615"/>
      <c r="H58" s="528"/>
      <c r="I58" s="587"/>
      <c r="J58" s="587"/>
      <c r="K58" s="587"/>
      <c r="L58" s="522"/>
      <c r="M58" s="522"/>
      <c r="N58" s="522"/>
      <c r="O58" s="47"/>
      <c r="P58" s="47"/>
      <c r="Q58" s="47"/>
    </row>
    <row r="59" spans="1:17">
      <c r="A59" s="585"/>
      <c r="B59" s="528"/>
      <c r="C59" s="528"/>
      <c r="D59" s="39" t="e">
        <f>'5-. Identificación de Riesgos'!#REF!</f>
        <v>#REF!</v>
      </c>
      <c r="E59" s="581"/>
      <c r="F59" s="581"/>
      <c r="G59" s="615"/>
      <c r="H59" s="528"/>
      <c r="I59" s="588"/>
      <c r="J59" s="588"/>
      <c r="K59" s="588"/>
      <c r="L59" s="550"/>
      <c r="M59" s="550"/>
      <c r="N59" s="550"/>
      <c r="O59" s="47"/>
      <c r="P59" s="47"/>
      <c r="Q59" s="47"/>
    </row>
  </sheetData>
  <mergeCells count="89">
    <mergeCell ref="M50:M59"/>
    <mergeCell ref="H50:H59"/>
    <mergeCell ref="N50:N59"/>
    <mergeCell ref="G50:G59"/>
    <mergeCell ref="I50:I59"/>
    <mergeCell ref="J50:J59"/>
    <mergeCell ref="K50:K59"/>
    <mergeCell ref="L50:L59"/>
    <mergeCell ref="A50:A59"/>
    <mergeCell ref="B50:B59"/>
    <mergeCell ref="C50:C59"/>
    <mergeCell ref="E50:E59"/>
    <mergeCell ref="F50:F59"/>
    <mergeCell ref="C4:Q4"/>
    <mergeCell ref="C5:Q5"/>
    <mergeCell ref="C6:Q6"/>
    <mergeCell ref="L8:L9"/>
    <mergeCell ref="J8:J9"/>
    <mergeCell ref="H8:H9"/>
    <mergeCell ref="C8:C9"/>
    <mergeCell ref="K8:K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D8:D9"/>
    <mergeCell ref="B8:B9"/>
    <mergeCell ref="A10:A19"/>
    <mergeCell ref="B10:B19"/>
    <mergeCell ref="F10:F19"/>
    <mergeCell ref="A8:A9"/>
    <mergeCell ref="E8:E9"/>
    <mergeCell ref="M10:M19"/>
    <mergeCell ref="N10:N19"/>
    <mergeCell ref="C10:C19"/>
    <mergeCell ref="D10:D19"/>
    <mergeCell ref="G10:G19"/>
    <mergeCell ref="H10:H19"/>
    <mergeCell ref="J10:J19"/>
    <mergeCell ref="K10:K19"/>
    <mergeCell ref="L10:L19"/>
    <mergeCell ref="A20:A29"/>
    <mergeCell ref="B20:B29"/>
    <mergeCell ref="C20:C29"/>
    <mergeCell ref="D20:D29"/>
    <mergeCell ref="F20:F29"/>
    <mergeCell ref="G20:G29"/>
    <mergeCell ref="H20:H29"/>
    <mergeCell ref="J20:J29"/>
    <mergeCell ref="K20:K29"/>
    <mergeCell ref="L20:L29"/>
    <mergeCell ref="M40:M49"/>
    <mergeCell ref="N40:N49"/>
    <mergeCell ref="M20:M29"/>
    <mergeCell ref="N20:N29"/>
    <mergeCell ref="A30:A39"/>
    <mergeCell ref="B30:B39"/>
    <mergeCell ref="C30:C39"/>
    <mergeCell ref="D30:D39"/>
    <mergeCell ref="F30:F39"/>
    <mergeCell ref="G30:G39"/>
    <mergeCell ref="H30:H39"/>
    <mergeCell ref="J30:J39"/>
    <mergeCell ref="K30:K39"/>
    <mergeCell ref="L30:L39"/>
    <mergeCell ref="M30:M39"/>
    <mergeCell ref="N30:N39"/>
    <mergeCell ref="G40:G49"/>
    <mergeCell ref="H40:H49"/>
    <mergeCell ref="J40:J49"/>
    <mergeCell ref="K40:K49"/>
    <mergeCell ref="L40:L49"/>
    <mergeCell ref="I40:I49"/>
    <mergeCell ref="A40:A49"/>
    <mergeCell ref="B40:B49"/>
    <mergeCell ref="C40:C49"/>
    <mergeCell ref="F40:F49"/>
    <mergeCell ref="E40:E49"/>
  </mergeCells>
  <conditionalFormatting sqref="F10 F20">
    <cfRule type="containsText" dxfId="459" priority="644" operator="containsText" text="Muy Baja">
      <formula>NOT(ISERROR(SEARCH("Muy Baja",F10)))</formula>
    </cfRule>
    <cfRule type="containsText" dxfId="458" priority="645" operator="containsText" text="Baja">
      <formula>NOT(ISERROR(SEARCH("Baja",F10)))</formula>
    </cfRule>
    <cfRule type="containsText" dxfId="457" priority="646" operator="containsText" text="Muy Alta">
      <formula>NOT(ISERROR(SEARCH("Muy Alta",F10)))</formula>
    </cfRule>
    <cfRule type="containsText" dxfId="456" priority="648" operator="containsText" text="Alta">
      <formula>NOT(ISERROR(SEARCH("Alta",F10)))</formula>
    </cfRule>
    <cfRule type="containsText" dxfId="455" priority="649" operator="containsText" text="Media">
      <formula>NOT(ISERROR(SEARCH("Media",F10)))</formula>
    </cfRule>
    <cfRule type="containsText" dxfId="454" priority="650" operator="containsText" text="Media">
      <formula>NOT(ISERROR(SEARCH("Media",F10)))</formula>
    </cfRule>
    <cfRule type="containsText" dxfId="453" priority="651" operator="containsText" text="Media">
      <formula>NOT(ISERROR(SEARCH("Media",F10)))</formula>
    </cfRule>
    <cfRule type="containsText" dxfId="452" priority="652" operator="containsText" text="Muy Baja">
      <formula>NOT(ISERROR(SEARCH("Muy Baja",F10)))</formula>
    </cfRule>
    <cfRule type="containsText" dxfId="451" priority="653" operator="containsText" text="Baja">
      <formula>NOT(ISERROR(SEARCH("Baja",F10)))</formula>
    </cfRule>
    <cfRule type="containsText" dxfId="450" priority="654" operator="containsText" text="Muy Baja">
      <formula>NOT(ISERROR(SEARCH("Muy Baja",F10)))</formula>
    </cfRule>
    <cfRule type="containsText" dxfId="449" priority="655" operator="containsText" text="Muy Baja">
      <formula>NOT(ISERROR(SEARCH("Muy Baja",F10)))</formula>
    </cfRule>
    <cfRule type="containsText" dxfId="448" priority="656" operator="containsText" text="Muy Baja">
      <formula>NOT(ISERROR(SEARCH("Muy Baja",F10)))</formula>
    </cfRule>
    <cfRule type="containsText" dxfId="447" priority="657" operator="containsText" text="Muy Baja'Tabla probabilidad'!">
      <formula>NOT(ISERROR(SEARCH("Muy Baja'Tabla probabilidad'!",F10)))</formula>
    </cfRule>
    <cfRule type="containsText" dxfId="446" priority="658" operator="containsText" text="Muy bajo">
      <formula>NOT(ISERROR(SEARCH("Muy bajo",F10)))</formula>
    </cfRule>
    <cfRule type="containsText" dxfId="445" priority="659" operator="containsText" text="Alta">
      <formula>NOT(ISERROR(SEARCH("Alta",F10)))</formula>
    </cfRule>
    <cfRule type="containsText" dxfId="444" priority="660" operator="containsText" text="Media">
      <formula>NOT(ISERROR(SEARCH("Media",F10)))</formula>
    </cfRule>
    <cfRule type="containsText" dxfId="443" priority="661" operator="containsText" text="Baja">
      <formula>NOT(ISERROR(SEARCH("Baja",F10)))</formula>
    </cfRule>
    <cfRule type="containsText" dxfId="442" priority="662" operator="containsText" text="Muy baja">
      <formula>NOT(ISERROR(SEARCH("Muy baja",F10)))</formula>
    </cfRule>
    <cfRule type="cellIs" dxfId="441" priority="665" operator="between">
      <formula>1</formula>
      <formula>2</formula>
    </cfRule>
    <cfRule type="cellIs" dxfId="440" priority="666" operator="between">
      <formula>0</formula>
      <formula>2</formula>
    </cfRule>
  </conditionalFormatting>
  <conditionalFormatting sqref="G10 G20">
    <cfRule type="containsText" dxfId="439" priority="638" operator="containsText" text="Catastrófico">
      <formula>NOT(ISERROR(SEARCH("Catastrófico",G10)))</formula>
    </cfRule>
    <cfRule type="containsText" dxfId="438" priority="639" operator="containsText" text="Mayor">
      <formula>NOT(ISERROR(SEARCH("Mayor",G10)))</formula>
    </cfRule>
    <cfRule type="containsText" dxfId="437" priority="640" operator="containsText" text="Alta">
      <formula>NOT(ISERROR(SEARCH("Alta",G10)))</formula>
    </cfRule>
    <cfRule type="containsText" dxfId="436" priority="641" operator="containsText" text="Moderado">
      <formula>NOT(ISERROR(SEARCH("Moderado",G10)))</formula>
    </cfRule>
    <cfRule type="containsText" dxfId="435" priority="642" operator="containsText" text="Menor">
      <formula>NOT(ISERROR(SEARCH("Menor",G10)))</formula>
    </cfRule>
    <cfRule type="containsText" dxfId="434" priority="643" operator="containsText" text="Leve">
      <formula>NOT(ISERROR(SEARCH("Leve",G10)))</formula>
    </cfRule>
  </conditionalFormatting>
  <conditionalFormatting sqref="H10:I10 H20:I20">
    <cfRule type="containsText" dxfId="433" priority="633" operator="containsText" text="Extremo">
      <formula>NOT(ISERROR(SEARCH("Extremo",H10)))</formula>
    </cfRule>
    <cfRule type="containsText" dxfId="432" priority="634" operator="containsText" text="Alto">
      <formula>NOT(ISERROR(SEARCH("Alto",H10)))</formula>
    </cfRule>
    <cfRule type="containsText" dxfId="431" priority="635" operator="containsText" text="Bajo">
      <formula>NOT(ISERROR(SEARCH("Bajo",H10)))</formula>
    </cfRule>
    <cfRule type="containsText" dxfId="430" priority="636" operator="containsText" text="Moderado">
      <formula>NOT(ISERROR(SEARCH("Moderado",H10)))</formula>
    </cfRule>
    <cfRule type="containsText" dxfId="429" priority="637" operator="containsText" text="Extremo">
      <formula>NOT(ISERROR(SEARCH("Extremo",H10)))</formula>
    </cfRule>
  </conditionalFormatting>
  <conditionalFormatting sqref="J10:J29">
    <cfRule type="containsText" dxfId="428" priority="335" operator="containsText" text="Muy Baja">
      <formula>NOT(ISERROR(SEARCH("Muy Baja",J10)))</formula>
    </cfRule>
    <cfRule type="containsText" dxfId="427" priority="602" operator="containsText" text="Muy Alta">
      <formula>NOT(ISERROR(SEARCH("Muy Alta",J10)))</formula>
    </cfRule>
    <cfRule type="containsText" dxfId="426" priority="603" operator="containsText" text="Alta">
      <formula>NOT(ISERROR(SEARCH("Alta",J10)))</formula>
    </cfRule>
    <cfRule type="containsText" dxfId="425" priority="604" operator="containsText" text="Media">
      <formula>NOT(ISERROR(SEARCH("Media",J10)))</formula>
    </cfRule>
    <cfRule type="containsText" dxfId="424" priority="605" operator="containsText" text="Baja">
      <formula>NOT(ISERROR(SEARCH("Baja",J10)))</formula>
    </cfRule>
    <cfRule type="containsText" dxfId="423" priority="606" operator="containsText" text="Muy Baja">
      <formula>NOT(ISERROR(SEARCH("Muy Baja",J10)))</formula>
    </cfRule>
  </conditionalFormatting>
  <conditionalFormatting sqref="K10:K29">
    <cfRule type="containsText" dxfId="422" priority="597" operator="containsText" text="Catastrófico">
      <formula>NOT(ISERROR(SEARCH("Catastrófico",K10)))</formula>
    </cfRule>
    <cfRule type="containsText" dxfId="421" priority="598" operator="containsText" text="Moderado">
      <formula>NOT(ISERROR(SEARCH("Moderado",K10)))</formula>
    </cfRule>
    <cfRule type="containsText" dxfId="420" priority="599" operator="containsText" text="Menor">
      <formula>NOT(ISERROR(SEARCH("Menor",K10)))</formula>
    </cfRule>
    <cfRule type="containsText" dxfId="419" priority="600" operator="containsText" text="Leve">
      <formula>NOT(ISERROR(SEARCH("Leve",K10)))</formula>
    </cfRule>
    <cfRule type="containsText" dxfId="418" priority="601" operator="containsText" text="Mayor">
      <formula>NOT(ISERROR(SEARCH("Mayor",K10)))</formula>
    </cfRule>
  </conditionalFormatting>
  <conditionalFormatting sqref="M10 M20">
    <cfRule type="containsText" dxfId="417" priority="607" operator="containsText" text="Extremo">
      <formula>NOT(ISERROR(SEARCH("Extremo",M10)))</formula>
    </cfRule>
    <cfRule type="containsText" dxfId="416" priority="608" operator="containsText" text="Alto">
      <formula>NOT(ISERROR(SEARCH("Alto",M10)))</formula>
    </cfRule>
    <cfRule type="containsText" dxfId="415" priority="609" operator="containsText" text="Moderado">
      <formula>NOT(ISERROR(SEARCH("Moderado",M10)))</formula>
    </cfRule>
    <cfRule type="containsText" dxfId="414" priority="610" operator="containsText" text="Menor">
      <formula>NOT(ISERROR(SEARCH("Menor",M10)))</formula>
    </cfRule>
    <cfRule type="containsText" dxfId="413" priority="611" operator="containsText" text="Bajo">
      <formula>NOT(ISERROR(SEARCH("Bajo",M10)))</formula>
    </cfRule>
    <cfRule type="containsText" dxfId="412" priority="612" operator="containsText" text="Moderado">
      <formula>NOT(ISERROR(SEARCH("Moderado",M10)))</formula>
    </cfRule>
    <cfRule type="containsText" dxfId="411" priority="613" operator="containsText" text="Extremo">
      <formula>NOT(ISERROR(SEARCH("Extremo",M10)))</formula>
    </cfRule>
    <cfRule type="containsText" dxfId="410" priority="614" operator="containsText" text="Baja">
      <formula>NOT(ISERROR(SEARCH("Baja",M10)))</formula>
    </cfRule>
    <cfRule type="containsText" dxfId="409" priority="615" operator="containsText" text="Alto">
      <formula>NOT(ISERROR(SEARCH("Alto",M10)))</formula>
    </cfRule>
  </conditionalFormatting>
  <conditionalFormatting sqref="F30">
    <cfRule type="containsText" dxfId="408" priority="308" operator="containsText" text="Muy Baja">
      <formula>NOT(ISERROR(SEARCH("Muy Baja",F30)))</formula>
    </cfRule>
    <cfRule type="containsText" dxfId="407" priority="309" operator="containsText" text="Baja">
      <formula>NOT(ISERROR(SEARCH("Baja",F30)))</formula>
    </cfRule>
    <cfRule type="containsText" dxfId="406" priority="310" operator="containsText" text="Muy Alta">
      <formula>NOT(ISERROR(SEARCH("Muy Alta",F30)))</formula>
    </cfRule>
    <cfRule type="containsText" dxfId="405" priority="311" operator="containsText" text="Alta">
      <formula>NOT(ISERROR(SEARCH("Alta",F30)))</formula>
    </cfRule>
    <cfRule type="containsText" dxfId="404" priority="312" operator="containsText" text="Media">
      <formula>NOT(ISERROR(SEARCH("Media",F30)))</formula>
    </cfRule>
    <cfRule type="containsText" dxfId="403" priority="313" operator="containsText" text="Media">
      <formula>NOT(ISERROR(SEARCH("Media",F30)))</formula>
    </cfRule>
    <cfRule type="containsText" dxfId="402" priority="314" operator="containsText" text="Media">
      <formula>NOT(ISERROR(SEARCH("Media",F30)))</formula>
    </cfRule>
    <cfRule type="containsText" dxfId="401" priority="315" operator="containsText" text="Muy Baja">
      <formula>NOT(ISERROR(SEARCH("Muy Baja",F30)))</formula>
    </cfRule>
    <cfRule type="containsText" dxfId="400" priority="316" operator="containsText" text="Baja">
      <formula>NOT(ISERROR(SEARCH("Baja",F30)))</formula>
    </cfRule>
    <cfRule type="containsText" dxfId="399" priority="317" operator="containsText" text="Muy Baja">
      <formula>NOT(ISERROR(SEARCH("Muy Baja",F30)))</formula>
    </cfRule>
    <cfRule type="containsText" dxfId="398" priority="318" operator="containsText" text="Muy Baja">
      <formula>NOT(ISERROR(SEARCH("Muy Baja",F30)))</formula>
    </cfRule>
    <cfRule type="containsText" dxfId="397" priority="319" operator="containsText" text="Muy Baja">
      <formula>NOT(ISERROR(SEARCH("Muy Baja",F30)))</formula>
    </cfRule>
    <cfRule type="containsText" dxfId="396" priority="320" operator="containsText" text="Muy Baja'Tabla probabilidad'!">
      <formula>NOT(ISERROR(SEARCH("Muy Baja'Tabla probabilidad'!",F30)))</formula>
    </cfRule>
    <cfRule type="containsText" dxfId="395" priority="321" operator="containsText" text="Muy bajo">
      <formula>NOT(ISERROR(SEARCH("Muy bajo",F30)))</formula>
    </cfRule>
    <cfRule type="containsText" dxfId="394" priority="322" operator="containsText" text="Alta">
      <formula>NOT(ISERROR(SEARCH("Alta",F30)))</formula>
    </cfRule>
    <cfRule type="containsText" dxfId="393" priority="323" operator="containsText" text="Media">
      <formula>NOT(ISERROR(SEARCH("Media",F30)))</formula>
    </cfRule>
    <cfRule type="containsText" dxfId="392" priority="324" operator="containsText" text="Baja">
      <formula>NOT(ISERROR(SEARCH("Baja",F30)))</formula>
    </cfRule>
    <cfRule type="containsText" dxfId="391" priority="325" operator="containsText" text="Muy baja">
      <formula>NOT(ISERROR(SEARCH("Muy baja",F30)))</formula>
    </cfRule>
    <cfRule type="cellIs" dxfId="390" priority="328" operator="between">
      <formula>1</formula>
      <formula>2</formula>
    </cfRule>
    <cfRule type="cellIs" dxfId="389" priority="329" operator="between">
      <formula>0</formula>
      <formula>2</formula>
    </cfRule>
  </conditionalFormatting>
  <conditionalFormatting sqref="G30">
    <cfRule type="containsText" dxfId="388" priority="302" operator="containsText" text="Catastrófico">
      <formula>NOT(ISERROR(SEARCH("Catastrófico",G30)))</formula>
    </cfRule>
    <cfRule type="containsText" dxfId="387" priority="303" operator="containsText" text="Mayor">
      <formula>NOT(ISERROR(SEARCH("Mayor",G30)))</formula>
    </cfRule>
    <cfRule type="containsText" dxfId="386" priority="304" operator="containsText" text="Alta">
      <formula>NOT(ISERROR(SEARCH("Alta",G30)))</formula>
    </cfRule>
    <cfRule type="containsText" dxfId="385" priority="305" operator="containsText" text="Moderado">
      <formula>NOT(ISERROR(SEARCH("Moderado",G30)))</formula>
    </cfRule>
    <cfRule type="containsText" dxfId="384" priority="306" operator="containsText" text="Menor">
      <formula>NOT(ISERROR(SEARCH("Menor",G30)))</formula>
    </cfRule>
    <cfRule type="containsText" dxfId="383" priority="307" operator="containsText" text="Leve">
      <formula>NOT(ISERROR(SEARCH("Leve",G30)))</formula>
    </cfRule>
  </conditionalFormatting>
  <conditionalFormatting sqref="H30:I30">
    <cfRule type="containsText" dxfId="382" priority="297" operator="containsText" text="Extremo">
      <formula>NOT(ISERROR(SEARCH("Extremo",H30)))</formula>
    </cfRule>
    <cfRule type="containsText" dxfId="381" priority="298" operator="containsText" text="Alto">
      <formula>NOT(ISERROR(SEARCH("Alto",H30)))</formula>
    </cfRule>
    <cfRule type="containsText" dxfId="380" priority="299" operator="containsText" text="Bajo">
      <formula>NOT(ISERROR(SEARCH("Bajo",H30)))</formula>
    </cfRule>
    <cfRule type="containsText" dxfId="379" priority="300" operator="containsText" text="Moderado">
      <formula>NOT(ISERROR(SEARCH("Moderado",H30)))</formula>
    </cfRule>
    <cfRule type="containsText" dxfId="378" priority="301" operator="containsText" text="Extremo">
      <formula>NOT(ISERROR(SEARCH("Extremo",H30)))</formula>
    </cfRule>
  </conditionalFormatting>
  <conditionalFormatting sqref="M30">
    <cfRule type="containsText" dxfId="377" priority="288" operator="containsText" text="Extremo">
      <formula>NOT(ISERROR(SEARCH("Extremo",M30)))</formula>
    </cfRule>
    <cfRule type="containsText" dxfId="376" priority="289" operator="containsText" text="Alto">
      <formula>NOT(ISERROR(SEARCH("Alto",M30)))</formula>
    </cfRule>
    <cfRule type="containsText" dxfId="375" priority="290" operator="containsText" text="Moderado">
      <formula>NOT(ISERROR(SEARCH("Moderado",M30)))</formula>
    </cfRule>
    <cfRule type="containsText" dxfId="374" priority="291" operator="containsText" text="Menor">
      <formula>NOT(ISERROR(SEARCH("Menor",M30)))</formula>
    </cfRule>
    <cfRule type="containsText" dxfId="373" priority="292" operator="containsText" text="Bajo">
      <formula>NOT(ISERROR(SEARCH("Bajo",M30)))</formula>
    </cfRule>
    <cfRule type="containsText" dxfId="372" priority="293" operator="containsText" text="Moderado">
      <formula>NOT(ISERROR(SEARCH("Moderado",M30)))</formula>
    </cfRule>
    <cfRule type="containsText" dxfId="371" priority="294" operator="containsText" text="Extremo">
      <formula>NOT(ISERROR(SEARCH("Extremo",M30)))</formula>
    </cfRule>
    <cfRule type="containsText" dxfId="370" priority="295" operator="containsText" text="Baja">
      <formula>NOT(ISERROR(SEARCH("Baja",M30)))</formula>
    </cfRule>
    <cfRule type="containsText" dxfId="369" priority="296" operator="containsText" text="Alto">
      <formula>NOT(ISERROR(SEARCH("Alto",M30)))</formula>
    </cfRule>
  </conditionalFormatting>
  <conditionalFormatting sqref="E40">
    <cfRule type="containsText" dxfId="368" priority="255" operator="containsText" text="Muy Baja">
      <formula>NOT(ISERROR(SEARCH("Muy Baja",E40)))</formula>
    </cfRule>
    <cfRule type="containsText" dxfId="367" priority="256" operator="containsText" text="Baja">
      <formula>NOT(ISERROR(SEARCH("Baja",E40)))</formula>
    </cfRule>
    <cfRule type="containsText" dxfId="366" priority="257" operator="containsText" text="Muy Alta">
      <formula>NOT(ISERROR(SEARCH("Muy Alta",E40)))</formula>
    </cfRule>
    <cfRule type="containsText" dxfId="365" priority="258" operator="containsText" text="Alta">
      <formula>NOT(ISERROR(SEARCH("Alta",E40)))</formula>
    </cfRule>
    <cfRule type="containsText" dxfId="364" priority="259" operator="containsText" text="Media">
      <formula>NOT(ISERROR(SEARCH("Media",E40)))</formula>
    </cfRule>
    <cfRule type="containsText" dxfId="363" priority="260" operator="containsText" text="Media">
      <formula>NOT(ISERROR(SEARCH("Media",E40)))</formula>
    </cfRule>
    <cfRule type="containsText" dxfId="362" priority="261" operator="containsText" text="Media">
      <formula>NOT(ISERROR(SEARCH("Media",E40)))</formula>
    </cfRule>
    <cfRule type="containsText" dxfId="361" priority="262" operator="containsText" text="Muy Baja">
      <formula>NOT(ISERROR(SEARCH("Muy Baja",E40)))</formula>
    </cfRule>
    <cfRule type="containsText" dxfId="360" priority="263" operator="containsText" text="Baja">
      <formula>NOT(ISERROR(SEARCH("Baja",E40)))</formula>
    </cfRule>
    <cfRule type="containsText" dxfId="359" priority="264" operator="containsText" text="Muy Baja">
      <formula>NOT(ISERROR(SEARCH("Muy Baja",E40)))</formula>
    </cfRule>
    <cfRule type="containsText" dxfId="358" priority="265" operator="containsText" text="Muy Baja">
      <formula>NOT(ISERROR(SEARCH("Muy Baja",E40)))</formula>
    </cfRule>
    <cfRule type="containsText" dxfId="357" priority="266" operator="containsText" text="Muy Baja">
      <formula>NOT(ISERROR(SEARCH("Muy Baja",E40)))</formula>
    </cfRule>
    <cfRule type="containsText" dxfId="356" priority="267" operator="containsText" text="Muy Baja'Tabla probabilidad'!">
      <formula>NOT(ISERROR(SEARCH("Muy Baja'Tabla probabilidad'!",E40)))</formula>
    </cfRule>
    <cfRule type="containsText" dxfId="355" priority="268" operator="containsText" text="Muy bajo">
      <formula>NOT(ISERROR(SEARCH("Muy bajo",E40)))</formula>
    </cfRule>
    <cfRule type="containsText" dxfId="354" priority="269" operator="containsText" text="Alta">
      <formula>NOT(ISERROR(SEARCH("Alta",E40)))</formula>
    </cfRule>
    <cfRule type="containsText" dxfId="353" priority="270" operator="containsText" text="Media">
      <formula>NOT(ISERROR(SEARCH("Media",E40)))</formula>
    </cfRule>
    <cfRule type="containsText" dxfId="352" priority="271" operator="containsText" text="Baja">
      <formula>NOT(ISERROR(SEARCH("Baja",E40)))</formula>
    </cfRule>
    <cfRule type="containsText" dxfId="351" priority="272" operator="containsText" text="Muy baja">
      <formula>NOT(ISERROR(SEARCH("Muy baja",E40)))</formula>
    </cfRule>
    <cfRule type="cellIs" dxfId="350" priority="275" operator="between">
      <formula>1</formula>
      <formula>2</formula>
    </cfRule>
    <cfRule type="cellIs" dxfId="349" priority="276" operator="between">
      <formula>0</formula>
      <formula>2</formula>
    </cfRule>
  </conditionalFormatting>
  <conditionalFormatting sqref="G40">
    <cfRule type="containsText" dxfId="348" priority="244" operator="containsText" text="Extremo">
      <formula>NOT(ISERROR(SEARCH("Extremo",G40)))</formula>
    </cfRule>
    <cfRule type="containsText" dxfId="347" priority="245" operator="containsText" text="Alto">
      <formula>NOT(ISERROR(SEARCH("Alto",G40)))</formula>
    </cfRule>
    <cfRule type="containsText" dxfId="346" priority="246" operator="containsText" text="Bajo">
      <formula>NOT(ISERROR(SEARCH("Bajo",G40)))</formula>
    </cfRule>
    <cfRule type="containsText" dxfId="345" priority="247" operator="containsText" text="Moderado">
      <formula>NOT(ISERROR(SEARCH("Moderado",G40)))</formula>
    </cfRule>
    <cfRule type="containsText" dxfId="344" priority="248" operator="containsText" text="Extremo">
      <formula>NOT(ISERROR(SEARCH("Extremo",G40)))</formula>
    </cfRule>
  </conditionalFormatting>
  <conditionalFormatting sqref="I40:I49">
    <cfRule type="containsText" dxfId="343" priority="224" operator="containsText" text="Muy Baja">
      <formula>NOT(ISERROR(SEARCH("Muy Baja",I40)))</formula>
    </cfRule>
    <cfRule type="containsText" dxfId="342" priority="230" operator="containsText" text="Muy Alta">
      <formula>NOT(ISERROR(SEARCH("Muy Alta",I40)))</formula>
    </cfRule>
    <cfRule type="containsText" dxfId="341" priority="231" operator="containsText" text="Alta">
      <formula>NOT(ISERROR(SEARCH("Alta",I40)))</formula>
    </cfRule>
    <cfRule type="containsText" dxfId="340" priority="232" operator="containsText" text="Media">
      <formula>NOT(ISERROR(SEARCH("Media",I40)))</formula>
    </cfRule>
    <cfRule type="containsText" dxfId="339" priority="233" operator="containsText" text="Baja">
      <formula>NOT(ISERROR(SEARCH("Baja",I40)))</formula>
    </cfRule>
    <cfRule type="containsText" dxfId="338" priority="234" operator="containsText" text="Muy Baja">
      <formula>NOT(ISERROR(SEARCH("Muy Baja",I40)))</formula>
    </cfRule>
  </conditionalFormatting>
  <conditionalFormatting sqref="L40">
    <cfRule type="containsText" dxfId="337" priority="235" operator="containsText" text="Extremo">
      <formula>NOT(ISERROR(SEARCH("Extremo",L40)))</formula>
    </cfRule>
    <cfRule type="containsText" dxfId="336" priority="236" operator="containsText" text="Alto">
      <formula>NOT(ISERROR(SEARCH("Alto",L40)))</formula>
    </cfRule>
    <cfRule type="containsText" dxfId="335" priority="237" operator="containsText" text="Moderado">
      <formula>NOT(ISERROR(SEARCH("Moderado",L40)))</formula>
    </cfRule>
    <cfRule type="containsText" dxfId="334" priority="238" operator="containsText" text="Menor">
      <formula>NOT(ISERROR(SEARCH("Menor",L40)))</formula>
    </cfRule>
    <cfRule type="containsText" dxfId="333" priority="239" operator="containsText" text="Bajo">
      <formula>NOT(ISERROR(SEARCH("Bajo",L40)))</formula>
    </cfRule>
    <cfRule type="containsText" dxfId="332" priority="240" operator="containsText" text="Moderado">
      <formula>NOT(ISERROR(SEARCH("Moderado",L40)))</formula>
    </cfRule>
    <cfRule type="containsText" dxfId="331" priority="241" operator="containsText" text="Extremo">
      <formula>NOT(ISERROR(SEARCH("Extremo",L40)))</formula>
    </cfRule>
    <cfRule type="containsText" dxfId="330" priority="242" operator="containsText" text="Baja">
      <formula>NOT(ISERROR(SEARCH("Baja",L40)))</formula>
    </cfRule>
    <cfRule type="containsText" dxfId="329" priority="243" operator="containsText" text="Alto">
      <formula>NOT(ISERROR(SEARCH("Alto",L40)))</formula>
    </cfRule>
  </conditionalFormatting>
  <conditionalFormatting sqref="E50">
    <cfRule type="containsText" dxfId="328" priority="202" operator="containsText" text="Muy Baja">
      <formula>NOT(ISERROR(SEARCH("Muy Baja",E50)))</formula>
    </cfRule>
    <cfRule type="containsText" dxfId="327" priority="203" operator="containsText" text="Baja">
      <formula>NOT(ISERROR(SEARCH("Baja",E50)))</formula>
    </cfRule>
    <cfRule type="containsText" dxfId="326" priority="204" operator="containsText" text="Muy Alta">
      <formula>NOT(ISERROR(SEARCH("Muy Alta",E50)))</formula>
    </cfRule>
    <cfRule type="containsText" dxfId="325" priority="205" operator="containsText" text="Alta">
      <formula>NOT(ISERROR(SEARCH("Alta",E50)))</formula>
    </cfRule>
    <cfRule type="containsText" dxfId="324" priority="206" operator="containsText" text="Media">
      <formula>NOT(ISERROR(SEARCH("Media",E50)))</formula>
    </cfRule>
    <cfRule type="containsText" dxfId="323" priority="207" operator="containsText" text="Media">
      <formula>NOT(ISERROR(SEARCH("Media",E50)))</formula>
    </cfRule>
    <cfRule type="containsText" dxfId="322" priority="208" operator="containsText" text="Media">
      <formula>NOT(ISERROR(SEARCH("Media",E50)))</formula>
    </cfRule>
    <cfRule type="containsText" dxfId="321" priority="209" operator="containsText" text="Muy Baja">
      <formula>NOT(ISERROR(SEARCH("Muy Baja",E50)))</formula>
    </cfRule>
    <cfRule type="containsText" dxfId="320" priority="210" operator="containsText" text="Baja">
      <formula>NOT(ISERROR(SEARCH("Baja",E50)))</formula>
    </cfRule>
    <cfRule type="containsText" dxfId="319" priority="211" operator="containsText" text="Muy Baja">
      <formula>NOT(ISERROR(SEARCH("Muy Baja",E50)))</formula>
    </cfRule>
    <cfRule type="containsText" dxfId="318" priority="212" operator="containsText" text="Muy Baja">
      <formula>NOT(ISERROR(SEARCH("Muy Baja",E50)))</formula>
    </cfRule>
    <cfRule type="containsText" dxfId="317" priority="213" operator="containsText" text="Muy Baja">
      <formula>NOT(ISERROR(SEARCH("Muy Baja",E50)))</formula>
    </cfRule>
    <cfRule type="containsText" dxfId="316" priority="214" operator="containsText" text="Muy Baja'Tabla probabilidad'!">
      <formula>NOT(ISERROR(SEARCH("Muy Baja'Tabla probabilidad'!",E50)))</formula>
    </cfRule>
    <cfRule type="containsText" dxfId="315" priority="215" operator="containsText" text="Muy bajo">
      <formula>NOT(ISERROR(SEARCH("Muy bajo",E50)))</formula>
    </cfRule>
    <cfRule type="containsText" dxfId="314" priority="216" operator="containsText" text="Alta">
      <formula>NOT(ISERROR(SEARCH("Alta",E50)))</formula>
    </cfRule>
    <cfRule type="containsText" dxfId="313" priority="217" operator="containsText" text="Media">
      <formula>NOT(ISERROR(SEARCH("Media",E50)))</formula>
    </cfRule>
    <cfRule type="containsText" dxfId="312" priority="218" operator="containsText" text="Baja">
      <formula>NOT(ISERROR(SEARCH("Baja",E50)))</formula>
    </cfRule>
    <cfRule type="containsText" dxfId="311" priority="219" operator="containsText" text="Muy baja">
      <formula>NOT(ISERROR(SEARCH("Muy baja",E50)))</formula>
    </cfRule>
    <cfRule type="cellIs" dxfId="310" priority="222" operator="between">
      <formula>1</formula>
      <formula>2</formula>
    </cfRule>
    <cfRule type="cellIs" dxfId="309" priority="223" operator="between">
      <formula>0</formula>
      <formula>2</formula>
    </cfRule>
  </conditionalFormatting>
  <conditionalFormatting sqref="I50:I59">
    <cfRule type="containsText" dxfId="308" priority="171" operator="containsText" text="Muy Baja">
      <formula>NOT(ISERROR(SEARCH("Muy Baja",I50)))</formula>
    </cfRule>
    <cfRule type="containsText" dxfId="307" priority="177" operator="containsText" text="Muy Alta">
      <formula>NOT(ISERROR(SEARCH("Muy Alta",I50)))</formula>
    </cfRule>
    <cfRule type="containsText" dxfId="306" priority="178" operator="containsText" text="Alta">
      <formula>NOT(ISERROR(SEARCH("Alta",I50)))</formula>
    </cfRule>
    <cfRule type="containsText" dxfId="305" priority="179" operator="containsText" text="Media">
      <formula>NOT(ISERROR(SEARCH("Media",I50)))</formula>
    </cfRule>
    <cfRule type="containsText" dxfId="304" priority="180" operator="containsText" text="Baja">
      <formula>NOT(ISERROR(SEARCH("Baja",I50)))</formula>
    </cfRule>
    <cfRule type="containsText" dxfId="303" priority="181" operator="containsText" text="Muy Baja">
      <formula>NOT(ISERROR(SEARCH("Muy Baja",I50)))</formula>
    </cfRule>
  </conditionalFormatting>
  <conditionalFormatting sqref="L50">
    <cfRule type="containsText" dxfId="302" priority="182" operator="containsText" text="Extremo">
      <formula>NOT(ISERROR(SEARCH("Extremo",L50)))</formula>
    </cfRule>
    <cfRule type="containsText" dxfId="301" priority="183" operator="containsText" text="Alto">
      <formula>NOT(ISERROR(SEARCH("Alto",L50)))</formula>
    </cfRule>
    <cfRule type="containsText" dxfId="300" priority="184" operator="containsText" text="Moderado">
      <formula>NOT(ISERROR(SEARCH("Moderado",L50)))</formula>
    </cfRule>
    <cfRule type="containsText" dxfId="299" priority="185" operator="containsText" text="Menor">
      <formula>NOT(ISERROR(SEARCH("Menor",L50)))</formula>
    </cfRule>
    <cfRule type="containsText" dxfId="298" priority="186" operator="containsText" text="Bajo">
      <formula>NOT(ISERROR(SEARCH("Bajo",L50)))</formula>
    </cfRule>
    <cfRule type="containsText" dxfId="297" priority="187" operator="containsText" text="Moderado">
      <formula>NOT(ISERROR(SEARCH("Moderado",L50)))</formula>
    </cfRule>
    <cfRule type="containsText" dxfId="296" priority="188" operator="containsText" text="Extremo">
      <formula>NOT(ISERROR(SEARCH("Extremo",L50)))</formula>
    </cfRule>
    <cfRule type="containsText" dxfId="295" priority="189" operator="containsText" text="Baja">
      <formula>NOT(ISERROR(SEARCH("Baja",L50)))</formula>
    </cfRule>
    <cfRule type="containsText" dxfId="294" priority="190" operator="containsText" text="Alto">
      <formula>NOT(ISERROR(SEARCH("Alto",L50)))</formula>
    </cfRule>
  </conditionalFormatting>
  <conditionalFormatting sqref="H40">
    <cfRule type="containsText" dxfId="293" priority="160" operator="containsText" text="Extremo">
      <formula>NOT(ISERROR(SEARCH("Extremo",H40)))</formula>
    </cfRule>
    <cfRule type="containsText" dxfId="292" priority="161" operator="containsText" text="Alto">
      <formula>NOT(ISERROR(SEARCH("Alto",H40)))</formula>
    </cfRule>
    <cfRule type="containsText" dxfId="291" priority="162" operator="containsText" text="Bajo">
      <formula>NOT(ISERROR(SEARCH("Bajo",H40)))</formula>
    </cfRule>
    <cfRule type="containsText" dxfId="290" priority="163" operator="containsText" text="Moderado">
      <formula>NOT(ISERROR(SEARCH("Moderado",H40)))</formula>
    </cfRule>
    <cfRule type="containsText" dxfId="289" priority="164" operator="containsText" text="Extremo">
      <formula>NOT(ISERROR(SEARCH("Extremo",H40)))</formula>
    </cfRule>
  </conditionalFormatting>
  <conditionalFormatting sqref="H50">
    <cfRule type="containsText" dxfId="288" priority="155" operator="containsText" text="Extremo">
      <formula>NOT(ISERROR(SEARCH("Extremo",H50)))</formula>
    </cfRule>
    <cfRule type="containsText" dxfId="287" priority="156" operator="containsText" text="Alto">
      <formula>NOT(ISERROR(SEARCH("Alto",H50)))</formula>
    </cfRule>
    <cfRule type="containsText" dxfId="286" priority="157" operator="containsText" text="Bajo">
      <formula>NOT(ISERROR(SEARCH("Bajo",H50)))</formula>
    </cfRule>
    <cfRule type="containsText" dxfId="285" priority="158" operator="containsText" text="Moderado">
      <formula>NOT(ISERROR(SEARCH("Moderado",H50)))</formula>
    </cfRule>
    <cfRule type="containsText" dxfId="284" priority="159" operator="containsText" text="Extremo">
      <formula>NOT(ISERROR(SEARCH("Extremo",H50)))</formula>
    </cfRule>
  </conditionalFormatting>
  <conditionalFormatting sqref="M40">
    <cfRule type="containsText" dxfId="283" priority="141" operator="containsText" text="Extremo">
      <formula>NOT(ISERROR(SEARCH("Extremo",M40)))</formula>
    </cfRule>
    <cfRule type="containsText" dxfId="282" priority="142" operator="containsText" text="Alto">
      <formula>NOT(ISERROR(SEARCH("Alto",M40)))</formula>
    </cfRule>
    <cfRule type="containsText" dxfId="281" priority="143" operator="containsText" text="Moderado">
      <formula>NOT(ISERROR(SEARCH("Moderado",M40)))</formula>
    </cfRule>
    <cfRule type="containsText" dxfId="280" priority="144" operator="containsText" text="Menor">
      <formula>NOT(ISERROR(SEARCH("Menor",M40)))</formula>
    </cfRule>
    <cfRule type="containsText" dxfId="279" priority="145" operator="containsText" text="Bajo">
      <formula>NOT(ISERROR(SEARCH("Bajo",M40)))</formula>
    </cfRule>
    <cfRule type="containsText" dxfId="278" priority="146" operator="containsText" text="Moderado">
      <formula>NOT(ISERROR(SEARCH("Moderado",M40)))</formula>
    </cfRule>
    <cfRule type="containsText" dxfId="277" priority="147" operator="containsText" text="Extremo">
      <formula>NOT(ISERROR(SEARCH("Extremo",M40)))</formula>
    </cfRule>
    <cfRule type="containsText" dxfId="276" priority="148" operator="containsText" text="Baja">
      <formula>NOT(ISERROR(SEARCH("Baja",M40)))</formula>
    </cfRule>
    <cfRule type="containsText" dxfId="275" priority="149" operator="containsText" text="Alto">
      <formula>NOT(ISERROR(SEARCH("Alto",M40)))</formula>
    </cfRule>
  </conditionalFormatting>
  <conditionalFormatting sqref="M50">
    <cfRule type="containsText" dxfId="274" priority="132" operator="containsText" text="Extremo">
      <formula>NOT(ISERROR(SEARCH("Extremo",M50)))</formula>
    </cfRule>
    <cfRule type="containsText" dxfId="273" priority="133" operator="containsText" text="Alto">
      <formula>NOT(ISERROR(SEARCH("Alto",M50)))</formula>
    </cfRule>
    <cfRule type="containsText" dxfId="272" priority="134" operator="containsText" text="Moderado">
      <formula>NOT(ISERROR(SEARCH("Moderado",M50)))</formula>
    </cfRule>
    <cfRule type="containsText" dxfId="271" priority="135" operator="containsText" text="Menor">
      <formula>NOT(ISERROR(SEARCH("Menor",M50)))</formula>
    </cfRule>
    <cfRule type="containsText" dxfId="270" priority="136" operator="containsText" text="Bajo">
      <formula>NOT(ISERROR(SEARCH("Bajo",M50)))</formula>
    </cfRule>
    <cfRule type="containsText" dxfId="269" priority="137" operator="containsText" text="Moderado">
      <formula>NOT(ISERROR(SEARCH("Moderado",M50)))</formula>
    </cfRule>
    <cfRule type="containsText" dxfId="268" priority="138" operator="containsText" text="Extremo">
      <formula>NOT(ISERROR(SEARCH("Extremo",M50)))</formula>
    </cfRule>
    <cfRule type="containsText" dxfId="267" priority="139" operator="containsText" text="Baja">
      <formula>NOT(ISERROR(SEARCH("Baja",M50)))</formula>
    </cfRule>
    <cfRule type="containsText" dxfId="266" priority="140" operator="containsText" text="Alto">
      <formula>NOT(ISERROR(SEARCH("Alto",M50)))</formula>
    </cfRule>
  </conditionalFormatting>
  <conditionalFormatting sqref="K40:K49">
    <cfRule type="containsText" dxfId="265" priority="122" operator="containsText" text="Catastrófico">
      <formula>NOT(ISERROR(SEARCH("Catastrófico",K40)))</formula>
    </cfRule>
    <cfRule type="containsText" dxfId="264" priority="123" operator="containsText" text="Moderado">
      <formula>NOT(ISERROR(SEARCH("Moderado",K40)))</formula>
    </cfRule>
    <cfRule type="containsText" dxfId="263" priority="124" operator="containsText" text="Menor">
      <formula>NOT(ISERROR(SEARCH("Menor",K40)))</formula>
    </cfRule>
    <cfRule type="containsText" dxfId="262" priority="125" operator="containsText" text="Leve">
      <formula>NOT(ISERROR(SEARCH("Leve",K40)))</formula>
    </cfRule>
    <cfRule type="containsText" dxfId="261" priority="126" operator="containsText" text="Mayor">
      <formula>NOT(ISERROR(SEARCH("Mayor",K40)))</formula>
    </cfRule>
  </conditionalFormatting>
  <conditionalFormatting sqref="K50:K59">
    <cfRule type="containsText" dxfId="260" priority="117" operator="containsText" text="Catastrófico">
      <formula>NOT(ISERROR(SEARCH("Catastrófico",K50)))</formula>
    </cfRule>
    <cfRule type="containsText" dxfId="259" priority="118" operator="containsText" text="Moderado">
      <formula>NOT(ISERROR(SEARCH("Moderado",K50)))</formula>
    </cfRule>
    <cfRule type="containsText" dxfId="258" priority="119" operator="containsText" text="Menor">
      <formula>NOT(ISERROR(SEARCH("Menor",K50)))</formula>
    </cfRule>
    <cfRule type="containsText" dxfId="257" priority="120" operator="containsText" text="Leve">
      <formula>NOT(ISERROR(SEARCH("Leve",K50)))</formula>
    </cfRule>
    <cfRule type="containsText" dxfId="256" priority="121" operator="containsText" text="Mayor">
      <formula>NOT(ISERROR(SEARCH("Mayor",K50)))</formula>
    </cfRule>
  </conditionalFormatting>
  <conditionalFormatting sqref="J40:J49">
    <cfRule type="containsText" dxfId="255" priority="105" operator="containsText" text="Muy Baja">
      <formula>NOT(ISERROR(SEARCH("Muy Baja",J40)))</formula>
    </cfRule>
    <cfRule type="containsText" dxfId="254" priority="106" operator="containsText" text="Muy Alta">
      <formula>NOT(ISERROR(SEARCH("Muy Alta",J40)))</formula>
    </cfRule>
    <cfRule type="containsText" dxfId="253" priority="107" operator="containsText" text="Alta">
      <formula>NOT(ISERROR(SEARCH("Alta",J40)))</formula>
    </cfRule>
    <cfRule type="containsText" dxfId="252" priority="108" operator="containsText" text="Media">
      <formula>NOT(ISERROR(SEARCH("Media",J40)))</formula>
    </cfRule>
    <cfRule type="containsText" dxfId="251" priority="109" operator="containsText" text="Baja">
      <formula>NOT(ISERROR(SEARCH("Baja",J40)))</formula>
    </cfRule>
    <cfRule type="containsText" dxfId="250" priority="110" operator="containsText" text="Muy Baja">
      <formula>NOT(ISERROR(SEARCH("Muy Baja",J40)))</formula>
    </cfRule>
  </conditionalFormatting>
  <conditionalFormatting sqref="J50:J59">
    <cfRule type="containsText" dxfId="249" priority="99" operator="containsText" text="Muy Baja">
      <formula>NOT(ISERROR(SEARCH("Muy Baja",J50)))</formula>
    </cfRule>
    <cfRule type="containsText" dxfId="248" priority="100" operator="containsText" text="Muy Alta">
      <formula>NOT(ISERROR(SEARCH("Muy Alta",J50)))</formula>
    </cfRule>
    <cfRule type="containsText" dxfId="247" priority="101" operator="containsText" text="Alta">
      <formula>NOT(ISERROR(SEARCH("Alta",J50)))</formula>
    </cfRule>
    <cfRule type="containsText" dxfId="246" priority="102" operator="containsText" text="Media">
      <formula>NOT(ISERROR(SEARCH("Media",J50)))</formula>
    </cfRule>
    <cfRule type="containsText" dxfId="245" priority="103" operator="containsText" text="Baja">
      <formula>NOT(ISERROR(SEARCH("Baja",J50)))</formula>
    </cfRule>
    <cfRule type="containsText" dxfId="244" priority="104" operator="containsText" text="Muy Baja">
      <formula>NOT(ISERROR(SEARCH("Muy Baja",J50)))</formula>
    </cfRule>
  </conditionalFormatting>
  <conditionalFormatting sqref="K30:K39">
    <cfRule type="containsText" dxfId="243" priority="88" operator="containsText" text="Catastrófico">
      <formula>NOT(ISERROR(SEARCH("Catastrófico",K30)))</formula>
    </cfRule>
    <cfRule type="containsText" dxfId="242" priority="89" operator="containsText" text="Moderado">
      <formula>NOT(ISERROR(SEARCH("Moderado",K30)))</formula>
    </cfRule>
    <cfRule type="containsText" dxfId="241" priority="90" operator="containsText" text="Menor">
      <formula>NOT(ISERROR(SEARCH("Menor",K30)))</formula>
    </cfRule>
    <cfRule type="containsText" dxfId="240" priority="91" operator="containsText" text="Leve">
      <formula>NOT(ISERROR(SEARCH("Leve",K30)))</formula>
    </cfRule>
    <cfRule type="containsText" dxfId="239" priority="92" operator="containsText" text="Mayor">
      <formula>NOT(ISERROR(SEARCH("Mayor",K30)))</formula>
    </cfRule>
  </conditionalFormatting>
  <conditionalFormatting sqref="J30:J39">
    <cfRule type="containsText" dxfId="238" priority="82" operator="containsText" text="Muy Baja">
      <formula>NOT(ISERROR(SEARCH("Muy Baja",J30)))</formula>
    </cfRule>
    <cfRule type="containsText" dxfId="237" priority="83" operator="containsText" text="Muy Alta">
      <formula>NOT(ISERROR(SEARCH("Muy Alta",J30)))</formula>
    </cfRule>
    <cfRule type="containsText" dxfId="236" priority="84" operator="containsText" text="Alta">
      <formula>NOT(ISERROR(SEARCH("Alta",J30)))</formula>
    </cfRule>
    <cfRule type="containsText" dxfId="235" priority="85" operator="containsText" text="Media">
      <formula>NOT(ISERROR(SEARCH("Media",J30)))</formula>
    </cfRule>
    <cfRule type="containsText" dxfId="234" priority="86" operator="containsText" text="Baja">
      <formula>NOT(ISERROR(SEARCH("Baja",J30)))</formula>
    </cfRule>
    <cfRule type="containsText" dxfId="233" priority="87" operator="containsText" text="Muy Baja">
      <formula>NOT(ISERROR(SEARCH("Muy Baja",J30)))</formula>
    </cfRule>
  </conditionalFormatting>
  <conditionalFormatting sqref="F40">
    <cfRule type="containsText" dxfId="232" priority="60" operator="containsText" text="Muy Baja">
      <formula>NOT(ISERROR(SEARCH("Muy Baja",F40)))</formula>
    </cfRule>
    <cfRule type="containsText" dxfId="231" priority="61" operator="containsText" text="Baja">
      <formula>NOT(ISERROR(SEARCH("Baja",F40)))</formula>
    </cfRule>
    <cfRule type="containsText" dxfId="230" priority="62" operator="containsText" text="Muy Alta">
      <formula>NOT(ISERROR(SEARCH("Muy Alta",F40)))</formula>
    </cfRule>
    <cfRule type="containsText" dxfId="229" priority="63" operator="containsText" text="Alta">
      <formula>NOT(ISERROR(SEARCH("Alta",F40)))</formula>
    </cfRule>
    <cfRule type="containsText" dxfId="228" priority="64" operator="containsText" text="Media">
      <formula>NOT(ISERROR(SEARCH("Media",F40)))</formula>
    </cfRule>
    <cfRule type="containsText" dxfId="227" priority="65" operator="containsText" text="Media">
      <formula>NOT(ISERROR(SEARCH("Media",F40)))</formula>
    </cfRule>
    <cfRule type="containsText" dxfId="226" priority="66" operator="containsText" text="Media">
      <formula>NOT(ISERROR(SEARCH("Media",F40)))</formula>
    </cfRule>
    <cfRule type="containsText" dxfId="225" priority="67" operator="containsText" text="Muy Baja">
      <formula>NOT(ISERROR(SEARCH("Muy Baja",F40)))</formula>
    </cfRule>
    <cfRule type="containsText" dxfId="224" priority="68" operator="containsText" text="Baja">
      <formula>NOT(ISERROR(SEARCH("Baja",F40)))</formula>
    </cfRule>
    <cfRule type="containsText" dxfId="223" priority="69" operator="containsText" text="Muy Baja">
      <formula>NOT(ISERROR(SEARCH("Muy Baja",F40)))</formula>
    </cfRule>
    <cfRule type="containsText" dxfId="222" priority="70" operator="containsText" text="Muy Baja">
      <formula>NOT(ISERROR(SEARCH("Muy Baja",F40)))</formula>
    </cfRule>
    <cfRule type="containsText" dxfId="221" priority="71" operator="containsText" text="Muy Baja">
      <formula>NOT(ISERROR(SEARCH("Muy Baja",F40)))</formula>
    </cfRule>
    <cfRule type="containsText" dxfId="220" priority="72" operator="containsText" text="Muy Baja'Tabla probabilidad'!">
      <formula>NOT(ISERROR(SEARCH("Muy Baja'Tabla probabilidad'!",F40)))</formula>
    </cfRule>
    <cfRule type="containsText" dxfId="219" priority="73" operator="containsText" text="Muy bajo">
      <formula>NOT(ISERROR(SEARCH("Muy bajo",F40)))</formula>
    </cfRule>
    <cfRule type="containsText" dxfId="218" priority="74" operator="containsText" text="Alta">
      <formula>NOT(ISERROR(SEARCH("Alta",F40)))</formula>
    </cfRule>
    <cfRule type="containsText" dxfId="217" priority="75" operator="containsText" text="Media">
      <formula>NOT(ISERROR(SEARCH("Media",F40)))</formula>
    </cfRule>
    <cfRule type="containsText" dxfId="216" priority="76" operator="containsText" text="Baja">
      <formula>NOT(ISERROR(SEARCH("Baja",F40)))</formula>
    </cfRule>
    <cfRule type="containsText" dxfId="215" priority="77" operator="containsText" text="Muy baja">
      <formula>NOT(ISERROR(SEARCH("Muy baja",F40)))</formula>
    </cfRule>
    <cfRule type="cellIs" dxfId="214" priority="80" operator="between">
      <formula>1</formula>
      <formula>2</formula>
    </cfRule>
    <cfRule type="cellIs" dxfId="213" priority="81" operator="between">
      <formula>0</formula>
      <formula>2</formula>
    </cfRule>
  </conditionalFormatting>
  <conditionalFormatting sqref="F50">
    <cfRule type="containsText" dxfId="212" priority="38" operator="containsText" text="Muy Baja">
      <formula>NOT(ISERROR(SEARCH("Muy Baja",F50)))</formula>
    </cfRule>
    <cfRule type="containsText" dxfId="211" priority="39" operator="containsText" text="Baja">
      <formula>NOT(ISERROR(SEARCH("Baja",F50)))</formula>
    </cfRule>
    <cfRule type="containsText" dxfId="210" priority="40" operator="containsText" text="Muy Alta">
      <formula>NOT(ISERROR(SEARCH("Muy Alta",F50)))</formula>
    </cfRule>
    <cfRule type="containsText" dxfId="209" priority="41" operator="containsText" text="Alta">
      <formula>NOT(ISERROR(SEARCH("Alta",F50)))</formula>
    </cfRule>
    <cfRule type="containsText" dxfId="208" priority="42" operator="containsText" text="Media">
      <formula>NOT(ISERROR(SEARCH("Media",F50)))</formula>
    </cfRule>
    <cfRule type="containsText" dxfId="207" priority="43" operator="containsText" text="Media">
      <formula>NOT(ISERROR(SEARCH("Media",F50)))</formula>
    </cfRule>
    <cfRule type="containsText" dxfId="206" priority="44" operator="containsText" text="Media">
      <formula>NOT(ISERROR(SEARCH("Media",F50)))</formula>
    </cfRule>
    <cfRule type="containsText" dxfId="205" priority="45" operator="containsText" text="Muy Baja">
      <formula>NOT(ISERROR(SEARCH("Muy Baja",F50)))</formula>
    </cfRule>
    <cfRule type="containsText" dxfId="204" priority="46" operator="containsText" text="Baja">
      <formula>NOT(ISERROR(SEARCH("Baja",F50)))</formula>
    </cfRule>
    <cfRule type="containsText" dxfId="203" priority="47" operator="containsText" text="Muy Baja">
      <formula>NOT(ISERROR(SEARCH("Muy Baja",F50)))</formula>
    </cfRule>
    <cfRule type="containsText" dxfId="202" priority="48" operator="containsText" text="Muy Baja">
      <formula>NOT(ISERROR(SEARCH("Muy Baja",F50)))</formula>
    </cfRule>
    <cfRule type="containsText" dxfId="201" priority="49" operator="containsText" text="Muy Baja">
      <formula>NOT(ISERROR(SEARCH("Muy Baja",F50)))</formula>
    </cfRule>
    <cfRule type="containsText" dxfId="200" priority="50" operator="containsText" text="Muy Baja'Tabla probabilidad'!">
      <formula>NOT(ISERROR(SEARCH("Muy Baja'Tabla probabilidad'!",F50)))</formula>
    </cfRule>
    <cfRule type="containsText" dxfId="199" priority="51" operator="containsText" text="Muy bajo">
      <formula>NOT(ISERROR(SEARCH("Muy bajo",F50)))</formula>
    </cfRule>
    <cfRule type="containsText" dxfId="198" priority="52" operator="containsText" text="Alta">
      <formula>NOT(ISERROR(SEARCH("Alta",F50)))</formula>
    </cfRule>
    <cfRule type="containsText" dxfId="197" priority="53" operator="containsText" text="Media">
      <formula>NOT(ISERROR(SEARCH("Media",F50)))</formula>
    </cfRule>
    <cfRule type="containsText" dxfId="196" priority="54" operator="containsText" text="Baja">
      <formula>NOT(ISERROR(SEARCH("Baja",F50)))</formula>
    </cfRule>
    <cfRule type="containsText" dxfId="195" priority="55" operator="containsText" text="Muy baja">
      <formula>NOT(ISERROR(SEARCH("Muy baja",F50)))</formula>
    </cfRule>
    <cfRule type="cellIs" dxfId="194" priority="58" operator="between">
      <formula>1</formula>
      <formula>2</formula>
    </cfRule>
    <cfRule type="cellIs" dxfId="193" priority="59" operator="between">
      <formula>0</formula>
      <formula>2</formula>
    </cfRule>
  </conditionalFormatting>
  <conditionalFormatting sqref="G50">
    <cfRule type="containsText" dxfId="192" priority="1" operator="containsText" text="Extremo">
      <formula>NOT(ISERROR(SEARCH("Extremo",G50)))</formula>
    </cfRule>
    <cfRule type="containsText" dxfId="191" priority="2" operator="containsText" text="Alto">
      <formula>NOT(ISERROR(SEARCH("Alto",G50)))</formula>
    </cfRule>
    <cfRule type="containsText" dxfId="190" priority="3" operator="containsText" text="Bajo">
      <formula>NOT(ISERROR(SEARCH("Bajo",G50)))</formula>
    </cfRule>
    <cfRule type="containsText" dxfId="189" priority="4" operator="containsText" text="Moderado">
      <formula>NOT(ISERROR(SEARCH("Moderado",G50)))</formula>
    </cfRule>
    <cfRule type="containsText" dxfId="188" priority="5" operator="containsText" text="Extremo">
      <formula>NOT(ISERROR(SEARCH("Extremo",G50)))</formula>
    </cfRule>
  </conditionalFormatting>
  <dataValidations count="1">
    <dataValidation type="list" allowBlank="1" showInputMessage="1" showErrorMessage="1" sqref="D10:D39 C40:C59">
      <formula1>#REF!</formula1>
    </dataValidation>
  </dataValidations>
  <pageMargins left="0.31496062992125984" right="0.31496062992125984" top="1.1417322834645669" bottom="1.1417322834645669" header="0.31496062992125984" footer="0.31496062992125984"/>
  <pageSetup paperSize="8" scale="63"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63" operator="containsText" id="{E50DE147-7B2A-40A6-95D7-AEA96FC942F8}">
            <xm:f>NOT(ISERROR(SEARCH('8- Politicas de admiistracion '!$B$5,F10)))</xm:f>
            <xm:f>'8- Politicas de admiistracion '!$B$5</xm:f>
            <x14:dxf>
              <font>
                <color rgb="FF006100"/>
              </font>
              <fill>
                <patternFill>
                  <bgColor rgb="FFC6EFCE"/>
                </patternFill>
              </fill>
            </x14:dxf>
          </x14:cfRule>
          <x14:cfRule type="containsText" priority="664" operator="containsText" id="{1034B27F-53CC-4A29-BA39-C5FDB949099A}">
            <xm:f>NOT(ISERROR(SEARCH('8- Politicas de admiistracion '!$B$5,F10)))</xm:f>
            <xm:f>'8- Politicas de admiistracion '!$B$5</xm:f>
            <x14:dxf>
              <font>
                <color rgb="FF9C0006"/>
              </font>
              <fill>
                <patternFill>
                  <bgColor rgb="FFFFC7CE"/>
                </patternFill>
              </fill>
            </x14:dxf>
          </x14:cfRule>
          <xm:sqref>F10 F20</xm:sqref>
        </x14:conditionalFormatting>
        <x14:conditionalFormatting xmlns:xm="http://schemas.microsoft.com/office/excel/2006/main">
          <x14:cfRule type="containsText" priority="326" operator="containsText" id="{ACC5F6FE-5C7E-452C-A208-0812ACB0A805}">
            <xm:f>NOT(ISERROR(SEARCH('8- Politicas de admiistracion '!$B$5,F30)))</xm:f>
            <xm:f>'8- Politicas de admiistracion '!$B$5</xm:f>
            <x14:dxf>
              <font>
                <color rgb="FF006100"/>
              </font>
              <fill>
                <patternFill>
                  <bgColor rgb="FFC6EFCE"/>
                </patternFill>
              </fill>
            </x14:dxf>
          </x14:cfRule>
          <x14:cfRule type="containsText" priority="327" operator="containsText" id="{B831CABB-F204-4517-8C36-11B8DF72AF51}">
            <xm:f>NOT(ISERROR(SEARCH('8- Politicas de admiistracion '!$B$5,F30)))</xm:f>
            <xm:f>'8- Politicas de admiistracion '!$B$5</xm:f>
            <x14:dxf>
              <font>
                <color rgb="FF9C0006"/>
              </font>
              <fill>
                <patternFill>
                  <bgColor rgb="FFFFC7CE"/>
                </patternFill>
              </fill>
            </x14:dxf>
          </x14:cfRule>
          <xm:sqref>F30</xm:sqref>
        </x14:conditionalFormatting>
        <x14:conditionalFormatting xmlns:xm="http://schemas.microsoft.com/office/excel/2006/main">
          <x14:cfRule type="containsText" priority="273" operator="containsText" id="{B6ABC7E1-5306-4C3D-8D7F-4E709CC28A0C}">
            <xm:f>NOT(ISERROR(SEARCH('8- Politicas de admiistracion '!$B$5,E40)))</xm:f>
            <xm:f>'8- Politicas de admiistracion '!$B$5</xm:f>
            <x14:dxf>
              <font>
                <color rgb="FF006100"/>
              </font>
              <fill>
                <patternFill>
                  <bgColor rgb="FFC6EFCE"/>
                </patternFill>
              </fill>
            </x14:dxf>
          </x14:cfRule>
          <x14:cfRule type="containsText" priority="274" operator="containsText" id="{D28B3378-1A7A-400D-88C2-ADA03EFDD8A6}">
            <xm:f>NOT(ISERROR(SEARCH('8- Politicas de admiistracion '!$B$5,E40)))</xm:f>
            <xm:f>'8- Politicas de admiistracion '!$B$5</xm:f>
            <x14:dxf>
              <font>
                <color rgb="FF9C0006"/>
              </font>
              <fill>
                <patternFill>
                  <bgColor rgb="FFFFC7CE"/>
                </patternFill>
              </fill>
            </x14:dxf>
          </x14:cfRule>
          <xm:sqref>E40</xm:sqref>
        </x14:conditionalFormatting>
        <x14:conditionalFormatting xmlns:xm="http://schemas.microsoft.com/office/excel/2006/main">
          <x14:cfRule type="containsText" priority="220" operator="containsText" id="{8C0AAAC1-2F65-48CC-A81D-BF6A4DEAFCA6}">
            <xm:f>NOT(ISERROR(SEARCH('8- Politicas de admiistracion '!$B$5,E50)))</xm:f>
            <xm:f>'8- Politicas de admiistracion '!$B$5</xm:f>
            <x14:dxf>
              <font>
                <color rgb="FF006100"/>
              </font>
              <fill>
                <patternFill>
                  <bgColor rgb="FFC6EFCE"/>
                </patternFill>
              </fill>
            </x14:dxf>
          </x14:cfRule>
          <x14:cfRule type="containsText" priority="221" operator="containsText" id="{F310AAA6-7557-4D93-9500-F7787D08AFB1}">
            <xm:f>NOT(ISERROR(SEARCH('8- Politicas de admiistracion '!$B$5,E50)))</xm:f>
            <xm:f>'8- Politicas de admiistracion '!$B$5</xm:f>
            <x14:dxf>
              <font>
                <color rgb="FF9C0006"/>
              </font>
              <fill>
                <patternFill>
                  <bgColor rgb="FFFFC7CE"/>
                </patternFill>
              </fill>
            </x14:dxf>
          </x14:cfRule>
          <xm:sqref>E50</xm:sqref>
        </x14:conditionalFormatting>
        <x14:conditionalFormatting xmlns:xm="http://schemas.microsoft.com/office/excel/2006/main">
          <x14:cfRule type="containsText" priority="78" operator="containsText" id="{83E8BB04-6457-433A-86BB-B5316254103A}">
            <xm:f>NOT(ISERROR(SEARCH('8- Politicas de admiistracion '!$B$5,F40)))</xm:f>
            <xm:f>'8- Politicas de admiistracion '!$B$5</xm:f>
            <x14:dxf>
              <font>
                <color rgb="FF006100"/>
              </font>
              <fill>
                <patternFill>
                  <bgColor rgb="FFC6EFCE"/>
                </patternFill>
              </fill>
            </x14:dxf>
          </x14:cfRule>
          <x14:cfRule type="containsText" priority="79" operator="containsText" id="{9D3F8896-7EC7-4DA4-B37C-954DA6EAC910}">
            <xm:f>NOT(ISERROR(SEARCH('8- Politicas de admiistracion '!$B$5,F40)))</xm:f>
            <xm:f>'8- Politicas de admiistracion '!$B$5</xm:f>
            <x14:dxf>
              <font>
                <color rgb="FF9C0006"/>
              </font>
              <fill>
                <patternFill>
                  <bgColor rgb="FFFFC7CE"/>
                </patternFill>
              </fill>
            </x14:dxf>
          </x14:cfRule>
          <xm:sqref>F40</xm:sqref>
        </x14:conditionalFormatting>
        <x14:conditionalFormatting xmlns:xm="http://schemas.microsoft.com/office/excel/2006/main">
          <x14:cfRule type="containsText" priority="56" operator="containsText" id="{0C0F7C2D-3E30-46D4-8354-1377FC20B8A8}">
            <xm:f>NOT(ISERROR(SEARCH('8- Politicas de admiistracion '!$B$5,F50)))</xm:f>
            <xm:f>'8- Politicas de admiistracion '!$B$5</xm:f>
            <x14:dxf>
              <font>
                <color rgb="FF006100"/>
              </font>
              <fill>
                <patternFill>
                  <bgColor rgb="FFC6EFCE"/>
                </patternFill>
              </fill>
            </x14:dxf>
          </x14:cfRule>
          <x14:cfRule type="containsText" priority="57" operator="containsText" id="{5B55A60B-3F8B-44FD-B0EA-1328875F57DD}">
            <xm:f>NOT(ISERROR(SEARCH('8- Politicas de admiistracion '!$B$5,F50)))</xm:f>
            <xm:f>'8- Politicas de admiistracion '!$B$5</xm:f>
            <x14:dxf>
              <font>
                <color rgb="FF9C0006"/>
              </font>
              <fill>
                <patternFill>
                  <bgColor rgb="FFFFC7CE"/>
                </patternFill>
              </fill>
            </x14:dxf>
          </x14:cfRule>
          <xm:sqref>F50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N10:N59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G718"/>
  <sheetViews>
    <sheetView zoomScale="70" zoomScaleNormal="70" workbookViewId="0">
      <selection activeCell="C21" sqref="C21:E21"/>
    </sheetView>
  </sheetViews>
  <sheetFormatPr baseColWidth="10" defaultColWidth="11.42578125" defaultRowHeight="15"/>
  <cols>
    <col min="2" max="2" width="24.28515625" customWidth="1"/>
    <col min="3" max="3" width="62.85546875" customWidth="1"/>
    <col min="4" max="4" width="10.28515625" bestFit="1" customWidth="1"/>
    <col min="5" max="5" width="84.28515625" style="43"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32" max="137" width="11.42578125" style="2"/>
  </cols>
  <sheetData>
    <row r="1" spans="1:137" s="2" customFormat="1">
      <c r="E1" s="40"/>
    </row>
    <row r="2" spans="1:137" ht="23.25">
      <c r="A2" s="2"/>
      <c r="B2" s="625" t="s">
        <v>368</v>
      </c>
      <c r="C2" s="625"/>
      <c r="D2" s="625"/>
      <c r="E2" s="625"/>
      <c r="F2" s="80"/>
      <c r="G2" s="2"/>
      <c r="H2" s="2"/>
      <c r="I2" s="2"/>
      <c r="J2" s="2"/>
      <c r="K2" s="2"/>
      <c r="L2" s="2"/>
      <c r="M2" s="2"/>
      <c r="N2" s="2"/>
      <c r="O2" s="2"/>
      <c r="P2" s="2"/>
      <c r="Q2" s="2"/>
      <c r="R2" s="2"/>
      <c r="S2" s="2"/>
      <c r="T2" s="2"/>
      <c r="U2" s="2"/>
      <c r="V2" s="2"/>
      <c r="W2" s="2"/>
      <c r="X2" s="2"/>
      <c r="Y2" s="2"/>
      <c r="Z2" s="2"/>
      <c r="AA2" s="2"/>
      <c r="AB2" s="2"/>
      <c r="AC2" s="2"/>
      <c r="AD2" s="2"/>
      <c r="AE2" s="2"/>
    </row>
    <row r="3" spans="1:137">
      <c r="A3" s="2"/>
      <c r="B3" s="16"/>
      <c r="C3" s="16"/>
      <c r="D3" s="16"/>
      <c r="E3" s="41"/>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55"/>
      <c r="C4" s="56" t="s">
        <v>369</v>
      </c>
      <c r="D4" s="56"/>
      <c r="E4" s="56" t="s">
        <v>370</v>
      </c>
      <c r="F4" s="57"/>
      <c r="G4" s="2"/>
      <c r="H4" s="2"/>
      <c r="I4" s="2"/>
      <c r="J4" s="2"/>
      <c r="K4" s="2"/>
      <c r="L4" s="2"/>
      <c r="M4" s="2"/>
      <c r="N4" s="2"/>
      <c r="O4" s="2"/>
      <c r="P4" s="2"/>
      <c r="Q4" s="2"/>
      <c r="R4" s="2"/>
      <c r="S4" s="2"/>
      <c r="T4" s="2"/>
      <c r="U4" s="2"/>
      <c r="V4" s="2"/>
      <c r="W4" s="2"/>
      <c r="X4" s="2"/>
      <c r="Y4" s="2"/>
      <c r="Z4" s="2"/>
      <c r="AA4" s="2"/>
      <c r="AB4" s="2"/>
      <c r="AC4" s="2"/>
      <c r="AD4" s="2"/>
      <c r="AE4" s="2"/>
    </row>
    <row r="5" spans="1:137" ht="40.5">
      <c r="A5" s="2"/>
      <c r="B5" s="55"/>
      <c r="C5" s="56" t="s">
        <v>371</v>
      </c>
      <c r="D5" s="56"/>
      <c r="E5" s="58" t="s">
        <v>372</v>
      </c>
      <c r="F5" s="56" t="s">
        <v>370</v>
      </c>
      <c r="G5" s="2"/>
      <c r="H5" s="2"/>
      <c r="I5" s="2"/>
      <c r="J5" s="2"/>
      <c r="K5" s="2"/>
      <c r="L5" s="2"/>
      <c r="M5" s="2"/>
      <c r="N5" s="2"/>
      <c r="O5" s="2"/>
      <c r="P5" s="2"/>
      <c r="Q5" s="2"/>
      <c r="R5" s="2"/>
      <c r="S5" s="2"/>
      <c r="T5" s="2"/>
      <c r="U5" s="2"/>
      <c r="V5" s="2"/>
      <c r="W5" s="2"/>
      <c r="X5" s="2"/>
      <c r="Y5" s="2"/>
      <c r="Z5" s="2"/>
      <c r="AA5" s="2"/>
      <c r="AB5" s="2"/>
      <c r="AC5" s="2"/>
      <c r="AD5" s="2"/>
      <c r="AE5" s="2"/>
    </row>
    <row r="6" spans="1:137" ht="20.25">
      <c r="A6" s="2"/>
      <c r="B6" s="59" t="s">
        <v>373</v>
      </c>
      <c r="C6" s="104" t="s">
        <v>374</v>
      </c>
      <c r="D6" s="60">
        <v>0.04</v>
      </c>
      <c r="E6" s="61" t="s">
        <v>375</v>
      </c>
      <c r="F6" s="62">
        <v>1</v>
      </c>
      <c r="G6" s="2"/>
      <c r="H6" s="44"/>
      <c r="I6" s="2"/>
      <c r="J6" s="2"/>
      <c r="K6" s="2"/>
      <c r="L6" s="2"/>
      <c r="M6" s="2"/>
      <c r="N6" s="2"/>
      <c r="O6" s="2"/>
      <c r="P6" s="2"/>
      <c r="Q6" s="2"/>
      <c r="R6" s="2"/>
      <c r="S6" s="2"/>
      <c r="T6" s="2"/>
      <c r="U6" s="2"/>
      <c r="V6" s="2"/>
      <c r="W6" s="2"/>
      <c r="X6" s="2"/>
      <c r="Y6" s="2"/>
      <c r="Z6" s="2"/>
      <c r="AA6" s="2"/>
      <c r="AB6" s="2"/>
      <c r="AC6" s="2"/>
      <c r="AD6" s="2"/>
      <c r="AE6" s="2"/>
    </row>
    <row r="7" spans="1:137" ht="20.25">
      <c r="A7" s="2"/>
      <c r="B7" s="63" t="s">
        <v>376</v>
      </c>
      <c r="C7" s="104" t="s">
        <v>377</v>
      </c>
      <c r="D7" s="60">
        <v>0.09</v>
      </c>
      <c r="E7" s="61" t="s">
        <v>378</v>
      </c>
      <c r="F7" s="62">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64" t="s">
        <v>379</v>
      </c>
      <c r="C8" s="104" t="s">
        <v>380</v>
      </c>
      <c r="D8" s="60">
        <v>0.28999999999999998</v>
      </c>
      <c r="E8" s="61" t="s">
        <v>381</v>
      </c>
      <c r="F8" s="62">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65" t="s">
        <v>382</v>
      </c>
      <c r="C9" s="104" t="s">
        <v>383</v>
      </c>
      <c r="D9" s="60">
        <v>0.49</v>
      </c>
      <c r="E9" s="61" t="s">
        <v>384</v>
      </c>
      <c r="F9" s="62">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66" t="s">
        <v>385</v>
      </c>
      <c r="C10" s="104" t="s">
        <v>386</v>
      </c>
      <c r="D10" s="60">
        <v>1</v>
      </c>
      <c r="E10" s="61" t="s">
        <v>387</v>
      </c>
      <c r="F10" s="62">
        <v>5</v>
      </c>
      <c r="G10" s="2"/>
      <c r="H10" s="2"/>
      <c r="I10" s="87" t="s">
        <v>388</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42"/>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40"/>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40"/>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626" t="s">
        <v>389</v>
      </c>
      <c r="C14" s="626"/>
      <c r="D14" s="626"/>
      <c r="E14" s="626"/>
      <c r="F14" s="93"/>
      <c r="G14" s="54"/>
      <c r="H14" s="2"/>
      <c r="I14" s="2"/>
      <c r="J14" s="2"/>
      <c r="K14" s="2"/>
      <c r="L14" s="2"/>
      <c r="M14" s="2"/>
      <c r="N14" s="2"/>
      <c r="O14" s="2"/>
      <c r="P14" s="2"/>
      <c r="Q14" s="2"/>
      <c r="R14" s="2"/>
      <c r="S14" s="2"/>
      <c r="T14" s="2"/>
      <c r="U14" s="2"/>
      <c r="V14" s="2"/>
      <c r="W14" s="2"/>
      <c r="X14" s="2"/>
      <c r="Y14" s="2"/>
      <c r="Z14" s="2"/>
      <c r="AA14" s="2"/>
      <c r="AB14" s="2"/>
      <c r="AC14" s="2"/>
      <c r="AD14" s="2"/>
      <c r="AE14" s="2"/>
    </row>
    <row r="15" spans="1:137">
      <c r="A15" s="2"/>
      <c r="B15" s="92"/>
      <c r="C15" s="92"/>
      <c r="D15" s="92"/>
      <c r="E15" s="92"/>
      <c r="F15" s="94"/>
      <c r="G15" s="2"/>
      <c r="H15" s="2"/>
      <c r="I15" s="2"/>
      <c r="J15" s="2"/>
      <c r="K15" s="2"/>
      <c r="L15" s="2"/>
      <c r="M15" s="2"/>
      <c r="N15" s="2"/>
      <c r="O15" s="2"/>
      <c r="P15" s="2"/>
      <c r="Q15" s="2"/>
      <c r="R15" s="2"/>
      <c r="S15" s="2"/>
      <c r="T15" s="2"/>
      <c r="U15" s="2"/>
      <c r="V15" s="2"/>
      <c r="W15" s="2"/>
      <c r="X15" s="2"/>
      <c r="Y15" s="2"/>
      <c r="Z15" s="2"/>
      <c r="AA15" s="2"/>
      <c r="AB15" s="2"/>
      <c r="AC15" s="2"/>
      <c r="AD15" s="2"/>
      <c r="AE15" s="2"/>
    </row>
    <row r="16" spans="1:137" s="70" customFormat="1" ht="20.25">
      <c r="A16" s="68"/>
      <c r="B16" s="95"/>
      <c r="C16" s="624" t="s">
        <v>287</v>
      </c>
      <c r="D16" s="624"/>
      <c r="E16" s="624"/>
      <c r="F16" s="96"/>
      <c r="G16" s="68"/>
      <c r="H16" s="68"/>
      <c r="I16" s="88" t="s">
        <v>282</v>
      </c>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68"/>
      <c r="DJ16" s="68"/>
      <c r="DK16" s="68"/>
      <c r="DL16" s="68"/>
      <c r="DM16" s="68"/>
      <c r="DN16" s="68"/>
      <c r="DO16" s="68"/>
      <c r="DP16" s="68"/>
      <c r="DQ16" s="68"/>
      <c r="DR16" s="68"/>
      <c r="DS16" s="68"/>
      <c r="DT16" s="68"/>
      <c r="DU16" s="68"/>
      <c r="DV16" s="68"/>
      <c r="DW16" s="68"/>
      <c r="DX16" s="68"/>
      <c r="DY16" s="68"/>
      <c r="DZ16" s="68"/>
      <c r="EA16" s="68"/>
      <c r="EB16" s="68"/>
      <c r="EC16" s="68"/>
      <c r="ED16" s="68"/>
      <c r="EE16" s="68"/>
      <c r="EF16" s="68"/>
      <c r="EG16" s="68"/>
    </row>
    <row r="17" spans="1:137" s="70" customFormat="1" ht="40.5" customHeight="1">
      <c r="A17" s="68"/>
      <c r="B17" s="59" t="s">
        <v>390</v>
      </c>
      <c r="C17" s="622" t="s">
        <v>391</v>
      </c>
      <c r="D17" s="622"/>
      <c r="E17" s="622"/>
      <c r="F17" s="97">
        <v>1</v>
      </c>
      <c r="G17" s="68"/>
      <c r="H17" s="68"/>
      <c r="I17" s="87" t="s">
        <v>287</v>
      </c>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row>
    <row r="18" spans="1:137" s="70" customFormat="1" ht="20.25">
      <c r="A18" s="68"/>
      <c r="B18" s="63" t="s">
        <v>392</v>
      </c>
      <c r="C18" s="622" t="s">
        <v>393</v>
      </c>
      <c r="D18" s="622"/>
      <c r="E18" s="622"/>
      <c r="F18" s="97">
        <v>2</v>
      </c>
      <c r="G18" s="68"/>
      <c r="H18" s="68"/>
      <c r="I18" s="87" t="s">
        <v>316</v>
      </c>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68"/>
      <c r="DT18" s="68"/>
      <c r="DU18" s="68"/>
      <c r="DV18" s="68"/>
      <c r="DW18" s="68"/>
      <c r="DX18" s="68"/>
      <c r="DY18" s="68"/>
      <c r="DZ18" s="68"/>
      <c r="EA18" s="68"/>
      <c r="EB18" s="68"/>
      <c r="EC18" s="68"/>
      <c r="ED18" s="68"/>
      <c r="EE18" s="68"/>
      <c r="EF18" s="68"/>
      <c r="EG18" s="68"/>
    </row>
    <row r="19" spans="1:137" s="70" customFormat="1" ht="30">
      <c r="A19" s="68"/>
      <c r="B19" s="64" t="s">
        <v>394</v>
      </c>
      <c r="C19" s="622" t="s">
        <v>288</v>
      </c>
      <c r="D19" s="622"/>
      <c r="E19" s="622"/>
      <c r="F19" s="97">
        <v>3</v>
      </c>
      <c r="G19" s="68"/>
      <c r="H19" s="68"/>
      <c r="I19" s="87" t="s">
        <v>365</v>
      </c>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68"/>
      <c r="CT19" s="68"/>
      <c r="CU19" s="68"/>
      <c r="CV19" s="68"/>
      <c r="CW19" s="68"/>
      <c r="CX19" s="68"/>
      <c r="CY19" s="68"/>
      <c r="CZ19" s="68"/>
      <c r="DA19" s="68"/>
      <c r="DB19" s="68"/>
      <c r="DC19" s="68"/>
      <c r="DD19" s="68"/>
      <c r="DE19" s="68"/>
      <c r="DF19" s="68"/>
      <c r="DG19" s="68"/>
      <c r="DH19" s="68"/>
      <c r="DI19" s="68"/>
      <c r="DJ19" s="68"/>
      <c r="DK19" s="68"/>
      <c r="DL19" s="68"/>
      <c r="DM19" s="68"/>
      <c r="DN19" s="68"/>
      <c r="DO19" s="68"/>
      <c r="DP19" s="68"/>
      <c r="DQ19" s="68"/>
      <c r="DR19" s="68"/>
      <c r="DS19" s="68"/>
      <c r="DT19" s="68"/>
      <c r="DU19" s="68"/>
      <c r="DV19" s="68"/>
      <c r="DW19" s="68"/>
      <c r="DX19" s="68"/>
      <c r="DY19" s="68"/>
      <c r="DZ19" s="68"/>
      <c r="EA19" s="68"/>
      <c r="EB19" s="68"/>
      <c r="EC19" s="68"/>
      <c r="ED19" s="68"/>
      <c r="EE19" s="68"/>
      <c r="EF19" s="68"/>
      <c r="EG19" s="68"/>
    </row>
    <row r="20" spans="1:137" s="70" customFormat="1" ht="30">
      <c r="A20" s="68"/>
      <c r="B20" s="65" t="s">
        <v>395</v>
      </c>
      <c r="C20" s="622" t="s">
        <v>294</v>
      </c>
      <c r="D20" s="622"/>
      <c r="E20" s="622"/>
      <c r="F20" s="97">
        <v>4</v>
      </c>
      <c r="G20" s="68"/>
      <c r="H20" s="68"/>
      <c r="I20" s="87" t="s">
        <v>396</v>
      </c>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c r="DA20" s="68"/>
      <c r="DB20" s="68"/>
      <c r="DC20" s="68"/>
      <c r="DD20" s="68"/>
      <c r="DE20" s="68"/>
      <c r="DF20" s="68"/>
      <c r="DG20" s="68"/>
      <c r="DH20" s="68"/>
      <c r="DI20" s="68"/>
      <c r="DJ20" s="68"/>
      <c r="DK20" s="68"/>
      <c r="DL20" s="68"/>
      <c r="DM20" s="68"/>
      <c r="DN20" s="68"/>
      <c r="DO20" s="68"/>
      <c r="DP20" s="68"/>
      <c r="DQ20" s="68"/>
      <c r="DR20" s="68"/>
      <c r="DS20" s="68"/>
      <c r="DT20" s="68"/>
      <c r="DU20" s="68"/>
      <c r="DV20" s="68"/>
      <c r="DW20" s="68"/>
      <c r="DX20" s="68"/>
      <c r="DY20" s="68"/>
      <c r="DZ20" s="68"/>
      <c r="EA20" s="68"/>
      <c r="EB20" s="68"/>
      <c r="EC20" s="68"/>
      <c r="ED20" s="68"/>
      <c r="EE20" s="68"/>
      <c r="EF20" s="68"/>
      <c r="EG20" s="68"/>
    </row>
    <row r="21" spans="1:137" s="70" customFormat="1" ht="60.6" customHeight="1">
      <c r="A21" s="68"/>
      <c r="B21" s="66" t="s">
        <v>397</v>
      </c>
      <c r="C21" s="622" t="s">
        <v>398</v>
      </c>
      <c r="D21" s="622"/>
      <c r="E21" s="622"/>
      <c r="F21" s="97">
        <v>5</v>
      </c>
      <c r="G21" s="68"/>
      <c r="H21" s="68"/>
      <c r="I21" s="87" t="str">
        <f>C48</f>
        <v>Interrupción o afectación en la prestación del servicio administrativo</v>
      </c>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68"/>
      <c r="DM21" s="68"/>
      <c r="DN21" s="68"/>
      <c r="DO21" s="68"/>
      <c r="DP21" s="68"/>
      <c r="DQ21" s="68"/>
      <c r="DR21" s="68"/>
      <c r="DS21" s="68"/>
      <c r="DT21" s="68"/>
      <c r="DU21" s="68"/>
      <c r="DV21" s="68"/>
      <c r="DW21" s="68"/>
      <c r="DX21" s="68"/>
      <c r="DY21" s="68"/>
      <c r="DZ21" s="68"/>
      <c r="EA21" s="68"/>
      <c r="EB21" s="68"/>
      <c r="EC21" s="68"/>
      <c r="ED21" s="68"/>
      <c r="EE21" s="68"/>
      <c r="EF21" s="68"/>
      <c r="EG21" s="68"/>
    </row>
    <row r="22" spans="1:137" s="70" customFormat="1" ht="20.25">
      <c r="A22" s="68"/>
      <c r="B22" s="76"/>
      <c r="C22" s="67"/>
      <c r="D22" s="67"/>
      <c r="E22" s="67"/>
      <c r="F22" s="77"/>
      <c r="G22" s="68"/>
      <c r="H22" s="68"/>
      <c r="I22" s="87" t="str">
        <f>C56</f>
        <v>Afectación Ambiental</v>
      </c>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c r="DE22" s="68"/>
      <c r="DF22" s="68"/>
      <c r="DG22" s="68"/>
      <c r="DH22" s="68"/>
      <c r="DI22" s="68"/>
      <c r="DJ22" s="68"/>
      <c r="DK22" s="68"/>
      <c r="DL22" s="68"/>
      <c r="DM22" s="68"/>
      <c r="DN22" s="68"/>
      <c r="DO22" s="68"/>
      <c r="DP22" s="68"/>
      <c r="DQ22" s="68"/>
      <c r="DR22" s="68"/>
      <c r="DS22" s="68"/>
      <c r="DT22" s="68"/>
      <c r="DU22" s="68"/>
      <c r="DV22" s="68"/>
      <c r="DW22" s="68"/>
      <c r="DX22" s="68"/>
      <c r="DY22" s="68"/>
      <c r="DZ22" s="68"/>
      <c r="EA22" s="68"/>
      <c r="EB22" s="68"/>
      <c r="EC22" s="68"/>
      <c r="ED22" s="68"/>
      <c r="EE22" s="68"/>
      <c r="EF22" s="68"/>
      <c r="EG22" s="68"/>
    </row>
    <row r="23" spans="1:137" s="70" customFormat="1" ht="20.25">
      <c r="A23" s="68"/>
      <c r="B23" s="76"/>
      <c r="C23" s="67"/>
      <c r="D23" s="67"/>
      <c r="E23" s="67"/>
      <c r="F23" s="77"/>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row>
    <row r="24" spans="1:137" s="70" customFormat="1" ht="20.25">
      <c r="A24" s="68"/>
      <c r="B24" s="69"/>
      <c r="C24" s="623" t="s">
        <v>316</v>
      </c>
      <c r="D24" s="623"/>
      <c r="E24" s="623"/>
      <c r="F24" s="77"/>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8"/>
      <c r="DK24" s="68"/>
      <c r="DL24" s="68"/>
      <c r="DM24" s="68"/>
      <c r="DN24" s="68"/>
      <c r="DO24" s="68"/>
      <c r="DP24" s="68"/>
      <c r="DQ24" s="68"/>
      <c r="DR24" s="68"/>
      <c r="DS24" s="68"/>
      <c r="DT24" s="68"/>
      <c r="DU24" s="68"/>
      <c r="DV24" s="68"/>
      <c r="DW24" s="68"/>
      <c r="DX24" s="68"/>
      <c r="DY24" s="68"/>
      <c r="DZ24" s="68"/>
      <c r="EA24" s="68"/>
      <c r="EB24" s="68"/>
      <c r="EC24" s="68"/>
      <c r="ED24" s="68"/>
      <c r="EE24" s="68"/>
      <c r="EF24" s="68"/>
      <c r="EG24" s="68"/>
    </row>
    <row r="25" spans="1:137" s="70" customFormat="1" ht="20.25">
      <c r="A25" s="68"/>
      <c r="B25" s="71" t="s">
        <v>390</v>
      </c>
      <c r="C25" s="622" t="s">
        <v>399</v>
      </c>
      <c r="D25" s="622"/>
      <c r="E25" s="622"/>
      <c r="F25" s="97">
        <v>1</v>
      </c>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c r="CC25" s="68"/>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8"/>
      <c r="DN25" s="68"/>
      <c r="DO25" s="68"/>
      <c r="DP25" s="68"/>
      <c r="DQ25" s="68"/>
      <c r="DR25" s="68"/>
      <c r="DS25" s="68"/>
      <c r="DT25" s="68"/>
      <c r="DU25" s="68"/>
      <c r="DV25" s="68"/>
      <c r="DW25" s="68"/>
      <c r="DX25" s="68"/>
      <c r="DY25" s="68"/>
      <c r="DZ25" s="68"/>
      <c r="EA25" s="68"/>
      <c r="EB25" s="68"/>
      <c r="EC25" s="68"/>
      <c r="ED25" s="68"/>
      <c r="EE25" s="68"/>
      <c r="EF25" s="68"/>
      <c r="EG25" s="68"/>
    </row>
    <row r="26" spans="1:137" s="70" customFormat="1" ht="20.25">
      <c r="A26" s="68"/>
      <c r="B26" s="72" t="s">
        <v>392</v>
      </c>
      <c r="C26" s="622" t="s">
        <v>400</v>
      </c>
      <c r="D26" s="622"/>
      <c r="E26" s="622"/>
      <c r="F26" s="97">
        <v>2</v>
      </c>
      <c r="G26" s="68"/>
      <c r="H26" s="68"/>
      <c r="I26" s="76"/>
      <c r="J26" s="76"/>
      <c r="K26" s="76"/>
      <c r="L26" s="76"/>
      <c r="M26" s="76"/>
      <c r="N26" s="76"/>
      <c r="O26" s="76"/>
      <c r="P26" s="76"/>
      <c r="Q26" s="76"/>
      <c r="R26" s="76"/>
      <c r="S26" s="76"/>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row>
    <row r="27" spans="1:137" s="70" customFormat="1" ht="20.25">
      <c r="A27" s="68"/>
      <c r="B27" s="73" t="s">
        <v>394</v>
      </c>
      <c r="C27" s="622" t="s">
        <v>317</v>
      </c>
      <c r="D27" s="622"/>
      <c r="E27" s="622"/>
      <c r="F27" s="97">
        <v>3</v>
      </c>
      <c r="G27" s="68"/>
      <c r="H27" s="68"/>
      <c r="I27" s="76" t="e" cm="1">
        <f t="array" aca="1" ref="I27:I31" ca="1">_xlfn.IFS(I10='8- Politicas de admiistracion '!$C$16,'8- Politicas de admiistracion '!$C$17:$C$21,I10='8- Politicas de admiistracion '!$C$24,'8- Politicas de admiistracion '!$C$25:$C$29,I10='8- Politicas de admiistracion '!$C$32,'8- Politicas de admiistracion '!$C$33:$C$37,I10='8- Politicas de admiistracion '!$C$40,'8- Politicas de admiistracion '!$C$41:$C$45,I10='8- Politicas de admiistracion '!$C$48,'8- Politicas de admiistracion '!$C$49:$C$53,I10='8- Politicas de admiistracion '!$C$56,'8- Politicas de admiistracion '!$C$57:$C$61)</f>
        <v>#NAME?</v>
      </c>
      <c r="J27" s="76"/>
      <c r="K27" s="76"/>
      <c r="L27" s="76"/>
      <c r="M27" s="76"/>
      <c r="N27" s="76"/>
      <c r="O27" s="76"/>
      <c r="P27" s="76"/>
      <c r="Q27" s="76"/>
      <c r="R27" s="76"/>
      <c r="S27" s="76"/>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c r="CU27" s="68"/>
      <c r="CV27" s="68"/>
      <c r="CW27" s="68"/>
      <c r="CX27" s="68"/>
      <c r="CY27" s="68"/>
      <c r="CZ27" s="68"/>
      <c r="DA27" s="68"/>
      <c r="DB27" s="68"/>
      <c r="DC27" s="68"/>
      <c r="DD27" s="68"/>
      <c r="DE27" s="68"/>
      <c r="DF27" s="68"/>
      <c r="DG27" s="68"/>
      <c r="DH27" s="68"/>
      <c r="DI27" s="68"/>
      <c r="DJ27" s="68"/>
      <c r="DK27" s="68"/>
      <c r="DL27" s="68"/>
      <c r="DM27" s="68"/>
      <c r="DN27" s="68"/>
      <c r="DO27" s="68"/>
      <c r="DP27" s="68"/>
      <c r="DQ27" s="68"/>
      <c r="DR27" s="68"/>
      <c r="DS27" s="68"/>
      <c r="DT27" s="68"/>
      <c r="DU27" s="68"/>
      <c r="DV27" s="68"/>
      <c r="DW27" s="68"/>
      <c r="DX27" s="68"/>
      <c r="DY27" s="68"/>
      <c r="DZ27" s="68"/>
      <c r="EA27" s="68"/>
      <c r="EB27" s="68"/>
      <c r="EC27" s="68"/>
      <c r="ED27" s="68"/>
      <c r="EE27" s="68"/>
      <c r="EF27" s="68"/>
      <c r="EG27" s="68"/>
    </row>
    <row r="28" spans="1:137" s="70" customFormat="1" ht="20.25">
      <c r="A28" s="68"/>
      <c r="B28" s="74" t="s">
        <v>395</v>
      </c>
      <c r="C28" s="622" t="s">
        <v>401</v>
      </c>
      <c r="D28" s="622"/>
      <c r="E28" s="622"/>
      <c r="F28" s="97">
        <v>4</v>
      </c>
      <c r="G28" s="68"/>
      <c r="H28" s="68"/>
      <c r="I28" s="76" t="e">
        <f ca="1"/>
        <v>#NAME?</v>
      </c>
      <c r="J28" s="76"/>
      <c r="K28" s="76"/>
      <c r="L28" s="76"/>
      <c r="M28" s="76"/>
      <c r="N28" s="76"/>
      <c r="O28" s="76"/>
      <c r="P28" s="76"/>
      <c r="Q28" s="76"/>
      <c r="R28" s="76"/>
      <c r="S28" s="76"/>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row>
    <row r="29" spans="1:137" s="70" customFormat="1" ht="20.25">
      <c r="A29" s="68"/>
      <c r="B29" s="75" t="s">
        <v>397</v>
      </c>
      <c r="C29" s="622" t="s">
        <v>402</v>
      </c>
      <c r="D29" s="622"/>
      <c r="E29" s="622"/>
      <c r="F29" s="97">
        <v>5</v>
      </c>
      <c r="G29" s="68"/>
      <c r="H29" s="68"/>
      <c r="I29" s="76" t="e">
        <f ca="1"/>
        <v>#NAME?</v>
      </c>
      <c r="J29" s="76"/>
      <c r="K29" s="76"/>
      <c r="L29" s="76"/>
      <c r="M29" s="76"/>
      <c r="N29" s="76"/>
      <c r="O29" s="76"/>
      <c r="P29" s="76"/>
      <c r="Q29" s="76"/>
      <c r="R29" s="76"/>
      <c r="S29" s="76"/>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row>
    <row r="30" spans="1:137" s="70" customFormat="1" ht="20.25">
      <c r="A30" s="68"/>
      <c r="B30" s="76"/>
      <c r="C30" s="67"/>
      <c r="D30" s="67"/>
      <c r="E30" s="67"/>
      <c r="F30" s="77"/>
      <c r="G30" s="68"/>
      <c r="H30" s="68"/>
      <c r="I30" s="76" t="e">
        <f ca="1"/>
        <v>#NAME?</v>
      </c>
      <c r="J30" s="76"/>
      <c r="K30" s="76"/>
      <c r="L30" s="76"/>
      <c r="M30" s="76"/>
      <c r="N30" s="76"/>
      <c r="O30" s="76"/>
      <c r="P30" s="76"/>
      <c r="Q30" s="76"/>
      <c r="R30" s="76"/>
      <c r="S30" s="76"/>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row>
    <row r="31" spans="1:137" s="68" customFormat="1" ht="20.25">
      <c r="B31" s="78"/>
      <c r="C31" s="78"/>
      <c r="D31" s="78"/>
      <c r="E31" s="78"/>
      <c r="F31" s="77"/>
      <c r="I31" s="76" t="e">
        <f ca="1"/>
        <v>#NAME?</v>
      </c>
      <c r="J31" s="76"/>
      <c r="K31" s="76"/>
      <c r="L31" s="76"/>
      <c r="M31" s="76"/>
      <c r="N31" s="76"/>
      <c r="O31" s="76"/>
      <c r="P31" s="76"/>
      <c r="Q31" s="76"/>
      <c r="R31" s="76"/>
      <c r="S31" s="76"/>
    </row>
    <row r="32" spans="1:137" s="68" customFormat="1" ht="20.25">
      <c r="B32" s="95"/>
      <c r="C32" s="624" t="s">
        <v>365</v>
      </c>
      <c r="D32" s="624"/>
      <c r="E32" s="624"/>
      <c r="F32" s="77"/>
      <c r="I32" s="76"/>
      <c r="J32" s="76"/>
      <c r="K32" s="76"/>
      <c r="L32" s="76"/>
      <c r="M32" s="76"/>
      <c r="N32" s="76"/>
      <c r="O32" s="76"/>
      <c r="P32" s="76"/>
      <c r="Q32" s="76"/>
      <c r="R32" s="76"/>
      <c r="S32" s="76"/>
    </row>
    <row r="33" spans="2:19" s="68" customFormat="1" ht="20.25">
      <c r="B33" s="59" t="s">
        <v>390</v>
      </c>
      <c r="C33" s="622" t="s">
        <v>403</v>
      </c>
      <c r="D33" s="622"/>
      <c r="E33" s="622"/>
      <c r="F33" s="98">
        <v>1</v>
      </c>
      <c r="I33" s="76" t="str" cm="1">
        <f t="array" ref="I33:I37">IF(I10='8- Politicas de admiistracion '!$C$16,'8- Politicas de admiistracion '!$C$17:$C$21,IF(I10='8- Politicas de admiistracion '!$C$24,'8- Politicas de admiistracion '!$C$25:$C$29,IF(I10='8- Politicas de admiistracion '!$C$32,'8- Politicas de admiistracion '!$C$33:$C$37,IF(I10='8- Politicas de admiistracion '!$C$40,'8- Politicas de admiistracion '!$C$41:$C$45,IF(I10='8- Politicas de admiistracion '!$C$48,'8- Politicas de admiistracion '!$C$49:$C$53,IF(I10='8- Politicas de admiistracion '!$C$56,'8- Politicas de admiistracion '!$C$57:$C$61))))))</f>
        <v xml:space="preserve">Si el hecho llegara a presentarse, tendría consecuencias o efectos mínimos sobre la entidad.
</v>
      </c>
      <c r="J33" s="76"/>
      <c r="K33" s="76"/>
      <c r="L33" s="76"/>
      <c r="M33" s="76"/>
      <c r="N33" s="76"/>
      <c r="O33" s="76"/>
      <c r="P33" s="76"/>
      <c r="Q33" s="76"/>
      <c r="R33" s="76"/>
      <c r="S33" s="76"/>
    </row>
    <row r="34" spans="2:19" s="68" customFormat="1" ht="20.25">
      <c r="B34" s="63" t="s">
        <v>392</v>
      </c>
      <c r="C34" s="622" t="s">
        <v>404</v>
      </c>
      <c r="D34" s="622"/>
      <c r="E34" s="622"/>
      <c r="F34" s="98">
        <v>2</v>
      </c>
      <c r="I34" s="76" t="str">
        <v xml:space="preserve">Si el hecho llegara a presentarse, tendría bajo impacto o efecto sobre la entidad.
</v>
      </c>
      <c r="J34" s="76"/>
      <c r="K34" s="76"/>
      <c r="L34" s="76"/>
      <c r="M34" s="76"/>
      <c r="N34" s="76"/>
      <c r="O34" s="76"/>
      <c r="P34" s="76"/>
      <c r="Q34" s="76"/>
      <c r="R34" s="76"/>
      <c r="S34" s="76"/>
    </row>
    <row r="35" spans="2:19" s="68" customFormat="1" ht="20.25">
      <c r="B35" s="64" t="s">
        <v>394</v>
      </c>
      <c r="C35" s="622" t="s">
        <v>405</v>
      </c>
      <c r="D35" s="622"/>
      <c r="E35" s="622"/>
      <c r="F35" s="98">
        <v>3</v>
      </c>
      <c r="I35" s="76" t="str">
        <v xml:space="preserve">Si el hecho llegara a presentarse, tendría medianas consecuencias o efectos sobre la entidad.
</v>
      </c>
      <c r="J35" s="76"/>
      <c r="K35" s="76"/>
      <c r="L35" s="76"/>
      <c r="M35" s="76"/>
      <c r="N35" s="76"/>
      <c r="O35" s="76"/>
      <c r="P35" s="76"/>
      <c r="Q35" s="76"/>
      <c r="R35" s="76"/>
      <c r="S35" s="76"/>
    </row>
    <row r="36" spans="2:19" s="68" customFormat="1" ht="20.25">
      <c r="B36" s="65" t="s">
        <v>395</v>
      </c>
      <c r="C36" s="622" t="s">
        <v>406</v>
      </c>
      <c r="D36" s="622"/>
      <c r="E36" s="622"/>
      <c r="F36" s="98">
        <v>4</v>
      </c>
      <c r="I36" s="76" t="str">
        <v xml:space="preserve">Si el hecho llegara a presentarse, tendría altas consecuencias o efectos sobre la entidad
</v>
      </c>
      <c r="J36" s="76"/>
      <c r="K36" s="76"/>
      <c r="L36" s="76"/>
      <c r="M36" s="76"/>
      <c r="N36" s="76"/>
      <c r="O36" s="76"/>
      <c r="P36" s="76"/>
      <c r="Q36" s="76"/>
      <c r="R36" s="76"/>
      <c r="S36" s="76"/>
    </row>
    <row r="37" spans="2:19" s="68" customFormat="1" ht="20.25">
      <c r="B37" s="66" t="s">
        <v>397</v>
      </c>
      <c r="C37" s="622" t="s">
        <v>407</v>
      </c>
      <c r="D37" s="622"/>
      <c r="E37" s="622"/>
      <c r="F37" s="98">
        <v>5</v>
      </c>
      <c r="I37" s="76" t="str">
        <v xml:space="preserve">Si el hecho llegara a presentarse, tendría desastrosas consecuencias o efectos sobre la entidad.
</v>
      </c>
      <c r="J37" s="76"/>
      <c r="K37" s="76"/>
      <c r="L37" s="76"/>
      <c r="M37" s="76"/>
      <c r="N37" s="76"/>
      <c r="O37" s="76"/>
      <c r="P37" s="76"/>
      <c r="Q37" s="76"/>
      <c r="R37" s="76"/>
      <c r="S37" s="76"/>
    </row>
    <row r="38" spans="2:19" s="68" customFormat="1" ht="20.25">
      <c r="B38" s="78"/>
      <c r="C38" s="78"/>
      <c r="D38" s="78"/>
      <c r="E38" s="78"/>
      <c r="F38" s="77"/>
      <c r="I38" s="76"/>
      <c r="J38" s="76"/>
      <c r="K38" s="76"/>
      <c r="L38" s="76"/>
      <c r="M38" s="76"/>
      <c r="N38" s="76"/>
      <c r="O38" s="76"/>
      <c r="P38" s="76"/>
      <c r="Q38" s="76"/>
      <c r="R38" s="76"/>
      <c r="S38" s="76"/>
    </row>
    <row r="39" spans="2:19" s="68" customFormat="1" ht="20.25">
      <c r="B39" s="78"/>
      <c r="C39" s="78"/>
      <c r="D39" s="78"/>
      <c r="E39" s="78"/>
      <c r="F39" s="77"/>
    </row>
    <row r="40" spans="2:19" s="68" customFormat="1" ht="20.25">
      <c r="B40" s="69"/>
      <c r="C40" s="624" t="s">
        <v>396</v>
      </c>
      <c r="D40" s="624"/>
      <c r="E40" s="624"/>
      <c r="F40" s="77"/>
    </row>
    <row r="41" spans="2:19" s="68" customFormat="1" ht="20.25">
      <c r="B41" s="99" t="s">
        <v>390</v>
      </c>
      <c r="C41" s="622" t="s">
        <v>408</v>
      </c>
      <c r="D41" s="622"/>
      <c r="E41" s="622"/>
      <c r="F41" s="98">
        <v>1</v>
      </c>
    </row>
    <row r="42" spans="2:19" s="68" customFormat="1" ht="20.25">
      <c r="B42" s="100" t="s">
        <v>392</v>
      </c>
      <c r="C42" s="622" t="s">
        <v>409</v>
      </c>
      <c r="D42" s="622"/>
      <c r="E42" s="622"/>
      <c r="F42" s="98">
        <v>2</v>
      </c>
    </row>
    <row r="43" spans="2:19" s="68" customFormat="1" ht="20.25">
      <c r="B43" s="101" t="s">
        <v>394</v>
      </c>
      <c r="C43" s="622" t="s">
        <v>410</v>
      </c>
      <c r="D43" s="622"/>
      <c r="E43" s="622"/>
      <c r="F43" s="98">
        <v>3</v>
      </c>
    </row>
    <row r="44" spans="2:19" s="68" customFormat="1" ht="20.25">
      <c r="B44" s="102" t="s">
        <v>395</v>
      </c>
      <c r="C44" s="622" t="s">
        <v>411</v>
      </c>
      <c r="D44" s="622"/>
      <c r="E44" s="622"/>
      <c r="F44" s="98">
        <v>4</v>
      </c>
    </row>
    <row r="45" spans="2:19" s="68" customFormat="1" ht="20.25">
      <c r="B45" s="103" t="s">
        <v>397</v>
      </c>
      <c r="C45" s="622" t="s">
        <v>412</v>
      </c>
      <c r="D45" s="622"/>
      <c r="E45" s="622"/>
      <c r="F45" s="98">
        <v>5</v>
      </c>
    </row>
    <row r="46" spans="2:19" s="68" customFormat="1" ht="20.25">
      <c r="B46" s="76"/>
      <c r="C46" s="76" t="s">
        <v>413</v>
      </c>
      <c r="D46" s="76"/>
      <c r="F46" s="77"/>
    </row>
    <row r="47" spans="2:19" s="68" customFormat="1" ht="20.25">
      <c r="B47" s="76"/>
      <c r="C47" s="76"/>
      <c r="D47" s="76"/>
      <c r="F47" s="77"/>
    </row>
    <row r="48" spans="2:19" s="68" customFormat="1" ht="20.25">
      <c r="B48" s="69"/>
      <c r="C48" s="623" t="s">
        <v>414</v>
      </c>
      <c r="D48" s="623"/>
      <c r="E48" s="623"/>
      <c r="F48" s="77"/>
    </row>
    <row r="49" spans="2:6" s="68" customFormat="1" ht="20.25" customHeight="1">
      <c r="B49" s="71" t="s">
        <v>390</v>
      </c>
      <c r="C49" s="619" t="s">
        <v>415</v>
      </c>
      <c r="D49" s="620"/>
      <c r="E49" s="621"/>
      <c r="F49" s="62">
        <v>1</v>
      </c>
    </row>
    <row r="50" spans="2:6" s="68" customFormat="1" ht="20.25" customHeight="1">
      <c r="B50" s="72" t="s">
        <v>392</v>
      </c>
      <c r="C50" s="619" t="s">
        <v>416</v>
      </c>
      <c r="D50" s="620"/>
      <c r="E50" s="621"/>
      <c r="F50" s="62">
        <v>2</v>
      </c>
    </row>
    <row r="51" spans="2:6" s="68" customFormat="1" ht="20.25" customHeight="1">
      <c r="B51" s="73" t="s">
        <v>394</v>
      </c>
      <c r="C51" s="619" t="s">
        <v>417</v>
      </c>
      <c r="D51" s="620"/>
      <c r="E51" s="621"/>
      <c r="F51" s="62">
        <v>3</v>
      </c>
    </row>
    <row r="52" spans="2:6" s="68" customFormat="1" ht="20.25" customHeight="1">
      <c r="B52" s="74" t="s">
        <v>395</v>
      </c>
      <c r="C52" s="619" t="s">
        <v>418</v>
      </c>
      <c r="D52" s="620"/>
      <c r="E52" s="621"/>
      <c r="F52" s="62">
        <v>4</v>
      </c>
    </row>
    <row r="53" spans="2:6" s="68" customFormat="1" ht="20.25" customHeight="1">
      <c r="B53" s="75" t="s">
        <v>397</v>
      </c>
      <c r="C53" s="619" t="s">
        <v>419</v>
      </c>
      <c r="D53" s="620"/>
      <c r="E53" s="621"/>
      <c r="F53" s="62">
        <v>5</v>
      </c>
    </row>
    <row r="54" spans="2:6" s="68" customFormat="1" ht="20.25">
      <c r="B54" s="76"/>
      <c r="C54" s="76"/>
      <c r="D54" s="76"/>
      <c r="E54" s="76"/>
      <c r="F54" s="77"/>
    </row>
    <row r="55" spans="2:6" s="68" customFormat="1" ht="20.25"/>
    <row r="56" spans="2:6" s="68" customFormat="1" ht="20.25" customHeight="1">
      <c r="B56" s="69"/>
      <c r="C56" s="90" t="s">
        <v>388</v>
      </c>
      <c r="D56" s="90"/>
      <c r="E56" s="90"/>
      <c r="F56" s="77"/>
    </row>
    <row r="57" spans="2:6" s="68" customFormat="1" ht="20.25" customHeight="1">
      <c r="B57" s="71" t="s">
        <v>390</v>
      </c>
      <c r="C57" s="616" t="s">
        <v>420</v>
      </c>
      <c r="D57" s="617"/>
      <c r="E57" s="618"/>
      <c r="F57" s="62">
        <v>1</v>
      </c>
    </row>
    <row r="58" spans="2:6" s="68" customFormat="1" ht="20.25" customHeight="1">
      <c r="B58" s="72" t="s">
        <v>392</v>
      </c>
      <c r="C58" s="616" t="s">
        <v>421</v>
      </c>
      <c r="D58" s="617"/>
      <c r="E58" s="618"/>
      <c r="F58" s="62">
        <v>2</v>
      </c>
    </row>
    <row r="59" spans="2:6" s="68" customFormat="1" ht="20.25" customHeight="1">
      <c r="B59" s="73" t="s">
        <v>394</v>
      </c>
      <c r="C59" s="616" t="s">
        <v>422</v>
      </c>
      <c r="D59" s="617"/>
      <c r="E59" s="618"/>
      <c r="F59" s="62">
        <v>3</v>
      </c>
    </row>
    <row r="60" spans="2:6" s="68" customFormat="1" ht="20.25" customHeight="1">
      <c r="B60" s="74" t="s">
        <v>395</v>
      </c>
      <c r="C60" s="616" t="s">
        <v>423</v>
      </c>
      <c r="D60" s="617"/>
      <c r="E60" s="618"/>
      <c r="F60" s="62">
        <v>4</v>
      </c>
    </row>
    <row r="61" spans="2:6" s="68" customFormat="1" ht="20.25" customHeight="1">
      <c r="B61" s="75" t="s">
        <v>397</v>
      </c>
      <c r="C61" s="616" t="s">
        <v>424</v>
      </c>
      <c r="D61" s="617"/>
      <c r="E61" s="618"/>
      <c r="F61" s="62">
        <v>5</v>
      </c>
    </row>
    <row r="62" spans="2:6" s="68" customFormat="1" ht="20.25">
      <c r="E62" s="79"/>
    </row>
    <row r="63" spans="2:6" s="68" customFormat="1" ht="20.25">
      <c r="E63" s="79"/>
    </row>
    <row r="64" spans="2:6" s="68" customFormat="1" ht="20.25">
      <c r="E64" s="79"/>
    </row>
    <row r="65" spans="5:5" s="68" customFormat="1" ht="20.25">
      <c r="E65" s="79"/>
    </row>
    <row r="66" spans="5:5" s="68" customFormat="1" ht="20.25">
      <c r="E66" s="79"/>
    </row>
    <row r="67" spans="5:5" s="68" customFormat="1" ht="20.25">
      <c r="E67" s="79"/>
    </row>
    <row r="68" spans="5:5" s="68" customFormat="1" ht="20.25">
      <c r="E68" s="79"/>
    </row>
    <row r="69" spans="5:5" s="68" customFormat="1" ht="20.25">
      <c r="E69" s="79"/>
    </row>
    <row r="70" spans="5:5" s="68" customFormat="1" ht="20.25">
      <c r="E70" s="79"/>
    </row>
    <row r="71" spans="5:5" s="68" customFormat="1" ht="20.25">
      <c r="E71" s="79"/>
    </row>
    <row r="72" spans="5:5" s="68" customFormat="1" ht="20.25">
      <c r="E72" s="79"/>
    </row>
    <row r="73" spans="5:5" s="68" customFormat="1" ht="20.25">
      <c r="E73" s="79"/>
    </row>
    <row r="74" spans="5:5" s="68" customFormat="1" ht="20.25">
      <c r="E74" s="79"/>
    </row>
    <row r="75" spans="5:5" s="68" customFormat="1" ht="20.25">
      <c r="E75" s="79"/>
    </row>
    <row r="76" spans="5:5" s="68" customFormat="1" ht="20.25">
      <c r="E76" s="79"/>
    </row>
    <row r="77" spans="5:5" s="68" customFormat="1" ht="20.25">
      <c r="E77" s="79"/>
    </row>
    <row r="78" spans="5:5" s="68" customFormat="1" ht="20.25">
      <c r="E78" s="79"/>
    </row>
    <row r="79" spans="5:5" s="68" customFormat="1" ht="20.25">
      <c r="E79" s="79"/>
    </row>
    <row r="80" spans="5:5" s="68" customFormat="1" ht="20.25">
      <c r="E80" s="79"/>
    </row>
    <row r="81" spans="5:5" s="68" customFormat="1" ht="20.25">
      <c r="E81" s="79"/>
    </row>
    <row r="82" spans="5:5" s="68" customFormat="1" ht="20.25">
      <c r="E82" s="79"/>
    </row>
    <row r="83" spans="5:5" s="68" customFormat="1" ht="20.25">
      <c r="E83" s="79"/>
    </row>
    <row r="84" spans="5:5" s="68" customFormat="1" ht="20.25">
      <c r="E84" s="79"/>
    </row>
    <row r="85" spans="5:5" s="68" customFormat="1" ht="20.25">
      <c r="E85" s="79"/>
    </row>
    <row r="86" spans="5:5" s="68" customFormat="1" ht="20.25">
      <c r="E86" s="79"/>
    </row>
    <row r="87" spans="5:5" s="68" customFormat="1" ht="20.25">
      <c r="E87" s="79"/>
    </row>
    <row r="88" spans="5:5" s="68" customFormat="1" ht="20.25">
      <c r="E88" s="79"/>
    </row>
    <row r="89" spans="5:5" s="68" customFormat="1" ht="20.25">
      <c r="E89" s="79"/>
    </row>
    <row r="90" spans="5:5" s="68" customFormat="1" ht="20.25">
      <c r="E90" s="79"/>
    </row>
    <row r="91" spans="5:5" s="68" customFormat="1" ht="20.25">
      <c r="E91" s="79"/>
    </row>
    <row r="92" spans="5:5" s="68" customFormat="1" ht="20.25">
      <c r="E92" s="79"/>
    </row>
    <row r="93" spans="5:5" s="68" customFormat="1" ht="20.25">
      <c r="E93" s="79"/>
    </row>
    <row r="94" spans="5:5" s="68" customFormat="1" ht="20.25">
      <c r="E94" s="79"/>
    </row>
    <row r="95" spans="5:5" s="68" customFormat="1" ht="20.25">
      <c r="E95" s="79"/>
    </row>
    <row r="96" spans="5:5" s="68" customFormat="1" ht="20.25">
      <c r="E96" s="79"/>
    </row>
    <row r="97" spans="5:5" s="68" customFormat="1" ht="20.25">
      <c r="E97" s="79"/>
    </row>
    <row r="98" spans="5:5" s="68" customFormat="1" ht="20.25">
      <c r="E98" s="79"/>
    </row>
    <row r="99" spans="5:5" s="68" customFormat="1" ht="20.25">
      <c r="E99" s="79"/>
    </row>
    <row r="100" spans="5:5" s="68" customFormat="1" ht="20.25">
      <c r="E100" s="79"/>
    </row>
    <row r="101" spans="5:5" s="68" customFormat="1" ht="20.25">
      <c r="E101" s="79"/>
    </row>
    <row r="102" spans="5:5" s="68" customFormat="1" ht="20.25">
      <c r="E102" s="79"/>
    </row>
    <row r="103" spans="5:5" s="68" customFormat="1" ht="20.25">
      <c r="E103" s="79"/>
    </row>
    <row r="104" spans="5:5" s="68" customFormat="1" ht="20.25">
      <c r="E104" s="79"/>
    </row>
    <row r="105" spans="5:5" s="68" customFormat="1" ht="20.25">
      <c r="E105" s="79"/>
    </row>
    <row r="106" spans="5:5" s="68" customFormat="1" ht="20.25">
      <c r="E106" s="79"/>
    </row>
    <row r="107" spans="5:5" s="68" customFormat="1" ht="20.25">
      <c r="E107" s="79"/>
    </row>
    <row r="108" spans="5:5" s="68" customFormat="1" ht="20.25">
      <c r="E108" s="79"/>
    </row>
    <row r="109" spans="5:5" s="68" customFormat="1" ht="20.25">
      <c r="E109" s="79"/>
    </row>
    <row r="110" spans="5:5" s="68" customFormat="1" ht="20.25">
      <c r="E110" s="79"/>
    </row>
    <row r="111" spans="5:5" s="68" customFormat="1" ht="20.25">
      <c r="E111" s="79"/>
    </row>
    <row r="112" spans="5:5" s="68" customFormat="1" ht="20.25">
      <c r="E112" s="79"/>
    </row>
    <row r="113" spans="5:5" s="68" customFormat="1" ht="20.25">
      <c r="E113" s="79"/>
    </row>
    <row r="114" spans="5:5" s="68" customFormat="1" ht="20.25">
      <c r="E114" s="79"/>
    </row>
    <row r="115" spans="5:5" s="68" customFormat="1" ht="20.25">
      <c r="E115" s="79"/>
    </row>
    <row r="116" spans="5:5" s="68" customFormat="1" ht="20.25">
      <c r="E116" s="79"/>
    </row>
    <row r="117" spans="5:5" s="68" customFormat="1" ht="20.25">
      <c r="E117" s="79"/>
    </row>
    <row r="118" spans="5:5" s="68" customFormat="1" ht="20.25">
      <c r="E118" s="79"/>
    </row>
    <row r="119" spans="5:5" s="68" customFormat="1" ht="20.25">
      <c r="E119" s="79"/>
    </row>
    <row r="120" spans="5:5" s="68" customFormat="1" ht="20.25">
      <c r="E120" s="79"/>
    </row>
    <row r="121" spans="5:5" s="68" customFormat="1" ht="20.25">
      <c r="E121" s="79"/>
    </row>
    <row r="122" spans="5:5" s="68" customFormat="1" ht="20.25">
      <c r="E122" s="79"/>
    </row>
    <row r="123" spans="5:5" s="68" customFormat="1" ht="20.25">
      <c r="E123" s="79"/>
    </row>
    <row r="124" spans="5:5" s="68" customFormat="1" ht="20.25">
      <c r="E124" s="79"/>
    </row>
    <row r="125" spans="5:5" s="68" customFormat="1" ht="20.25">
      <c r="E125" s="79"/>
    </row>
    <row r="126" spans="5:5" s="68" customFormat="1" ht="20.25">
      <c r="E126" s="79"/>
    </row>
    <row r="127" spans="5:5" s="68" customFormat="1" ht="20.25">
      <c r="E127" s="79"/>
    </row>
    <row r="128" spans="5:5" s="68" customFormat="1" ht="20.25">
      <c r="E128" s="79"/>
    </row>
    <row r="129" spans="5:5" s="68" customFormat="1" ht="20.25">
      <c r="E129" s="79"/>
    </row>
    <row r="130" spans="5:5" s="68" customFormat="1" ht="20.25">
      <c r="E130" s="79"/>
    </row>
    <row r="131" spans="5:5" s="68" customFormat="1" ht="20.25">
      <c r="E131" s="79"/>
    </row>
    <row r="132" spans="5:5" s="68" customFormat="1" ht="20.25">
      <c r="E132" s="79"/>
    </row>
    <row r="133" spans="5:5" s="68" customFormat="1" ht="20.25">
      <c r="E133" s="79"/>
    </row>
    <row r="134" spans="5:5" s="68" customFormat="1" ht="20.25">
      <c r="E134" s="79"/>
    </row>
    <row r="135" spans="5:5" s="68" customFormat="1" ht="20.25">
      <c r="E135" s="79"/>
    </row>
    <row r="136" spans="5:5" s="68" customFormat="1" ht="20.25">
      <c r="E136" s="79"/>
    </row>
    <row r="137" spans="5:5" s="68" customFormat="1" ht="20.25">
      <c r="E137" s="79"/>
    </row>
    <row r="138" spans="5:5" s="68" customFormat="1" ht="20.25">
      <c r="E138" s="79"/>
    </row>
    <row r="139" spans="5:5" s="68" customFormat="1" ht="20.25">
      <c r="E139" s="79"/>
    </row>
    <row r="140" spans="5:5" s="68" customFormat="1" ht="20.25">
      <c r="E140" s="79"/>
    </row>
    <row r="141" spans="5:5" s="68" customFormat="1" ht="20.25">
      <c r="E141" s="79"/>
    </row>
    <row r="142" spans="5:5" s="68" customFormat="1" ht="20.25">
      <c r="E142" s="79"/>
    </row>
    <row r="143" spans="5:5" s="68" customFormat="1" ht="20.25">
      <c r="E143" s="79"/>
    </row>
    <row r="144" spans="5:5" s="68" customFormat="1" ht="20.25">
      <c r="E144" s="79"/>
    </row>
    <row r="145" spans="5:5" s="68" customFormat="1" ht="20.25">
      <c r="E145" s="79"/>
    </row>
    <row r="146" spans="5:5" s="68" customFormat="1" ht="20.25">
      <c r="E146" s="79"/>
    </row>
    <row r="147" spans="5:5" s="68" customFormat="1" ht="20.25">
      <c r="E147" s="79"/>
    </row>
    <row r="148" spans="5:5" s="68" customFormat="1" ht="20.25">
      <c r="E148" s="79"/>
    </row>
    <row r="149" spans="5:5" s="68" customFormat="1" ht="20.25">
      <c r="E149" s="79"/>
    </row>
    <row r="150" spans="5:5" s="68" customFormat="1" ht="20.25">
      <c r="E150" s="79"/>
    </row>
    <row r="151" spans="5:5" s="68" customFormat="1" ht="20.25">
      <c r="E151" s="79"/>
    </row>
    <row r="152" spans="5:5" s="68" customFormat="1" ht="20.25">
      <c r="E152" s="79"/>
    </row>
    <row r="153" spans="5:5" s="68" customFormat="1" ht="20.25">
      <c r="E153" s="79"/>
    </row>
    <row r="154" spans="5:5" s="68" customFormat="1" ht="20.25">
      <c r="E154" s="79"/>
    </row>
    <row r="155" spans="5:5" s="68" customFormat="1" ht="20.25">
      <c r="E155" s="79"/>
    </row>
    <row r="156" spans="5:5" s="68" customFormat="1" ht="20.25">
      <c r="E156" s="79"/>
    </row>
    <row r="157" spans="5:5" s="68" customFormat="1" ht="20.25">
      <c r="E157" s="79"/>
    </row>
    <row r="158" spans="5:5" s="68" customFormat="1" ht="20.25">
      <c r="E158" s="79"/>
    </row>
    <row r="159" spans="5:5" s="68" customFormat="1" ht="20.25">
      <c r="E159" s="79"/>
    </row>
    <row r="160" spans="5:5" s="68" customFormat="1" ht="20.25">
      <c r="E160" s="79"/>
    </row>
    <row r="161" spans="5:5" s="68" customFormat="1" ht="20.25">
      <c r="E161" s="79"/>
    </row>
    <row r="162" spans="5:5" s="68" customFormat="1" ht="20.25">
      <c r="E162" s="79"/>
    </row>
    <row r="163" spans="5:5" s="68" customFormat="1" ht="20.25">
      <c r="E163" s="79"/>
    </row>
    <row r="164" spans="5:5" s="68" customFormat="1" ht="20.25">
      <c r="E164" s="79"/>
    </row>
    <row r="165" spans="5:5" s="68" customFormat="1" ht="20.25">
      <c r="E165" s="79"/>
    </row>
    <row r="166" spans="5:5" s="68" customFormat="1" ht="20.25">
      <c r="E166" s="79"/>
    </row>
    <row r="167" spans="5:5" s="68" customFormat="1" ht="20.25">
      <c r="E167" s="79"/>
    </row>
    <row r="168" spans="5:5" s="68" customFormat="1" ht="20.25">
      <c r="E168" s="79"/>
    </row>
    <row r="169" spans="5:5" s="68" customFormat="1" ht="20.25">
      <c r="E169" s="79"/>
    </row>
    <row r="170" spans="5:5" s="68" customFormat="1" ht="20.25">
      <c r="E170" s="79"/>
    </row>
    <row r="171" spans="5:5" s="68" customFormat="1" ht="20.25">
      <c r="E171" s="79"/>
    </row>
    <row r="172" spans="5:5" s="68" customFormat="1" ht="20.25">
      <c r="E172" s="79"/>
    </row>
    <row r="173" spans="5:5" s="68" customFormat="1" ht="20.25">
      <c r="E173" s="79"/>
    </row>
    <row r="174" spans="5:5" s="68" customFormat="1" ht="20.25">
      <c r="E174" s="79"/>
    </row>
    <row r="175" spans="5:5" s="68" customFormat="1" ht="20.25">
      <c r="E175" s="79"/>
    </row>
    <row r="176" spans="5:5" s="68" customFormat="1" ht="20.25">
      <c r="E176" s="79"/>
    </row>
    <row r="177" spans="5:5" s="68" customFormat="1" ht="20.25">
      <c r="E177" s="79"/>
    </row>
    <row r="178" spans="5:5" s="68" customFormat="1" ht="20.25">
      <c r="E178" s="79"/>
    </row>
    <row r="179" spans="5:5" s="68" customFormat="1" ht="20.25">
      <c r="E179" s="79"/>
    </row>
    <row r="180" spans="5:5" s="68" customFormat="1" ht="20.25">
      <c r="E180" s="79"/>
    </row>
    <row r="181" spans="5:5" s="68" customFormat="1" ht="20.25">
      <c r="E181" s="79"/>
    </row>
    <row r="182" spans="5:5" s="68" customFormat="1" ht="20.25">
      <c r="E182" s="79"/>
    </row>
    <row r="183" spans="5:5" s="68" customFormat="1" ht="20.25">
      <c r="E183" s="79"/>
    </row>
    <row r="184" spans="5:5" s="68" customFormat="1" ht="20.25">
      <c r="E184" s="79"/>
    </row>
    <row r="185" spans="5:5" s="68" customFormat="1" ht="20.25">
      <c r="E185" s="79"/>
    </row>
    <row r="186" spans="5:5" s="68" customFormat="1" ht="20.25">
      <c r="E186" s="79"/>
    </row>
    <row r="187" spans="5:5" s="68" customFormat="1" ht="20.25">
      <c r="E187" s="79"/>
    </row>
    <row r="188" spans="5:5" s="68" customFormat="1" ht="20.25">
      <c r="E188" s="79"/>
    </row>
    <row r="189" spans="5:5" s="68" customFormat="1" ht="20.25">
      <c r="E189" s="79"/>
    </row>
    <row r="190" spans="5:5" s="68" customFormat="1" ht="20.25">
      <c r="E190" s="79"/>
    </row>
    <row r="191" spans="5:5" s="68" customFormat="1" ht="20.25">
      <c r="E191" s="79"/>
    </row>
    <row r="192" spans="5:5" s="68" customFormat="1" ht="20.25">
      <c r="E192" s="79"/>
    </row>
    <row r="193" spans="5:5" s="68" customFormat="1" ht="20.25">
      <c r="E193" s="79"/>
    </row>
    <row r="194" spans="5:5" s="68" customFormat="1" ht="20.25">
      <c r="E194" s="79"/>
    </row>
    <row r="195" spans="5:5" s="68" customFormat="1" ht="20.25">
      <c r="E195" s="79"/>
    </row>
    <row r="196" spans="5:5" s="68" customFormat="1" ht="20.25">
      <c r="E196" s="79"/>
    </row>
    <row r="197" spans="5:5" s="68" customFormat="1" ht="20.25">
      <c r="E197" s="79"/>
    </row>
    <row r="198" spans="5:5" s="68" customFormat="1" ht="20.25">
      <c r="E198" s="79"/>
    </row>
    <row r="199" spans="5:5" s="2" customFormat="1">
      <c r="E199" s="40"/>
    </row>
    <row r="200" spans="5:5" s="2" customFormat="1">
      <c r="E200" s="40"/>
    </row>
    <row r="201" spans="5:5" s="2" customFormat="1">
      <c r="E201" s="40"/>
    </row>
    <row r="202" spans="5:5" s="2" customFormat="1">
      <c r="E202" s="40"/>
    </row>
    <row r="203" spans="5:5" s="2" customFormat="1">
      <c r="E203" s="40"/>
    </row>
    <row r="204" spans="5:5" s="2" customFormat="1">
      <c r="E204" s="40"/>
    </row>
    <row r="205" spans="5:5" s="2" customFormat="1">
      <c r="E205" s="40"/>
    </row>
    <row r="206" spans="5:5" s="2" customFormat="1">
      <c r="E206" s="40"/>
    </row>
    <row r="207" spans="5:5" s="2" customFormat="1">
      <c r="E207" s="40"/>
    </row>
    <row r="208" spans="5:5" s="2" customFormat="1">
      <c r="E208" s="40"/>
    </row>
    <row r="209" spans="5:5" s="2" customFormat="1">
      <c r="E209" s="40"/>
    </row>
    <row r="210" spans="5:5" s="2" customFormat="1">
      <c r="E210" s="40"/>
    </row>
    <row r="211" spans="5:5" s="2" customFormat="1">
      <c r="E211" s="40"/>
    </row>
    <row r="212" spans="5:5" s="2" customFormat="1">
      <c r="E212" s="40"/>
    </row>
    <row r="213" spans="5:5" s="2" customFormat="1">
      <c r="E213" s="40"/>
    </row>
    <row r="214" spans="5:5" s="2" customFormat="1">
      <c r="E214" s="40"/>
    </row>
    <row r="215" spans="5:5" s="2" customFormat="1">
      <c r="E215" s="40"/>
    </row>
    <row r="216" spans="5:5" s="2" customFormat="1">
      <c r="E216" s="40"/>
    </row>
    <row r="217" spans="5:5" s="2" customFormat="1">
      <c r="E217" s="40"/>
    </row>
    <row r="218" spans="5:5" s="2" customFormat="1">
      <c r="E218" s="40"/>
    </row>
    <row r="219" spans="5:5" s="2" customFormat="1">
      <c r="E219" s="40"/>
    </row>
    <row r="220" spans="5:5" s="2" customFormat="1">
      <c r="E220" s="40"/>
    </row>
    <row r="221" spans="5:5" s="2" customFormat="1">
      <c r="E221" s="40"/>
    </row>
    <row r="222" spans="5:5" s="2" customFormat="1">
      <c r="E222" s="40"/>
    </row>
    <row r="223" spans="5:5" s="2" customFormat="1">
      <c r="E223" s="40"/>
    </row>
    <row r="224" spans="5:5" s="2" customFormat="1">
      <c r="E224" s="40"/>
    </row>
    <row r="225" spans="5:5" s="2" customFormat="1">
      <c r="E225" s="40"/>
    </row>
    <row r="226" spans="5:5" s="2" customFormat="1">
      <c r="E226" s="40"/>
    </row>
    <row r="227" spans="5:5" s="2" customFormat="1">
      <c r="E227" s="40"/>
    </row>
    <row r="228" spans="5:5" s="2" customFormat="1">
      <c r="E228" s="40"/>
    </row>
    <row r="229" spans="5:5" s="2" customFormat="1">
      <c r="E229" s="40"/>
    </row>
    <row r="230" spans="5:5" s="2" customFormat="1">
      <c r="E230" s="40"/>
    </row>
    <row r="231" spans="5:5" s="2" customFormat="1">
      <c r="E231" s="40"/>
    </row>
    <row r="232" spans="5:5" s="2" customFormat="1">
      <c r="E232" s="40"/>
    </row>
    <row r="233" spans="5:5" s="2" customFormat="1">
      <c r="E233" s="40"/>
    </row>
    <row r="234" spans="5:5" s="2" customFormat="1">
      <c r="E234" s="40"/>
    </row>
    <row r="235" spans="5:5" s="2" customFormat="1">
      <c r="E235" s="40"/>
    </row>
    <row r="236" spans="5:5" s="2" customFormat="1">
      <c r="E236" s="40"/>
    </row>
    <row r="237" spans="5:5" s="2" customFormat="1">
      <c r="E237" s="40"/>
    </row>
    <row r="238" spans="5:5" s="2" customFormat="1">
      <c r="E238" s="40"/>
    </row>
    <row r="239" spans="5:5" s="2" customFormat="1">
      <c r="E239" s="40"/>
    </row>
    <row r="240" spans="5:5" s="2" customFormat="1">
      <c r="E240" s="40"/>
    </row>
    <row r="241" spans="5:5" s="2" customFormat="1">
      <c r="E241" s="40"/>
    </row>
    <row r="242" spans="5:5" s="2" customFormat="1">
      <c r="E242" s="40"/>
    </row>
    <row r="243" spans="5:5" s="2" customFormat="1">
      <c r="E243" s="40"/>
    </row>
    <row r="244" spans="5:5" s="2" customFormat="1">
      <c r="E244" s="40"/>
    </row>
    <row r="245" spans="5:5" s="2" customFormat="1">
      <c r="E245" s="40"/>
    </row>
    <row r="246" spans="5:5" s="2" customFormat="1">
      <c r="E246" s="40"/>
    </row>
    <row r="247" spans="5:5" s="2" customFormat="1">
      <c r="E247" s="40"/>
    </row>
    <row r="248" spans="5:5" s="2" customFormat="1">
      <c r="E248" s="40"/>
    </row>
    <row r="249" spans="5:5" s="2" customFormat="1">
      <c r="E249" s="40"/>
    </row>
    <row r="250" spans="5:5" s="2" customFormat="1">
      <c r="E250" s="40"/>
    </row>
    <row r="251" spans="5:5" s="2" customFormat="1">
      <c r="E251" s="40"/>
    </row>
    <row r="252" spans="5:5" s="2" customFormat="1">
      <c r="E252" s="40"/>
    </row>
    <row r="253" spans="5:5" s="2" customFormat="1">
      <c r="E253" s="40"/>
    </row>
    <row r="254" spans="5:5" s="2" customFormat="1">
      <c r="E254" s="40"/>
    </row>
    <row r="255" spans="5:5" s="2" customFormat="1">
      <c r="E255" s="40"/>
    </row>
    <row r="256" spans="5:5" s="2" customFormat="1">
      <c r="E256" s="40"/>
    </row>
    <row r="257" spans="5:5" s="2" customFormat="1">
      <c r="E257" s="40"/>
    </row>
    <row r="258" spans="5:5" s="2" customFormat="1">
      <c r="E258" s="40"/>
    </row>
    <row r="259" spans="5:5" s="2" customFormat="1">
      <c r="E259" s="40"/>
    </row>
    <row r="260" spans="5:5" s="2" customFormat="1">
      <c r="E260" s="40"/>
    </row>
    <row r="261" spans="5:5" s="2" customFormat="1">
      <c r="E261" s="40"/>
    </row>
    <row r="262" spans="5:5" s="2" customFormat="1">
      <c r="E262" s="40"/>
    </row>
    <row r="263" spans="5:5" s="2" customFormat="1">
      <c r="E263" s="40"/>
    </row>
    <row r="264" spans="5:5" s="2" customFormat="1">
      <c r="E264" s="40"/>
    </row>
    <row r="265" spans="5:5" s="2" customFormat="1">
      <c r="E265" s="40"/>
    </row>
    <row r="266" spans="5:5" s="2" customFormat="1">
      <c r="E266" s="40"/>
    </row>
    <row r="267" spans="5:5" s="2" customFormat="1">
      <c r="E267" s="40"/>
    </row>
    <row r="268" spans="5:5" s="2" customFormat="1">
      <c r="E268" s="40"/>
    </row>
    <row r="269" spans="5:5" s="2" customFormat="1">
      <c r="E269" s="40"/>
    </row>
    <row r="270" spans="5:5" s="2" customFormat="1">
      <c r="E270" s="40"/>
    </row>
    <row r="271" spans="5:5" s="2" customFormat="1">
      <c r="E271" s="40"/>
    </row>
    <row r="272" spans="5:5" s="2" customFormat="1">
      <c r="E272" s="40"/>
    </row>
    <row r="273" spans="5:5" s="2" customFormat="1">
      <c r="E273" s="40"/>
    </row>
    <row r="274" spans="5:5" s="2" customFormat="1">
      <c r="E274" s="40"/>
    </row>
    <row r="275" spans="5:5" s="2" customFormat="1">
      <c r="E275" s="40"/>
    </row>
    <row r="276" spans="5:5" s="2" customFormat="1">
      <c r="E276" s="40"/>
    </row>
    <row r="277" spans="5:5" s="2" customFormat="1">
      <c r="E277" s="40"/>
    </row>
    <row r="278" spans="5:5" s="2" customFormat="1">
      <c r="E278" s="40"/>
    </row>
    <row r="279" spans="5:5" s="2" customFormat="1">
      <c r="E279" s="40"/>
    </row>
    <row r="280" spans="5:5" s="2" customFormat="1">
      <c r="E280" s="40"/>
    </row>
    <row r="281" spans="5:5" s="2" customFormat="1">
      <c r="E281" s="40"/>
    </row>
    <row r="282" spans="5:5" s="2" customFormat="1">
      <c r="E282" s="40"/>
    </row>
    <row r="283" spans="5:5" s="2" customFormat="1">
      <c r="E283" s="40"/>
    </row>
    <row r="284" spans="5:5" s="2" customFormat="1">
      <c r="E284" s="40"/>
    </row>
    <row r="285" spans="5:5" s="2" customFormat="1">
      <c r="E285" s="40"/>
    </row>
    <row r="286" spans="5:5" s="2" customFormat="1">
      <c r="E286" s="40"/>
    </row>
    <row r="287" spans="5:5" s="2" customFormat="1">
      <c r="E287" s="40"/>
    </row>
    <row r="288" spans="5:5" s="2" customFormat="1">
      <c r="E288" s="40"/>
    </row>
    <row r="289" spans="5:5" s="2" customFormat="1">
      <c r="E289" s="40"/>
    </row>
    <row r="290" spans="5:5" s="2" customFormat="1">
      <c r="E290" s="40"/>
    </row>
    <row r="291" spans="5:5" s="2" customFormat="1">
      <c r="E291" s="40"/>
    </row>
    <row r="292" spans="5:5" s="2" customFormat="1">
      <c r="E292" s="40"/>
    </row>
    <row r="293" spans="5:5" s="2" customFormat="1">
      <c r="E293" s="40"/>
    </row>
    <row r="294" spans="5:5" s="2" customFormat="1">
      <c r="E294" s="40"/>
    </row>
    <row r="295" spans="5:5" s="2" customFormat="1">
      <c r="E295" s="40"/>
    </row>
    <row r="296" spans="5:5" s="2" customFormat="1">
      <c r="E296" s="40"/>
    </row>
    <row r="297" spans="5:5" s="2" customFormat="1">
      <c r="E297" s="40"/>
    </row>
    <row r="298" spans="5:5" s="2" customFormat="1">
      <c r="E298" s="40"/>
    </row>
    <row r="299" spans="5:5" s="2" customFormat="1">
      <c r="E299" s="40"/>
    </row>
    <row r="300" spans="5:5" s="2" customFormat="1">
      <c r="E300" s="40"/>
    </row>
    <row r="301" spans="5:5" s="2" customFormat="1">
      <c r="E301" s="40"/>
    </row>
    <row r="302" spans="5:5" s="2" customFormat="1">
      <c r="E302" s="40"/>
    </row>
    <row r="303" spans="5:5" s="2" customFormat="1">
      <c r="E303" s="40"/>
    </row>
    <row r="304" spans="5:5" s="2" customFormat="1">
      <c r="E304" s="40"/>
    </row>
    <row r="305" spans="5:5" s="2" customFormat="1">
      <c r="E305" s="40"/>
    </row>
    <row r="306" spans="5:5" s="2" customFormat="1">
      <c r="E306" s="40"/>
    </row>
    <row r="307" spans="5:5" s="2" customFormat="1">
      <c r="E307" s="40"/>
    </row>
    <row r="308" spans="5:5" s="2" customFormat="1">
      <c r="E308" s="40"/>
    </row>
    <row r="309" spans="5:5" s="2" customFormat="1">
      <c r="E309" s="40"/>
    </row>
    <row r="310" spans="5:5" s="2" customFormat="1">
      <c r="E310" s="40"/>
    </row>
    <row r="311" spans="5:5" s="2" customFormat="1">
      <c r="E311" s="40"/>
    </row>
    <row r="312" spans="5:5" s="2" customFormat="1">
      <c r="E312" s="40"/>
    </row>
    <row r="313" spans="5:5" s="2" customFormat="1">
      <c r="E313" s="40"/>
    </row>
    <row r="314" spans="5:5" s="2" customFormat="1">
      <c r="E314" s="40"/>
    </row>
    <row r="315" spans="5:5" s="2" customFormat="1">
      <c r="E315" s="40"/>
    </row>
    <row r="316" spans="5:5" s="2" customFormat="1">
      <c r="E316" s="40"/>
    </row>
    <row r="317" spans="5:5" s="2" customFormat="1">
      <c r="E317" s="40"/>
    </row>
    <row r="318" spans="5:5" s="2" customFormat="1">
      <c r="E318" s="40"/>
    </row>
    <row r="319" spans="5:5" s="2" customFormat="1">
      <c r="E319" s="40"/>
    </row>
    <row r="320" spans="5:5" s="2" customFormat="1">
      <c r="E320" s="40"/>
    </row>
    <row r="321" spans="5:5" s="2" customFormat="1">
      <c r="E321" s="40"/>
    </row>
    <row r="322" spans="5:5" s="2" customFormat="1">
      <c r="E322" s="40"/>
    </row>
    <row r="323" spans="5:5" s="2" customFormat="1">
      <c r="E323" s="40"/>
    </row>
    <row r="324" spans="5:5" s="2" customFormat="1">
      <c r="E324" s="40"/>
    </row>
    <row r="325" spans="5:5" s="2" customFormat="1">
      <c r="E325" s="40"/>
    </row>
    <row r="326" spans="5:5" s="2" customFormat="1">
      <c r="E326" s="40"/>
    </row>
    <row r="327" spans="5:5" s="2" customFormat="1">
      <c r="E327" s="40"/>
    </row>
    <row r="328" spans="5:5" s="2" customFormat="1">
      <c r="E328" s="40"/>
    </row>
    <row r="329" spans="5:5" s="2" customFormat="1">
      <c r="E329" s="40"/>
    </row>
    <row r="330" spans="5:5" s="2" customFormat="1">
      <c r="E330" s="40"/>
    </row>
    <row r="331" spans="5:5" s="2" customFormat="1">
      <c r="E331" s="40"/>
    </row>
    <row r="332" spans="5:5" s="2" customFormat="1">
      <c r="E332" s="40"/>
    </row>
    <row r="333" spans="5:5" s="2" customFormat="1">
      <c r="E333" s="40"/>
    </row>
    <row r="334" spans="5:5" s="2" customFormat="1">
      <c r="E334" s="40"/>
    </row>
    <row r="335" spans="5:5" s="2" customFormat="1">
      <c r="E335" s="40"/>
    </row>
    <row r="336" spans="5:5" s="2" customFormat="1">
      <c r="E336" s="40"/>
    </row>
    <row r="337" spans="5:5" s="2" customFormat="1">
      <c r="E337" s="40"/>
    </row>
    <row r="338" spans="5:5" s="2" customFormat="1">
      <c r="E338" s="40"/>
    </row>
    <row r="339" spans="5:5" s="2" customFormat="1">
      <c r="E339" s="40"/>
    </row>
    <row r="340" spans="5:5" s="2" customFormat="1">
      <c r="E340" s="40"/>
    </row>
    <row r="341" spans="5:5" s="2" customFormat="1">
      <c r="E341" s="40"/>
    </row>
    <row r="342" spans="5:5" s="2" customFormat="1">
      <c r="E342" s="40"/>
    </row>
    <row r="343" spans="5:5" s="2" customFormat="1">
      <c r="E343" s="40"/>
    </row>
    <row r="344" spans="5:5" s="2" customFormat="1">
      <c r="E344" s="40"/>
    </row>
    <row r="345" spans="5:5" s="2" customFormat="1">
      <c r="E345" s="40"/>
    </row>
    <row r="346" spans="5:5" s="2" customFormat="1">
      <c r="E346" s="40"/>
    </row>
    <row r="347" spans="5:5" s="2" customFormat="1">
      <c r="E347" s="40"/>
    </row>
    <row r="348" spans="5:5" s="2" customFormat="1">
      <c r="E348" s="40"/>
    </row>
    <row r="349" spans="5:5" s="2" customFormat="1">
      <c r="E349" s="40"/>
    </row>
    <row r="350" spans="5:5" s="2" customFormat="1">
      <c r="E350" s="40"/>
    </row>
    <row r="351" spans="5:5" s="2" customFormat="1">
      <c r="E351" s="40"/>
    </row>
    <row r="352" spans="5:5" s="2" customFormat="1">
      <c r="E352" s="40"/>
    </row>
    <row r="353" spans="5:5" s="2" customFormat="1">
      <c r="E353" s="40"/>
    </row>
    <row r="354" spans="5:5" s="2" customFormat="1">
      <c r="E354" s="40"/>
    </row>
    <row r="355" spans="5:5" s="2" customFormat="1">
      <c r="E355" s="40"/>
    </row>
    <row r="356" spans="5:5" s="2" customFormat="1">
      <c r="E356" s="40"/>
    </row>
    <row r="357" spans="5:5" s="2" customFormat="1">
      <c r="E357" s="40"/>
    </row>
    <row r="358" spans="5:5" s="2" customFormat="1">
      <c r="E358" s="40"/>
    </row>
    <row r="359" spans="5:5" s="2" customFormat="1">
      <c r="E359" s="40"/>
    </row>
    <row r="360" spans="5:5" s="2" customFormat="1">
      <c r="E360" s="40"/>
    </row>
    <row r="361" spans="5:5" s="2" customFormat="1">
      <c r="E361" s="40"/>
    </row>
    <row r="362" spans="5:5" s="2" customFormat="1">
      <c r="E362" s="40"/>
    </row>
    <row r="363" spans="5:5" s="2" customFormat="1">
      <c r="E363" s="40"/>
    </row>
    <row r="364" spans="5:5" s="2" customFormat="1">
      <c r="E364" s="40"/>
    </row>
    <row r="365" spans="5:5" s="2" customFormat="1">
      <c r="E365" s="40"/>
    </row>
    <row r="366" spans="5:5" s="2" customFormat="1">
      <c r="E366" s="40"/>
    </row>
    <row r="367" spans="5:5" s="2" customFormat="1">
      <c r="E367" s="40"/>
    </row>
    <row r="368" spans="5:5" s="2" customFormat="1">
      <c r="E368" s="40"/>
    </row>
    <row r="369" spans="5:5" s="2" customFormat="1">
      <c r="E369" s="40"/>
    </row>
    <row r="370" spans="5:5" s="2" customFormat="1">
      <c r="E370" s="40"/>
    </row>
    <row r="371" spans="5:5" s="2" customFormat="1">
      <c r="E371" s="40"/>
    </row>
    <row r="372" spans="5:5" s="2" customFormat="1">
      <c r="E372" s="40"/>
    </row>
    <row r="373" spans="5:5" s="2" customFormat="1">
      <c r="E373" s="40"/>
    </row>
    <row r="374" spans="5:5" s="2" customFormat="1">
      <c r="E374" s="40"/>
    </row>
    <row r="375" spans="5:5" s="2" customFormat="1">
      <c r="E375" s="40"/>
    </row>
    <row r="376" spans="5:5" s="2" customFormat="1">
      <c r="E376" s="40"/>
    </row>
    <row r="377" spans="5:5" s="2" customFormat="1">
      <c r="E377" s="40"/>
    </row>
    <row r="378" spans="5:5" s="2" customFormat="1">
      <c r="E378" s="40"/>
    </row>
    <row r="379" spans="5:5" s="2" customFormat="1">
      <c r="E379" s="40"/>
    </row>
    <row r="380" spans="5:5" s="2" customFormat="1">
      <c r="E380" s="40"/>
    </row>
    <row r="381" spans="5:5" s="2" customFormat="1">
      <c r="E381" s="40"/>
    </row>
    <row r="382" spans="5:5" s="2" customFormat="1">
      <c r="E382" s="40"/>
    </row>
    <row r="383" spans="5:5" s="2" customFormat="1">
      <c r="E383" s="40"/>
    </row>
    <row r="384" spans="5:5" s="2" customFormat="1">
      <c r="E384" s="40"/>
    </row>
    <row r="385" spans="5:5" s="2" customFormat="1">
      <c r="E385" s="40"/>
    </row>
    <row r="386" spans="5:5" s="2" customFormat="1">
      <c r="E386" s="40"/>
    </row>
    <row r="387" spans="5:5" s="2" customFormat="1">
      <c r="E387" s="40"/>
    </row>
    <row r="388" spans="5:5" s="2" customFormat="1">
      <c r="E388" s="40"/>
    </row>
    <row r="389" spans="5:5" s="2" customFormat="1">
      <c r="E389" s="40"/>
    </row>
    <row r="390" spans="5:5" s="2" customFormat="1">
      <c r="E390" s="40"/>
    </row>
    <row r="391" spans="5:5" s="2" customFormat="1">
      <c r="E391" s="40"/>
    </row>
    <row r="392" spans="5:5" s="2" customFormat="1">
      <c r="E392" s="40"/>
    </row>
    <row r="393" spans="5:5" s="2" customFormat="1">
      <c r="E393" s="40"/>
    </row>
    <row r="394" spans="5:5" s="2" customFormat="1">
      <c r="E394" s="40"/>
    </row>
    <row r="395" spans="5:5" s="2" customFormat="1">
      <c r="E395" s="40"/>
    </row>
    <row r="396" spans="5:5" s="2" customFormat="1">
      <c r="E396" s="40"/>
    </row>
    <row r="397" spans="5:5" s="2" customFormat="1">
      <c r="E397" s="40"/>
    </row>
    <row r="398" spans="5:5" s="2" customFormat="1">
      <c r="E398" s="40"/>
    </row>
    <row r="399" spans="5:5" s="2" customFormat="1">
      <c r="E399" s="40"/>
    </row>
    <row r="400" spans="5:5" s="2" customFormat="1">
      <c r="E400" s="40"/>
    </row>
    <row r="401" spans="5:5" s="2" customFormat="1">
      <c r="E401" s="40"/>
    </row>
    <row r="402" spans="5:5" s="2" customFormat="1">
      <c r="E402" s="40"/>
    </row>
    <row r="403" spans="5:5" s="2" customFormat="1">
      <c r="E403" s="40"/>
    </row>
    <row r="404" spans="5:5" s="2" customFormat="1">
      <c r="E404" s="40"/>
    </row>
    <row r="405" spans="5:5" s="2" customFormat="1">
      <c r="E405" s="40"/>
    </row>
    <row r="406" spans="5:5" s="2" customFormat="1">
      <c r="E406" s="40"/>
    </row>
    <row r="407" spans="5:5" s="2" customFormat="1">
      <c r="E407" s="40"/>
    </row>
    <row r="408" spans="5:5" s="2" customFormat="1">
      <c r="E408" s="40"/>
    </row>
    <row r="409" spans="5:5" s="2" customFormat="1">
      <c r="E409" s="40"/>
    </row>
    <row r="410" spans="5:5" s="2" customFormat="1">
      <c r="E410" s="40"/>
    </row>
    <row r="411" spans="5:5" s="2" customFormat="1">
      <c r="E411" s="40"/>
    </row>
    <row r="412" spans="5:5" s="2" customFormat="1">
      <c r="E412" s="40"/>
    </row>
    <row r="413" spans="5:5" s="2" customFormat="1">
      <c r="E413" s="40"/>
    </row>
    <row r="414" spans="5:5" s="2" customFormat="1">
      <c r="E414" s="40"/>
    </row>
    <row r="415" spans="5:5" s="2" customFormat="1">
      <c r="E415" s="40"/>
    </row>
    <row r="416" spans="5:5" s="2" customFormat="1">
      <c r="E416" s="40"/>
    </row>
    <row r="417" spans="5:5" s="2" customFormat="1">
      <c r="E417" s="40"/>
    </row>
    <row r="418" spans="5:5" s="2" customFormat="1">
      <c r="E418" s="40"/>
    </row>
    <row r="419" spans="5:5" s="2" customFormat="1">
      <c r="E419" s="40"/>
    </row>
    <row r="420" spans="5:5" s="2" customFormat="1">
      <c r="E420" s="40"/>
    </row>
    <row r="421" spans="5:5" s="2" customFormat="1">
      <c r="E421" s="40"/>
    </row>
    <row r="422" spans="5:5" s="2" customFormat="1">
      <c r="E422" s="40"/>
    </row>
    <row r="423" spans="5:5" s="2" customFormat="1">
      <c r="E423" s="40"/>
    </row>
    <row r="424" spans="5:5" s="2" customFormat="1">
      <c r="E424" s="40"/>
    </row>
    <row r="425" spans="5:5" s="2" customFormat="1">
      <c r="E425" s="40"/>
    </row>
    <row r="426" spans="5:5" s="2" customFormat="1">
      <c r="E426" s="40"/>
    </row>
    <row r="427" spans="5:5" s="2" customFormat="1">
      <c r="E427" s="40"/>
    </row>
    <row r="428" spans="5:5" s="2" customFormat="1">
      <c r="E428" s="40"/>
    </row>
    <row r="429" spans="5:5" s="2" customFormat="1">
      <c r="E429" s="40"/>
    </row>
    <row r="430" spans="5:5" s="2" customFormat="1">
      <c r="E430" s="40"/>
    </row>
    <row r="431" spans="5:5" s="2" customFormat="1">
      <c r="E431" s="40"/>
    </row>
    <row r="432" spans="5:5" s="2" customFormat="1">
      <c r="E432" s="40"/>
    </row>
    <row r="433" spans="5:5" s="2" customFormat="1">
      <c r="E433" s="40"/>
    </row>
    <row r="434" spans="5:5" s="2" customFormat="1">
      <c r="E434" s="40"/>
    </row>
    <row r="435" spans="5:5" s="2" customFormat="1">
      <c r="E435" s="40"/>
    </row>
    <row r="436" spans="5:5" s="2" customFormat="1">
      <c r="E436" s="40"/>
    </row>
    <row r="437" spans="5:5" s="2" customFormat="1">
      <c r="E437" s="40"/>
    </row>
    <row r="438" spans="5:5" s="2" customFormat="1">
      <c r="E438" s="40"/>
    </row>
    <row r="439" spans="5:5" s="2" customFormat="1">
      <c r="E439" s="40"/>
    </row>
    <row r="440" spans="5:5" s="2" customFormat="1">
      <c r="E440" s="40"/>
    </row>
    <row r="441" spans="5:5" s="2" customFormat="1">
      <c r="E441" s="40"/>
    </row>
    <row r="442" spans="5:5" s="2" customFormat="1">
      <c r="E442" s="40"/>
    </row>
    <row r="443" spans="5:5" s="2" customFormat="1">
      <c r="E443" s="40"/>
    </row>
    <row r="444" spans="5:5" s="2" customFormat="1">
      <c r="E444" s="40"/>
    </row>
    <row r="445" spans="5:5" s="2" customFormat="1">
      <c r="E445" s="40"/>
    </row>
    <row r="446" spans="5:5" s="2" customFormat="1">
      <c r="E446" s="40"/>
    </row>
    <row r="447" spans="5:5" s="2" customFormat="1">
      <c r="E447" s="40"/>
    </row>
    <row r="448" spans="5:5" s="2" customFormat="1">
      <c r="E448" s="40"/>
    </row>
    <row r="449" spans="5:5" s="2" customFormat="1">
      <c r="E449" s="40"/>
    </row>
    <row r="450" spans="5:5" s="2" customFormat="1">
      <c r="E450" s="40"/>
    </row>
    <row r="451" spans="5:5" s="2" customFormat="1">
      <c r="E451" s="40"/>
    </row>
    <row r="452" spans="5:5" s="2" customFormat="1">
      <c r="E452" s="40"/>
    </row>
    <row r="453" spans="5:5" s="2" customFormat="1">
      <c r="E453" s="40"/>
    </row>
    <row r="454" spans="5:5" s="2" customFormat="1">
      <c r="E454" s="40"/>
    </row>
    <row r="455" spans="5:5" s="2" customFormat="1">
      <c r="E455" s="40"/>
    </row>
    <row r="456" spans="5:5" s="2" customFormat="1">
      <c r="E456" s="40"/>
    </row>
    <row r="457" spans="5:5" s="2" customFormat="1">
      <c r="E457" s="40"/>
    </row>
    <row r="458" spans="5:5" s="2" customFormat="1">
      <c r="E458" s="40"/>
    </row>
    <row r="459" spans="5:5" s="2" customFormat="1">
      <c r="E459" s="40"/>
    </row>
    <row r="460" spans="5:5" s="2" customFormat="1">
      <c r="E460" s="40"/>
    </row>
    <row r="461" spans="5:5" s="2" customFormat="1">
      <c r="E461" s="40"/>
    </row>
    <row r="462" spans="5:5" s="2" customFormat="1">
      <c r="E462" s="40"/>
    </row>
    <row r="463" spans="5:5" s="2" customFormat="1">
      <c r="E463" s="40"/>
    </row>
    <row r="464" spans="5:5" s="2" customFormat="1">
      <c r="E464" s="40"/>
    </row>
    <row r="465" spans="5:5" s="2" customFormat="1">
      <c r="E465" s="40"/>
    </row>
    <row r="466" spans="5:5" s="2" customFormat="1">
      <c r="E466" s="40"/>
    </row>
    <row r="467" spans="5:5" s="2" customFormat="1">
      <c r="E467" s="40"/>
    </row>
    <row r="468" spans="5:5" s="2" customFormat="1">
      <c r="E468" s="40"/>
    </row>
    <row r="469" spans="5:5" s="2" customFormat="1">
      <c r="E469" s="40"/>
    </row>
    <row r="470" spans="5:5" s="2" customFormat="1">
      <c r="E470" s="40"/>
    </row>
    <row r="471" spans="5:5" s="2" customFormat="1">
      <c r="E471" s="40"/>
    </row>
    <row r="472" spans="5:5" s="2" customFormat="1">
      <c r="E472" s="40"/>
    </row>
    <row r="473" spans="5:5" s="2" customFormat="1">
      <c r="E473" s="40"/>
    </row>
    <row r="474" spans="5:5" s="2" customFormat="1">
      <c r="E474" s="40"/>
    </row>
    <row r="475" spans="5:5" s="2" customFormat="1">
      <c r="E475" s="40"/>
    </row>
    <row r="476" spans="5:5" s="2" customFormat="1">
      <c r="E476" s="40"/>
    </row>
    <row r="477" spans="5:5" s="2" customFormat="1">
      <c r="E477" s="40"/>
    </row>
    <row r="478" spans="5:5" s="2" customFormat="1">
      <c r="E478" s="40"/>
    </row>
    <row r="479" spans="5:5" s="2" customFormat="1">
      <c r="E479" s="40"/>
    </row>
    <row r="480" spans="5:5" s="2" customFormat="1">
      <c r="E480" s="40"/>
    </row>
    <row r="481" spans="5:5" s="2" customFormat="1">
      <c r="E481" s="40"/>
    </row>
    <row r="482" spans="5:5" s="2" customFormat="1">
      <c r="E482" s="40"/>
    </row>
    <row r="483" spans="5:5" s="2" customFormat="1">
      <c r="E483" s="40"/>
    </row>
    <row r="484" spans="5:5" s="2" customFormat="1">
      <c r="E484" s="40"/>
    </row>
    <row r="485" spans="5:5" s="2" customFormat="1">
      <c r="E485" s="40"/>
    </row>
    <row r="486" spans="5:5" s="2" customFormat="1">
      <c r="E486" s="40"/>
    </row>
    <row r="487" spans="5:5" s="2" customFormat="1">
      <c r="E487" s="40"/>
    </row>
    <row r="488" spans="5:5" s="2" customFormat="1">
      <c r="E488" s="40"/>
    </row>
    <row r="489" spans="5:5" s="2" customFormat="1">
      <c r="E489" s="40"/>
    </row>
    <row r="490" spans="5:5" s="2" customFormat="1">
      <c r="E490" s="40"/>
    </row>
    <row r="491" spans="5:5" s="2" customFormat="1">
      <c r="E491" s="40"/>
    </row>
    <row r="492" spans="5:5" s="2" customFormat="1">
      <c r="E492" s="40"/>
    </row>
    <row r="493" spans="5:5" s="2" customFormat="1">
      <c r="E493" s="40"/>
    </row>
    <row r="494" spans="5:5" s="2" customFormat="1">
      <c r="E494" s="40"/>
    </row>
    <row r="495" spans="5:5" s="2" customFormat="1">
      <c r="E495" s="40"/>
    </row>
    <row r="496" spans="5:5" s="2" customFormat="1">
      <c r="E496" s="40"/>
    </row>
    <row r="497" spans="5:5" s="2" customFormat="1">
      <c r="E497" s="40"/>
    </row>
    <row r="498" spans="5:5" s="2" customFormat="1">
      <c r="E498" s="40"/>
    </row>
    <row r="499" spans="5:5" s="2" customFormat="1">
      <c r="E499" s="40"/>
    </row>
    <row r="500" spans="5:5" s="2" customFormat="1">
      <c r="E500" s="40"/>
    </row>
    <row r="501" spans="5:5" s="2" customFormat="1">
      <c r="E501" s="40"/>
    </row>
    <row r="502" spans="5:5" s="2" customFormat="1">
      <c r="E502" s="40"/>
    </row>
    <row r="503" spans="5:5" s="2" customFormat="1">
      <c r="E503" s="40"/>
    </row>
    <row r="504" spans="5:5" s="2" customFormat="1">
      <c r="E504" s="40"/>
    </row>
    <row r="505" spans="5:5" s="2" customFormat="1">
      <c r="E505" s="40"/>
    </row>
    <row r="506" spans="5:5" s="2" customFormat="1">
      <c r="E506" s="40"/>
    </row>
    <row r="507" spans="5:5" s="2" customFormat="1">
      <c r="E507" s="40"/>
    </row>
    <row r="508" spans="5:5" s="2" customFormat="1">
      <c r="E508" s="40"/>
    </row>
    <row r="509" spans="5:5" s="2" customFormat="1">
      <c r="E509" s="40"/>
    </row>
    <row r="510" spans="5:5" s="2" customFormat="1">
      <c r="E510" s="40"/>
    </row>
    <row r="511" spans="5:5" s="2" customFormat="1">
      <c r="E511" s="40"/>
    </row>
    <row r="512" spans="5:5" s="2" customFormat="1">
      <c r="E512" s="40"/>
    </row>
    <row r="513" spans="5:5" s="2" customFormat="1">
      <c r="E513" s="40"/>
    </row>
    <row r="514" spans="5:5" s="2" customFormat="1">
      <c r="E514" s="40"/>
    </row>
    <row r="515" spans="5:5" s="2" customFormat="1">
      <c r="E515" s="40"/>
    </row>
    <row r="516" spans="5:5" s="2" customFormat="1">
      <c r="E516" s="40"/>
    </row>
    <row r="517" spans="5:5" s="2" customFormat="1">
      <c r="E517" s="40"/>
    </row>
    <row r="518" spans="5:5" s="2" customFormat="1">
      <c r="E518" s="40"/>
    </row>
    <row r="519" spans="5:5" s="2" customFormat="1">
      <c r="E519" s="40"/>
    </row>
    <row r="520" spans="5:5" s="2" customFormat="1">
      <c r="E520" s="40"/>
    </row>
    <row r="521" spans="5:5" s="2" customFormat="1">
      <c r="E521" s="40"/>
    </row>
    <row r="522" spans="5:5" s="2" customFormat="1">
      <c r="E522" s="40"/>
    </row>
    <row r="523" spans="5:5" s="2" customFormat="1">
      <c r="E523" s="40"/>
    </row>
    <row r="524" spans="5:5" s="2" customFormat="1">
      <c r="E524" s="40"/>
    </row>
    <row r="525" spans="5:5" s="2" customFormat="1">
      <c r="E525" s="40"/>
    </row>
    <row r="526" spans="5:5" s="2" customFormat="1">
      <c r="E526" s="40"/>
    </row>
    <row r="527" spans="5:5" s="2" customFormat="1">
      <c r="E527" s="40"/>
    </row>
    <row r="528" spans="5:5" s="2" customFormat="1">
      <c r="E528" s="40"/>
    </row>
    <row r="529" spans="5:5" s="2" customFormat="1">
      <c r="E529" s="40"/>
    </row>
    <row r="530" spans="5:5" s="2" customFormat="1">
      <c r="E530" s="40"/>
    </row>
    <row r="531" spans="5:5" s="2" customFormat="1">
      <c r="E531" s="40"/>
    </row>
    <row r="532" spans="5:5" s="2" customFormat="1">
      <c r="E532" s="40"/>
    </row>
    <row r="533" spans="5:5" s="2" customFormat="1">
      <c r="E533" s="40"/>
    </row>
    <row r="534" spans="5:5" s="2" customFormat="1">
      <c r="E534" s="40"/>
    </row>
    <row r="535" spans="5:5" s="2" customFormat="1">
      <c r="E535" s="40"/>
    </row>
    <row r="536" spans="5:5" s="2" customFormat="1">
      <c r="E536" s="40"/>
    </row>
    <row r="537" spans="5:5" s="2" customFormat="1">
      <c r="E537" s="40"/>
    </row>
    <row r="538" spans="5:5" s="2" customFormat="1">
      <c r="E538" s="40"/>
    </row>
    <row r="539" spans="5:5" s="2" customFormat="1">
      <c r="E539" s="40"/>
    </row>
    <row r="540" spans="5:5" s="2" customFormat="1">
      <c r="E540" s="40"/>
    </row>
    <row r="541" spans="5:5" s="2" customFormat="1">
      <c r="E541" s="40"/>
    </row>
    <row r="542" spans="5:5" s="2" customFormat="1">
      <c r="E542" s="40"/>
    </row>
    <row r="543" spans="5:5" s="2" customFormat="1">
      <c r="E543" s="40"/>
    </row>
    <row r="544" spans="5:5" s="2" customFormat="1">
      <c r="E544" s="40"/>
    </row>
    <row r="545" spans="5:5" s="2" customFormat="1">
      <c r="E545" s="40"/>
    </row>
    <row r="546" spans="5:5" s="2" customFormat="1">
      <c r="E546" s="40"/>
    </row>
    <row r="547" spans="5:5" s="2" customFormat="1">
      <c r="E547" s="40"/>
    </row>
    <row r="548" spans="5:5" s="2" customFormat="1">
      <c r="E548" s="40"/>
    </row>
    <row r="549" spans="5:5" s="2" customFormat="1">
      <c r="E549" s="40"/>
    </row>
    <row r="550" spans="5:5" s="2" customFormat="1">
      <c r="E550" s="40"/>
    </row>
    <row r="551" spans="5:5" s="2" customFormat="1">
      <c r="E551" s="40"/>
    </row>
    <row r="552" spans="5:5" s="2" customFormat="1">
      <c r="E552" s="40"/>
    </row>
    <row r="553" spans="5:5" s="2" customFormat="1">
      <c r="E553" s="40"/>
    </row>
    <row r="554" spans="5:5" s="2" customFormat="1">
      <c r="E554" s="40"/>
    </row>
    <row r="555" spans="5:5" s="2" customFormat="1">
      <c r="E555" s="40"/>
    </row>
    <row r="556" spans="5:5" s="2" customFormat="1">
      <c r="E556" s="40"/>
    </row>
    <row r="557" spans="5:5" s="2" customFormat="1">
      <c r="E557" s="40"/>
    </row>
    <row r="558" spans="5:5" s="2" customFormat="1">
      <c r="E558" s="40"/>
    </row>
    <row r="559" spans="5:5" s="2" customFormat="1">
      <c r="E559" s="40"/>
    </row>
    <row r="560" spans="5:5" s="2" customFormat="1">
      <c r="E560" s="40"/>
    </row>
    <row r="561" spans="5:5" s="2" customFormat="1">
      <c r="E561" s="40"/>
    </row>
    <row r="562" spans="5:5" s="2" customFormat="1">
      <c r="E562" s="40"/>
    </row>
    <row r="563" spans="5:5" s="2" customFormat="1">
      <c r="E563" s="40"/>
    </row>
    <row r="564" spans="5:5" s="2" customFormat="1">
      <c r="E564" s="40"/>
    </row>
    <row r="565" spans="5:5" s="2" customFormat="1">
      <c r="E565" s="40"/>
    </row>
    <row r="566" spans="5:5" s="2" customFormat="1">
      <c r="E566" s="40"/>
    </row>
    <row r="567" spans="5:5" s="2" customFormat="1">
      <c r="E567" s="40"/>
    </row>
    <row r="568" spans="5:5" s="2" customFormat="1">
      <c r="E568" s="40"/>
    </row>
    <row r="569" spans="5:5" s="2" customFormat="1">
      <c r="E569" s="40"/>
    </row>
    <row r="570" spans="5:5" s="2" customFormat="1">
      <c r="E570" s="40"/>
    </row>
    <row r="571" spans="5:5" s="2" customFormat="1">
      <c r="E571" s="40"/>
    </row>
    <row r="572" spans="5:5" s="2" customFormat="1">
      <c r="E572" s="40"/>
    </row>
    <row r="573" spans="5:5" s="2" customFormat="1">
      <c r="E573" s="40"/>
    </row>
    <row r="574" spans="5:5" s="2" customFormat="1">
      <c r="E574" s="40"/>
    </row>
    <row r="575" spans="5:5" s="2" customFormat="1">
      <c r="E575" s="40"/>
    </row>
    <row r="576" spans="5:5" s="2" customFormat="1">
      <c r="E576" s="40"/>
    </row>
    <row r="577" spans="5:5" s="2" customFormat="1">
      <c r="E577" s="40"/>
    </row>
    <row r="578" spans="5:5" s="2" customFormat="1">
      <c r="E578" s="40"/>
    </row>
    <row r="579" spans="5:5" s="2" customFormat="1">
      <c r="E579" s="40"/>
    </row>
    <row r="580" spans="5:5" s="2" customFormat="1">
      <c r="E580" s="40"/>
    </row>
    <row r="581" spans="5:5" s="2" customFormat="1">
      <c r="E581" s="40"/>
    </row>
    <row r="582" spans="5:5" s="2" customFormat="1">
      <c r="E582" s="40"/>
    </row>
    <row r="583" spans="5:5" s="2" customFormat="1">
      <c r="E583" s="40"/>
    </row>
    <row r="584" spans="5:5" s="2" customFormat="1">
      <c r="E584" s="40"/>
    </row>
    <row r="585" spans="5:5" s="2" customFormat="1">
      <c r="E585" s="40"/>
    </row>
    <row r="586" spans="5:5" s="2" customFormat="1">
      <c r="E586" s="40"/>
    </row>
    <row r="587" spans="5:5" s="2" customFormat="1">
      <c r="E587" s="40"/>
    </row>
    <row r="588" spans="5:5" s="2" customFormat="1">
      <c r="E588" s="40"/>
    </row>
    <row r="589" spans="5:5" s="2" customFormat="1">
      <c r="E589" s="40"/>
    </row>
    <row r="590" spans="5:5" s="2" customFormat="1">
      <c r="E590" s="40"/>
    </row>
    <row r="591" spans="5:5" s="2" customFormat="1">
      <c r="E591" s="40"/>
    </row>
    <row r="592" spans="5:5" s="2" customFormat="1">
      <c r="E592" s="40"/>
    </row>
    <row r="593" spans="5:5" s="2" customFormat="1">
      <c r="E593" s="40"/>
    </row>
    <row r="594" spans="5:5" s="2" customFormat="1">
      <c r="E594" s="40"/>
    </row>
    <row r="595" spans="5:5" s="2" customFormat="1">
      <c r="E595" s="40"/>
    </row>
    <row r="596" spans="5:5" s="2" customFormat="1">
      <c r="E596" s="40"/>
    </row>
    <row r="597" spans="5:5" s="2" customFormat="1">
      <c r="E597" s="40"/>
    </row>
    <row r="598" spans="5:5" s="2" customFormat="1">
      <c r="E598" s="40"/>
    </row>
    <row r="599" spans="5:5" s="2" customFormat="1">
      <c r="E599" s="40"/>
    </row>
    <row r="600" spans="5:5" s="2" customFormat="1">
      <c r="E600" s="40"/>
    </row>
    <row r="601" spans="5:5" s="2" customFormat="1">
      <c r="E601" s="40"/>
    </row>
    <row r="602" spans="5:5" s="2" customFormat="1">
      <c r="E602" s="40"/>
    </row>
    <row r="603" spans="5:5" s="2" customFormat="1">
      <c r="E603" s="40"/>
    </row>
    <row r="604" spans="5:5" s="2" customFormat="1">
      <c r="E604" s="40"/>
    </row>
    <row r="605" spans="5:5" s="2" customFormat="1">
      <c r="E605" s="40"/>
    </row>
    <row r="606" spans="5:5" s="2" customFormat="1">
      <c r="E606" s="40"/>
    </row>
    <row r="607" spans="5:5" s="2" customFormat="1">
      <c r="E607" s="40"/>
    </row>
    <row r="608" spans="5:5" s="2" customFormat="1">
      <c r="E608" s="40"/>
    </row>
    <row r="609" spans="5:5" s="2" customFormat="1">
      <c r="E609" s="40"/>
    </row>
    <row r="610" spans="5:5" s="2" customFormat="1">
      <c r="E610" s="40"/>
    </row>
    <row r="611" spans="5:5" s="2" customFormat="1">
      <c r="E611" s="40"/>
    </row>
    <row r="612" spans="5:5" s="2" customFormat="1">
      <c r="E612" s="40"/>
    </row>
    <row r="613" spans="5:5" s="2" customFormat="1">
      <c r="E613" s="40"/>
    </row>
    <row r="614" spans="5:5" s="2" customFormat="1">
      <c r="E614" s="40"/>
    </row>
    <row r="615" spans="5:5" s="2" customFormat="1">
      <c r="E615" s="40"/>
    </row>
    <row r="616" spans="5:5" s="2" customFormat="1">
      <c r="E616" s="40"/>
    </row>
    <row r="617" spans="5:5" s="2" customFormat="1">
      <c r="E617" s="40"/>
    </row>
    <row r="618" spans="5:5" s="2" customFormat="1">
      <c r="E618" s="40"/>
    </row>
    <row r="619" spans="5:5" s="2" customFormat="1">
      <c r="E619" s="40"/>
    </row>
    <row r="620" spans="5:5" s="2" customFormat="1">
      <c r="E620" s="40"/>
    </row>
    <row r="621" spans="5:5" s="2" customFormat="1">
      <c r="E621" s="40"/>
    </row>
    <row r="622" spans="5:5" s="2" customFormat="1">
      <c r="E622" s="40"/>
    </row>
    <row r="623" spans="5:5" s="2" customFormat="1">
      <c r="E623" s="40"/>
    </row>
    <row r="624" spans="5:5" s="2" customFormat="1">
      <c r="E624" s="40"/>
    </row>
    <row r="625" spans="5:5" s="2" customFormat="1">
      <c r="E625" s="40"/>
    </row>
    <row r="626" spans="5:5" s="2" customFormat="1">
      <c r="E626" s="40"/>
    </row>
    <row r="627" spans="5:5" s="2" customFormat="1">
      <c r="E627" s="40"/>
    </row>
    <row r="628" spans="5:5" s="2" customFormat="1">
      <c r="E628" s="40"/>
    </row>
    <row r="629" spans="5:5" s="2" customFormat="1">
      <c r="E629" s="40"/>
    </row>
    <row r="630" spans="5:5" s="2" customFormat="1">
      <c r="E630" s="40"/>
    </row>
    <row r="631" spans="5:5" s="2" customFormat="1">
      <c r="E631" s="40"/>
    </row>
    <row r="632" spans="5:5" s="2" customFormat="1">
      <c r="E632" s="40"/>
    </row>
    <row r="633" spans="5:5" s="2" customFormat="1">
      <c r="E633" s="40"/>
    </row>
    <row r="634" spans="5:5" s="2" customFormat="1">
      <c r="E634" s="40"/>
    </row>
    <row r="635" spans="5:5" s="2" customFormat="1">
      <c r="E635" s="40"/>
    </row>
    <row r="636" spans="5:5" s="2" customFormat="1">
      <c r="E636" s="40"/>
    </row>
    <row r="637" spans="5:5" s="2" customFormat="1">
      <c r="E637" s="40"/>
    </row>
    <row r="638" spans="5:5" s="2" customFormat="1">
      <c r="E638" s="40"/>
    </row>
    <row r="639" spans="5:5" s="2" customFormat="1">
      <c r="E639" s="40"/>
    </row>
    <row r="640" spans="5:5" s="2" customFormat="1">
      <c r="E640" s="40"/>
    </row>
    <row r="641" spans="5:5" s="2" customFormat="1">
      <c r="E641" s="40"/>
    </row>
    <row r="642" spans="5:5" s="2" customFormat="1">
      <c r="E642" s="40"/>
    </row>
    <row r="643" spans="5:5" s="2" customFormat="1">
      <c r="E643" s="40"/>
    </row>
    <row r="644" spans="5:5" s="2" customFormat="1">
      <c r="E644" s="40"/>
    </row>
    <row r="645" spans="5:5" s="2" customFormat="1">
      <c r="E645" s="40"/>
    </row>
    <row r="646" spans="5:5" s="2" customFormat="1">
      <c r="E646" s="40"/>
    </row>
    <row r="647" spans="5:5" s="2" customFormat="1">
      <c r="E647" s="40"/>
    </row>
    <row r="648" spans="5:5" s="2" customFormat="1">
      <c r="E648" s="40"/>
    </row>
    <row r="649" spans="5:5" s="2" customFormat="1">
      <c r="E649" s="40"/>
    </row>
    <row r="650" spans="5:5" s="2" customFormat="1">
      <c r="E650" s="40"/>
    </row>
    <row r="651" spans="5:5" s="2" customFormat="1">
      <c r="E651" s="40"/>
    </row>
    <row r="652" spans="5:5" s="2" customFormat="1">
      <c r="E652" s="40"/>
    </row>
    <row r="653" spans="5:5" s="2" customFormat="1">
      <c r="E653" s="40"/>
    </row>
    <row r="654" spans="5:5" s="2" customFormat="1">
      <c r="E654" s="40"/>
    </row>
    <row r="655" spans="5:5" s="2" customFormat="1">
      <c r="E655" s="40"/>
    </row>
    <row r="656" spans="5:5" s="2" customFormat="1">
      <c r="E656" s="40"/>
    </row>
    <row r="657" spans="5:5" s="2" customFormat="1">
      <c r="E657" s="40"/>
    </row>
    <row r="658" spans="5:5" s="2" customFormat="1">
      <c r="E658" s="40"/>
    </row>
    <row r="659" spans="5:5" s="2" customFormat="1">
      <c r="E659" s="40"/>
    </row>
    <row r="660" spans="5:5" s="2" customFormat="1">
      <c r="E660" s="40"/>
    </row>
    <row r="661" spans="5:5" s="2" customFormat="1">
      <c r="E661" s="40"/>
    </row>
    <row r="662" spans="5:5" s="2" customFormat="1">
      <c r="E662" s="40"/>
    </row>
    <row r="663" spans="5:5" s="2" customFormat="1">
      <c r="E663" s="40"/>
    </row>
    <row r="664" spans="5:5" s="2" customFormat="1">
      <c r="E664" s="40"/>
    </row>
    <row r="665" spans="5:5" s="2" customFormat="1">
      <c r="E665" s="40"/>
    </row>
    <row r="666" spans="5:5" s="2" customFormat="1">
      <c r="E666" s="40"/>
    </row>
    <row r="667" spans="5:5" s="2" customFormat="1">
      <c r="E667" s="40"/>
    </row>
    <row r="668" spans="5:5" s="2" customFormat="1">
      <c r="E668" s="40"/>
    </row>
    <row r="669" spans="5:5" s="2" customFormat="1">
      <c r="E669" s="40"/>
    </row>
    <row r="670" spans="5:5" s="2" customFormat="1">
      <c r="E670" s="40"/>
    </row>
    <row r="671" spans="5:5" s="2" customFormat="1">
      <c r="E671" s="40"/>
    </row>
    <row r="672" spans="5:5" s="2" customFormat="1">
      <c r="E672" s="40"/>
    </row>
    <row r="673" spans="5:5" s="2" customFormat="1">
      <c r="E673" s="40"/>
    </row>
    <row r="674" spans="5:5" s="2" customFormat="1">
      <c r="E674" s="40"/>
    </row>
    <row r="675" spans="5:5" s="2" customFormat="1">
      <c r="E675" s="40"/>
    </row>
    <row r="676" spans="5:5" s="2" customFormat="1">
      <c r="E676" s="40"/>
    </row>
    <row r="677" spans="5:5" s="2" customFormat="1">
      <c r="E677" s="40"/>
    </row>
    <row r="678" spans="5:5" s="2" customFormat="1">
      <c r="E678" s="40"/>
    </row>
    <row r="679" spans="5:5" s="2" customFormat="1">
      <c r="E679" s="40"/>
    </row>
    <row r="680" spans="5:5" s="2" customFormat="1">
      <c r="E680" s="40"/>
    </row>
    <row r="681" spans="5:5" s="2" customFormat="1">
      <c r="E681" s="40"/>
    </row>
    <row r="682" spans="5:5" s="2" customFormat="1">
      <c r="E682" s="40"/>
    </row>
    <row r="683" spans="5:5" s="2" customFormat="1">
      <c r="E683" s="40"/>
    </row>
    <row r="684" spans="5:5" s="2" customFormat="1">
      <c r="E684" s="40"/>
    </row>
    <row r="685" spans="5:5" s="2" customFormat="1">
      <c r="E685" s="40"/>
    </row>
    <row r="686" spans="5:5" s="2" customFormat="1">
      <c r="E686" s="40"/>
    </row>
    <row r="687" spans="5:5" s="2" customFormat="1">
      <c r="E687" s="40"/>
    </row>
    <row r="688" spans="5:5" s="2" customFormat="1">
      <c r="E688" s="40"/>
    </row>
    <row r="689" spans="5:5" s="2" customFormat="1">
      <c r="E689" s="40"/>
    </row>
    <row r="690" spans="5:5" s="2" customFormat="1">
      <c r="E690" s="40"/>
    </row>
    <row r="691" spans="5:5" s="2" customFormat="1">
      <c r="E691" s="40"/>
    </row>
    <row r="692" spans="5:5" s="2" customFormat="1">
      <c r="E692" s="40"/>
    </row>
    <row r="693" spans="5:5" s="2" customFormat="1">
      <c r="E693" s="40"/>
    </row>
    <row r="694" spans="5:5" s="2" customFormat="1">
      <c r="E694" s="40"/>
    </row>
    <row r="695" spans="5:5" s="2" customFormat="1">
      <c r="E695" s="40"/>
    </row>
    <row r="696" spans="5:5" s="2" customFormat="1">
      <c r="E696" s="40"/>
    </row>
    <row r="697" spans="5:5" s="2" customFormat="1">
      <c r="E697" s="40"/>
    </row>
    <row r="698" spans="5:5" s="2" customFormat="1">
      <c r="E698" s="40"/>
    </row>
    <row r="699" spans="5:5" s="2" customFormat="1">
      <c r="E699" s="40"/>
    </row>
    <row r="700" spans="5:5" s="2" customFormat="1">
      <c r="E700" s="40"/>
    </row>
    <row r="701" spans="5:5" s="2" customFormat="1">
      <c r="E701" s="40"/>
    </row>
    <row r="702" spans="5:5" s="2" customFormat="1">
      <c r="E702" s="40"/>
    </row>
    <row r="703" spans="5:5" s="2" customFormat="1">
      <c r="E703" s="40"/>
    </row>
    <row r="704" spans="5:5" s="2" customFormat="1">
      <c r="E704" s="40"/>
    </row>
    <row r="705" spans="5:5" s="2" customFormat="1">
      <c r="E705" s="40"/>
    </row>
    <row r="706" spans="5:5" s="2" customFormat="1">
      <c r="E706" s="40"/>
    </row>
    <row r="707" spans="5:5" s="2" customFormat="1">
      <c r="E707" s="40"/>
    </row>
    <row r="708" spans="5:5" s="2" customFormat="1">
      <c r="E708" s="40"/>
    </row>
    <row r="709" spans="5:5" s="2" customFormat="1">
      <c r="E709" s="40"/>
    </row>
    <row r="710" spans="5:5" s="2" customFormat="1">
      <c r="E710" s="40"/>
    </row>
    <row r="711" spans="5:5" s="2" customFormat="1">
      <c r="E711" s="40"/>
    </row>
    <row r="712" spans="5:5" s="2" customFormat="1">
      <c r="E712" s="40"/>
    </row>
    <row r="713" spans="5:5" s="2" customFormat="1">
      <c r="E713" s="40"/>
    </row>
    <row r="714" spans="5:5" s="2" customFormat="1">
      <c r="E714" s="40"/>
    </row>
    <row r="715" spans="5:5" s="2" customFormat="1">
      <c r="E715" s="40"/>
    </row>
    <row r="716" spans="5:5" s="2" customFormat="1">
      <c r="E716" s="40"/>
    </row>
    <row r="717" spans="5:5" s="2" customFormat="1">
      <c r="E717" s="40"/>
    </row>
    <row r="718" spans="5:5" s="2" customFormat="1">
      <c r="E718" s="40"/>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2:S43"/>
  <sheetViews>
    <sheetView zoomScale="70" zoomScaleNormal="70" workbookViewId="0">
      <selection activeCell="R15" sqref="R15"/>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05"/>
      <c r="C3" s="106"/>
      <c r="D3" s="106"/>
      <c r="E3" s="106"/>
      <c r="F3" s="106"/>
      <c r="G3" s="106"/>
      <c r="H3" s="106"/>
      <c r="I3" s="107"/>
    </row>
    <row r="4" spans="2:19">
      <c r="B4" s="629" t="s">
        <v>425</v>
      </c>
      <c r="C4" s="630"/>
      <c r="D4" s="630"/>
      <c r="E4" s="631" t="s">
        <v>426</v>
      </c>
      <c r="F4" s="631"/>
      <c r="G4" s="631"/>
      <c r="H4" s="631"/>
      <c r="I4" s="632"/>
      <c r="Q4" s="633" t="s">
        <v>427</v>
      </c>
      <c r="R4" s="633"/>
    </row>
    <row r="5" spans="2:19">
      <c r="B5" s="629"/>
      <c r="C5" s="630"/>
      <c r="D5" s="630"/>
      <c r="E5" s="631"/>
      <c r="F5" s="631"/>
      <c r="G5" s="631"/>
      <c r="H5" s="631"/>
      <c r="I5" s="632"/>
      <c r="Q5" s="633"/>
      <c r="R5" s="633"/>
    </row>
    <row r="6" spans="2:19">
      <c r="B6" s="629"/>
      <c r="C6" s="630"/>
      <c r="D6" s="630"/>
      <c r="E6" s="631"/>
      <c r="F6" s="631"/>
      <c r="G6" s="631"/>
      <c r="H6" s="631"/>
      <c r="I6" s="632"/>
      <c r="Q6" s="633"/>
      <c r="R6" s="633"/>
    </row>
    <row r="7" spans="2:19" ht="15.75" thickBot="1">
      <c r="B7" s="108"/>
      <c r="I7" s="109"/>
    </row>
    <row r="8" spans="2:19" ht="62.25" customHeight="1" thickBot="1">
      <c r="B8" s="634" t="s">
        <v>370</v>
      </c>
      <c r="C8" s="635"/>
      <c r="D8" s="48" t="s">
        <v>428</v>
      </c>
      <c r="E8" s="49">
        <v>5</v>
      </c>
      <c r="F8" s="49">
        <v>10</v>
      </c>
      <c r="G8" s="49">
        <v>15</v>
      </c>
      <c r="H8" s="49">
        <v>20</v>
      </c>
      <c r="I8" s="110">
        <v>25</v>
      </c>
      <c r="K8" s="636" t="s">
        <v>429</v>
      </c>
      <c r="L8" s="637"/>
      <c r="M8" s="637"/>
      <c r="N8" s="637"/>
      <c r="O8" s="637"/>
      <c r="P8" s="638"/>
      <c r="Q8" s="639" t="s">
        <v>430</v>
      </c>
      <c r="R8" s="639"/>
      <c r="S8" s="17" t="s">
        <v>367</v>
      </c>
    </row>
    <row r="9" spans="2:19" ht="62.25" customHeight="1" thickBot="1">
      <c r="B9" s="634"/>
      <c r="C9" s="635"/>
      <c r="D9" s="48" t="s">
        <v>431</v>
      </c>
      <c r="E9" s="50">
        <v>4</v>
      </c>
      <c r="F9" s="50">
        <v>8</v>
      </c>
      <c r="G9" s="49">
        <v>12</v>
      </c>
      <c r="H9" s="49">
        <v>16</v>
      </c>
      <c r="I9" s="110">
        <v>20</v>
      </c>
      <c r="K9" s="640" t="s">
        <v>432</v>
      </c>
      <c r="L9" s="641"/>
      <c r="M9" s="641"/>
      <c r="N9" s="641"/>
      <c r="O9" s="641"/>
      <c r="P9" s="641"/>
      <c r="Q9" s="642" t="s">
        <v>433</v>
      </c>
      <c r="R9" s="643"/>
      <c r="S9" s="17" t="s">
        <v>434</v>
      </c>
    </row>
    <row r="10" spans="2:19" ht="62.25" customHeight="1" thickBot="1">
      <c r="B10" s="634"/>
      <c r="C10" s="635"/>
      <c r="D10" s="48" t="s">
        <v>435</v>
      </c>
      <c r="E10" s="50">
        <v>3</v>
      </c>
      <c r="F10" s="50">
        <v>6</v>
      </c>
      <c r="G10" s="50">
        <v>9</v>
      </c>
      <c r="H10" s="49">
        <v>12</v>
      </c>
      <c r="I10" s="110">
        <v>15</v>
      </c>
      <c r="K10" s="644" t="s">
        <v>394</v>
      </c>
      <c r="L10" s="645"/>
      <c r="M10" s="645"/>
      <c r="N10" s="645"/>
      <c r="O10" s="645"/>
      <c r="P10" s="645"/>
      <c r="Q10" s="639" t="s">
        <v>436</v>
      </c>
      <c r="R10" s="639"/>
      <c r="S10" s="17" t="s">
        <v>437</v>
      </c>
    </row>
    <row r="11" spans="2:19" ht="62.25" customHeight="1">
      <c r="B11" s="634"/>
      <c r="C11" s="635"/>
      <c r="D11" s="48" t="s">
        <v>438</v>
      </c>
      <c r="E11" s="51">
        <v>2</v>
      </c>
      <c r="F11" s="50">
        <v>4</v>
      </c>
      <c r="G11" s="50">
        <v>6</v>
      </c>
      <c r="H11" s="49">
        <v>8</v>
      </c>
      <c r="I11" s="110">
        <v>10</v>
      </c>
      <c r="K11" s="646" t="s">
        <v>439</v>
      </c>
      <c r="L11" s="647"/>
      <c r="M11" s="647"/>
      <c r="N11" s="647"/>
      <c r="O11" s="647"/>
      <c r="P11" s="647"/>
      <c r="Q11" s="639" t="s">
        <v>366</v>
      </c>
      <c r="R11" s="648"/>
      <c r="S11" s="17" t="s">
        <v>366</v>
      </c>
    </row>
    <row r="12" spans="2:19" ht="62.25" customHeight="1">
      <c r="B12" s="634"/>
      <c r="C12" s="635"/>
      <c r="D12" s="48" t="s">
        <v>440</v>
      </c>
      <c r="E12" s="51">
        <v>1</v>
      </c>
      <c r="F12" s="51">
        <v>2</v>
      </c>
      <c r="G12" s="50">
        <v>3</v>
      </c>
      <c r="H12" s="49">
        <v>4</v>
      </c>
      <c r="I12" s="110">
        <v>5</v>
      </c>
    </row>
    <row r="13" spans="2:19" ht="62.25" customHeight="1" thickBot="1">
      <c r="B13" s="111"/>
      <c r="C13" s="627" t="s">
        <v>441</v>
      </c>
      <c r="D13" s="628"/>
      <c r="E13" s="112" t="s">
        <v>442</v>
      </c>
      <c r="F13" s="112" t="s">
        <v>443</v>
      </c>
      <c r="G13" s="112" t="s">
        <v>444</v>
      </c>
      <c r="H13" s="112" t="s">
        <v>445</v>
      </c>
      <c r="I13" s="113" t="s">
        <v>446</v>
      </c>
    </row>
    <row r="17" spans="4:6">
      <c r="D17" s="17"/>
      <c r="E17" s="17"/>
      <c r="F17" s="17"/>
    </row>
    <row r="18" spans="4:6" ht="15.75">
      <c r="D18" s="22" t="s">
        <v>447</v>
      </c>
      <c r="E18" s="114" t="s">
        <v>439</v>
      </c>
      <c r="F18" s="114">
        <v>1</v>
      </c>
    </row>
    <row r="19" spans="4:6">
      <c r="D19" s="22" t="s">
        <v>448</v>
      </c>
      <c r="E19" s="22" t="s">
        <v>439</v>
      </c>
      <c r="F19" s="22">
        <v>2</v>
      </c>
    </row>
    <row r="20" spans="4:6">
      <c r="D20" s="22" t="s">
        <v>449</v>
      </c>
      <c r="E20" s="22" t="s">
        <v>394</v>
      </c>
      <c r="F20" s="22">
        <v>2</v>
      </c>
    </row>
    <row r="21" spans="4:6">
      <c r="D21" s="22" t="s">
        <v>450</v>
      </c>
      <c r="E21" s="22" t="s">
        <v>451</v>
      </c>
      <c r="F21" s="22">
        <v>3</v>
      </c>
    </row>
    <row r="22" spans="4:6">
      <c r="D22" s="22" t="s">
        <v>452</v>
      </c>
      <c r="E22" s="22" t="s">
        <v>429</v>
      </c>
      <c r="F22" s="22">
        <v>4</v>
      </c>
    </row>
    <row r="23" spans="4:6">
      <c r="D23" s="22" t="s">
        <v>453</v>
      </c>
      <c r="E23" s="22" t="s">
        <v>439</v>
      </c>
      <c r="F23" s="22">
        <v>1</v>
      </c>
    </row>
    <row r="24" spans="4:6">
      <c r="D24" s="22" t="s">
        <v>454</v>
      </c>
      <c r="E24" s="22" t="s">
        <v>394</v>
      </c>
      <c r="F24" s="22">
        <v>2</v>
      </c>
    </row>
    <row r="25" spans="4:6">
      <c r="D25" s="22" t="s">
        <v>455</v>
      </c>
      <c r="E25" s="22" t="s">
        <v>394</v>
      </c>
      <c r="F25" s="22">
        <v>2</v>
      </c>
    </row>
    <row r="26" spans="4:6">
      <c r="D26" s="22" t="s">
        <v>456</v>
      </c>
      <c r="E26" s="22" t="s">
        <v>432</v>
      </c>
      <c r="F26" s="22">
        <v>3</v>
      </c>
    </row>
    <row r="27" spans="4:6">
      <c r="D27" s="22" t="s">
        <v>457</v>
      </c>
      <c r="E27" s="22" t="s">
        <v>429</v>
      </c>
      <c r="F27" s="22">
        <v>4</v>
      </c>
    </row>
    <row r="28" spans="4:6">
      <c r="D28" s="22" t="s">
        <v>458</v>
      </c>
      <c r="E28" s="22" t="s">
        <v>394</v>
      </c>
      <c r="F28" s="22">
        <v>2</v>
      </c>
    </row>
    <row r="29" spans="4:6">
      <c r="D29" s="22" t="s">
        <v>459</v>
      </c>
      <c r="E29" s="22" t="s">
        <v>394</v>
      </c>
      <c r="F29" s="22">
        <v>2</v>
      </c>
    </row>
    <row r="30" spans="4:6">
      <c r="D30" s="22" t="s">
        <v>460</v>
      </c>
      <c r="E30" s="22" t="s">
        <v>394</v>
      </c>
      <c r="F30" s="22">
        <v>2</v>
      </c>
    </row>
    <row r="31" spans="4:6">
      <c r="D31" s="22" t="s">
        <v>461</v>
      </c>
      <c r="E31" s="22" t="s">
        <v>432</v>
      </c>
      <c r="F31" s="22">
        <v>3</v>
      </c>
    </row>
    <row r="32" spans="4:6">
      <c r="D32" s="22" t="s">
        <v>462</v>
      </c>
      <c r="E32" s="22" t="s">
        <v>429</v>
      </c>
      <c r="F32" s="22">
        <v>4</v>
      </c>
    </row>
    <row r="33" spans="4:6">
      <c r="D33" s="22" t="s">
        <v>463</v>
      </c>
      <c r="E33" s="22" t="s">
        <v>394</v>
      </c>
      <c r="F33" s="22">
        <v>2</v>
      </c>
    </row>
    <row r="34" spans="4:6">
      <c r="D34" s="22" t="s">
        <v>464</v>
      </c>
      <c r="E34" s="22" t="s">
        <v>394</v>
      </c>
      <c r="F34" s="22">
        <v>2</v>
      </c>
    </row>
    <row r="35" spans="4:6">
      <c r="D35" s="22" t="s">
        <v>465</v>
      </c>
      <c r="E35" s="22" t="s">
        <v>432</v>
      </c>
      <c r="F35" s="22">
        <v>3</v>
      </c>
    </row>
    <row r="36" spans="4:6">
      <c r="D36" s="22" t="s">
        <v>466</v>
      </c>
      <c r="E36" s="22" t="s">
        <v>432</v>
      </c>
      <c r="F36" s="22">
        <v>3</v>
      </c>
    </row>
    <row r="37" spans="4:6">
      <c r="D37" s="22" t="s">
        <v>467</v>
      </c>
      <c r="E37" s="22" t="s">
        <v>429</v>
      </c>
      <c r="F37" s="22">
        <v>4</v>
      </c>
    </row>
    <row r="38" spans="4:6">
      <c r="D38" s="22" t="s">
        <v>468</v>
      </c>
      <c r="E38" s="22" t="s">
        <v>432</v>
      </c>
      <c r="F38" s="22">
        <v>3</v>
      </c>
    </row>
    <row r="39" spans="4:6">
      <c r="D39" s="22" t="s">
        <v>469</v>
      </c>
      <c r="E39" s="22" t="s">
        <v>432</v>
      </c>
      <c r="F39" s="22">
        <v>3</v>
      </c>
    </row>
    <row r="40" spans="4:6">
      <c r="D40" s="22" t="s">
        <v>470</v>
      </c>
      <c r="E40" s="22" t="s">
        <v>432</v>
      </c>
      <c r="F40" s="22">
        <v>3</v>
      </c>
    </row>
    <row r="41" spans="4:6">
      <c r="D41" s="22" t="s">
        <v>471</v>
      </c>
      <c r="E41" s="22" t="s">
        <v>432</v>
      </c>
      <c r="F41" s="22">
        <v>3</v>
      </c>
    </row>
    <row r="42" spans="4:6">
      <c r="D42" s="22" t="s">
        <v>472</v>
      </c>
      <c r="E42" s="22" t="s">
        <v>429</v>
      </c>
      <c r="F42" s="22">
        <v>4</v>
      </c>
    </row>
    <row r="43" spans="4:6">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K59"/>
  <sheetViews>
    <sheetView zoomScale="71" zoomScaleNormal="71" workbookViewId="0">
      <pane xSplit="3" ySplit="9" topLeftCell="D10" activePane="bottomRight" state="frozen"/>
      <selection pane="topRight" activeCell="D1" sqref="D1"/>
      <selection pane="bottomLeft" activeCell="A10" sqref="A10"/>
      <selection pane="bottomRight" activeCell="Q27" sqref="Q27"/>
    </sheetView>
  </sheetViews>
  <sheetFormatPr baseColWidth="10" defaultColWidth="11.42578125" defaultRowHeight="15"/>
  <cols>
    <col min="1" max="1" width="18.42578125" style="5" customWidth="1"/>
    <col min="2" max="2" width="29.85546875" style="5" customWidth="1"/>
    <col min="3" max="3" width="32.28515625" customWidth="1"/>
    <col min="4" max="4" width="16.85546875" style="89"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8.85546875" customWidth="1"/>
    <col min="13" max="13" width="48.28515625" customWidth="1"/>
    <col min="14" max="169" width="11.42578125" style="2"/>
  </cols>
  <sheetData>
    <row r="1" spans="1:271" s="19" customFormat="1" ht="16.5" customHeight="1">
      <c r="A1" s="698"/>
      <c r="B1" s="699"/>
      <c r="C1" s="702" t="s">
        <v>516</v>
      </c>
      <c r="D1" s="702"/>
      <c r="E1" s="702"/>
      <c r="F1" s="702"/>
      <c r="G1" s="702"/>
      <c r="H1" s="702"/>
      <c r="I1" s="702"/>
      <c r="J1" s="703"/>
      <c r="K1" s="687"/>
      <c r="L1" s="688"/>
      <c r="M1" s="689"/>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700"/>
      <c r="B2" s="701"/>
      <c r="C2" s="704"/>
      <c r="D2" s="704"/>
      <c r="E2" s="704"/>
      <c r="F2" s="704"/>
      <c r="G2" s="704"/>
      <c r="H2" s="704"/>
      <c r="I2" s="704"/>
      <c r="J2" s="705"/>
      <c r="K2" s="690"/>
      <c r="L2" s="691"/>
      <c r="M2" s="692"/>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706"/>
      <c r="D3" s="706"/>
      <c r="E3" s="706"/>
      <c r="F3" s="706"/>
      <c r="G3" s="706"/>
      <c r="H3" s="706"/>
      <c r="I3" s="706"/>
      <c r="J3" s="707"/>
      <c r="K3" s="693"/>
      <c r="L3" s="694"/>
      <c r="M3" s="695"/>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30" customHeight="1">
      <c r="A4" s="696" t="s">
        <v>261</v>
      </c>
      <c r="B4" s="697"/>
      <c r="C4" s="708" t="s">
        <v>4</v>
      </c>
      <c r="D4" s="709"/>
      <c r="E4" s="709"/>
      <c r="F4" s="709"/>
      <c r="G4" s="709"/>
      <c r="H4" s="709"/>
      <c r="I4" s="709"/>
      <c r="J4" s="709"/>
      <c r="K4" s="709"/>
      <c r="L4" s="709"/>
      <c r="M4" s="710"/>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51.75" customHeight="1">
      <c r="A5" s="696" t="s">
        <v>262</v>
      </c>
      <c r="B5" s="697"/>
      <c r="C5" s="711" t="s">
        <v>263</v>
      </c>
      <c r="D5" s="712"/>
      <c r="E5" s="712"/>
      <c r="F5" s="712"/>
      <c r="G5" s="712"/>
      <c r="H5" s="712"/>
      <c r="I5" s="712"/>
      <c r="J5" s="712"/>
      <c r="K5" s="712"/>
      <c r="L5" s="712"/>
      <c r="M5" s="713"/>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25.5" customHeight="1">
      <c r="A6" s="720" t="s">
        <v>264</v>
      </c>
      <c r="B6" s="721"/>
      <c r="C6" s="730" t="s">
        <v>473</v>
      </c>
      <c r="D6" s="731"/>
      <c r="E6" s="731"/>
      <c r="F6" s="731"/>
      <c r="G6" s="731"/>
      <c r="H6" s="731"/>
      <c r="I6" s="731"/>
      <c r="J6" s="731"/>
      <c r="K6" s="731"/>
      <c r="L6" s="731"/>
      <c r="M6" s="732"/>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c r="A7" s="722" t="s">
        <v>474</v>
      </c>
      <c r="B7" s="723"/>
      <c r="C7" s="724"/>
      <c r="D7" s="725" t="s">
        <v>475</v>
      </c>
      <c r="E7" s="726"/>
      <c r="F7" s="727"/>
      <c r="G7" s="728" t="s">
        <v>476</v>
      </c>
      <c r="H7" s="714" t="s">
        <v>477</v>
      </c>
      <c r="I7" s="716" t="s">
        <v>478</v>
      </c>
      <c r="J7" s="717"/>
      <c r="K7" s="716" t="s">
        <v>479</v>
      </c>
      <c r="L7" s="717"/>
      <c r="M7" s="718" t="s">
        <v>480</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36</v>
      </c>
      <c r="B8" s="35" t="s">
        <v>203</v>
      </c>
      <c r="C8" s="36" t="s">
        <v>205</v>
      </c>
      <c r="D8" s="28" t="s">
        <v>215</v>
      </c>
      <c r="E8" s="28" t="s">
        <v>481</v>
      </c>
      <c r="F8" s="28" t="s">
        <v>482</v>
      </c>
      <c r="G8" s="729"/>
      <c r="H8" s="715"/>
      <c r="I8" s="29" t="s">
        <v>483</v>
      </c>
      <c r="J8" s="29" t="s">
        <v>484</v>
      </c>
      <c r="K8" s="29" t="s">
        <v>485</v>
      </c>
      <c r="L8" s="29" t="s">
        <v>486</v>
      </c>
      <c r="M8" s="719"/>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685"/>
      <c r="B9" s="686"/>
      <c r="C9" s="686"/>
      <c r="D9" s="686"/>
      <c r="E9" s="686"/>
      <c r="F9" s="686"/>
      <c r="G9" s="686"/>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52">
        <f>'7. Mapa Final'!A10</f>
        <v>1</v>
      </c>
      <c r="B10" s="652" t="str">
        <f>'7. Mapa Final'!B10</f>
        <v xml:space="preserve">Entrega de información inexacta o desactualizada a usuarios  y partes interesadas </v>
      </c>
      <c r="C10" s="655" t="str">
        <f>'7. Mapa Final'!C10</f>
        <v xml:space="preserve"> Registro errado o incompleto de la información solicitada y/o entregada de las propuestas de reordenamiento.</v>
      </c>
      <c r="D10" s="676" t="str">
        <f>'7. Mapa Final'!J10</f>
        <v>Muy Baja - 1</v>
      </c>
      <c r="E10" s="661" t="str">
        <f>'7. Mapa Final'!K10</f>
        <v>Moderado - 3</v>
      </c>
      <c r="F10" s="664" t="str">
        <f>'7. Mapa Final'!M10</f>
        <v>Moderado - 3</v>
      </c>
      <c r="G10" s="671" t="s">
        <v>366</v>
      </c>
      <c r="H10" s="673" t="s">
        <v>518</v>
      </c>
      <c r="I10" s="668"/>
      <c r="J10" s="668" t="s">
        <v>6</v>
      </c>
      <c r="K10" s="679">
        <v>45292</v>
      </c>
      <c r="L10" s="679">
        <v>45382</v>
      </c>
      <c r="M10" s="682" t="s">
        <v>525</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53"/>
      <c r="B11" s="653"/>
      <c r="C11" s="656"/>
      <c r="D11" s="677"/>
      <c r="E11" s="662"/>
      <c r="F11" s="665"/>
      <c r="G11" s="589"/>
      <c r="H11" s="674"/>
      <c r="I11" s="669"/>
      <c r="J11" s="669"/>
      <c r="K11" s="680"/>
      <c r="L11" s="680"/>
      <c r="M11" s="683"/>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53"/>
      <c r="B12" s="653"/>
      <c r="C12" s="656"/>
      <c r="D12" s="677"/>
      <c r="E12" s="662"/>
      <c r="F12" s="665"/>
      <c r="G12" s="589"/>
      <c r="H12" s="674"/>
      <c r="I12" s="669"/>
      <c r="J12" s="669"/>
      <c r="K12" s="680"/>
      <c r="L12" s="680"/>
      <c r="M12" s="683"/>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53"/>
      <c r="B13" s="653"/>
      <c r="C13" s="656"/>
      <c r="D13" s="677"/>
      <c r="E13" s="662"/>
      <c r="F13" s="665"/>
      <c r="G13" s="589"/>
      <c r="H13" s="674"/>
      <c r="I13" s="669"/>
      <c r="J13" s="669"/>
      <c r="K13" s="680"/>
      <c r="L13" s="680"/>
      <c r="M13" s="683"/>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53"/>
      <c r="B14" s="653"/>
      <c r="C14" s="656"/>
      <c r="D14" s="677"/>
      <c r="E14" s="662"/>
      <c r="F14" s="665"/>
      <c r="G14" s="589"/>
      <c r="H14" s="674"/>
      <c r="I14" s="669"/>
      <c r="J14" s="669"/>
      <c r="K14" s="680"/>
      <c r="L14" s="680"/>
      <c r="M14" s="683"/>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53"/>
      <c r="B15" s="653"/>
      <c r="C15" s="656"/>
      <c r="D15" s="677"/>
      <c r="E15" s="662"/>
      <c r="F15" s="665"/>
      <c r="G15" s="589"/>
      <c r="H15" s="674"/>
      <c r="I15" s="669"/>
      <c r="J15" s="669"/>
      <c r="K15" s="680"/>
      <c r="L15" s="680"/>
      <c r="M15" s="683"/>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53"/>
      <c r="B16" s="653"/>
      <c r="C16" s="656"/>
      <c r="D16" s="677"/>
      <c r="E16" s="662"/>
      <c r="F16" s="665"/>
      <c r="G16" s="589"/>
      <c r="H16" s="674"/>
      <c r="I16" s="669"/>
      <c r="J16" s="669"/>
      <c r="K16" s="680"/>
      <c r="L16" s="680"/>
      <c r="M16" s="683"/>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53"/>
      <c r="B17" s="653"/>
      <c r="C17" s="656"/>
      <c r="D17" s="677"/>
      <c r="E17" s="662"/>
      <c r="F17" s="665"/>
      <c r="G17" s="589"/>
      <c r="H17" s="674"/>
      <c r="I17" s="669"/>
      <c r="J17" s="669"/>
      <c r="K17" s="680"/>
      <c r="L17" s="680"/>
      <c r="M17" s="683"/>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53"/>
      <c r="B18" s="653"/>
      <c r="C18" s="656"/>
      <c r="D18" s="677"/>
      <c r="E18" s="662"/>
      <c r="F18" s="665"/>
      <c r="G18" s="589"/>
      <c r="H18" s="674"/>
      <c r="I18" s="669"/>
      <c r="J18" s="669"/>
      <c r="K18" s="680"/>
      <c r="L18" s="680"/>
      <c r="M18" s="683"/>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654"/>
      <c r="B19" s="654"/>
      <c r="C19" s="657"/>
      <c r="D19" s="678"/>
      <c r="E19" s="663"/>
      <c r="F19" s="666"/>
      <c r="G19" s="672"/>
      <c r="H19" s="675"/>
      <c r="I19" s="670"/>
      <c r="J19" s="670"/>
      <c r="K19" s="681"/>
      <c r="L19" s="681"/>
      <c r="M19" s="68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53">
        <f>'7. Mapa Final'!A20</f>
        <v>2</v>
      </c>
      <c r="B20" s="652" t="str">
        <f>'7. Mapa Final'!B20</f>
        <v>Desacierto</v>
      </c>
      <c r="C20" s="655" t="str">
        <f>'7. Mapa Final'!C20</f>
        <v>Equivocación o error en la toma de decisiones, respecto a las acciones adoptadas para reordenar o descongestionar el aparato de justicia causada por información estadística errada o insuficiente desgaste administrativo.</v>
      </c>
      <c r="D20" s="658" t="str">
        <f>'7. Mapa Final'!J20</f>
        <v>Muy Baja - 1</v>
      </c>
      <c r="E20" s="661" t="str">
        <f>'7. Mapa Final'!K20</f>
        <v>Moderado - 3</v>
      </c>
      <c r="F20" s="664" t="str">
        <f>'7. Mapa Final'!M20</f>
        <v>Moderado - 3</v>
      </c>
      <c r="G20" s="671" t="s">
        <v>366</v>
      </c>
      <c r="H20" s="673" t="s">
        <v>520</v>
      </c>
      <c r="I20" s="668"/>
      <c r="J20" s="668" t="s">
        <v>6</v>
      </c>
      <c r="K20" s="679">
        <v>45292</v>
      </c>
      <c r="L20" s="679">
        <v>45382</v>
      </c>
      <c r="M20" s="682" t="s">
        <v>524</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53"/>
      <c r="B21" s="653"/>
      <c r="C21" s="656"/>
      <c r="D21" s="659"/>
      <c r="E21" s="662"/>
      <c r="F21" s="665"/>
      <c r="G21" s="589"/>
      <c r="H21" s="674"/>
      <c r="I21" s="669"/>
      <c r="J21" s="669"/>
      <c r="K21" s="680"/>
      <c r="L21" s="680"/>
      <c r="M21" s="683"/>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53"/>
      <c r="B22" s="653"/>
      <c r="C22" s="656"/>
      <c r="D22" s="659"/>
      <c r="E22" s="662"/>
      <c r="F22" s="665"/>
      <c r="G22" s="589"/>
      <c r="H22" s="674"/>
      <c r="I22" s="669"/>
      <c r="J22" s="669"/>
      <c r="K22" s="680"/>
      <c r="L22" s="680"/>
      <c r="M22" s="683"/>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53"/>
      <c r="B23" s="653"/>
      <c r="C23" s="656"/>
      <c r="D23" s="659"/>
      <c r="E23" s="662"/>
      <c r="F23" s="665"/>
      <c r="G23" s="589"/>
      <c r="H23" s="674"/>
      <c r="I23" s="669"/>
      <c r="J23" s="669"/>
      <c r="K23" s="680"/>
      <c r="L23" s="680"/>
      <c r="M23" s="683"/>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53"/>
      <c r="B24" s="653"/>
      <c r="C24" s="656"/>
      <c r="D24" s="659"/>
      <c r="E24" s="662"/>
      <c r="F24" s="665"/>
      <c r="G24" s="589"/>
      <c r="H24" s="674"/>
      <c r="I24" s="669"/>
      <c r="J24" s="669"/>
      <c r="K24" s="680"/>
      <c r="L24" s="680"/>
      <c r="M24" s="683"/>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53"/>
      <c r="B25" s="653"/>
      <c r="C25" s="656"/>
      <c r="D25" s="659"/>
      <c r="E25" s="662"/>
      <c r="F25" s="665"/>
      <c r="G25" s="589"/>
      <c r="H25" s="674"/>
      <c r="I25" s="669"/>
      <c r="J25" s="669"/>
      <c r="K25" s="680"/>
      <c r="L25" s="680"/>
      <c r="M25" s="683"/>
      <c r="N25" s="34"/>
      <c r="O25" s="34"/>
    </row>
    <row r="26" spans="1:169">
      <c r="A26" s="653"/>
      <c r="B26" s="653"/>
      <c r="C26" s="656"/>
      <c r="D26" s="659"/>
      <c r="E26" s="662"/>
      <c r="F26" s="665"/>
      <c r="G26" s="589"/>
      <c r="H26" s="674"/>
      <c r="I26" s="669"/>
      <c r="J26" s="669"/>
      <c r="K26" s="680"/>
      <c r="L26" s="680"/>
      <c r="M26" s="683"/>
      <c r="N26" s="34"/>
      <c r="O26" s="34"/>
    </row>
    <row r="27" spans="1:169">
      <c r="A27" s="653"/>
      <c r="B27" s="653"/>
      <c r="C27" s="656"/>
      <c r="D27" s="659"/>
      <c r="E27" s="662"/>
      <c r="F27" s="665"/>
      <c r="G27" s="589"/>
      <c r="H27" s="674"/>
      <c r="I27" s="669"/>
      <c r="J27" s="669"/>
      <c r="K27" s="680"/>
      <c r="L27" s="680"/>
      <c r="M27" s="683"/>
      <c r="N27" s="34"/>
      <c r="O27" s="34"/>
    </row>
    <row r="28" spans="1:169">
      <c r="A28" s="653"/>
      <c r="B28" s="653"/>
      <c r="C28" s="656"/>
      <c r="D28" s="659"/>
      <c r="E28" s="662"/>
      <c r="F28" s="665"/>
      <c r="G28" s="589"/>
      <c r="H28" s="674"/>
      <c r="I28" s="669"/>
      <c r="J28" s="669"/>
      <c r="K28" s="680"/>
      <c r="L28" s="680"/>
      <c r="M28" s="683"/>
      <c r="N28" s="34"/>
      <c r="O28" s="34"/>
    </row>
    <row r="29" spans="1:169" ht="15.75" customHeight="1" thickBot="1">
      <c r="A29" s="654"/>
      <c r="B29" s="654"/>
      <c r="C29" s="657"/>
      <c r="D29" s="660"/>
      <c r="E29" s="663"/>
      <c r="F29" s="666"/>
      <c r="G29" s="672"/>
      <c r="H29" s="675"/>
      <c r="I29" s="670"/>
      <c r="J29" s="670"/>
      <c r="K29" s="681"/>
      <c r="L29" s="681"/>
      <c r="M29" s="684"/>
      <c r="N29" s="34"/>
      <c r="O29" s="34"/>
    </row>
    <row r="30" spans="1:169" ht="15" hidden="1" customHeight="1">
      <c r="A30" s="652">
        <f>'7. Mapa Final'!A30</f>
        <v>3</v>
      </c>
      <c r="B30" s="653" t="str">
        <f>'7. Mapa Final'!B30</f>
        <v xml:space="preserve">Recibir dádivas o beneficios a nombre propio o de terceros para, no entregar o entregar información privilegiada o confidencial </v>
      </c>
      <c r="C30" s="656" t="str">
        <f>'7. Mapa Final'!C30</f>
        <v xml:space="preserve">Posibilidad de actos indebidos de  los servidores judiciales debido a  la carencia en transparencia, etica y valores </v>
      </c>
      <c r="D30" s="659" t="e">
        <f>'7. Mapa Final'!J30</f>
        <v>#DIV/0!</v>
      </c>
      <c r="E30" s="662" t="e">
        <f>'7. Mapa Final'!K30</f>
        <v>#VALUE!</v>
      </c>
      <c r="F30" s="665" t="e">
        <f>'7. Mapa Final'!M30</f>
        <v>#DIV/0!</v>
      </c>
      <c r="G30" s="522"/>
      <c r="H30" s="650"/>
      <c r="I30" s="669"/>
      <c r="J30" s="669"/>
      <c r="K30" s="650"/>
      <c r="L30" s="650"/>
      <c r="M30" s="650"/>
    </row>
    <row r="31" spans="1:169" hidden="1">
      <c r="A31" s="653"/>
      <c r="B31" s="653"/>
      <c r="C31" s="656"/>
      <c r="D31" s="659"/>
      <c r="E31" s="662"/>
      <c r="F31" s="665"/>
      <c r="G31" s="522"/>
      <c r="H31" s="650"/>
      <c r="I31" s="669"/>
      <c r="J31" s="669"/>
      <c r="K31" s="650"/>
      <c r="L31" s="650"/>
      <c r="M31" s="650"/>
    </row>
    <row r="32" spans="1:169" hidden="1">
      <c r="A32" s="653"/>
      <c r="B32" s="653"/>
      <c r="C32" s="656"/>
      <c r="D32" s="659"/>
      <c r="E32" s="662"/>
      <c r="F32" s="665"/>
      <c r="G32" s="522"/>
      <c r="H32" s="650"/>
      <c r="I32" s="669"/>
      <c r="J32" s="669"/>
      <c r="K32" s="650"/>
      <c r="L32" s="650"/>
      <c r="M32" s="650"/>
    </row>
    <row r="33" spans="1:13" hidden="1">
      <c r="A33" s="653"/>
      <c r="B33" s="653"/>
      <c r="C33" s="656"/>
      <c r="D33" s="659"/>
      <c r="E33" s="662"/>
      <c r="F33" s="665"/>
      <c r="G33" s="522"/>
      <c r="H33" s="650"/>
      <c r="I33" s="669"/>
      <c r="J33" s="669"/>
      <c r="K33" s="650"/>
      <c r="L33" s="650"/>
      <c r="M33" s="650"/>
    </row>
    <row r="34" spans="1:13" hidden="1">
      <c r="A34" s="653"/>
      <c r="B34" s="653"/>
      <c r="C34" s="656"/>
      <c r="D34" s="659"/>
      <c r="E34" s="662"/>
      <c r="F34" s="665"/>
      <c r="G34" s="522"/>
      <c r="H34" s="650"/>
      <c r="I34" s="669"/>
      <c r="J34" s="669"/>
      <c r="K34" s="650"/>
      <c r="L34" s="650"/>
      <c r="M34" s="650"/>
    </row>
    <row r="35" spans="1:13" hidden="1">
      <c r="A35" s="653"/>
      <c r="B35" s="653"/>
      <c r="C35" s="656"/>
      <c r="D35" s="659"/>
      <c r="E35" s="662"/>
      <c r="F35" s="665"/>
      <c r="G35" s="522"/>
      <c r="H35" s="650"/>
      <c r="I35" s="669"/>
      <c r="J35" s="669"/>
      <c r="K35" s="650"/>
      <c r="L35" s="650"/>
      <c r="M35" s="650"/>
    </row>
    <row r="36" spans="1:13" hidden="1">
      <c r="A36" s="653"/>
      <c r="B36" s="653"/>
      <c r="C36" s="656"/>
      <c r="D36" s="659"/>
      <c r="E36" s="662"/>
      <c r="F36" s="665"/>
      <c r="G36" s="522"/>
      <c r="H36" s="650"/>
      <c r="I36" s="669"/>
      <c r="J36" s="669"/>
      <c r="K36" s="650"/>
      <c r="L36" s="650"/>
      <c r="M36" s="650"/>
    </row>
    <row r="37" spans="1:13" hidden="1">
      <c r="A37" s="653"/>
      <c r="B37" s="653"/>
      <c r="C37" s="656"/>
      <c r="D37" s="659"/>
      <c r="E37" s="662"/>
      <c r="F37" s="665"/>
      <c r="G37" s="522"/>
      <c r="H37" s="650"/>
      <c r="I37" s="669"/>
      <c r="J37" s="669"/>
      <c r="K37" s="650"/>
      <c r="L37" s="650"/>
      <c r="M37" s="650"/>
    </row>
    <row r="38" spans="1:13" hidden="1">
      <c r="A38" s="653"/>
      <c r="B38" s="653"/>
      <c r="C38" s="656"/>
      <c r="D38" s="659"/>
      <c r="E38" s="662"/>
      <c r="F38" s="665"/>
      <c r="G38" s="522"/>
      <c r="H38" s="650"/>
      <c r="I38" s="669"/>
      <c r="J38" s="669"/>
      <c r="K38" s="650"/>
      <c r="L38" s="650"/>
      <c r="M38" s="650"/>
    </row>
    <row r="39" spans="1:13" ht="15.75" hidden="1" customHeight="1">
      <c r="A39" s="654"/>
      <c r="B39" s="654"/>
      <c r="C39" s="657"/>
      <c r="D39" s="660"/>
      <c r="E39" s="663"/>
      <c r="F39" s="666"/>
      <c r="G39" s="550"/>
      <c r="H39" s="651"/>
      <c r="I39" s="670"/>
      <c r="J39" s="670"/>
      <c r="K39" s="651"/>
      <c r="L39" s="651"/>
      <c r="M39" s="651"/>
    </row>
    <row r="40" spans="1:13" ht="15" hidden="1" customHeight="1">
      <c r="A40" s="652">
        <f>'7. Mapa Final'!A40</f>
        <v>4</v>
      </c>
      <c r="B40" s="652" t="str">
        <f>'7. Mapa Final'!B40</f>
        <v>Incumplimiento o demora en entrega de Documentos (Propuestas, Respuestas  a Peticiones, Informes</v>
      </c>
      <c r="C40" s="655" t="str">
        <f>'7. Mapa Final'!C40</f>
        <v>Incumplimiento de las metas establecidas</v>
      </c>
      <c r="D40" s="658" t="e">
        <f>'7. Mapa Final'!J40</f>
        <v>#DIV/0!</v>
      </c>
      <c r="E40" s="661" t="e">
        <f>'7. Mapa Final'!K40</f>
        <v>#VALUE!</v>
      </c>
      <c r="F40" s="664" t="e">
        <f>'7. Mapa Final'!M40</f>
        <v>#DIV/0!</v>
      </c>
      <c r="G40" s="667"/>
      <c r="H40" s="649"/>
      <c r="I40" s="668"/>
      <c r="J40" s="668"/>
      <c r="K40" s="649"/>
      <c r="L40" s="649"/>
      <c r="M40" s="649"/>
    </row>
    <row r="41" spans="1:13" hidden="1">
      <c r="A41" s="653"/>
      <c r="B41" s="653"/>
      <c r="C41" s="656"/>
      <c r="D41" s="659"/>
      <c r="E41" s="662"/>
      <c r="F41" s="665"/>
      <c r="G41" s="522"/>
      <c r="H41" s="650"/>
      <c r="I41" s="669"/>
      <c r="J41" s="669"/>
      <c r="K41" s="650"/>
      <c r="L41" s="650"/>
      <c r="M41" s="650"/>
    </row>
    <row r="42" spans="1:13" hidden="1">
      <c r="A42" s="653"/>
      <c r="B42" s="653"/>
      <c r="C42" s="656"/>
      <c r="D42" s="659"/>
      <c r="E42" s="662"/>
      <c r="F42" s="665"/>
      <c r="G42" s="522"/>
      <c r="H42" s="650"/>
      <c r="I42" s="669"/>
      <c r="J42" s="669"/>
      <c r="K42" s="650"/>
      <c r="L42" s="650"/>
      <c r="M42" s="650"/>
    </row>
    <row r="43" spans="1:13" hidden="1">
      <c r="A43" s="653"/>
      <c r="B43" s="653"/>
      <c r="C43" s="656"/>
      <c r="D43" s="659"/>
      <c r="E43" s="662"/>
      <c r="F43" s="665"/>
      <c r="G43" s="522"/>
      <c r="H43" s="650"/>
      <c r="I43" s="669"/>
      <c r="J43" s="669"/>
      <c r="K43" s="650"/>
      <c r="L43" s="650"/>
      <c r="M43" s="650"/>
    </row>
    <row r="44" spans="1:13" hidden="1">
      <c r="A44" s="653"/>
      <c r="B44" s="653"/>
      <c r="C44" s="656"/>
      <c r="D44" s="659"/>
      <c r="E44" s="662"/>
      <c r="F44" s="665"/>
      <c r="G44" s="522"/>
      <c r="H44" s="650"/>
      <c r="I44" s="669"/>
      <c r="J44" s="669"/>
      <c r="K44" s="650"/>
      <c r="L44" s="650"/>
      <c r="M44" s="650"/>
    </row>
    <row r="45" spans="1:13" hidden="1">
      <c r="A45" s="653"/>
      <c r="B45" s="653"/>
      <c r="C45" s="656"/>
      <c r="D45" s="659"/>
      <c r="E45" s="662"/>
      <c r="F45" s="665"/>
      <c r="G45" s="522"/>
      <c r="H45" s="650"/>
      <c r="I45" s="669"/>
      <c r="J45" s="669"/>
      <c r="K45" s="650"/>
      <c r="L45" s="650"/>
      <c r="M45" s="650"/>
    </row>
    <row r="46" spans="1:13" hidden="1">
      <c r="A46" s="653"/>
      <c r="B46" s="653"/>
      <c r="C46" s="656"/>
      <c r="D46" s="659"/>
      <c r="E46" s="662"/>
      <c r="F46" s="665"/>
      <c r="G46" s="522"/>
      <c r="H46" s="650"/>
      <c r="I46" s="669"/>
      <c r="J46" s="669"/>
      <c r="K46" s="650"/>
      <c r="L46" s="650"/>
      <c r="M46" s="650"/>
    </row>
    <row r="47" spans="1:13" hidden="1">
      <c r="A47" s="653"/>
      <c r="B47" s="653"/>
      <c r="C47" s="656"/>
      <c r="D47" s="659"/>
      <c r="E47" s="662"/>
      <c r="F47" s="665"/>
      <c r="G47" s="522"/>
      <c r="H47" s="650"/>
      <c r="I47" s="669"/>
      <c r="J47" s="669"/>
      <c r="K47" s="650"/>
      <c r="L47" s="650"/>
      <c r="M47" s="650"/>
    </row>
    <row r="48" spans="1:13" hidden="1">
      <c r="A48" s="653"/>
      <c r="B48" s="653"/>
      <c r="C48" s="656"/>
      <c r="D48" s="659"/>
      <c r="E48" s="662"/>
      <c r="F48" s="665"/>
      <c r="G48" s="522"/>
      <c r="H48" s="650"/>
      <c r="I48" s="669"/>
      <c r="J48" s="669"/>
      <c r="K48" s="650"/>
      <c r="L48" s="650"/>
      <c r="M48" s="650"/>
    </row>
    <row r="49" spans="1:13" ht="15.75" hidden="1" customHeight="1">
      <c r="A49" s="654"/>
      <c r="B49" s="654"/>
      <c r="C49" s="657"/>
      <c r="D49" s="660"/>
      <c r="E49" s="663"/>
      <c r="F49" s="666"/>
      <c r="G49" s="550"/>
      <c r="H49" s="651"/>
      <c r="I49" s="670"/>
      <c r="J49" s="670"/>
      <c r="K49" s="651"/>
      <c r="L49" s="651"/>
      <c r="M49" s="651"/>
    </row>
    <row r="50" spans="1:13" ht="15" hidden="1" customHeight="1">
      <c r="A50" s="652">
        <f>'7. Mapa Final'!A50</f>
        <v>5</v>
      </c>
      <c r="B50" s="652" t="str">
        <f>'7. Mapa Final'!B50</f>
        <v>Ofrecer, prometer, entregar, aceptar o solicitar una ventaja indebida para buscar agilizar la creación de cargos,  traslados,  transformación  o  supresión de cargos o   en busca de un beneficio propio o de terceros</v>
      </c>
      <c r="C50" s="655" t="str">
        <f>'7. Mapa Final'!C50</f>
        <v>Incumplimiento de las metas establecidas</v>
      </c>
      <c r="D50" s="658" t="e">
        <f>'7. Mapa Final'!J50</f>
        <v>#DIV/0!</v>
      </c>
      <c r="E50" s="661" t="e">
        <f>'7. Mapa Final'!K50</f>
        <v>#VALUE!</v>
      </c>
      <c r="F50" s="664" t="e">
        <f>'7. Mapa Final'!M50</f>
        <v>#DIV/0!</v>
      </c>
      <c r="G50" s="667"/>
      <c r="H50" s="649"/>
      <c r="I50" s="668"/>
      <c r="J50" s="668"/>
      <c r="K50" s="649"/>
      <c r="L50" s="649"/>
      <c r="M50" s="649"/>
    </row>
    <row r="51" spans="1:13" hidden="1">
      <c r="A51" s="653"/>
      <c r="B51" s="653"/>
      <c r="C51" s="656"/>
      <c r="D51" s="659"/>
      <c r="E51" s="662"/>
      <c r="F51" s="665"/>
      <c r="G51" s="522"/>
      <c r="H51" s="650"/>
      <c r="I51" s="669"/>
      <c r="J51" s="669"/>
      <c r="K51" s="650"/>
      <c r="L51" s="650"/>
      <c r="M51" s="650"/>
    </row>
    <row r="52" spans="1:13" hidden="1">
      <c r="A52" s="653"/>
      <c r="B52" s="653"/>
      <c r="C52" s="656"/>
      <c r="D52" s="659"/>
      <c r="E52" s="662"/>
      <c r="F52" s="665"/>
      <c r="G52" s="522"/>
      <c r="H52" s="650"/>
      <c r="I52" s="669"/>
      <c r="J52" s="669"/>
      <c r="K52" s="650"/>
      <c r="L52" s="650"/>
      <c r="M52" s="650"/>
    </row>
    <row r="53" spans="1:13" hidden="1">
      <c r="A53" s="653"/>
      <c r="B53" s="653"/>
      <c r="C53" s="656"/>
      <c r="D53" s="659"/>
      <c r="E53" s="662"/>
      <c r="F53" s="665"/>
      <c r="G53" s="522"/>
      <c r="H53" s="650"/>
      <c r="I53" s="669"/>
      <c r="J53" s="669"/>
      <c r="K53" s="650"/>
      <c r="L53" s="650"/>
      <c r="M53" s="650"/>
    </row>
    <row r="54" spans="1:13" hidden="1">
      <c r="A54" s="653"/>
      <c r="B54" s="653"/>
      <c r="C54" s="656"/>
      <c r="D54" s="659"/>
      <c r="E54" s="662"/>
      <c r="F54" s="665"/>
      <c r="G54" s="522"/>
      <c r="H54" s="650"/>
      <c r="I54" s="669"/>
      <c r="J54" s="669"/>
      <c r="K54" s="650"/>
      <c r="L54" s="650"/>
      <c r="M54" s="650"/>
    </row>
    <row r="55" spans="1:13" hidden="1">
      <c r="A55" s="653"/>
      <c r="B55" s="653"/>
      <c r="C55" s="656"/>
      <c r="D55" s="659"/>
      <c r="E55" s="662"/>
      <c r="F55" s="665"/>
      <c r="G55" s="522"/>
      <c r="H55" s="650"/>
      <c r="I55" s="669"/>
      <c r="J55" s="669"/>
      <c r="K55" s="650"/>
      <c r="L55" s="650"/>
      <c r="M55" s="650"/>
    </row>
    <row r="56" spans="1:13" hidden="1">
      <c r="A56" s="653"/>
      <c r="B56" s="653"/>
      <c r="C56" s="656"/>
      <c r="D56" s="659"/>
      <c r="E56" s="662"/>
      <c r="F56" s="665"/>
      <c r="G56" s="522"/>
      <c r="H56" s="650"/>
      <c r="I56" s="669"/>
      <c r="J56" s="669"/>
      <c r="K56" s="650"/>
      <c r="L56" s="650"/>
      <c r="M56" s="650"/>
    </row>
    <row r="57" spans="1:13" hidden="1">
      <c r="A57" s="653"/>
      <c r="B57" s="653"/>
      <c r="C57" s="656"/>
      <c r="D57" s="659"/>
      <c r="E57" s="662"/>
      <c r="F57" s="665"/>
      <c r="G57" s="522"/>
      <c r="H57" s="650"/>
      <c r="I57" s="669"/>
      <c r="J57" s="669"/>
      <c r="K57" s="650"/>
      <c r="L57" s="650"/>
      <c r="M57" s="650"/>
    </row>
    <row r="58" spans="1:13" hidden="1">
      <c r="A58" s="653"/>
      <c r="B58" s="653"/>
      <c r="C58" s="656"/>
      <c r="D58" s="659"/>
      <c r="E58" s="662"/>
      <c r="F58" s="665"/>
      <c r="G58" s="522"/>
      <c r="H58" s="650"/>
      <c r="I58" s="669"/>
      <c r="J58" s="669"/>
      <c r="K58" s="650"/>
      <c r="L58" s="650"/>
      <c r="M58" s="650"/>
    </row>
    <row r="59" spans="1:13" ht="15.75" hidden="1" customHeight="1">
      <c r="A59" s="654"/>
      <c r="B59" s="654"/>
      <c r="C59" s="657"/>
      <c r="D59" s="660"/>
      <c r="E59" s="663"/>
      <c r="F59" s="666"/>
      <c r="G59" s="550"/>
      <c r="H59" s="651"/>
      <c r="I59" s="670"/>
      <c r="J59" s="670"/>
      <c r="K59" s="651"/>
      <c r="L59" s="651"/>
      <c r="M59" s="651"/>
    </row>
  </sheetData>
  <mergeCells count="82">
    <mergeCell ref="H7:H8"/>
    <mergeCell ref="I7:J7"/>
    <mergeCell ref="K7:L7"/>
    <mergeCell ref="M7:M8"/>
    <mergeCell ref="A6:B6"/>
    <mergeCell ref="A7:C7"/>
    <mergeCell ref="D7:F7"/>
    <mergeCell ref="G7:G8"/>
    <mergeCell ref="C6:M6"/>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L20:L29"/>
    <mergeCell ref="M20:M29"/>
    <mergeCell ref="B10:B19"/>
    <mergeCell ref="B20:B29"/>
    <mergeCell ref="F20:F29"/>
    <mergeCell ref="A30:A39"/>
    <mergeCell ref="A20:A29"/>
    <mergeCell ref="C20:C29"/>
    <mergeCell ref="D10:D19"/>
    <mergeCell ref="E10:E19"/>
    <mergeCell ref="B30:B39"/>
    <mergeCell ref="C30:C39"/>
    <mergeCell ref="D20:D29"/>
    <mergeCell ref="E20:E29"/>
    <mergeCell ref="D30:D39"/>
    <mergeCell ref="E30:E39"/>
    <mergeCell ref="F30:F39"/>
    <mergeCell ref="G20:G29"/>
    <mergeCell ref="H20:H29"/>
    <mergeCell ref="I20:I29"/>
    <mergeCell ref="G30:G39"/>
    <mergeCell ref="H30:H39"/>
    <mergeCell ref="I30:I39"/>
    <mergeCell ref="A40:A49"/>
    <mergeCell ref="B40:B49"/>
    <mergeCell ref="C40:C49"/>
    <mergeCell ref="D40:D49"/>
    <mergeCell ref="E40:E49"/>
    <mergeCell ref="F40:F49"/>
    <mergeCell ref="G40:G49"/>
    <mergeCell ref="H40:H49"/>
    <mergeCell ref="I40:I49"/>
    <mergeCell ref="J40:J49"/>
    <mergeCell ref="K40:K49"/>
    <mergeCell ref="L40:L49"/>
    <mergeCell ref="M40:M49"/>
    <mergeCell ref="A50:A59"/>
    <mergeCell ref="B50:B59"/>
    <mergeCell ref="C50:C59"/>
    <mergeCell ref="D50:D59"/>
    <mergeCell ref="E50:E59"/>
    <mergeCell ref="F50:F59"/>
    <mergeCell ref="G50:G59"/>
    <mergeCell ref="H50:H59"/>
    <mergeCell ref="I50:I59"/>
    <mergeCell ref="J50:J59"/>
    <mergeCell ref="K50:K59"/>
    <mergeCell ref="L50:L59"/>
    <mergeCell ref="M50:M59"/>
  </mergeCells>
  <conditionalFormatting sqref="A7:B7">
    <cfRule type="containsText" dxfId="175" priority="711" operator="containsText" text="3- Moderado">
      <formula>NOT(ISERROR(SEARCH("3- Moderado",A7)))</formula>
    </cfRule>
    <cfRule type="containsText" dxfId="174" priority="712" operator="containsText" text="6- Moderado">
      <formula>NOT(ISERROR(SEARCH("6- Moderado",A7)))</formula>
    </cfRule>
    <cfRule type="containsText" dxfId="173" priority="713" operator="containsText" text="4- Moderado">
      <formula>NOT(ISERROR(SEARCH("4- Moderado",A7)))</formula>
    </cfRule>
    <cfRule type="containsText" dxfId="172" priority="714" operator="containsText" text="3- Bajo">
      <formula>NOT(ISERROR(SEARCH("3- Bajo",A7)))</formula>
    </cfRule>
    <cfRule type="containsText" dxfId="171" priority="715" operator="containsText" text="4- Bajo">
      <formula>NOT(ISERROR(SEARCH("4- Bajo",A7)))</formula>
    </cfRule>
    <cfRule type="containsText" dxfId="170" priority="716" operator="containsText" text="1- Bajo">
      <formula>NOT(ISERROR(SEARCH("1- Bajo",A7)))</formula>
    </cfRule>
  </conditionalFormatting>
  <conditionalFormatting sqref="A10:E10 A20:E20 A30:E30 D40:E40 D50:E50">
    <cfRule type="containsText" dxfId="169" priority="687" operator="containsText" text="3- Moderado">
      <formula>NOT(ISERROR(SEARCH("3- Moderado",A10)))</formula>
    </cfRule>
    <cfRule type="containsText" dxfId="168" priority="688" operator="containsText" text="6- Moderado">
      <formula>NOT(ISERROR(SEARCH("6- Moderado",A10)))</formula>
    </cfRule>
    <cfRule type="containsText" dxfId="167" priority="689" operator="containsText" text="4- Moderado">
      <formula>NOT(ISERROR(SEARCH("4- Moderado",A10)))</formula>
    </cfRule>
    <cfRule type="containsText" dxfId="166" priority="690" operator="containsText" text="3- Bajo">
      <formula>NOT(ISERROR(SEARCH("3- Bajo",A10)))</formula>
    </cfRule>
    <cfRule type="containsText" dxfId="165" priority="691" operator="containsText" text="4- Bajo">
      <formula>NOT(ISERROR(SEARCH("4- Bajo",A10)))</formula>
    </cfRule>
    <cfRule type="containsText" dxfId="164" priority="692" operator="containsText" text="1- Bajo">
      <formula>NOT(ISERROR(SEARCH("1- Bajo",A10)))</formula>
    </cfRule>
  </conditionalFormatting>
  <conditionalFormatting sqref="C8:F8">
    <cfRule type="containsText" dxfId="163" priority="43" operator="containsText" text="3- Moderado">
      <formula>NOT(ISERROR(SEARCH("3- Moderado",C8)))</formula>
    </cfRule>
    <cfRule type="containsText" dxfId="162" priority="44" operator="containsText" text="6- Moderado">
      <formula>NOT(ISERROR(SEARCH("6- Moderado",C8)))</formula>
    </cfRule>
    <cfRule type="containsText" dxfId="161" priority="45" operator="containsText" text="4- Moderado">
      <formula>NOT(ISERROR(SEARCH("4- Moderado",C8)))</formula>
    </cfRule>
    <cfRule type="containsText" dxfId="160" priority="46" operator="containsText" text="3- Bajo">
      <formula>NOT(ISERROR(SEARCH("3- Bajo",C8)))</formula>
    </cfRule>
    <cfRule type="containsText" dxfId="159" priority="47" operator="containsText" text="4- Bajo">
      <formula>NOT(ISERROR(SEARCH("4- Bajo",C8)))</formula>
    </cfRule>
    <cfRule type="containsText" dxfId="158" priority="48" operator="containsText" text="1- Bajo">
      <formula>NOT(ISERROR(SEARCH("1- Bajo",C8)))</formula>
    </cfRule>
  </conditionalFormatting>
  <conditionalFormatting sqref="D10:D59">
    <cfRule type="containsText" dxfId="157" priority="600" operator="containsText" text="Muy Alta">
      <formula>NOT(ISERROR(SEARCH("Muy Alta",D10)))</formula>
    </cfRule>
    <cfRule type="containsText" dxfId="156" priority="601" operator="containsText" text="Alta">
      <formula>NOT(ISERROR(SEARCH("Alta",D10)))</formula>
    </cfRule>
    <cfRule type="containsText" dxfId="155" priority="602" operator="containsText" text="Baja">
      <formula>NOT(ISERROR(SEARCH("Baja",D10)))</formula>
    </cfRule>
    <cfRule type="containsText" dxfId="154" priority="603" operator="containsText" text="Muy Baja">
      <formula>NOT(ISERROR(SEARCH("Muy Baja",D10)))</formula>
    </cfRule>
    <cfRule type="containsText" dxfId="153" priority="620" operator="containsText" text="Media">
      <formula>NOT(ISERROR(SEARCH("Media",D10)))</formula>
    </cfRule>
  </conditionalFormatting>
  <conditionalFormatting sqref="E10:E59">
    <cfRule type="containsText" dxfId="152" priority="596" operator="containsText" text="Catastrófico">
      <formula>NOT(ISERROR(SEARCH("Catastrófico",E10)))</formula>
    </cfRule>
    <cfRule type="containsText" dxfId="151" priority="597" operator="containsText" text="Mayor">
      <formula>NOT(ISERROR(SEARCH("Mayor",E10)))</formula>
    </cfRule>
    <cfRule type="containsText" dxfId="150" priority="598" operator="containsText" text="Menor">
      <formula>NOT(ISERROR(SEARCH("Menor",E10)))</formula>
    </cfRule>
    <cfRule type="containsText" dxfId="149" priority="599" operator="containsText" text="Leve">
      <formula>NOT(ISERROR(SEARCH("Leve",E10)))</formula>
    </cfRule>
  </conditionalFormatting>
  <conditionalFormatting sqref="E10:F59">
    <cfRule type="containsText" dxfId="148" priority="619" operator="containsText" text="Moderado">
      <formula>NOT(ISERROR(SEARCH("Moderado",E10)))</formula>
    </cfRule>
  </conditionalFormatting>
  <conditionalFormatting sqref="F10:F59">
    <cfRule type="containsText" dxfId="147" priority="756" operator="containsText" text="Bajo">
      <formula>NOT(ISERROR(SEARCH("Bajo",F10)))</formula>
    </cfRule>
    <cfRule type="containsText" dxfId="146" priority="757" operator="containsText" text="Moderado">
      <formula>NOT(ISERROR(SEARCH("Moderado",F10)))</formula>
    </cfRule>
    <cfRule type="containsText" dxfId="145" priority="758" operator="containsText" text="Alto">
      <formula>NOT(ISERROR(SEARCH("Alto",F10)))</formula>
    </cfRule>
    <cfRule type="containsText" dxfId="144" priority="759" operator="containsText" text="Extremo">
      <formula>NOT(ISERROR(SEARCH("Extremo",F10)))</formula>
    </cfRule>
    <cfRule type="colorScale" priority="760">
      <colorScale>
        <cfvo type="min"/>
        <cfvo type="max"/>
        <color rgb="FFFF7128"/>
        <color rgb="FFFFEF9C"/>
      </colorScale>
    </cfRule>
  </conditionalFormatting>
  <conditionalFormatting sqref="A40:C40">
    <cfRule type="containsText" dxfId="143" priority="32" operator="containsText" text="3- Moderado">
      <formula>NOT(ISERROR(SEARCH("3- Moderado",A40)))</formula>
    </cfRule>
    <cfRule type="containsText" dxfId="142" priority="33" operator="containsText" text="6- Moderado">
      <formula>NOT(ISERROR(SEARCH("6- Moderado",A40)))</formula>
    </cfRule>
    <cfRule type="containsText" dxfId="141" priority="34" operator="containsText" text="4- Moderado">
      <formula>NOT(ISERROR(SEARCH("4- Moderado",A40)))</formula>
    </cfRule>
    <cfRule type="containsText" dxfId="140" priority="35" operator="containsText" text="3- Bajo">
      <formula>NOT(ISERROR(SEARCH("3- Bajo",A40)))</formula>
    </cfRule>
    <cfRule type="containsText" dxfId="139" priority="36" operator="containsText" text="4- Bajo">
      <formula>NOT(ISERROR(SEARCH("4- Bajo",A40)))</formula>
    </cfRule>
    <cfRule type="containsText" dxfId="138" priority="37" operator="containsText" text="1- Bajo">
      <formula>NOT(ISERROR(SEARCH("1- Bajo",A40)))</formula>
    </cfRule>
  </conditionalFormatting>
  <conditionalFormatting sqref="A50:C50">
    <cfRule type="containsText" dxfId="137" priority="11" operator="containsText" text="3- Moderado">
      <formula>NOT(ISERROR(SEARCH("3- Moderado",A50)))</formula>
    </cfRule>
    <cfRule type="containsText" dxfId="136" priority="12" operator="containsText" text="6- Moderado">
      <formula>NOT(ISERROR(SEARCH("6- Moderado",A50)))</formula>
    </cfRule>
    <cfRule type="containsText" dxfId="135" priority="13" operator="containsText" text="4- Moderado">
      <formula>NOT(ISERROR(SEARCH("4- Moderado",A50)))</formula>
    </cfRule>
    <cfRule type="containsText" dxfId="134" priority="14" operator="containsText" text="3- Bajo">
      <formula>NOT(ISERROR(SEARCH("3- Bajo",A50)))</formula>
    </cfRule>
    <cfRule type="containsText" dxfId="133" priority="15" operator="containsText" text="4- Bajo">
      <formula>NOT(ISERROR(SEARCH("4- Bajo",A50)))</formula>
    </cfRule>
    <cfRule type="containsText" dxfId="132" priority="16" operator="containsText" text="1- Bajo">
      <formula>NOT(ISERROR(SEARCH("1- Bajo",A50)))</formula>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G10:G59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K59"/>
  <sheetViews>
    <sheetView zoomScale="71" zoomScaleNormal="71" workbookViewId="0">
      <pane xSplit="8" ySplit="9" topLeftCell="I10" activePane="bottomRight" state="frozen"/>
      <selection pane="topRight" activeCell="I1" sqref="I1"/>
      <selection pane="bottomLeft" activeCell="A10" sqref="A10"/>
      <selection pane="bottomRight" activeCell="O14" sqref="O14"/>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9"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8.85546875" customWidth="1"/>
    <col min="13" max="13" width="48.28515625" customWidth="1"/>
    <col min="14" max="169" width="11.42578125" style="2"/>
  </cols>
  <sheetData>
    <row r="1" spans="1:271" s="19" customFormat="1" ht="16.5" customHeight="1">
      <c r="A1" s="698"/>
      <c r="B1" s="699"/>
      <c r="C1" s="702" t="s">
        <v>516</v>
      </c>
      <c r="D1" s="702"/>
      <c r="E1" s="702"/>
      <c r="F1" s="702"/>
      <c r="G1" s="702"/>
      <c r="H1" s="702"/>
      <c r="I1" s="702"/>
      <c r="J1" s="703"/>
      <c r="K1" s="746"/>
      <c r="L1" s="746"/>
      <c r="M1" s="746"/>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700"/>
      <c r="B2" s="701"/>
      <c r="C2" s="704"/>
      <c r="D2" s="704"/>
      <c r="E2" s="704"/>
      <c r="F2" s="704"/>
      <c r="G2" s="704"/>
      <c r="H2" s="704"/>
      <c r="I2" s="704"/>
      <c r="J2" s="705"/>
      <c r="K2" s="746"/>
      <c r="L2" s="746"/>
      <c r="M2" s="74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706"/>
      <c r="D3" s="706"/>
      <c r="E3" s="706"/>
      <c r="F3" s="706"/>
      <c r="G3" s="706"/>
      <c r="H3" s="706"/>
      <c r="I3" s="706"/>
      <c r="J3" s="707"/>
      <c r="K3" s="746"/>
      <c r="L3" s="746"/>
      <c r="M3" s="746"/>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25" customHeight="1">
      <c r="A4" s="696" t="s">
        <v>261</v>
      </c>
      <c r="B4" s="747"/>
      <c r="C4" s="751" t="s">
        <v>4</v>
      </c>
      <c r="D4" s="751"/>
      <c r="E4" s="751"/>
      <c r="F4" s="751"/>
      <c r="G4" s="751"/>
      <c r="H4" s="751"/>
      <c r="I4" s="751"/>
      <c r="J4" s="751"/>
      <c r="K4" s="751"/>
      <c r="L4" s="751"/>
      <c r="M4" s="751"/>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5.25" customHeight="1">
      <c r="A5" s="696" t="s">
        <v>262</v>
      </c>
      <c r="B5" s="747"/>
      <c r="C5" s="752" t="s">
        <v>263</v>
      </c>
      <c r="D5" s="752"/>
      <c r="E5" s="752"/>
      <c r="F5" s="752"/>
      <c r="G5" s="752"/>
      <c r="H5" s="752"/>
      <c r="I5" s="752"/>
      <c r="J5" s="752"/>
      <c r="K5" s="752"/>
      <c r="L5" s="752"/>
      <c r="M5" s="752"/>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2.25" customHeight="1" thickBot="1">
      <c r="A6" s="696" t="s">
        <v>264</v>
      </c>
      <c r="B6" s="747"/>
      <c r="C6" s="711" t="s">
        <v>473</v>
      </c>
      <c r="D6" s="712"/>
      <c r="E6" s="712"/>
      <c r="F6" s="712"/>
      <c r="G6" s="712"/>
      <c r="H6" s="712"/>
      <c r="I6" s="712"/>
      <c r="J6" s="712"/>
      <c r="K6" s="712"/>
      <c r="L6" s="712"/>
      <c r="M6" s="713"/>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722" t="s">
        <v>474</v>
      </c>
      <c r="B7" s="723"/>
      <c r="C7" s="724"/>
      <c r="D7" s="748" t="s">
        <v>475</v>
      </c>
      <c r="E7" s="748"/>
      <c r="F7" s="748"/>
      <c r="G7" s="749" t="s">
        <v>476</v>
      </c>
      <c r="H7" s="714" t="s">
        <v>477</v>
      </c>
      <c r="I7" s="716" t="s">
        <v>478</v>
      </c>
      <c r="J7" s="717"/>
      <c r="K7" s="716" t="s">
        <v>479</v>
      </c>
      <c r="L7" s="717"/>
      <c r="M7" s="750" t="s">
        <v>487</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36</v>
      </c>
      <c r="B8" s="35" t="s">
        <v>203</v>
      </c>
      <c r="C8" s="36" t="s">
        <v>205</v>
      </c>
      <c r="D8" s="28" t="s">
        <v>215</v>
      </c>
      <c r="E8" s="28" t="s">
        <v>481</v>
      </c>
      <c r="F8" s="28" t="s">
        <v>482</v>
      </c>
      <c r="G8" s="749"/>
      <c r="H8" s="715"/>
      <c r="I8" s="29" t="s">
        <v>483</v>
      </c>
      <c r="J8" s="29" t="s">
        <v>484</v>
      </c>
      <c r="K8" s="29" t="s">
        <v>485</v>
      </c>
      <c r="L8" s="29" t="s">
        <v>486</v>
      </c>
      <c r="M8" s="750"/>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741"/>
      <c r="B9" s="742"/>
      <c r="C9" s="742"/>
      <c r="D9" s="742"/>
      <c r="E9" s="742"/>
      <c r="F9" s="742"/>
      <c r="G9" s="742"/>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55">
        <f>'7. Mapa Final'!A10</f>
        <v>1</v>
      </c>
      <c r="B10" s="655" t="str">
        <f>'7. Mapa Final'!B10</f>
        <v xml:space="preserve">Entrega de información inexacta o desactualizada a usuarios  y partes interesadas </v>
      </c>
      <c r="C10" s="655" t="str">
        <f>'7. Mapa Final'!C10</f>
        <v xml:space="preserve"> Registro errado o incompleto de la información solicitada y/o entregada de las propuestas de reordenamiento.</v>
      </c>
      <c r="D10" s="733" t="str">
        <f>'7. Mapa Final'!J10</f>
        <v>Muy Baja - 1</v>
      </c>
      <c r="E10" s="737" t="str">
        <f>'7. Mapa Final'!K10</f>
        <v>Moderado - 3</v>
      </c>
      <c r="F10" s="664" t="str">
        <f>'7. Mapa Final'!M10</f>
        <v>Moderado - 3</v>
      </c>
      <c r="G10" s="671" t="s">
        <v>366</v>
      </c>
      <c r="H10" s="673" t="s">
        <v>518</v>
      </c>
      <c r="I10" s="668"/>
      <c r="J10" s="668" t="s">
        <v>6</v>
      </c>
      <c r="K10" s="679">
        <v>45383</v>
      </c>
      <c r="L10" s="679">
        <v>45473</v>
      </c>
      <c r="M10" s="743" t="s">
        <v>526</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56"/>
      <c r="B11" s="656"/>
      <c r="C11" s="656"/>
      <c r="D11" s="734"/>
      <c r="E11" s="738"/>
      <c r="F11" s="665"/>
      <c r="G11" s="589"/>
      <c r="H11" s="674"/>
      <c r="I11" s="669"/>
      <c r="J11" s="669"/>
      <c r="K11" s="680"/>
      <c r="L11" s="680"/>
      <c r="M11" s="74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56"/>
      <c r="B12" s="656"/>
      <c r="C12" s="656"/>
      <c r="D12" s="734"/>
      <c r="E12" s="738"/>
      <c r="F12" s="665"/>
      <c r="G12" s="589"/>
      <c r="H12" s="674"/>
      <c r="I12" s="669"/>
      <c r="J12" s="669"/>
      <c r="K12" s="680"/>
      <c r="L12" s="680"/>
      <c r="M12" s="74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56"/>
      <c r="B13" s="656"/>
      <c r="C13" s="656"/>
      <c r="D13" s="734"/>
      <c r="E13" s="738"/>
      <c r="F13" s="665"/>
      <c r="G13" s="589"/>
      <c r="H13" s="674"/>
      <c r="I13" s="669"/>
      <c r="J13" s="669"/>
      <c r="K13" s="680"/>
      <c r="L13" s="680"/>
      <c r="M13" s="74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56"/>
      <c r="B14" s="656"/>
      <c r="C14" s="656"/>
      <c r="D14" s="734"/>
      <c r="E14" s="738"/>
      <c r="F14" s="665"/>
      <c r="G14" s="589"/>
      <c r="H14" s="674"/>
      <c r="I14" s="669"/>
      <c r="J14" s="669"/>
      <c r="K14" s="680"/>
      <c r="L14" s="680"/>
      <c r="M14" s="74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56"/>
      <c r="B15" s="656"/>
      <c r="C15" s="656"/>
      <c r="D15" s="734"/>
      <c r="E15" s="738"/>
      <c r="F15" s="665"/>
      <c r="G15" s="589"/>
      <c r="H15" s="674"/>
      <c r="I15" s="669"/>
      <c r="J15" s="669"/>
      <c r="K15" s="680"/>
      <c r="L15" s="680"/>
      <c r="M15" s="74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56"/>
      <c r="B16" s="656"/>
      <c r="C16" s="656"/>
      <c r="D16" s="734"/>
      <c r="E16" s="738"/>
      <c r="F16" s="665"/>
      <c r="G16" s="589"/>
      <c r="H16" s="674"/>
      <c r="I16" s="669"/>
      <c r="J16" s="669"/>
      <c r="K16" s="680"/>
      <c r="L16" s="680"/>
      <c r="M16" s="74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56"/>
      <c r="B17" s="656"/>
      <c r="C17" s="656"/>
      <c r="D17" s="735"/>
      <c r="E17" s="739"/>
      <c r="F17" s="665"/>
      <c r="G17" s="589"/>
      <c r="H17" s="674"/>
      <c r="I17" s="669"/>
      <c r="J17" s="669"/>
      <c r="K17" s="680"/>
      <c r="L17" s="680"/>
      <c r="M17" s="74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56"/>
      <c r="B18" s="656"/>
      <c r="C18" s="656"/>
      <c r="D18" s="735"/>
      <c r="E18" s="739"/>
      <c r="F18" s="665"/>
      <c r="G18" s="589"/>
      <c r="H18" s="674"/>
      <c r="I18" s="669"/>
      <c r="J18" s="669"/>
      <c r="K18" s="680"/>
      <c r="L18" s="680"/>
      <c r="M18" s="74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657"/>
      <c r="B19" s="657"/>
      <c r="C19" s="657"/>
      <c r="D19" s="736"/>
      <c r="E19" s="740"/>
      <c r="F19" s="666"/>
      <c r="G19" s="672"/>
      <c r="H19" s="675"/>
      <c r="I19" s="670"/>
      <c r="J19" s="670"/>
      <c r="K19" s="681"/>
      <c r="L19" s="681"/>
      <c r="M19" s="745"/>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55">
        <f>'7. Mapa Final'!A20</f>
        <v>2</v>
      </c>
      <c r="B20" s="655" t="str">
        <f>'7. Mapa Final'!B20</f>
        <v>Desacierto</v>
      </c>
      <c r="C20" s="655" t="str">
        <f>'7. Mapa Final'!C20</f>
        <v>Equivocación o error en la toma de decisiones, respecto a las acciones adoptadas para reordenar o descongestionar el aparato de justicia causada por información estadística errada o insuficiente desgaste administrativo.</v>
      </c>
      <c r="D20" s="733" t="str">
        <f>'7. Mapa Final'!J20</f>
        <v>Muy Baja - 1</v>
      </c>
      <c r="E20" s="737" t="str">
        <f>'7. Mapa Final'!K20</f>
        <v>Moderado - 3</v>
      </c>
      <c r="F20" s="664" t="str">
        <f>'7. Mapa Final'!M20</f>
        <v>Moderado - 3</v>
      </c>
      <c r="G20" s="671" t="s">
        <v>366</v>
      </c>
      <c r="H20" s="673" t="s">
        <v>520</v>
      </c>
      <c r="I20" s="668"/>
      <c r="J20" s="668" t="s">
        <v>6</v>
      </c>
      <c r="K20" s="679">
        <v>45383</v>
      </c>
      <c r="L20" s="679">
        <v>45473</v>
      </c>
      <c r="M20" s="743" t="s">
        <v>523</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56"/>
      <c r="B21" s="656"/>
      <c r="C21" s="656"/>
      <c r="D21" s="734"/>
      <c r="E21" s="738"/>
      <c r="F21" s="665"/>
      <c r="G21" s="589"/>
      <c r="H21" s="674"/>
      <c r="I21" s="669"/>
      <c r="J21" s="669"/>
      <c r="K21" s="680"/>
      <c r="L21" s="680"/>
      <c r="M21" s="74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56"/>
      <c r="B22" s="656"/>
      <c r="C22" s="656"/>
      <c r="D22" s="734"/>
      <c r="E22" s="738"/>
      <c r="F22" s="665"/>
      <c r="G22" s="589"/>
      <c r="H22" s="674"/>
      <c r="I22" s="669"/>
      <c r="J22" s="669"/>
      <c r="K22" s="680"/>
      <c r="L22" s="680"/>
      <c r="M22" s="74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56"/>
      <c r="B23" s="656"/>
      <c r="C23" s="656"/>
      <c r="D23" s="734"/>
      <c r="E23" s="738"/>
      <c r="F23" s="665"/>
      <c r="G23" s="589"/>
      <c r="H23" s="674"/>
      <c r="I23" s="669"/>
      <c r="J23" s="669"/>
      <c r="K23" s="680"/>
      <c r="L23" s="680"/>
      <c r="M23" s="74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56"/>
      <c r="B24" s="656"/>
      <c r="C24" s="656"/>
      <c r="D24" s="734"/>
      <c r="E24" s="738"/>
      <c r="F24" s="665"/>
      <c r="G24" s="589"/>
      <c r="H24" s="674"/>
      <c r="I24" s="669"/>
      <c r="J24" s="669"/>
      <c r="K24" s="680"/>
      <c r="L24" s="680"/>
      <c r="M24" s="74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56"/>
      <c r="B25" s="656"/>
      <c r="C25" s="656"/>
      <c r="D25" s="734"/>
      <c r="E25" s="738"/>
      <c r="F25" s="665"/>
      <c r="G25" s="589"/>
      <c r="H25" s="674"/>
      <c r="I25" s="669"/>
      <c r="J25" s="669"/>
      <c r="K25" s="680"/>
      <c r="L25" s="680"/>
      <c r="M25" s="744"/>
      <c r="N25" s="34"/>
      <c r="O25" s="34"/>
    </row>
    <row r="26" spans="1:169">
      <c r="A26" s="656"/>
      <c r="B26" s="656"/>
      <c r="C26" s="656"/>
      <c r="D26" s="734"/>
      <c r="E26" s="738"/>
      <c r="F26" s="665"/>
      <c r="G26" s="589"/>
      <c r="H26" s="674"/>
      <c r="I26" s="669"/>
      <c r="J26" s="669"/>
      <c r="K26" s="680"/>
      <c r="L26" s="680"/>
      <c r="M26" s="744"/>
      <c r="N26" s="34"/>
      <c r="O26" s="34"/>
    </row>
    <row r="27" spans="1:169">
      <c r="A27" s="656"/>
      <c r="B27" s="656"/>
      <c r="C27" s="656"/>
      <c r="D27" s="735"/>
      <c r="E27" s="739"/>
      <c r="F27" s="665"/>
      <c r="G27" s="589"/>
      <c r="H27" s="674"/>
      <c r="I27" s="669"/>
      <c r="J27" s="669"/>
      <c r="K27" s="680"/>
      <c r="L27" s="680"/>
      <c r="M27" s="744"/>
      <c r="N27" s="34"/>
      <c r="O27" s="34"/>
    </row>
    <row r="28" spans="1:169">
      <c r="A28" s="656"/>
      <c r="B28" s="656"/>
      <c r="C28" s="656"/>
      <c r="D28" s="735"/>
      <c r="E28" s="739"/>
      <c r="F28" s="665"/>
      <c r="G28" s="589"/>
      <c r="H28" s="674"/>
      <c r="I28" s="669"/>
      <c r="J28" s="669"/>
      <c r="K28" s="680"/>
      <c r="L28" s="680"/>
      <c r="M28" s="744"/>
      <c r="N28" s="34"/>
      <c r="O28" s="34"/>
    </row>
    <row r="29" spans="1:169" ht="15.75" thickBot="1">
      <c r="A29" s="657"/>
      <c r="B29" s="657"/>
      <c r="C29" s="657"/>
      <c r="D29" s="736"/>
      <c r="E29" s="740"/>
      <c r="F29" s="666"/>
      <c r="G29" s="672"/>
      <c r="H29" s="675"/>
      <c r="I29" s="670"/>
      <c r="J29" s="670"/>
      <c r="K29" s="681"/>
      <c r="L29" s="681"/>
      <c r="M29" s="745"/>
      <c r="N29" s="34"/>
      <c r="O29" s="34"/>
    </row>
    <row r="30" spans="1:169">
      <c r="A30" s="655">
        <f>'7. Mapa Final'!A30</f>
        <v>3</v>
      </c>
      <c r="B30" s="655" t="str">
        <f>'7. Mapa Final'!B30</f>
        <v xml:space="preserve">Recibir dádivas o beneficios a nombre propio o de terceros para, no entregar o entregar información privilegiada o confidencial </v>
      </c>
      <c r="C30" s="655" t="str">
        <f>'7. Mapa Final'!C30</f>
        <v xml:space="preserve">Posibilidad de actos indebidos de  los servidores judiciales debido a  la carencia en transparencia, etica y valores </v>
      </c>
      <c r="D30" s="733" t="e">
        <f>'7. Mapa Final'!J30</f>
        <v>#DIV/0!</v>
      </c>
      <c r="E30" s="737" t="e">
        <f>'7. Mapa Final'!K30</f>
        <v>#VALUE!</v>
      </c>
      <c r="F30" s="664" t="e">
        <f>'7. Mapa Final'!M30</f>
        <v>#DIV/0!</v>
      </c>
      <c r="G30" s="522"/>
      <c r="H30" s="649"/>
      <c r="I30" s="649"/>
      <c r="J30" s="649"/>
      <c r="K30" s="649"/>
      <c r="L30" s="649"/>
      <c r="M30" s="649"/>
    </row>
    <row r="31" spans="1:169">
      <c r="A31" s="656"/>
      <c r="B31" s="656"/>
      <c r="C31" s="656"/>
      <c r="D31" s="734"/>
      <c r="E31" s="738"/>
      <c r="F31" s="665"/>
      <c r="G31" s="522"/>
      <c r="H31" s="650"/>
      <c r="I31" s="650"/>
      <c r="J31" s="650"/>
      <c r="K31" s="650"/>
      <c r="L31" s="650"/>
      <c r="M31" s="650"/>
    </row>
    <row r="32" spans="1:169">
      <c r="A32" s="656"/>
      <c r="B32" s="656"/>
      <c r="C32" s="656"/>
      <c r="D32" s="734"/>
      <c r="E32" s="738"/>
      <c r="F32" s="665"/>
      <c r="G32" s="522"/>
      <c r="H32" s="650"/>
      <c r="I32" s="650"/>
      <c r="J32" s="650"/>
      <c r="K32" s="650"/>
      <c r="L32" s="650"/>
      <c r="M32" s="650"/>
    </row>
    <row r="33" spans="1:13">
      <c r="A33" s="656"/>
      <c r="B33" s="656"/>
      <c r="C33" s="656"/>
      <c r="D33" s="734"/>
      <c r="E33" s="738"/>
      <c r="F33" s="665"/>
      <c r="G33" s="522"/>
      <c r="H33" s="650"/>
      <c r="I33" s="650"/>
      <c r="J33" s="650"/>
      <c r="K33" s="650"/>
      <c r="L33" s="650"/>
      <c r="M33" s="650"/>
    </row>
    <row r="34" spans="1:13">
      <c r="A34" s="656"/>
      <c r="B34" s="656"/>
      <c r="C34" s="656"/>
      <c r="D34" s="734"/>
      <c r="E34" s="738"/>
      <c r="F34" s="665"/>
      <c r="G34" s="522"/>
      <c r="H34" s="650"/>
      <c r="I34" s="650"/>
      <c r="J34" s="650"/>
      <c r="K34" s="650"/>
      <c r="L34" s="650"/>
      <c r="M34" s="650"/>
    </row>
    <row r="35" spans="1:13">
      <c r="A35" s="656"/>
      <c r="B35" s="656"/>
      <c r="C35" s="656"/>
      <c r="D35" s="734"/>
      <c r="E35" s="738"/>
      <c r="F35" s="665"/>
      <c r="G35" s="522"/>
      <c r="H35" s="650"/>
      <c r="I35" s="650"/>
      <c r="J35" s="650"/>
      <c r="K35" s="650"/>
      <c r="L35" s="650"/>
      <c r="M35" s="650"/>
    </row>
    <row r="36" spans="1:13">
      <c r="A36" s="656"/>
      <c r="B36" s="656"/>
      <c r="C36" s="656"/>
      <c r="D36" s="734"/>
      <c r="E36" s="738"/>
      <c r="F36" s="665"/>
      <c r="G36" s="522"/>
      <c r="H36" s="650"/>
      <c r="I36" s="650"/>
      <c r="J36" s="650"/>
      <c r="K36" s="650"/>
      <c r="L36" s="650"/>
      <c r="M36" s="650"/>
    </row>
    <row r="37" spans="1:13">
      <c r="A37" s="656"/>
      <c r="B37" s="656"/>
      <c r="C37" s="656"/>
      <c r="D37" s="735"/>
      <c r="E37" s="739"/>
      <c r="F37" s="665"/>
      <c r="G37" s="522"/>
      <c r="H37" s="650"/>
      <c r="I37" s="650"/>
      <c r="J37" s="650"/>
      <c r="K37" s="650"/>
      <c r="L37" s="650"/>
      <c r="M37" s="650"/>
    </row>
    <row r="38" spans="1:13">
      <c r="A38" s="656"/>
      <c r="B38" s="656"/>
      <c r="C38" s="656"/>
      <c r="D38" s="735"/>
      <c r="E38" s="739"/>
      <c r="F38" s="665"/>
      <c r="G38" s="522"/>
      <c r="H38" s="650"/>
      <c r="I38" s="650"/>
      <c r="J38" s="650"/>
      <c r="K38" s="650"/>
      <c r="L38" s="650"/>
      <c r="M38" s="650"/>
    </row>
    <row r="39" spans="1:13" ht="15.75" thickBot="1">
      <c r="A39" s="657"/>
      <c r="B39" s="657"/>
      <c r="C39" s="657"/>
      <c r="D39" s="736"/>
      <c r="E39" s="740"/>
      <c r="F39" s="666"/>
      <c r="G39" s="550"/>
      <c r="H39" s="651"/>
      <c r="I39" s="651"/>
      <c r="J39" s="651"/>
      <c r="K39" s="651"/>
      <c r="L39" s="651"/>
      <c r="M39" s="651"/>
    </row>
    <row r="40" spans="1:13">
      <c r="A40" s="655">
        <f>'7. Mapa Final'!A40</f>
        <v>4</v>
      </c>
      <c r="B40" s="655" t="str">
        <f>'7. Mapa Final'!B40</f>
        <v>Incumplimiento o demora en entrega de Documentos (Propuestas, Respuestas  a Peticiones, Informes</v>
      </c>
      <c r="C40" s="655" t="str">
        <f>'7. Mapa Final'!C40</f>
        <v>Incumplimiento de las metas establecidas</v>
      </c>
      <c r="D40" s="733" t="e">
        <f>'7. Mapa Final'!J40</f>
        <v>#DIV/0!</v>
      </c>
      <c r="E40" s="737" t="e">
        <f>'7. Mapa Final'!K40</f>
        <v>#VALUE!</v>
      </c>
      <c r="F40" s="664" t="e">
        <f>'7. Mapa Final'!M40</f>
        <v>#DIV/0!</v>
      </c>
      <c r="G40" s="522"/>
      <c r="H40" s="649"/>
      <c r="I40" s="649"/>
      <c r="J40" s="649"/>
      <c r="K40" s="649"/>
      <c r="L40" s="649"/>
      <c r="M40" s="649"/>
    </row>
    <row r="41" spans="1:13">
      <c r="A41" s="656"/>
      <c r="B41" s="656"/>
      <c r="C41" s="656"/>
      <c r="D41" s="734"/>
      <c r="E41" s="738"/>
      <c r="F41" s="665"/>
      <c r="G41" s="522"/>
      <c r="H41" s="650"/>
      <c r="I41" s="650"/>
      <c r="J41" s="650"/>
      <c r="K41" s="650"/>
      <c r="L41" s="650"/>
      <c r="M41" s="650"/>
    </row>
    <row r="42" spans="1:13">
      <c r="A42" s="656"/>
      <c r="B42" s="656"/>
      <c r="C42" s="656"/>
      <c r="D42" s="734"/>
      <c r="E42" s="738"/>
      <c r="F42" s="665"/>
      <c r="G42" s="522"/>
      <c r="H42" s="650"/>
      <c r="I42" s="650"/>
      <c r="J42" s="650"/>
      <c r="K42" s="650"/>
      <c r="L42" s="650"/>
      <c r="M42" s="650"/>
    </row>
    <row r="43" spans="1:13">
      <c r="A43" s="656"/>
      <c r="B43" s="656"/>
      <c r="C43" s="656"/>
      <c r="D43" s="734"/>
      <c r="E43" s="738"/>
      <c r="F43" s="665"/>
      <c r="G43" s="522"/>
      <c r="H43" s="650"/>
      <c r="I43" s="650"/>
      <c r="J43" s="650"/>
      <c r="K43" s="650"/>
      <c r="L43" s="650"/>
      <c r="M43" s="650"/>
    </row>
    <row r="44" spans="1:13">
      <c r="A44" s="656"/>
      <c r="B44" s="656"/>
      <c r="C44" s="656"/>
      <c r="D44" s="734"/>
      <c r="E44" s="738"/>
      <c r="F44" s="665"/>
      <c r="G44" s="522"/>
      <c r="H44" s="650"/>
      <c r="I44" s="650"/>
      <c r="J44" s="650"/>
      <c r="K44" s="650"/>
      <c r="L44" s="650"/>
      <c r="M44" s="650"/>
    </row>
    <row r="45" spans="1:13">
      <c r="A45" s="656"/>
      <c r="B45" s="656"/>
      <c r="C45" s="656"/>
      <c r="D45" s="734"/>
      <c r="E45" s="738"/>
      <c r="F45" s="665"/>
      <c r="G45" s="522"/>
      <c r="H45" s="650"/>
      <c r="I45" s="650"/>
      <c r="J45" s="650"/>
      <c r="K45" s="650"/>
      <c r="L45" s="650"/>
      <c r="M45" s="650"/>
    </row>
    <row r="46" spans="1:13">
      <c r="A46" s="656"/>
      <c r="B46" s="656"/>
      <c r="C46" s="656"/>
      <c r="D46" s="734"/>
      <c r="E46" s="738"/>
      <c r="F46" s="665"/>
      <c r="G46" s="522"/>
      <c r="H46" s="650"/>
      <c r="I46" s="650"/>
      <c r="J46" s="650"/>
      <c r="K46" s="650"/>
      <c r="L46" s="650"/>
      <c r="M46" s="650"/>
    </row>
    <row r="47" spans="1:13">
      <c r="A47" s="656"/>
      <c r="B47" s="656"/>
      <c r="C47" s="656"/>
      <c r="D47" s="735"/>
      <c r="E47" s="739"/>
      <c r="F47" s="665"/>
      <c r="G47" s="522"/>
      <c r="H47" s="650"/>
      <c r="I47" s="650"/>
      <c r="J47" s="650"/>
      <c r="K47" s="650"/>
      <c r="L47" s="650"/>
      <c r="M47" s="650"/>
    </row>
    <row r="48" spans="1:13">
      <c r="A48" s="656"/>
      <c r="B48" s="656"/>
      <c r="C48" s="656"/>
      <c r="D48" s="735"/>
      <c r="E48" s="739"/>
      <c r="F48" s="665"/>
      <c r="G48" s="522"/>
      <c r="H48" s="650"/>
      <c r="I48" s="650"/>
      <c r="J48" s="650"/>
      <c r="K48" s="650"/>
      <c r="L48" s="650"/>
      <c r="M48" s="650"/>
    </row>
    <row r="49" spans="1:13" ht="15.75" thickBot="1">
      <c r="A49" s="657"/>
      <c r="B49" s="657"/>
      <c r="C49" s="657"/>
      <c r="D49" s="736"/>
      <c r="E49" s="740"/>
      <c r="F49" s="666"/>
      <c r="G49" s="550"/>
      <c r="H49" s="651"/>
      <c r="I49" s="651"/>
      <c r="J49" s="651"/>
      <c r="K49" s="651"/>
      <c r="L49" s="651"/>
      <c r="M49" s="651"/>
    </row>
    <row r="50" spans="1:13">
      <c r="A50" s="655">
        <f>'7. Mapa Final'!A50</f>
        <v>5</v>
      </c>
      <c r="B50" s="655" t="str">
        <f>'7. Mapa Final'!B50</f>
        <v>Ofrecer, prometer, entregar, aceptar o solicitar una ventaja indebida para buscar agilizar la creación de cargos,  traslados,  transformación  o  supresión de cargos o   en busca de un beneficio propio o de terceros</v>
      </c>
      <c r="C50" s="655" t="str">
        <f>'7. Mapa Final'!C50</f>
        <v>Incumplimiento de las metas establecidas</v>
      </c>
      <c r="D50" s="733" t="e">
        <f>'7. Mapa Final'!J50</f>
        <v>#DIV/0!</v>
      </c>
      <c r="E50" s="737" t="e">
        <f>'7. Mapa Final'!K50</f>
        <v>#VALUE!</v>
      </c>
      <c r="F50" s="664" t="e">
        <f>'7. Mapa Final'!M50</f>
        <v>#DIV/0!</v>
      </c>
      <c r="G50" s="522"/>
      <c r="H50" s="649"/>
      <c r="I50" s="649"/>
      <c r="J50" s="649"/>
      <c r="K50" s="649"/>
      <c r="L50" s="649"/>
      <c r="M50" s="649"/>
    </row>
    <row r="51" spans="1:13">
      <c r="A51" s="656"/>
      <c r="B51" s="656"/>
      <c r="C51" s="656"/>
      <c r="D51" s="734"/>
      <c r="E51" s="738"/>
      <c r="F51" s="665"/>
      <c r="G51" s="522"/>
      <c r="H51" s="650"/>
      <c r="I51" s="650"/>
      <c r="J51" s="650"/>
      <c r="K51" s="650"/>
      <c r="L51" s="650"/>
      <c r="M51" s="650"/>
    </row>
    <row r="52" spans="1:13">
      <c r="A52" s="656"/>
      <c r="B52" s="656"/>
      <c r="C52" s="656"/>
      <c r="D52" s="734"/>
      <c r="E52" s="738"/>
      <c r="F52" s="665"/>
      <c r="G52" s="522"/>
      <c r="H52" s="650"/>
      <c r="I52" s="650"/>
      <c r="J52" s="650"/>
      <c r="K52" s="650"/>
      <c r="L52" s="650"/>
      <c r="M52" s="650"/>
    </row>
    <row r="53" spans="1:13">
      <c r="A53" s="656"/>
      <c r="B53" s="656"/>
      <c r="C53" s="656"/>
      <c r="D53" s="734"/>
      <c r="E53" s="738"/>
      <c r="F53" s="665"/>
      <c r="G53" s="522"/>
      <c r="H53" s="650"/>
      <c r="I53" s="650"/>
      <c r="J53" s="650"/>
      <c r="K53" s="650"/>
      <c r="L53" s="650"/>
      <c r="M53" s="650"/>
    </row>
    <row r="54" spans="1:13">
      <c r="A54" s="656"/>
      <c r="B54" s="656"/>
      <c r="C54" s="656"/>
      <c r="D54" s="734"/>
      <c r="E54" s="738"/>
      <c r="F54" s="665"/>
      <c r="G54" s="522"/>
      <c r="H54" s="650"/>
      <c r="I54" s="650"/>
      <c r="J54" s="650"/>
      <c r="K54" s="650"/>
      <c r="L54" s="650"/>
      <c r="M54" s="650"/>
    </row>
    <row r="55" spans="1:13">
      <c r="A55" s="656"/>
      <c r="B55" s="656"/>
      <c r="C55" s="656"/>
      <c r="D55" s="734"/>
      <c r="E55" s="738"/>
      <c r="F55" s="665"/>
      <c r="G55" s="522"/>
      <c r="H55" s="650"/>
      <c r="I55" s="650"/>
      <c r="J55" s="650"/>
      <c r="K55" s="650"/>
      <c r="L55" s="650"/>
      <c r="M55" s="650"/>
    </row>
    <row r="56" spans="1:13">
      <c r="A56" s="656"/>
      <c r="B56" s="656"/>
      <c r="C56" s="656"/>
      <c r="D56" s="734"/>
      <c r="E56" s="738"/>
      <c r="F56" s="665"/>
      <c r="G56" s="522"/>
      <c r="H56" s="650"/>
      <c r="I56" s="650"/>
      <c r="J56" s="650"/>
      <c r="K56" s="650"/>
      <c r="L56" s="650"/>
      <c r="M56" s="650"/>
    </row>
    <row r="57" spans="1:13">
      <c r="A57" s="656"/>
      <c r="B57" s="656"/>
      <c r="C57" s="656"/>
      <c r="D57" s="735"/>
      <c r="E57" s="739"/>
      <c r="F57" s="665"/>
      <c r="G57" s="522"/>
      <c r="H57" s="650"/>
      <c r="I57" s="650"/>
      <c r="J57" s="650"/>
      <c r="K57" s="650"/>
      <c r="L57" s="650"/>
      <c r="M57" s="650"/>
    </row>
    <row r="58" spans="1:13">
      <c r="A58" s="656"/>
      <c r="B58" s="656"/>
      <c r="C58" s="656"/>
      <c r="D58" s="735"/>
      <c r="E58" s="739"/>
      <c r="F58" s="665"/>
      <c r="G58" s="522"/>
      <c r="H58" s="650"/>
      <c r="I58" s="650"/>
      <c r="J58" s="650"/>
      <c r="K58" s="650"/>
      <c r="L58" s="650"/>
      <c r="M58" s="650"/>
    </row>
    <row r="59" spans="1:13" ht="15.75" thickBot="1">
      <c r="A59" s="657"/>
      <c r="B59" s="657"/>
      <c r="C59" s="657"/>
      <c r="D59" s="736"/>
      <c r="E59" s="740"/>
      <c r="F59" s="666"/>
      <c r="G59" s="550"/>
      <c r="H59" s="651"/>
      <c r="I59" s="651"/>
      <c r="J59" s="651"/>
      <c r="K59" s="651"/>
      <c r="L59" s="651"/>
      <c r="M59" s="651"/>
    </row>
  </sheetData>
  <mergeCells count="82">
    <mergeCell ref="K1:M3"/>
    <mergeCell ref="A4:B4"/>
    <mergeCell ref="A5:B5"/>
    <mergeCell ref="A6:B6"/>
    <mergeCell ref="A7:C7"/>
    <mergeCell ref="D7:F7"/>
    <mergeCell ref="G7:G8"/>
    <mergeCell ref="A1:B2"/>
    <mergeCell ref="C1:J3"/>
    <mergeCell ref="H7:H8"/>
    <mergeCell ref="I7:J7"/>
    <mergeCell ref="K7:L7"/>
    <mergeCell ref="M7:M8"/>
    <mergeCell ref="C4:M4"/>
    <mergeCell ref="C5:M5"/>
    <mergeCell ref="C6:M6"/>
    <mergeCell ref="C10:C19"/>
    <mergeCell ref="D10:D19"/>
    <mergeCell ref="E10:E19"/>
    <mergeCell ref="L10:L19"/>
    <mergeCell ref="M10:M19"/>
    <mergeCell ref="I10:I19"/>
    <mergeCell ref="J10:J19"/>
    <mergeCell ref="K10:K19"/>
    <mergeCell ref="A9:G9"/>
    <mergeCell ref="L20:L29"/>
    <mergeCell ref="M20:M29"/>
    <mergeCell ref="A10:A19"/>
    <mergeCell ref="B10:B19"/>
    <mergeCell ref="A20:A29"/>
    <mergeCell ref="B20:B29"/>
    <mergeCell ref="C20:C29"/>
    <mergeCell ref="D20:D29"/>
    <mergeCell ref="E20:E29"/>
    <mergeCell ref="F20:F29"/>
    <mergeCell ref="G20:G29"/>
    <mergeCell ref="H20:H29"/>
    <mergeCell ref="F10:F19"/>
    <mergeCell ref="G10:G19"/>
    <mergeCell ref="H10:H19"/>
    <mergeCell ref="I20:I29"/>
    <mergeCell ref="J20:J29"/>
    <mergeCell ref="I30:I39"/>
    <mergeCell ref="J30:J39"/>
    <mergeCell ref="K20:K29"/>
    <mergeCell ref="K30:K39"/>
    <mergeCell ref="J40:J49"/>
    <mergeCell ref="K40:K49"/>
    <mergeCell ref="A30:A39"/>
    <mergeCell ref="B30:B39"/>
    <mergeCell ref="C30:C39"/>
    <mergeCell ref="D30:D39"/>
    <mergeCell ref="E30:E39"/>
    <mergeCell ref="F30:F39"/>
    <mergeCell ref="G30:G39"/>
    <mergeCell ref="H30:H39"/>
    <mergeCell ref="A40:A49"/>
    <mergeCell ref="B40:B49"/>
    <mergeCell ref="C40:C49"/>
    <mergeCell ref="D40:D49"/>
    <mergeCell ref="E40:E49"/>
    <mergeCell ref="L30:L39"/>
    <mergeCell ref="M30:M39"/>
    <mergeCell ref="F50:F59"/>
    <mergeCell ref="G50:G59"/>
    <mergeCell ref="H50:H59"/>
    <mergeCell ref="F40:F49"/>
    <mergeCell ref="G40:G49"/>
    <mergeCell ref="H40:H49"/>
    <mergeCell ref="I50:I59"/>
    <mergeCell ref="J50:J59"/>
    <mergeCell ref="K50:K59"/>
    <mergeCell ref="L50:L59"/>
    <mergeCell ref="M50:M59"/>
    <mergeCell ref="L40:L49"/>
    <mergeCell ref="M40:M49"/>
    <mergeCell ref="I40:I49"/>
    <mergeCell ref="A50:A59"/>
    <mergeCell ref="B50:B59"/>
    <mergeCell ref="C50:C59"/>
    <mergeCell ref="D50:D59"/>
    <mergeCell ref="E50:E59"/>
  </mergeCells>
  <conditionalFormatting sqref="A7:B7">
    <cfRule type="containsText" dxfId="131" priority="35" operator="containsText" text="3- Moderado">
      <formula>NOT(ISERROR(SEARCH("3- Moderado",A7)))</formula>
    </cfRule>
    <cfRule type="containsText" dxfId="130" priority="36" operator="containsText" text="6- Moderado">
      <formula>NOT(ISERROR(SEARCH("6- Moderado",A7)))</formula>
    </cfRule>
    <cfRule type="containsText" dxfId="129" priority="37" operator="containsText" text="4- Moderado">
      <formula>NOT(ISERROR(SEARCH("4- Moderado",A7)))</formula>
    </cfRule>
    <cfRule type="containsText" dxfId="128" priority="38" operator="containsText" text="3- Bajo">
      <formula>NOT(ISERROR(SEARCH("3- Bajo",A7)))</formula>
    </cfRule>
    <cfRule type="containsText" dxfId="127" priority="39" operator="containsText" text="4- Bajo">
      <formula>NOT(ISERROR(SEARCH("4- Bajo",A7)))</formula>
    </cfRule>
    <cfRule type="containsText" dxfId="126" priority="40" operator="containsText" text="1- Bajo">
      <formula>NOT(ISERROR(SEARCH("1- Bajo",A7)))</formula>
    </cfRule>
  </conditionalFormatting>
  <conditionalFormatting sqref="A10:E10 A20:E20 A30:E30 D40:E40 D50:E50">
    <cfRule type="containsText" dxfId="125" priority="29" operator="containsText" text="3- Moderado">
      <formula>NOT(ISERROR(SEARCH("3- Moderado",A10)))</formula>
    </cfRule>
    <cfRule type="containsText" dxfId="124" priority="30" operator="containsText" text="6- Moderado">
      <formula>NOT(ISERROR(SEARCH("6- Moderado",A10)))</formula>
    </cfRule>
    <cfRule type="containsText" dxfId="123" priority="31" operator="containsText" text="4- Moderado">
      <formula>NOT(ISERROR(SEARCH("4- Moderado",A10)))</formula>
    </cfRule>
    <cfRule type="containsText" dxfId="122" priority="32" operator="containsText" text="3- Bajo">
      <formula>NOT(ISERROR(SEARCH("3- Bajo",A10)))</formula>
    </cfRule>
    <cfRule type="containsText" dxfId="121" priority="33" operator="containsText" text="4- Bajo">
      <formula>NOT(ISERROR(SEARCH("4- Bajo",A10)))</formula>
    </cfRule>
    <cfRule type="containsText" dxfId="120" priority="34" operator="containsText" text="1- Bajo">
      <formula>NOT(ISERROR(SEARCH("1- Bajo",A10)))</formula>
    </cfRule>
  </conditionalFormatting>
  <conditionalFormatting sqref="C8:F8">
    <cfRule type="containsText" dxfId="119" priority="13" operator="containsText" text="3- Moderado">
      <formula>NOT(ISERROR(SEARCH("3- Moderado",C8)))</formula>
    </cfRule>
    <cfRule type="containsText" dxfId="118" priority="14" operator="containsText" text="6- Moderado">
      <formula>NOT(ISERROR(SEARCH("6- Moderado",C8)))</formula>
    </cfRule>
    <cfRule type="containsText" dxfId="117" priority="15" operator="containsText" text="4- Moderado">
      <formula>NOT(ISERROR(SEARCH("4- Moderado",C8)))</formula>
    </cfRule>
    <cfRule type="containsText" dxfId="116" priority="16" operator="containsText" text="3- Bajo">
      <formula>NOT(ISERROR(SEARCH("3- Bajo",C8)))</formula>
    </cfRule>
    <cfRule type="containsText" dxfId="115" priority="17" operator="containsText" text="4- Bajo">
      <formula>NOT(ISERROR(SEARCH("4- Bajo",C8)))</formula>
    </cfRule>
    <cfRule type="containsText" dxfId="114" priority="18" operator="containsText" text="1- Bajo">
      <formula>NOT(ISERROR(SEARCH("1- Bajo",C8)))</formula>
    </cfRule>
  </conditionalFormatting>
  <conditionalFormatting sqref="D10:D59">
    <cfRule type="containsText" dxfId="113" priority="23" operator="containsText" text="Muy Alta">
      <formula>NOT(ISERROR(SEARCH("Muy Alta",D10)))</formula>
    </cfRule>
    <cfRule type="containsText" dxfId="112" priority="24" operator="containsText" text="Alta">
      <formula>NOT(ISERROR(SEARCH("Alta",D10)))</formula>
    </cfRule>
    <cfRule type="containsText" dxfId="111" priority="25" operator="containsText" text="Baja">
      <formula>NOT(ISERROR(SEARCH("Baja",D10)))</formula>
    </cfRule>
    <cfRule type="containsText" dxfId="110" priority="26" operator="containsText" text="Muy Baja">
      <formula>NOT(ISERROR(SEARCH("Muy Baja",D10)))</formula>
    </cfRule>
    <cfRule type="containsText" dxfId="109" priority="28" operator="containsText" text="Media">
      <formula>NOT(ISERROR(SEARCH("Media",D10)))</formula>
    </cfRule>
  </conditionalFormatting>
  <conditionalFormatting sqref="E10:E59">
    <cfRule type="containsText" dxfId="108" priority="19" operator="containsText" text="Catastrófico">
      <formula>NOT(ISERROR(SEARCH("Catastrófico",E10)))</formula>
    </cfRule>
    <cfRule type="containsText" dxfId="107" priority="20" operator="containsText" text="Mayor">
      <formula>NOT(ISERROR(SEARCH("Mayor",E10)))</formula>
    </cfRule>
    <cfRule type="containsText" dxfId="106" priority="21" operator="containsText" text="Menor">
      <formula>NOT(ISERROR(SEARCH("Menor",E10)))</formula>
    </cfRule>
    <cfRule type="containsText" dxfId="105" priority="22" operator="containsText" text="Leve">
      <formula>NOT(ISERROR(SEARCH("Leve",E10)))</formula>
    </cfRule>
  </conditionalFormatting>
  <conditionalFormatting sqref="E10:F59">
    <cfRule type="containsText" dxfId="104" priority="27" operator="containsText" text="Moderado">
      <formula>NOT(ISERROR(SEARCH("Moderado",E10)))</formula>
    </cfRule>
  </conditionalFormatting>
  <conditionalFormatting sqref="F10:F59">
    <cfRule type="containsText" dxfId="103" priority="41" operator="containsText" text="Bajo">
      <formula>NOT(ISERROR(SEARCH("Bajo",F10)))</formula>
    </cfRule>
    <cfRule type="containsText" dxfId="102" priority="42" operator="containsText" text="Moderado">
      <formula>NOT(ISERROR(SEARCH("Moderado",F10)))</formula>
    </cfRule>
    <cfRule type="containsText" dxfId="101" priority="43" operator="containsText" text="Alto">
      <formula>NOT(ISERROR(SEARCH("Alto",F10)))</formula>
    </cfRule>
    <cfRule type="containsText" dxfId="100" priority="44" operator="containsText" text="Extremo">
      <formula>NOT(ISERROR(SEARCH("Extremo",F10)))</formula>
    </cfRule>
    <cfRule type="colorScale" priority="45">
      <colorScale>
        <cfvo type="min"/>
        <cfvo type="max"/>
        <color rgb="FFFF7128"/>
        <color rgb="FFFFEF9C"/>
      </colorScale>
    </cfRule>
  </conditionalFormatting>
  <conditionalFormatting sqref="A40:C40">
    <cfRule type="containsText" dxfId="99" priority="7" operator="containsText" text="3- Moderado">
      <formula>NOT(ISERROR(SEARCH("3- Moderado",A40)))</formula>
    </cfRule>
    <cfRule type="containsText" dxfId="98" priority="8" operator="containsText" text="6- Moderado">
      <formula>NOT(ISERROR(SEARCH("6- Moderado",A40)))</formula>
    </cfRule>
    <cfRule type="containsText" dxfId="97" priority="9" operator="containsText" text="4- Moderado">
      <formula>NOT(ISERROR(SEARCH("4- Moderado",A40)))</formula>
    </cfRule>
    <cfRule type="containsText" dxfId="96" priority="10" operator="containsText" text="3- Bajo">
      <formula>NOT(ISERROR(SEARCH("3- Bajo",A40)))</formula>
    </cfRule>
    <cfRule type="containsText" dxfId="95" priority="11" operator="containsText" text="4- Bajo">
      <formula>NOT(ISERROR(SEARCH("4- Bajo",A40)))</formula>
    </cfRule>
    <cfRule type="containsText" dxfId="94" priority="12" operator="containsText" text="1- Bajo">
      <formula>NOT(ISERROR(SEARCH("1- Bajo",A40)))</formula>
    </cfRule>
  </conditionalFormatting>
  <conditionalFormatting sqref="A50:C50">
    <cfRule type="containsText" dxfId="93" priority="1" operator="containsText" text="3- Moderado">
      <formula>NOT(ISERROR(SEARCH("3- Moderado",A50)))</formula>
    </cfRule>
    <cfRule type="containsText" dxfId="92" priority="2" operator="containsText" text="6- Moderado">
      <formula>NOT(ISERROR(SEARCH("6- Moderado",A50)))</formula>
    </cfRule>
    <cfRule type="containsText" dxfId="91" priority="3" operator="containsText" text="4- Moderado">
      <formula>NOT(ISERROR(SEARCH("4- Moderado",A50)))</formula>
    </cfRule>
    <cfRule type="containsText" dxfId="90" priority="4" operator="containsText" text="3- Bajo">
      <formula>NOT(ISERROR(SEARCH("3- Bajo",A50)))</formula>
    </cfRule>
    <cfRule type="containsText" dxfId="89" priority="5" operator="containsText" text="4- Bajo">
      <formula>NOT(ISERROR(SEARCH("4- Bajo",A50)))</formula>
    </cfRule>
    <cfRule type="containsText" dxfId="88" priority="6" operator="containsText" text="1- Bajo">
      <formula>NOT(ISERROR(SEARCH("1- Bajo",A50)))</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dataValidation allowBlank="1" showInputMessage="1" showErrorMessage="1" prompt="Describir las actividades que se van a desarrollar para el proyecto" sqref="H7"/>
    <dataValidation allowBlank="1" showInputMessage="1" showErrorMessage="1" prompt="Seleccionar si el responsable es el responsable de las acciones es el nivel central" sqref="I7:I8"/>
    <dataValidation allowBlank="1" showInputMessage="1" showErrorMessage="1" prompt="seleccionar si el responsable de ejecutar las acciones es el nivel central" sqref="J8"/>
  </dataValidations>
  <pageMargins left="0.7" right="0.7" top="0.75" bottom="0.75" header="0.3" footer="0.3"/>
  <pageSetup paperSize="14"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G10:G59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K59"/>
  <sheetViews>
    <sheetView zoomScale="71" zoomScaleNormal="71" workbookViewId="0">
      <pane xSplit="7" ySplit="9" topLeftCell="H10" activePane="bottomRight" state="frozen"/>
      <selection pane="topRight" activeCell="H1" sqref="H1"/>
      <selection pane="bottomLeft" activeCell="A10" sqref="A10"/>
      <selection pane="bottomRight" activeCell="Q22" sqref="Q22"/>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9"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28515625" customWidth="1"/>
    <col min="13" max="13" width="48.28515625" customWidth="1"/>
    <col min="14" max="169" width="11.42578125" style="2"/>
  </cols>
  <sheetData>
    <row r="1" spans="1:271" s="19" customFormat="1" ht="16.5" customHeight="1">
      <c r="A1" s="698"/>
      <c r="B1" s="699"/>
      <c r="C1" s="702" t="s">
        <v>516</v>
      </c>
      <c r="D1" s="702"/>
      <c r="E1" s="702"/>
      <c r="F1" s="702"/>
      <c r="G1" s="702"/>
      <c r="H1" s="702"/>
      <c r="I1" s="702"/>
      <c r="J1" s="703"/>
      <c r="K1" s="746"/>
      <c r="L1" s="746"/>
      <c r="M1" s="746"/>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700"/>
      <c r="B2" s="701"/>
      <c r="C2" s="704"/>
      <c r="D2" s="704"/>
      <c r="E2" s="704"/>
      <c r="F2" s="704"/>
      <c r="G2" s="704"/>
      <c r="H2" s="704"/>
      <c r="I2" s="704"/>
      <c r="J2" s="705"/>
      <c r="K2" s="746"/>
      <c r="L2" s="746"/>
      <c r="M2" s="74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706"/>
      <c r="D3" s="706"/>
      <c r="E3" s="706"/>
      <c r="F3" s="706"/>
      <c r="G3" s="706"/>
      <c r="H3" s="706"/>
      <c r="I3" s="706"/>
      <c r="J3" s="707"/>
      <c r="K3" s="746"/>
      <c r="L3" s="746"/>
      <c r="M3" s="746"/>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25" customHeight="1">
      <c r="A4" s="696" t="s">
        <v>261</v>
      </c>
      <c r="B4" s="747"/>
      <c r="C4" s="751" t="s">
        <v>4</v>
      </c>
      <c r="D4" s="751"/>
      <c r="E4" s="751"/>
      <c r="F4" s="751"/>
      <c r="G4" s="751"/>
      <c r="H4" s="751"/>
      <c r="I4" s="751"/>
      <c r="J4" s="751"/>
      <c r="K4" s="751"/>
      <c r="L4" s="751"/>
      <c r="M4" s="751"/>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51" customHeight="1">
      <c r="A5" s="696" t="s">
        <v>262</v>
      </c>
      <c r="B5" s="747"/>
      <c r="C5" s="752" t="s">
        <v>263</v>
      </c>
      <c r="D5" s="752"/>
      <c r="E5" s="752"/>
      <c r="F5" s="752"/>
      <c r="G5" s="752"/>
      <c r="H5" s="752"/>
      <c r="I5" s="752"/>
      <c r="J5" s="752"/>
      <c r="K5" s="752"/>
      <c r="L5" s="752"/>
      <c r="M5" s="752"/>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2.25" customHeight="1" thickBot="1">
      <c r="A6" s="696" t="s">
        <v>264</v>
      </c>
      <c r="B6" s="747"/>
      <c r="C6" s="711" t="s">
        <v>473</v>
      </c>
      <c r="D6" s="712"/>
      <c r="E6" s="712"/>
      <c r="F6" s="712"/>
      <c r="G6" s="712"/>
      <c r="H6" s="712"/>
      <c r="I6" s="712"/>
      <c r="J6" s="712"/>
      <c r="K6" s="712"/>
      <c r="L6" s="712"/>
      <c r="M6" s="713"/>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722" t="s">
        <v>474</v>
      </c>
      <c r="B7" s="723"/>
      <c r="C7" s="724"/>
      <c r="D7" s="748" t="s">
        <v>475</v>
      </c>
      <c r="E7" s="748"/>
      <c r="F7" s="748"/>
      <c r="G7" s="749" t="s">
        <v>476</v>
      </c>
      <c r="H7" s="714" t="s">
        <v>477</v>
      </c>
      <c r="I7" s="716" t="s">
        <v>478</v>
      </c>
      <c r="J7" s="717"/>
      <c r="K7" s="716" t="s">
        <v>479</v>
      </c>
      <c r="L7" s="717"/>
      <c r="M7" s="750" t="s">
        <v>488</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36</v>
      </c>
      <c r="B8" s="35" t="s">
        <v>203</v>
      </c>
      <c r="C8" s="36" t="s">
        <v>205</v>
      </c>
      <c r="D8" s="28" t="s">
        <v>215</v>
      </c>
      <c r="E8" s="28" t="s">
        <v>481</v>
      </c>
      <c r="F8" s="28" t="s">
        <v>482</v>
      </c>
      <c r="G8" s="749"/>
      <c r="H8" s="715"/>
      <c r="I8" s="29" t="s">
        <v>483</v>
      </c>
      <c r="J8" s="29" t="s">
        <v>484</v>
      </c>
      <c r="K8" s="29" t="s">
        <v>485</v>
      </c>
      <c r="L8" s="29" t="s">
        <v>486</v>
      </c>
      <c r="M8" s="750"/>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741"/>
      <c r="B9" s="742"/>
      <c r="C9" s="742"/>
      <c r="D9" s="742"/>
      <c r="E9" s="742"/>
      <c r="F9" s="742"/>
      <c r="G9" s="742"/>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55">
        <f>'7. Mapa Final'!A10</f>
        <v>1</v>
      </c>
      <c r="B10" s="655" t="str">
        <f>'7. Mapa Final'!B10</f>
        <v xml:space="preserve">Entrega de información inexacta o desactualizada a usuarios  y partes interesadas </v>
      </c>
      <c r="C10" s="655" t="str">
        <f>'7. Mapa Final'!C10</f>
        <v xml:space="preserve"> Registro errado o incompleto de la información solicitada y/o entregada de las propuestas de reordenamiento.</v>
      </c>
      <c r="D10" s="733" t="str">
        <f>'7. Mapa Final'!J10</f>
        <v>Muy Baja - 1</v>
      </c>
      <c r="E10" s="737" t="str">
        <f>'7. Mapa Final'!K10</f>
        <v>Moderado - 3</v>
      </c>
      <c r="F10" s="664" t="str">
        <f>'7. Mapa Final'!M10</f>
        <v>Moderado - 3</v>
      </c>
      <c r="G10" s="671" t="s">
        <v>366</v>
      </c>
      <c r="H10" s="673" t="s">
        <v>518</v>
      </c>
      <c r="I10" s="668"/>
      <c r="J10" s="668" t="s">
        <v>6</v>
      </c>
      <c r="K10" s="679">
        <v>45474</v>
      </c>
      <c r="L10" s="679">
        <v>45565</v>
      </c>
      <c r="M10" s="743" t="s">
        <v>517</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56"/>
      <c r="B11" s="656"/>
      <c r="C11" s="656"/>
      <c r="D11" s="734"/>
      <c r="E11" s="738"/>
      <c r="F11" s="665"/>
      <c r="G11" s="589"/>
      <c r="H11" s="674"/>
      <c r="I11" s="669"/>
      <c r="J11" s="669"/>
      <c r="K11" s="680"/>
      <c r="L11" s="680"/>
      <c r="M11" s="74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56"/>
      <c r="B12" s="656"/>
      <c r="C12" s="656"/>
      <c r="D12" s="734"/>
      <c r="E12" s="738"/>
      <c r="F12" s="665"/>
      <c r="G12" s="589"/>
      <c r="H12" s="674"/>
      <c r="I12" s="669"/>
      <c r="J12" s="669"/>
      <c r="K12" s="680"/>
      <c r="L12" s="680"/>
      <c r="M12" s="74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56"/>
      <c r="B13" s="656"/>
      <c r="C13" s="656"/>
      <c r="D13" s="734"/>
      <c r="E13" s="738"/>
      <c r="F13" s="665"/>
      <c r="G13" s="589"/>
      <c r="H13" s="674"/>
      <c r="I13" s="669"/>
      <c r="J13" s="669"/>
      <c r="K13" s="680"/>
      <c r="L13" s="680"/>
      <c r="M13" s="74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56"/>
      <c r="B14" s="656"/>
      <c r="C14" s="656"/>
      <c r="D14" s="734"/>
      <c r="E14" s="738"/>
      <c r="F14" s="665"/>
      <c r="G14" s="589"/>
      <c r="H14" s="674"/>
      <c r="I14" s="669"/>
      <c r="J14" s="669"/>
      <c r="K14" s="680"/>
      <c r="L14" s="680"/>
      <c r="M14" s="74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56"/>
      <c r="B15" s="656"/>
      <c r="C15" s="656"/>
      <c r="D15" s="734"/>
      <c r="E15" s="738"/>
      <c r="F15" s="665"/>
      <c r="G15" s="589"/>
      <c r="H15" s="674"/>
      <c r="I15" s="669"/>
      <c r="J15" s="669"/>
      <c r="K15" s="680"/>
      <c r="L15" s="680"/>
      <c r="M15" s="74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56"/>
      <c r="B16" s="656"/>
      <c r="C16" s="656"/>
      <c r="D16" s="734"/>
      <c r="E16" s="738"/>
      <c r="F16" s="665"/>
      <c r="G16" s="589"/>
      <c r="H16" s="674"/>
      <c r="I16" s="669"/>
      <c r="J16" s="669"/>
      <c r="K16" s="680"/>
      <c r="L16" s="680"/>
      <c r="M16" s="74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56"/>
      <c r="B17" s="656"/>
      <c r="C17" s="656"/>
      <c r="D17" s="735"/>
      <c r="E17" s="739"/>
      <c r="F17" s="665"/>
      <c r="G17" s="589"/>
      <c r="H17" s="674"/>
      <c r="I17" s="669"/>
      <c r="J17" s="669"/>
      <c r="K17" s="680"/>
      <c r="L17" s="680"/>
      <c r="M17" s="74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56"/>
      <c r="B18" s="656"/>
      <c r="C18" s="656"/>
      <c r="D18" s="735"/>
      <c r="E18" s="739"/>
      <c r="F18" s="665"/>
      <c r="G18" s="589"/>
      <c r="H18" s="674"/>
      <c r="I18" s="669"/>
      <c r="J18" s="669"/>
      <c r="K18" s="680"/>
      <c r="L18" s="680"/>
      <c r="M18" s="74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657"/>
      <c r="B19" s="657"/>
      <c r="C19" s="657"/>
      <c r="D19" s="736"/>
      <c r="E19" s="740"/>
      <c r="F19" s="666"/>
      <c r="G19" s="672"/>
      <c r="H19" s="675"/>
      <c r="I19" s="670"/>
      <c r="J19" s="670"/>
      <c r="K19" s="681"/>
      <c r="L19" s="681"/>
      <c r="M19" s="745"/>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55">
        <f>'7. Mapa Final'!A20</f>
        <v>2</v>
      </c>
      <c r="B20" s="655" t="str">
        <f>'7. Mapa Final'!B20</f>
        <v>Desacierto</v>
      </c>
      <c r="C20" s="655" t="str">
        <f>'7. Mapa Final'!C20</f>
        <v>Equivocación o error en la toma de decisiones, respecto a las acciones adoptadas para reordenar o descongestionar el aparato de justicia causada por información estadística errada o insuficiente desgaste administrativo.</v>
      </c>
      <c r="D20" s="733" t="str">
        <f>'7. Mapa Final'!J20</f>
        <v>Muy Baja - 1</v>
      </c>
      <c r="E20" s="737" t="str">
        <f>'7. Mapa Final'!K20</f>
        <v>Moderado - 3</v>
      </c>
      <c r="F20" s="664" t="str">
        <f>'7. Mapa Final'!M20</f>
        <v>Moderado - 3</v>
      </c>
      <c r="G20" s="671" t="s">
        <v>366</v>
      </c>
      <c r="H20" s="673" t="s">
        <v>520</v>
      </c>
      <c r="I20" s="668"/>
      <c r="J20" s="668" t="s">
        <v>6</v>
      </c>
      <c r="K20" s="679">
        <v>45474</v>
      </c>
      <c r="L20" s="679">
        <v>45565</v>
      </c>
      <c r="M20" s="743" t="s">
        <v>522</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56"/>
      <c r="B21" s="656"/>
      <c r="C21" s="656"/>
      <c r="D21" s="734"/>
      <c r="E21" s="738"/>
      <c r="F21" s="665"/>
      <c r="G21" s="589"/>
      <c r="H21" s="674"/>
      <c r="I21" s="669"/>
      <c r="J21" s="669"/>
      <c r="K21" s="680"/>
      <c r="L21" s="680"/>
      <c r="M21" s="74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56"/>
      <c r="B22" s="656"/>
      <c r="C22" s="656"/>
      <c r="D22" s="734"/>
      <c r="E22" s="738"/>
      <c r="F22" s="665"/>
      <c r="G22" s="589"/>
      <c r="H22" s="674"/>
      <c r="I22" s="669"/>
      <c r="J22" s="669"/>
      <c r="K22" s="680"/>
      <c r="L22" s="680"/>
      <c r="M22" s="74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56"/>
      <c r="B23" s="656"/>
      <c r="C23" s="656"/>
      <c r="D23" s="734"/>
      <c r="E23" s="738"/>
      <c r="F23" s="665"/>
      <c r="G23" s="589"/>
      <c r="H23" s="674"/>
      <c r="I23" s="669"/>
      <c r="J23" s="669"/>
      <c r="K23" s="680"/>
      <c r="L23" s="680"/>
      <c r="M23" s="74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56"/>
      <c r="B24" s="656"/>
      <c r="C24" s="656"/>
      <c r="D24" s="734"/>
      <c r="E24" s="738"/>
      <c r="F24" s="665"/>
      <c r="G24" s="589"/>
      <c r="H24" s="674"/>
      <c r="I24" s="669"/>
      <c r="J24" s="669"/>
      <c r="K24" s="680"/>
      <c r="L24" s="680"/>
      <c r="M24" s="74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56"/>
      <c r="B25" s="656"/>
      <c r="C25" s="656"/>
      <c r="D25" s="734"/>
      <c r="E25" s="738"/>
      <c r="F25" s="665"/>
      <c r="G25" s="589"/>
      <c r="H25" s="674"/>
      <c r="I25" s="669"/>
      <c r="J25" s="669"/>
      <c r="K25" s="680"/>
      <c r="L25" s="680"/>
      <c r="M25" s="744"/>
      <c r="N25" s="34"/>
      <c r="O25" s="34"/>
    </row>
    <row r="26" spans="1:169">
      <c r="A26" s="656"/>
      <c r="B26" s="656"/>
      <c r="C26" s="656"/>
      <c r="D26" s="734"/>
      <c r="E26" s="738"/>
      <c r="F26" s="665"/>
      <c r="G26" s="589"/>
      <c r="H26" s="674"/>
      <c r="I26" s="669"/>
      <c r="J26" s="669"/>
      <c r="K26" s="680"/>
      <c r="L26" s="680"/>
      <c r="M26" s="744"/>
      <c r="N26" s="34"/>
      <c r="O26" s="34"/>
    </row>
    <row r="27" spans="1:169">
      <c r="A27" s="656"/>
      <c r="B27" s="656"/>
      <c r="C27" s="656"/>
      <c r="D27" s="735"/>
      <c r="E27" s="739"/>
      <c r="F27" s="665"/>
      <c r="G27" s="589"/>
      <c r="H27" s="674"/>
      <c r="I27" s="669"/>
      <c r="J27" s="669"/>
      <c r="K27" s="680"/>
      <c r="L27" s="680"/>
      <c r="M27" s="744"/>
      <c r="N27" s="34"/>
      <c r="O27" s="34"/>
    </row>
    <row r="28" spans="1:169">
      <c r="A28" s="656"/>
      <c r="B28" s="656"/>
      <c r="C28" s="656"/>
      <c r="D28" s="735"/>
      <c r="E28" s="739"/>
      <c r="F28" s="665"/>
      <c r="G28" s="589"/>
      <c r="H28" s="674"/>
      <c r="I28" s="669"/>
      <c r="J28" s="669"/>
      <c r="K28" s="680"/>
      <c r="L28" s="680"/>
      <c r="M28" s="744"/>
      <c r="N28" s="34"/>
      <c r="O28" s="34"/>
    </row>
    <row r="29" spans="1:169" ht="15.75" thickBot="1">
      <c r="A29" s="657"/>
      <c r="B29" s="657"/>
      <c r="C29" s="657"/>
      <c r="D29" s="736"/>
      <c r="E29" s="740"/>
      <c r="F29" s="666"/>
      <c r="G29" s="672"/>
      <c r="H29" s="675"/>
      <c r="I29" s="670"/>
      <c r="J29" s="670"/>
      <c r="K29" s="681"/>
      <c r="L29" s="681"/>
      <c r="M29" s="745"/>
      <c r="N29" s="34"/>
      <c r="O29" s="34"/>
    </row>
    <row r="30" spans="1:169">
      <c r="A30" s="655">
        <f>'7. Mapa Final'!A30</f>
        <v>3</v>
      </c>
      <c r="B30" s="655" t="str">
        <f>'7. Mapa Final'!B30</f>
        <v xml:space="preserve">Recibir dádivas o beneficios a nombre propio o de terceros para, no entregar o entregar información privilegiada o confidencial </v>
      </c>
      <c r="C30" s="655" t="str">
        <f>'7. Mapa Final'!C30</f>
        <v xml:space="preserve">Posibilidad de actos indebidos de  los servidores judiciales debido a  la carencia en transparencia, etica y valores </v>
      </c>
      <c r="D30" s="733" t="e">
        <f>'7. Mapa Final'!J30</f>
        <v>#DIV/0!</v>
      </c>
      <c r="E30" s="737" t="e">
        <f>'7. Mapa Final'!K30</f>
        <v>#VALUE!</v>
      </c>
      <c r="F30" s="664" t="e">
        <f>'7. Mapa Final'!M30</f>
        <v>#DIV/0!</v>
      </c>
      <c r="G30" s="522" t="s">
        <v>437</v>
      </c>
      <c r="H30" s="649"/>
      <c r="I30" s="649"/>
      <c r="J30" s="649"/>
      <c r="K30" s="649"/>
      <c r="L30" s="649"/>
      <c r="M30" s="649"/>
    </row>
    <row r="31" spans="1:169">
      <c r="A31" s="656"/>
      <c r="B31" s="656"/>
      <c r="C31" s="656"/>
      <c r="D31" s="734"/>
      <c r="E31" s="738"/>
      <c r="F31" s="665"/>
      <c r="G31" s="522"/>
      <c r="H31" s="650"/>
      <c r="I31" s="650"/>
      <c r="J31" s="650"/>
      <c r="K31" s="650"/>
      <c r="L31" s="650"/>
      <c r="M31" s="650"/>
    </row>
    <row r="32" spans="1:169">
      <c r="A32" s="656"/>
      <c r="B32" s="656"/>
      <c r="C32" s="656"/>
      <c r="D32" s="734"/>
      <c r="E32" s="738"/>
      <c r="F32" s="665"/>
      <c r="G32" s="522"/>
      <c r="H32" s="650"/>
      <c r="I32" s="650"/>
      <c r="J32" s="650"/>
      <c r="K32" s="650"/>
      <c r="L32" s="650"/>
      <c r="M32" s="650"/>
    </row>
    <row r="33" spans="1:13">
      <c r="A33" s="656"/>
      <c r="B33" s="656"/>
      <c r="C33" s="656"/>
      <c r="D33" s="734"/>
      <c r="E33" s="738"/>
      <c r="F33" s="665"/>
      <c r="G33" s="522"/>
      <c r="H33" s="650"/>
      <c r="I33" s="650"/>
      <c r="J33" s="650"/>
      <c r="K33" s="650"/>
      <c r="L33" s="650"/>
      <c r="M33" s="650"/>
    </row>
    <row r="34" spans="1:13">
      <c r="A34" s="656"/>
      <c r="B34" s="656"/>
      <c r="C34" s="656"/>
      <c r="D34" s="734"/>
      <c r="E34" s="738"/>
      <c r="F34" s="665"/>
      <c r="G34" s="522"/>
      <c r="H34" s="650"/>
      <c r="I34" s="650"/>
      <c r="J34" s="650"/>
      <c r="K34" s="650"/>
      <c r="L34" s="650"/>
      <c r="M34" s="650"/>
    </row>
    <row r="35" spans="1:13">
      <c r="A35" s="656"/>
      <c r="B35" s="656"/>
      <c r="C35" s="656"/>
      <c r="D35" s="734"/>
      <c r="E35" s="738"/>
      <c r="F35" s="665"/>
      <c r="G35" s="522"/>
      <c r="H35" s="650"/>
      <c r="I35" s="650"/>
      <c r="J35" s="650"/>
      <c r="K35" s="650"/>
      <c r="L35" s="650"/>
      <c r="M35" s="650"/>
    </row>
    <row r="36" spans="1:13">
      <c r="A36" s="656"/>
      <c r="B36" s="656"/>
      <c r="C36" s="656"/>
      <c r="D36" s="734"/>
      <c r="E36" s="738"/>
      <c r="F36" s="665"/>
      <c r="G36" s="522"/>
      <c r="H36" s="650"/>
      <c r="I36" s="650"/>
      <c r="J36" s="650"/>
      <c r="K36" s="650"/>
      <c r="L36" s="650"/>
      <c r="M36" s="650"/>
    </row>
    <row r="37" spans="1:13">
      <c r="A37" s="656"/>
      <c r="B37" s="656"/>
      <c r="C37" s="656"/>
      <c r="D37" s="735"/>
      <c r="E37" s="739"/>
      <c r="F37" s="665"/>
      <c r="G37" s="522"/>
      <c r="H37" s="650"/>
      <c r="I37" s="650"/>
      <c r="J37" s="650"/>
      <c r="K37" s="650"/>
      <c r="L37" s="650"/>
      <c r="M37" s="650"/>
    </row>
    <row r="38" spans="1:13">
      <c r="A38" s="656"/>
      <c r="B38" s="656"/>
      <c r="C38" s="656"/>
      <c r="D38" s="735"/>
      <c r="E38" s="739"/>
      <c r="F38" s="665"/>
      <c r="G38" s="522"/>
      <c r="H38" s="650"/>
      <c r="I38" s="650"/>
      <c r="J38" s="650"/>
      <c r="K38" s="650"/>
      <c r="L38" s="650"/>
      <c r="M38" s="650"/>
    </row>
    <row r="39" spans="1:13" ht="15.75" thickBot="1">
      <c r="A39" s="657"/>
      <c r="B39" s="657"/>
      <c r="C39" s="657"/>
      <c r="D39" s="736"/>
      <c r="E39" s="740"/>
      <c r="F39" s="666"/>
      <c r="G39" s="550"/>
      <c r="H39" s="651"/>
      <c r="I39" s="651"/>
      <c r="J39" s="651"/>
      <c r="K39" s="651"/>
      <c r="L39" s="651"/>
      <c r="M39" s="651"/>
    </row>
    <row r="40" spans="1:13">
      <c r="A40" s="655">
        <f>'7. Mapa Final'!A40</f>
        <v>4</v>
      </c>
      <c r="B40" s="655" t="str">
        <f>'7. Mapa Final'!B40</f>
        <v>Incumplimiento o demora en entrega de Documentos (Propuestas, Respuestas  a Peticiones, Informes</v>
      </c>
      <c r="C40" s="655" t="str">
        <f>'7. Mapa Final'!C40</f>
        <v>Incumplimiento de las metas establecidas</v>
      </c>
      <c r="D40" s="733" t="e">
        <f>'7. Mapa Final'!J40</f>
        <v>#DIV/0!</v>
      </c>
      <c r="E40" s="737" t="e">
        <f>'7. Mapa Final'!K40</f>
        <v>#VALUE!</v>
      </c>
      <c r="F40" s="664" t="e">
        <f>'7. Mapa Final'!M40</f>
        <v>#DIV/0!</v>
      </c>
      <c r="G40" s="522" t="s">
        <v>437</v>
      </c>
      <c r="H40" s="649"/>
      <c r="I40" s="649"/>
      <c r="J40" s="649"/>
      <c r="K40" s="649"/>
      <c r="L40" s="649"/>
      <c r="M40" s="649"/>
    </row>
    <row r="41" spans="1:13">
      <c r="A41" s="656"/>
      <c r="B41" s="656"/>
      <c r="C41" s="656"/>
      <c r="D41" s="734"/>
      <c r="E41" s="738"/>
      <c r="F41" s="665"/>
      <c r="G41" s="522"/>
      <c r="H41" s="650"/>
      <c r="I41" s="650"/>
      <c r="J41" s="650"/>
      <c r="K41" s="650"/>
      <c r="L41" s="650"/>
      <c r="M41" s="650"/>
    </row>
    <row r="42" spans="1:13">
      <c r="A42" s="656"/>
      <c r="B42" s="656"/>
      <c r="C42" s="656"/>
      <c r="D42" s="734"/>
      <c r="E42" s="738"/>
      <c r="F42" s="665"/>
      <c r="G42" s="522"/>
      <c r="H42" s="650"/>
      <c r="I42" s="650"/>
      <c r="J42" s="650"/>
      <c r="K42" s="650"/>
      <c r="L42" s="650"/>
      <c r="M42" s="650"/>
    </row>
    <row r="43" spans="1:13">
      <c r="A43" s="656"/>
      <c r="B43" s="656"/>
      <c r="C43" s="656"/>
      <c r="D43" s="734"/>
      <c r="E43" s="738"/>
      <c r="F43" s="665"/>
      <c r="G43" s="522"/>
      <c r="H43" s="650"/>
      <c r="I43" s="650"/>
      <c r="J43" s="650"/>
      <c r="K43" s="650"/>
      <c r="L43" s="650"/>
      <c r="M43" s="650"/>
    </row>
    <row r="44" spans="1:13">
      <c r="A44" s="656"/>
      <c r="B44" s="656"/>
      <c r="C44" s="656"/>
      <c r="D44" s="734"/>
      <c r="E44" s="738"/>
      <c r="F44" s="665"/>
      <c r="G44" s="522"/>
      <c r="H44" s="650"/>
      <c r="I44" s="650"/>
      <c r="J44" s="650"/>
      <c r="K44" s="650"/>
      <c r="L44" s="650"/>
      <c r="M44" s="650"/>
    </row>
    <row r="45" spans="1:13">
      <c r="A45" s="656"/>
      <c r="B45" s="656"/>
      <c r="C45" s="656"/>
      <c r="D45" s="734"/>
      <c r="E45" s="738"/>
      <c r="F45" s="665"/>
      <c r="G45" s="522"/>
      <c r="H45" s="650"/>
      <c r="I45" s="650"/>
      <c r="J45" s="650"/>
      <c r="K45" s="650"/>
      <c r="L45" s="650"/>
      <c r="M45" s="650"/>
    </row>
    <row r="46" spans="1:13">
      <c r="A46" s="656"/>
      <c r="B46" s="656"/>
      <c r="C46" s="656"/>
      <c r="D46" s="734"/>
      <c r="E46" s="738"/>
      <c r="F46" s="665"/>
      <c r="G46" s="522"/>
      <c r="H46" s="650"/>
      <c r="I46" s="650"/>
      <c r="J46" s="650"/>
      <c r="K46" s="650"/>
      <c r="L46" s="650"/>
      <c r="M46" s="650"/>
    </row>
    <row r="47" spans="1:13">
      <c r="A47" s="656"/>
      <c r="B47" s="656"/>
      <c r="C47" s="656"/>
      <c r="D47" s="735"/>
      <c r="E47" s="739"/>
      <c r="F47" s="665"/>
      <c r="G47" s="522"/>
      <c r="H47" s="650"/>
      <c r="I47" s="650"/>
      <c r="J47" s="650"/>
      <c r="K47" s="650"/>
      <c r="L47" s="650"/>
      <c r="M47" s="650"/>
    </row>
    <row r="48" spans="1:13">
      <c r="A48" s="656"/>
      <c r="B48" s="656"/>
      <c r="C48" s="656"/>
      <c r="D48" s="735"/>
      <c r="E48" s="739"/>
      <c r="F48" s="665"/>
      <c r="G48" s="522"/>
      <c r="H48" s="650"/>
      <c r="I48" s="650"/>
      <c r="J48" s="650"/>
      <c r="K48" s="650"/>
      <c r="L48" s="650"/>
      <c r="M48" s="650"/>
    </row>
    <row r="49" spans="1:13" ht="15.75" thickBot="1">
      <c r="A49" s="657"/>
      <c r="B49" s="657"/>
      <c r="C49" s="657"/>
      <c r="D49" s="736"/>
      <c r="E49" s="740"/>
      <c r="F49" s="666"/>
      <c r="G49" s="550"/>
      <c r="H49" s="651"/>
      <c r="I49" s="651"/>
      <c r="J49" s="651"/>
      <c r="K49" s="651"/>
      <c r="L49" s="651"/>
      <c r="M49" s="651"/>
    </row>
    <row r="50" spans="1:13">
      <c r="A50" s="655">
        <f>'7. Mapa Final'!A50</f>
        <v>5</v>
      </c>
      <c r="B50" s="655" t="str">
        <f>'7. Mapa Final'!B50</f>
        <v>Ofrecer, prometer, entregar, aceptar o solicitar una ventaja indebida para buscar agilizar la creación de cargos,  traslados,  transformación  o  supresión de cargos o   en busca de un beneficio propio o de terceros</v>
      </c>
      <c r="C50" s="655" t="str">
        <f>'7. Mapa Final'!C50</f>
        <v>Incumplimiento de las metas establecidas</v>
      </c>
      <c r="D50" s="733" t="e">
        <f>'7. Mapa Final'!J50</f>
        <v>#DIV/0!</v>
      </c>
      <c r="E50" s="737" t="e">
        <f>'7. Mapa Final'!K50</f>
        <v>#VALUE!</v>
      </c>
      <c r="F50" s="664" t="e">
        <f>'7. Mapa Final'!M50</f>
        <v>#DIV/0!</v>
      </c>
      <c r="G50" s="522" t="s">
        <v>437</v>
      </c>
      <c r="H50" s="649"/>
      <c r="I50" s="649"/>
      <c r="J50" s="649"/>
      <c r="K50" s="649"/>
      <c r="L50" s="649"/>
      <c r="M50" s="649"/>
    </row>
    <row r="51" spans="1:13">
      <c r="A51" s="656"/>
      <c r="B51" s="656"/>
      <c r="C51" s="656"/>
      <c r="D51" s="734"/>
      <c r="E51" s="738"/>
      <c r="F51" s="665"/>
      <c r="G51" s="522"/>
      <c r="H51" s="650"/>
      <c r="I51" s="650"/>
      <c r="J51" s="650"/>
      <c r="K51" s="650"/>
      <c r="L51" s="650"/>
      <c r="M51" s="650"/>
    </row>
    <row r="52" spans="1:13">
      <c r="A52" s="656"/>
      <c r="B52" s="656"/>
      <c r="C52" s="656"/>
      <c r="D52" s="734"/>
      <c r="E52" s="738"/>
      <c r="F52" s="665"/>
      <c r="G52" s="522"/>
      <c r="H52" s="650"/>
      <c r="I52" s="650"/>
      <c r="J52" s="650"/>
      <c r="K52" s="650"/>
      <c r="L52" s="650"/>
      <c r="M52" s="650"/>
    </row>
    <row r="53" spans="1:13">
      <c r="A53" s="656"/>
      <c r="B53" s="656"/>
      <c r="C53" s="656"/>
      <c r="D53" s="734"/>
      <c r="E53" s="738"/>
      <c r="F53" s="665"/>
      <c r="G53" s="522"/>
      <c r="H53" s="650"/>
      <c r="I53" s="650"/>
      <c r="J53" s="650"/>
      <c r="K53" s="650"/>
      <c r="L53" s="650"/>
      <c r="M53" s="650"/>
    </row>
    <row r="54" spans="1:13">
      <c r="A54" s="656"/>
      <c r="B54" s="656"/>
      <c r="C54" s="656"/>
      <c r="D54" s="734"/>
      <c r="E54" s="738"/>
      <c r="F54" s="665"/>
      <c r="G54" s="522"/>
      <c r="H54" s="650"/>
      <c r="I54" s="650"/>
      <c r="J54" s="650"/>
      <c r="K54" s="650"/>
      <c r="L54" s="650"/>
      <c r="M54" s="650"/>
    </row>
    <row r="55" spans="1:13">
      <c r="A55" s="656"/>
      <c r="B55" s="656"/>
      <c r="C55" s="656"/>
      <c r="D55" s="734"/>
      <c r="E55" s="738"/>
      <c r="F55" s="665"/>
      <c r="G55" s="522"/>
      <c r="H55" s="650"/>
      <c r="I55" s="650"/>
      <c r="J55" s="650"/>
      <c r="K55" s="650"/>
      <c r="L55" s="650"/>
      <c r="M55" s="650"/>
    </row>
    <row r="56" spans="1:13">
      <c r="A56" s="656"/>
      <c r="B56" s="656"/>
      <c r="C56" s="656"/>
      <c r="D56" s="734"/>
      <c r="E56" s="738"/>
      <c r="F56" s="665"/>
      <c r="G56" s="522"/>
      <c r="H56" s="650"/>
      <c r="I56" s="650"/>
      <c r="J56" s="650"/>
      <c r="K56" s="650"/>
      <c r="L56" s="650"/>
      <c r="M56" s="650"/>
    </row>
    <row r="57" spans="1:13">
      <c r="A57" s="656"/>
      <c r="B57" s="656"/>
      <c r="C57" s="656"/>
      <c r="D57" s="735"/>
      <c r="E57" s="739"/>
      <c r="F57" s="665"/>
      <c r="G57" s="522"/>
      <c r="H57" s="650"/>
      <c r="I57" s="650"/>
      <c r="J57" s="650"/>
      <c r="K57" s="650"/>
      <c r="L57" s="650"/>
      <c r="M57" s="650"/>
    </row>
    <row r="58" spans="1:13">
      <c r="A58" s="656"/>
      <c r="B58" s="656"/>
      <c r="C58" s="656"/>
      <c r="D58" s="735"/>
      <c r="E58" s="739"/>
      <c r="F58" s="665"/>
      <c r="G58" s="522"/>
      <c r="H58" s="650"/>
      <c r="I58" s="650"/>
      <c r="J58" s="650"/>
      <c r="K58" s="650"/>
      <c r="L58" s="650"/>
      <c r="M58" s="650"/>
    </row>
    <row r="59" spans="1:13" ht="15.75" thickBot="1">
      <c r="A59" s="657"/>
      <c r="B59" s="657"/>
      <c r="C59" s="657"/>
      <c r="D59" s="736"/>
      <c r="E59" s="740"/>
      <c r="F59" s="666"/>
      <c r="G59" s="550"/>
      <c r="H59" s="651"/>
      <c r="I59" s="651"/>
      <c r="J59" s="651"/>
      <c r="K59" s="651"/>
      <c r="L59" s="651"/>
      <c r="M59" s="651"/>
    </row>
  </sheetData>
  <mergeCells count="82">
    <mergeCell ref="K1:M3"/>
    <mergeCell ref="A4:B4"/>
    <mergeCell ref="A5:B5"/>
    <mergeCell ref="A6:B6"/>
    <mergeCell ref="A7:C7"/>
    <mergeCell ref="D7:F7"/>
    <mergeCell ref="G7:G8"/>
    <mergeCell ref="A1:B2"/>
    <mergeCell ref="C1:J3"/>
    <mergeCell ref="H7:H8"/>
    <mergeCell ref="I7:J7"/>
    <mergeCell ref="K7:L7"/>
    <mergeCell ref="M7:M8"/>
    <mergeCell ref="C4:M4"/>
    <mergeCell ref="C5:M5"/>
    <mergeCell ref="C6:M6"/>
    <mergeCell ref="C10:C19"/>
    <mergeCell ref="D10:D19"/>
    <mergeCell ref="E10:E19"/>
    <mergeCell ref="L10:L19"/>
    <mergeCell ref="M10:M19"/>
    <mergeCell ref="I10:I19"/>
    <mergeCell ref="J10:J19"/>
    <mergeCell ref="K10:K19"/>
    <mergeCell ref="A9:G9"/>
    <mergeCell ref="L20:L29"/>
    <mergeCell ref="M20:M29"/>
    <mergeCell ref="A10:A19"/>
    <mergeCell ref="B10:B19"/>
    <mergeCell ref="A20:A29"/>
    <mergeCell ref="B20:B29"/>
    <mergeCell ref="C20:C29"/>
    <mergeCell ref="D20:D29"/>
    <mergeCell ref="E20:E29"/>
    <mergeCell ref="F20:F29"/>
    <mergeCell ref="G20:G29"/>
    <mergeCell ref="H20:H29"/>
    <mergeCell ref="F10:F19"/>
    <mergeCell ref="G10:G19"/>
    <mergeCell ref="H10:H19"/>
    <mergeCell ref="I20:I29"/>
    <mergeCell ref="J20:J29"/>
    <mergeCell ref="I30:I39"/>
    <mergeCell ref="J30:J39"/>
    <mergeCell ref="K20:K29"/>
    <mergeCell ref="K30:K39"/>
    <mergeCell ref="J40:J49"/>
    <mergeCell ref="K40:K49"/>
    <mergeCell ref="A30:A39"/>
    <mergeCell ref="B30:B39"/>
    <mergeCell ref="C30:C39"/>
    <mergeCell ref="D30:D39"/>
    <mergeCell ref="E30:E39"/>
    <mergeCell ref="F30:F39"/>
    <mergeCell ref="G30:G39"/>
    <mergeCell ref="H30:H39"/>
    <mergeCell ref="A40:A49"/>
    <mergeCell ref="B40:B49"/>
    <mergeCell ref="C40:C49"/>
    <mergeCell ref="D40:D49"/>
    <mergeCell ref="E40:E49"/>
    <mergeCell ref="L30:L39"/>
    <mergeCell ref="M30:M39"/>
    <mergeCell ref="F50:F59"/>
    <mergeCell ref="G50:G59"/>
    <mergeCell ref="H50:H59"/>
    <mergeCell ref="F40:F49"/>
    <mergeCell ref="G40:G49"/>
    <mergeCell ref="H40:H49"/>
    <mergeCell ref="I50:I59"/>
    <mergeCell ref="J50:J59"/>
    <mergeCell ref="K50:K59"/>
    <mergeCell ref="L50:L59"/>
    <mergeCell ref="M50:M59"/>
    <mergeCell ref="L40:L49"/>
    <mergeCell ref="M40:M49"/>
    <mergeCell ref="I40:I49"/>
    <mergeCell ref="A50:A59"/>
    <mergeCell ref="B50:B59"/>
    <mergeCell ref="C50:C59"/>
    <mergeCell ref="D50:D59"/>
    <mergeCell ref="E50:E59"/>
  </mergeCells>
  <conditionalFormatting sqref="A7:B7">
    <cfRule type="containsText" dxfId="87" priority="35" operator="containsText" text="3- Moderado">
      <formula>NOT(ISERROR(SEARCH("3- Moderado",A7)))</formula>
    </cfRule>
    <cfRule type="containsText" dxfId="86" priority="36" operator="containsText" text="6- Moderado">
      <formula>NOT(ISERROR(SEARCH("6- Moderado",A7)))</formula>
    </cfRule>
    <cfRule type="containsText" dxfId="85" priority="37" operator="containsText" text="4- Moderado">
      <formula>NOT(ISERROR(SEARCH("4- Moderado",A7)))</formula>
    </cfRule>
    <cfRule type="containsText" dxfId="84" priority="38" operator="containsText" text="3- Bajo">
      <formula>NOT(ISERROR(SEARCH("3- Bajo",A7)))</formula>
    </cfRule>
    <cfRule type="containsText" dxfId="83" priority="39" operator="containsText" text="4- Bajo">
      <formula>NOT(ISERROR(SEARCH("4- Bajo",A7)))</formula>
    </cfRule>
    <cfRule type="containsText" dxfId="82" priority="40" operator="containsText" text="1- Bajo">
      <formula>NOT(ISERROR(SEARCH("1- Bajo",A7)))</formula>
    </cfRule>
  </conditionalFormatting>
  <conditionalFormatting sqref="A10:E10 A20:E20 A30:E30 D40:E40 D50:E50">
    <cfRule type="containsText" dxfId="81" priority="29" operator="containsText" text="3- Moderado">
      <formula>NOT(ISERROR(SEARCH("3- Moderado",A10)))</formula>
    </cfRule>
    <cfRule type="containsText" dxfId="80" priority="30" operator="containsText" text="6- Moderado">
      <formula>NOT(ISERROR(SEARCH("6- Moderado",A10)))</formula>
    </cfRule>
    <cfRule type="containsText" dxfId="79" priority="31" operator="containsText" text="4- Moderado">
      <formula>NOT(ISERROR(SEARCH("4- Moderado",A10)))</formula>
    </cfRule>
    <cfRule type="containsText" dxfId="78" priority="32" operator="containsText" text="3- Bajo">
      <formula>NOT(ISERROR(SEARCH("3- Bajo",A10)))</formula>
    </cfRule>
    <cfRule type="containsText" dxfId="77" priority="33" operator="containsText" text="4- Bajo">
      <formula>NOT(ISERROR(SEARCH("4- Bajo",A10)))</formula>
    </cfRule>
    <cfRule type="containsText" dxfId="76" priority="34" operator="containsText" text="1- Bajo">
      <formula>NOT(ISERROR(SEARCH("1- Bajo",A10)))</formula>
    </cfRule>
  </conditionalFormatting>
  <conditionalFormatting sqref="C8:F8">
    <cfRule type="containsText" dxfId="75" priority="13" operator="containsText" text="3- Moderado">
      <formula>NOT(ISERROR(SEARCH("3- Moderado",C8)))</formula>
    </cfRule>
    <cfRule type="containsText" dxfId="74" priority="14" operator="containsText" text="6- Moderado">
      <formula>NOT(ISERROR(SEARCH("6- Moderado",C8)))</formula>
    </cfRule>
    <cfRule type="containsText" dxfId="73" priority="15" operator="containsText" text="4- Moderado">
      <formula>NOT(ISERROR(SEARCH("4- Moderado",C8)))</formula>
    </cfRule>
    <cfRule type="containsText" dxfId="72" priority="16" operator="containsText" text="3- Bajo">
      <formula>NOT(ISERROR(SEARCH("3- Bajo",C8)))</formula>
    </cfRule>
    <cfRule type="containsText" dxfId="71" priority="17" operator="containsText" text="4- Bajo">
      <formula>NOT(ISERROR(SEARCH("4- Bajo",C8)))</formula>
    </cfRule>
    <cfRule type="containsText" dxfId="70" priority="18" operator="containsText" text="1- Bajo">
      <formula>NOT(ISERROR(SEARCH("1- Bajo",C8)))</formula>
    </cfRule>
  </conditionalFormatting>
  <conditionalFormatting sqref="D10:D59">
    <cfRule type="containsText" dxfId="69" priority="23" operator="containsText" text="Muy Alta">
      <formula>NOT(ISERROR(SEARCH("Muy Alta",D10)))</formula>
    </cfRule>
    <cfRule type="containsText" dxfId="68" priority="24" operator="containsText" text="Alta">
      <formula>NOT(ISERROR(SEARCH("Alta",D10)))</formula>
    </cfRule>
    <cfRule type="containsText" dxfId="67" priority="25" operator="containsText" text="Baja">
      <formula>NOT(ISERROR(SEARCH("Baja",D10)))</formula>
    </cfRule>
    <cfRule type="containsText" dxfId="66" priority="26" operator="containsText" text="Muy Baja">
      <formula>NOT(ISERROR(SEARCH("Muy Baja",D10)))</formula>
    </cfRule>
    <cfRule type="containsText" dxfId="65" priority="28" operator="containsText" text="Media">
      <formula>NOT(ISERROR(SEARCH("Media",D10)))</formula>
    </cfRule>
  </conditionalFormatting>
  <conditionalFormatting sqref="E10:E59">
    <cfRule type="containsText" dxfId="64" priority="19" operator="containsText" text="Catastrófico">
      <formula>NOT(ISERROR(SEARCH("Catastrófico",E10)))</formula>
    </cfRule>
    <cfRule type="containsText" dxfId="63" priority="20" operator="containsText" text="Mayor">
      <formula>NOT(ISERROR(SEARCH("Mayor",E10)))</formula>
    </cfRule>
    <cfRule type="containsText" dxfId="62" priority="21" operator="containsText" text="Menor">
      <formula>NOT(ISERROR(SEARCH("Menor",E10)))</formula>
    </cfRule>
    <cfRule type="containsText" dxfId="61" priority="22" operator="containsText" text="Leve">
      <formula>NOT(ISERROR(SEARCH("Leve",E10)))</formula>
    </cfRule>
  </conditionalFormatting>
  <conditionalFormatting sqref="E10:F59">
    <cfRule type="containsText" dxfId="60" priority="27" operator="containsText" text="Moderado">
      <formula>NOT(ISERROR(SEARCH("Moderado",E10)))</formula>
    </cfRule>
  </conditionalFormatting>
  <conditionalFormatting sqref="F10:F59">
    <cfRule type="containsText" dxfId="59" priority="41" operator="containsText" text="Bajo">
      <formula>NOT(ISERROR(SEARCH("Bajo",F10)))</formula>
    </cfRule>
    <cfRule type="containsText" dxfId="58" priority="42" operator="containsText" text="Moderado">
      <formula>NOT(ISERROR(SEARCH("Moderado",F10)))</formula>
    </cfRule>
    <cfRule type="containsText" dxfId="57" priority="43" operator="containsText" text="Alto">
      <formula>NOT(ISERROR(SEARCH("Alto",F10)))</formula>
    </cfRule>
    <cfRule type="containsText" dxfId="56" priority="44" operator="containsText" text="Extremo">
      <formula>NOT(ISERROR(SEARCH("Extremo",F10)))</formula>
    </cfRule>
    <cfRule type="colorScale" priority="45">
      <colorScale>
        <cfvo type="min"/>
        <cfvo type="max"/>
        <color rgb="FFFF7128"/>
        <color rgb="FFFFEF9C"/>
      </colorScale>
    </cfRule>
  </conditionalFormatting>
  <conditionalFormatting sqref="A40:C40">
    <cfRule type="containsText" dxfId="55" priority="7" operator="containsText" text="3- Moderado">
      <formula>NOT(ISERROR(SEARCH("3- Moderado",A40)))</formula>
    </cfRule>
    <cfRule type="containsText" dxfId="54" priority="8" operator="containsText" text="6- Moderado">
      <formula>NOT(ISERROR(SEARCH("6- Moderado",A40)))</formula>
    </cfRule>
    <cfRule type="containsText" dxfId="53" priority="9" operator="containsText" text="4- Moderado">
      <formula>NOT(ISERROR(SEARCH("4- Moderado",A40)))</formula>
    </cfRule>
    <cfRule type="containsText" dxfId="52" priority="10" operator="containsText" text="3- Bajo">
      <formula>NOT(ISERROR(SEARCH("3- Bajo",A40)))</formula>
    </cfRule>
    <cfRule type="containsText" dxfId="51" priority="11" operator="containsText" text="4- Bajo">
      <formula>NOT(ISERROR(SEARCH("4- Bajo",A40)))</formula>
    </cfRule>
    <cfRule type="containsText" dxfId="50" priority="12" operator="containsText" text="1- Bajo">
      <formula>NOT(ISERROR(SEARCH("1- Bajo",A40)))</formula>
    </cfRule>
  </conditionalFormatting>
  <conditionalFormatting sqref="A50:C50">
    <cfRule type="containsText" dxfId="49" priority="1" operator="containsText" text="3- Moderado">
      <formula>NOT(ISERROR(SEARCH("3- Moderado",A50)))</formula>
    </cfRule>
    <cfRule type="containsText" dxfId="48" priority="2" operator="containsText" text="6- Moderado">
      <formula>NOT(ISERROR(SEARCH("6- Moderado",A50)))</formula>
    </cfRule>
    <cfRule type="containsText" dxfId="47" priority="3" operator="containsText" text="4- Moderado">
      <formula>NOT(ISERROR(SEARCH("4- Moderado",A50)))</formula>
    </cfRule>
    <cfRule type="containsText" dxfId="46" priority="4" operator="containsText" text="3- Bajo">
      <formula>NOT(ISERROR(SEARCH("3- Bajo",A50)))</formula>
    </cfRule>
    <cfRule type="containsText" dxfId="45" priority="5" operator="containsText" text="4- Bajo">
      <formula>NOT(ISERROR(SEARCH("4- Bajo",A50)))</formula>
    </cfRule>
    <cfRule type="containsText" dxfId="44" priority="6" operator="containsText" text="1- Bajo">
      <formula>NOT(ISERROR(SEARCH("1- Bajo",A50)))</formula>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G10:G59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K59"/>
  <sheetViews>
    <sheetView tabSelected="1" zoomScale="71" zoomScaleNormal="71" workbookViewId="0">
      <selection activeCell="H10" sqref="H10:H1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89"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48.28515625" customWidth="1"/>
    <col min="14" max="169" width="11.42578125" style="2"/>
  </cols>
  <sheetData>
    <row r="1" spans="1:271" s="19" customFormat="1" ht="16.5" customHeight="1">
      <c r="A1" s="698"/>
      <c r="B1" s="699"/>
      <c r="C1" s="702" t="s">
        <v>516</v>
      </c>
      <c r="D1" s="702"/>
      <c r="E1" s="702"/>
      <c r="F1" s="702"/>
      <c r="G1" s="702"/>
      <c r="H1" s="702"/>
      <c r="I1" s="702"/>
      <c r="J1" s="703"/>
      <c r="K1" s="746"/>
      <c r="L1" s="746"/>
      <c r="M1" s="746"/>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700"/>
      <c r="B2" s="701"/>
      <c r="C2" s="704"/>
      <c r="D2" s="704"/>
      <c r="E2" s="704"/>
      <c r="F2" s="704"/>
      <c r="G2" s="704"/>
      <c r="H2" s="704"/>
      <c r="I2" s="704"/>
      <c r="J2" s="705"/>
      <c r="K2" s="746"/>
      <c r="L2" s="746"/>
      <c r="M2" s="74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706"/>
      <c r="D3" s="706"/>
      <c r="E3" s="706"/>
      <c r="F3" s="706"/>
      <c r="G3" s="706"/>
      <c r="H3" s="706"/>
      <c r="I3" s="706"/>
      <c r="J3" s="707"/>
      <c r="K3" s="746"/>
      <c r="L3" s="746"/>
      <c r="M3" s="746"/>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1.25" customHeight="1">
      <c r="A4" s="696" t="s">
        <v>261</v>
      </c>
      <c r="B4" s="747"/>
      <c r="C4" s="753" t="s">
        <v>4</v>
      </c>
      <c r="D4" s="753"/>
      <c r="E4" s="753"/>
      <c r="F4" s="753"/>
      <c r="G4" s="753"/>
      <c r="H4" s="753"/>
      <c r="I4" s="753"/>
      <c r="J4" s="753"/>
      <c r="K4" s="753"/>
      <c r="L4" s="753"/>
      <c r="M4" s="753"/>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1.5" customHeight="1">
      <c r="A5" s="696" t="s">
        <v>262</v>
      </c>
      <c r="B5" s="747"/>
      <c r="C5" s="752" t="s">
        <v>263</v>
      </c>
      <c r="D5" s="752"/>
      <c r="E5" s="752"/>
      <c r="F5" s="752"/>
      <c r="G5" s="752"/>
      <c r="H5" s="752"/>
      <c r="I5" s="752"/>
      <c r="J5" s="752"/>
      <c r="K5" s="752"/>
      <c r="L5" s="752"/>
      <c r="M5" s="752"/>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32.25" customHeight="1" thickBot="1">
      <c r="A6" s="696" t="s">
        <v>264</v>
      </c>
      <c r="B6" s="747"/>
      <c r="C6" s="711" t="s">
        <v>473</v>
      </c>
      <c r="D6" s="712"/>
      <c r="E6" s="712"/>
      <c r="F6" s="712"/>
      <c r="G6" s="712"/>
      <c r="H6" s="712"/>
      <c r="I6" s="712"/>
      <c r="J6" s="712"/>
      <c r="K6" s="712"/>
      <c r="L6" s="712"/>
      <c r="M6" s="713"/>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722" t="s">
        <v>474</v>
      </c>
      <c r="B7" s="723"/>
      <c r="C7" s="724"/>
      <c r="D7" s="748" t="s">
        <v>475</v>
      </c>
      <c r="E7" s="748"/>
      <c r="F7" s="748"/>
      <c r="G7" s="749" t="s">
        <v>476</v>
      </c>
      <c r="H7" s="714" t="s">
        <v>477</v>
      </c>
      <c r="I7" s="716" t="s">
        <v>478</v>
      </c>
      <c r="J7" s="717"/>
      <c r="K7" s="716" t="s">
        <v>479</v>
      </c>
      <c r="L7" s="717"/>
      <c r="M7" s="750" t="s">
        <v>489</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36</v>
      </c>
      <c r="B8" s="35" t="s">
        <v>203</v>
      </c>
      <c r="C8" s="36" t="s">
        <v>205</v>
      </c>
      <c r="D8" s="28" t="s">
        <v>215</v>
      </c>
      <c r="E8" s="28" t="s">
        <v>481</v>
      </c>
      <c r="F8" s="28" t="s">
        <v>482</v>
      </c>
      <c r="G8" s="749"/>
      <c r="H8" s="715"/>
      <c r="I8" s="29" t="s">
        <v>483</v>
      </c>
      <c r="J8" s="29" t="s">
        <v>484</v>
      </c>
      <c r="K8" s="29" t="s">
        <v>485</v>
      </c>
      <c r="L8" s="29" t="s">
        <v>486</v>
      </c>
      <c r="M8" s="750"/>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741"/>
      <c r="B9" s="742"/>
      <c r="C9" s="742"/>
      <c r="D9" s="742"/>
      <c r="E9" s="742"/>
      <c r="F9" s="742"/>
      <c r="G9" s="742"/>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655">
        <f>'7. Mapa Final'!A10</f>
        <v>1</v>
      </c>
      <c r="B10" s="655" t="str">
        <f>'7. Mapa Final'!B10</f>
        <v xml:space="preserve">Entrega de información inexacta o desactualizada a usuarios  y partes interesadas </v>
      </c>
      <c r="C10" s="655" t="str">
        <f>'7. Mapa Final'!C10</f>
        <v xml:space="preserve"> Registro errado o incompleto de la información solicitada y/o entregada de las propuestas de reordenamiento.</v>
      </c>
      <c r="D10" s="733" t="str">
        <f>'7. Mapa Final'!J10</f>
        <v>Muy Baja - 1</v>
      </c>
      <c r="E10" s="737" t="str">
        <f>'7. Mapa Final'!K10</f>
        <v>Moderado - 3</v>
      </c>
      <c r="F10" s="664" t="str">
        <f>'7. Mapa Final'!M10</f>
        <v>Moderado - 3</v>
      </c>
      <c r="G10" s="671" t="s">
        <v>366</v>
      </c>
      <c r="H10" s="673" t="s">
        <v>518</v>
      </c>
      <c r="I10" s="668"/>
      <c r="J10" s="668" t="s">
        <v>6</v>
      </c>
      <c r="K10" s="679">
        <v>45566</v>
      </c>
      <c r="L10" s="679">
        <v>45657</v>
      </c>
      <c r="M10" s="743" t="s">
        <v>519</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56"/>
      <c r="B11" s="656"/>
      <c r="C11" s="656"/>
      <c r="D11" s="734"/>
      <c r="E11" s="738"/>
      <c r="F11" s="665"/>
      <c r="G11" s="589"/>
      <c r="H11" s="674"/>
      <c r="I11" s="669"/>
      <c r="J11" s="669"/>
      <c r="K11" s="680"/>
      <c r="L11" s="680"/>
      <c r="M11" s="74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56"/>
      <c r="B12" s="656"/>
      <c r="C12" s="656"/>
      <c r="D12" s="734"/>
      <c r="E12" s="738"/>
      <c r="F12" s="665"/>
      <c r="G12" s="589"/>
      <c r="H12" s="674"/>
      <c r="I12" s="669"/>
      <c r="J12" s="669"/>
      <c r="K12" s="680"/>
      <c r="L12" s="680"/>
      <c r="M12" s="74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56"/>
      <c r="B13" s="656"/>
      <c r="C13" s="656"/>
      <c r="D13" s="734"/>
      <c r="E13" s="738"/>
      <c r="F13" s="665"/>
      <c r="G13" s="589"/>
      <c r="H13" s="674"/>
      <c r="I13" s="669"/>
      <c r="J13" s="669"/>
      <c r="K13" s="680"/>
      <c r="L13" s="680"/>
      <c r="M13" s="74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56"/>
      <c r="B14" s="656"/>
      <c r="C14" s="656"/>
      <c r="D14" s="734"/>
      <c r="E14" s="738"/>
      <c r="F14" s="665"/>
      <c r="G14" s="589"/>
      <c r="H14" s="674"/>
      <c r="I14" s="669"/>
      <c r="J14" s="669"/>
      <c r="K14" s="680"/>
      <c r="L14" s="680"/>
      <c r="M14" s="74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56"/>
      <c r="B15" s="656"/>
      <c r="C15" s="656"/>
      <c r="D15" s="734"/>
      <c r="E15" s="738"/>
      <c r="F15" s="665"/>
      <c r="G15" s="589"/>
      <c r="H15" s="674"/>
      <c r="I15" s="669"/>
      <c r="J15" s="669"/>
      <c r="K15" s="680"/>
      <c r="L15" s="680"/>
      <c r="M15" s="74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56"/>
      <c r="B16" s="656"/>
      <c r="C16" s="656"/>
      <c r="D16" s="734"/>
      <c r="E16" s="738"/>
      <c r="F16" s="665"/>
      <c r="G16" s="589"/>
      <c r="H16" s="674"/>
      <c r="I16" s="669"/>
      <c r="J16" s="669"/>
      <c r="K16" s="680"/>
      <c r="L16" s="680"/>
      <c r="M16" s="74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56"/>
      <c r="B17" s="656"/>
      <c r="C17" s="656"/>
      <c r="D17" s="735"/>
      <c r="E17" s="739"/>
      <c r="F17" s="665"/>
      <c r="G17" s="589"/>
      <c r="H17" s="674"/>
      <c r="I17" s="669"/>
      <c r="J17" s="669"/>
      <c r="K17" s="680"/>
      <c r="L17" s="680"/>
      <c r="M17" s="74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656"/>
      <c r="B18" s="656"/>
      <c r="C18" s="656"/>
      <c r="D18" s="735"/>
      <c r="E18" s="739"/>
      <c r="F18" s="665"/>
      <c r="G18" s="589"/>
      <c r="H18" s="674"/>
      <c r="I18" s="669"/>
      <c r="J18" s="669"/>
      <c r="K18" s="680"/>
      <c r="L18" s="680"/>
      <c r="M18" s="74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657"/>
      <c r="B19" s="657"/>
      <c r="C19" s="657"/>
      <c r="D19" s="736"/>
      <c r="E19" s="740"/>
      <c r="F19" s="666"/>
      <c r="G19" s="672"/>
      <c r="H19" s="675"/>
      <c r="I19" s="670"/>
      <c r="J19" s="670"/>
      <c r="K19" s="681"/>
      <c r="L19" s="681"/>
      <c r="M19" s="745"/>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55">
        <f>'7. Mapa Final'!A20</f>
        <v>2</v>
      </c>
      <c r="B20" s="655" t="str">
        <f>'7. Mapa Final'!B20</f>
        <v>Desacierto</v>
      </c>
      <c r="C20" s="655" t="str">
        <f>'7. Mapa Final'!C20</f>
        <v>Equivocación o error en la toma de decisiones, respecto a las acciones adoptadas para reordenar o descongestionar el aparato de justicia causada por información estadística errada o insuficiente desgaste administrativo.</v>
      </c>
      <c r="D20" s="733" t="str">
        <f>'7. Mapa Final'!J20</f>
        <v>Muy Baja - 1</v>
      </c>
      <c r="E20" s="737" t="str">
        <f>'7. Mapa Final'!K20</f>
        <v>Moderado - 3</v>
      </c>
      <c r="F20" s="664" t="str">
        <f>'7. Mapa Final'!M20</f>
        <v>Moderado - 3</v>
      </c>
      <c r="G20" s="671" t="s">
        <v>366</v>
      </c>
      <c r="H20" s="673" t="s">
        <v>520</v>
      </c>
      <c r="I20" s="668"/>
      <c r="J20" s="668" t="s">
        <v>6</v>
      </c>
      <c r="K20" s="679">
        <v>45566</v>
      </c>
      <c r="L20" s="679">
        <v>45657</v>
      </c>
      <c r="M20" s="743" t="s">
        <v>521</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56"/>
      <c r="B21" s="656"/>
      <c r="C21" s="656"/>
      <c r="D21" s="734"/>
      <c r="E21" s="738"/>
      <c r="F21" s="665"/>
      <c r="G21" s="589"/>
      <c r="H21" s="674"/>
      <c r="I21" s="669"/>
      <c r="J21" s="669"/>
      <c r="K21" s="680"/>
      <c r="L21" s="680"/>
      <c r="M21" s="74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56"/>
      <c r="B22" s="656"/>
      <c r="C22" s="656"/>
      <c r="D22" s="734"/>
      <c r="E22" s="738"/>
      <c r="F22" s="665"/>
      <c r="G22" s="589"/>
      <c r="H22" s="674"/>
      <c r="I22" s="669"/>
      <c r="J22" s="669"/>
      <c r="K22" s="680"/>
      <c r="L22" s="680"/>
      <c r="M22" s="74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656"/>
      <c r="B23" s="656"/>
      <c r="C23" s="656"/>
      <c r="D23" s="734"/>
      <c r="E23" s="738"/>
      <c r="F23" s="665"/>
      <c r="G23" s="589"/>
      <c r="H23" s="674"/>
      <c r="I23" s="669"/>
      <c r="J23" s="669"/>
      <c r="K23" s="680"/>
      <c r="L23" s="680"/>
      <c r="M23" s="74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656"/>
      <c r="B24" s="656"/>
      <c r="C24" s="656"/>
      <c r="D24" s="734"/>
      <c r="E24" s="738"/>
      <c r="F24" s="665"/>
      <c r="G24" s="589"/>
      <c r="H24" s="674"/>
      <c r="I24" s="669"/>
      <c r="J24" s="669"/>
      <c r="K24" s="680"/>
      <c r="L24" s="680"/>
      <c r="M24" s="74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656"/>
      <c r="B25" s="656"/>
      <c r="C25" s="656"/>
      <c r="D25" s="734"/>
      <c r="E25" s="738"/>
      <c r="F25" s="665"/>
      <c r="G25" s="589"/>
      <c r="H25" s="674"/>
      <c r="I25" s="669"/>
      <c r="J25" s="669"/>
      <c r="K25" s="680"/>
      <c r="L25" s="680"/>
      <c r="M25" s="744"/>
      <c r="N25" s="34"/>
      <c r="O25" s="34"/>
    </row>
    <row r="26" spans="1:169">
      <c r="A26" s="656"/>
      <c r="B26" s="656"/>
      <c r="C26" s="656"/>
      <c r="D26" s="734"/>
      <c r="E26" s="738"/>
      <c r="F26" s="665"/>
      <c r="G26" s="589"/>
      <c r="H26" s="674"/>
      <c r="I26" s="669"/>
      <c r="J26" s="669"/>
      <c r="K26" s="680"/>
      <c r="L26" s="680"/>
      <c r="M26" s="744"/>
      <c r="N26" s="34"/>
      <c r="O26" s="34"/>
    </row>
    <row r="27" spans="1:169">
      <c r="A27" s="656"/>
      <c r="B27" s="656"/>
      <c r="C27" s="656"/>
      <c r="D27" s="735"/>
      <c r="E27" s="739"/>
      <c r="F27" s="665"/>
      <c r="G27" s="589"/>
      <c r="H27" s="674"/>
      <c r="I27" s="669"/>
      <c r="J27" s="669"/>
      <c r="K27" s="680"/>
      <c r="L27" s="680"/>
      <c r="M27" s="744"/>
      <c r="N27" s="34"/>
      <c r="O27" s="34"/>
    </row>
    <row r="28" spans="1:169">
      <c r="A28" s="656"/>
      <c r="B28" s="656"/>
      <c r="C28" s="656"/>
      <c r="D28" s="735"/>
      <c r="E28" s="739"/>
      <c r="F28" s="665"/>
      <c r="G28" s="589"/>
      <c r="H28" s="674"/>
      <c r="I28" s="669"/>
      <c r="J28" s="669"/>
      <c r="K28" s="680"/>
      <c r="L28" s="680"/>
      <c r="M28" s="744"/>
      <c r="N28" s="34"/>
      <c r="O28" s="34"/>
    </row>
    <row r="29" spans="1:169" ht="15.75" thickBot="1">
      <c r="A29" s="657"/>
      <c r="B29" s="657"/>
      <c r="C29" s="657"/>
      <c r="D29" s="736"/>
      <c r="E29" s="740"/>
      <c r="F29" s="666"/>
      <c r="G29" s="672"/>
      <c r="H29" s="675"/>
      <c r="I29" s="670"/>
      <c r="J29" s="670"/>
      <c r="K29" s="681"/>
      <c r="L29" s="681"/>
      <c r="M29" s="745"/>
      <c r="N29" s="34"/>
      <c r="O29" s="34"/>
    </row>
    <row r="30" spans="1:169">
      <c r="A30" s="655">
        <f>'7. Mapa Final'!A30</f>
        <v>3</v>
      </c>
      <c r="B30" s="655" t="str">
        <f>'7. Mapa Final'!B30</f>
        <v xml:space="preserve">Recibir dádivas o beneficios a nombre propio o de terceros para, no entregar o entregar información privilegiada o confidencial </v>
      </c>
      <c r="C30" s="655" t="str">
        <f>'7. Mapa Final'!C30</f>
        <v xml:space="preserve">Posibilidad de actos indebidos de  los servidores judiciales debido a  la carencia en transparencia, etica y valores </v>
      </c>
      <c r="D30" s="733" t="e">
        <f>'7. Mapa Final'!J30</f>
        <v>#DIV/0!</v>
      </c>
      <c r="E30" s="737" t="e">
        <f>'7. Mapa Final'!K30</f>
        <v>#VALUE!</v>
      </c>
      <c r="F30" s="664" t="e">
        <f>'7. Mapa Final'!M30</f>
        <v>#DIV/0!</v>
      </c>
      <c r="G30" s="522"/>
      <c r="H30" s="649"/>
      <c r="I30" s="649"/>
      <c r="J30" s="649"/>
      <c r="K30" s="649"/>
      <c r="L30" s="649"/>
      <c r="M30" s="649"/>
    </row>
    <row r="31" spans="1:169">
      <c r="A31" s="656"/>
      <c r="B31" s="656"/>
      <c r="C31" s="656"/>
      <c r="D31" s="734"/>
      <c r="E31" s="738"/>
      <c r="F31" s="665"/>
      <c r="G31" s="522"/>
      <c r="H31" s="650"/>
      <c r="I31" s="650"/>
      <c r="J31" s="650"/>
      <c r="K31" s="650"/>
      <c r="L31" s="650"/>
      <c r="M31" s="650"/>
    </row>
    <row r="32" spans="1:169">
      <c r="A32" s="656"/>
      <c r="B32" s="656"/>
      <c r="C32" s="656"/>
      <c r="D32" s="734"/>
      <c r="E32" s="738"/>
      <c r="F32" s="665"/>
      <c r="G32" s="522"/>
      <c r="H32" s="650"/>
      <c r="I32" s="650"/>
      <c r="J32" s="650"/>
      <c r="K32" s="650"/>
      <c r="L32" s="650"/>
      <c r="M32" s="650"/>
    </row>
    <row r="33" spans="1:13">
      <c r="A33" s="656"/>
      <c r="B33" s="656"/>
      <c r="C33" s="656"/>
      <c r="D33" s="734"/>
      <c r="E33" s="738"/>
      <c r="F33" s="665"/>
      <c r="G33" s="522"/>
      <c r="H33" s="650"/>
      <c r="I33" s="650"/>
      <c r="J33" s="650"/>
      <c r="K33" s="650"/>
      <c r="L33" s="650"/>
      <c r="M33" s="650"/>
    </row>
    <row r="34" spans="1:13">
      <c r="A34" s="656"/>
      <c r="B34" s="656"/>
      <c r="C34" s="656"/>
      <c r="D34" s="734"/>
      <c r="E34" s="738"/>
      <c r="F34" s="665"/>
      <c r="G34" s="522"/>
      <c r="H34" s="650"/>
      <c r="I34" s="650"/>
      <c r="J34" s="650"/>
      <c r="K34" s="650"/>
      <c r="L34" s="650"/>
      <c r="M34" s="650"/>
    </row>
    <row r="35" spans="1:13">
      <c r="A35" s="656"/>
      <c r="B35" s="656"/>
      <c r="C35" s="656"/>
      <c r="D35" s="734"/>
      <c r="E35" s="738"/>
      <c r="F35" s="665"/>
      <c r="G35" s="522"/>
      <c r="H35" s="650"/>
      <c r="I35" s="650"/>
      <c r="J35" s="650"/>
      <c r="K35" s="650"/>
      <c r="L35" s="650"/>
      <c r="M35" s="650"/>
    </row>
    <row r="36" spans="1:13">
      <c r="A36" s="656"/>
      <c r="B36" s="656"/>
      <c r="C36" s="656"/>
      <c r="D36" s="734"/>
      <c r="E36" s="738"/>
      <c r="F36" s="665"/>
      <c r="G36" s="522"/>
      <c r="H36" s="650"/>
      <c r="I36" s="650"/>
      <c r="J36" s="650"/>
      <c r="K36" s="650"/>
      <c r="L36" s="650"/>
      <c r="M36" s="650"/>
    </row>
    <row r="37" spans="1:13">
      <c r="A37" s="656"/>
      <c r="B37" s="656"/>
      <c r="C37" s="656"/>
      <c r="D37" s="735"/>
      <c r="E37" s="739"/>
      <c r="F37" s="665"/>
      <c r="G37" s="522"/>
      <c r="H37" s="650"/>
      <c r="I37" s="650"/>
      <c r="J37" s="650"/>
      <c r="K37" s="650"/>
      <c r="L37" s="650"/>
      <c r="M37" s="650"/>
    </row>
    <row r="38" spans="1:13">
      <c r="A38" s="656"/>
      <c r="B38" s="656"/>
      <c r="C38" s="656"/>
      <c r="D38" s="735"/>
      <c r="E38" s="739"/>
      <c r="F38" s="665"/>
      <c r="G38" s="522"/>
      <c r="H38" s="650"/>
      <c r="I38" s="650"/>
      <c r="J38" s="650"/>
      <c r="K38" s="650"/>
      <c r="L38" s="650"/>
      <c r="M38" s="650"/>
    </row>
    <row r="39" spans="1:13" ht="15.75" thickBot="1">
      <c r="A39" s="657"/>
      <c r="B39" s="657"/>
      <c r="C39" s="657"/>
      <c r="D39" s="736"/>
      <c r="E39" s="740"/>
      <c r="F39" s="666"/>
      <c r="G39" s="550"/>
      <c r="H39" s="651"/>
      <c r="I39" s="651"/>
      <c r="J39" s="651"/>
      <c r="K39" s="651"/>
      <c r="L39" s="651"/>
      <c r="M39" s="651"/>
    </row>
    <row r="40" spans="1:13">
      <c r="A40" s="655">
        <f>'7. Mapa Final'!A40</f>
        <v>4</v>
      </c>
      <c r="B40" s="655" t="str">
        <f>'7. Mapa Final'!B40</f>
        <v>Incumplimiento o demora en entrega de Documentos (Propuestas, Respuestas  a Peticiones, Informes</v>
      </c>
      <c r="C40" s="655" t="str">
        <f>'7. Mapa Final'!C40</f>
        <v>Incumplimiento de las metas establecidas</v>
      </c>
      <c r="D40" s="733" t="e">
        <f>'7. Mapa Final'!J40</f>
        <v>#DIV/0!</v>
      </c>
      <c r="E40" s="737" t="e">
        <f>'7. Mapa Final'!K40</f>
        <v>#VALUE!</v>
      </c>
      <c r="F40" s="664" t="e">
        <f>'7. Mapa Final'!M40</f>
        <v>#DIV/0!</v>
      </c>
      <c r="G40" s="522"/>
      <c r="H40" s="649"/>
      <c r="I40" s="649"/>
      <c r="J40" s="649"/>
      <c r="K40" s="649"/>
      <c r="L40" s="649"/>
      <c r="M40" s="649"/>
    </row>
    <row r="41" spans="1:13">
      <c r="A41" s="656"/>
      <c r="B41" s="656"/>
      <c r="C41" s="656"/>
      <c r="D41" s="734"/>
      <c r="E41" s="738"/>
      <c r="F41" s="665"/>
      <c r="G41" s="522"/>
      <c r="H41" s="650"/>
      <c r="I41" s="650"/>
      <c r="J41" s="650"/>
      <c r="K41" s="650"/>
      <c r="L41" s="650"/>
      <c r="M41" s="650"/>
    </row>
    <row r="42" spans="1:13">
      <c r="A42" s="656"/>
      <c r="B42" s="656"/>
      <c r="C42" s="656"/>
      <c r="D42" s="734"/>
      <c r="E42" s="738"/>
      <c r="F42" s="665"/>
      <c r="G42" s="522"/>
      <c r="H42" s="650"/>
      <c r="I42" s="650"/>
      <c r="J42" s="650"/>
      <c r="K42" s="650"/>
      <c r="L42" s="650"/>
      <c r="M42" s="650"/>
    </row>
    <row r="43" spans="1:13">
      <c r="A43" s="656"/>
      <c r="B43" s="656"/>
      <c r="C43" s="656"/>
      <c r="D43" s="734"/>
      <c r="E43" s="738"/>
      <c r="F43" s="665"/>
      <c r="G43" s="522"/>
      <c r="H43" s="650"/>
      <c r="I43" s="650"/>
      <c r="J43" s="650"/>
      <c r="K43" s="650"/>
      <c r="L43" s="650"/>
      <c r="M43" s="650"/>
    </row>
    <row r="44" spans="1:13">
      <c r="A44" s="656"/>
      <c r="B44" s="656"/>
      <c r="C44" s="656"/>
      <c r="D44" s="734"/>
      <c r="E44" s="738"/>
      <c r="F44" s="665"/>
      <c r="G44" s="522"/>
      <c r="H44" s="650"/>
      <c r="I44" s="650"/>
      <c r="J44" s="650"/>
      <c r="K44" s="650"/>
      <c r="L44" s="650"/>
      <c r="M44" s="650"/>
    </row>
    <row r="45" spans="1:13">
      <c r="A45" s="656"/>
      <c r="B45" s="656"/>
      <c r="C45" s="656"/>
      <c r="D45" s="734"/>
      <c r="E45" s="738"/>
      <c r="F45" s="665"/>
      <c r="G45" s="522"/>
      <c r="H45" s="650"/>
      <c r="I45" s="650"/>
      <c r="J45" s="650"/>
      <c r="K45" s="650"/>
      <c r="L45" s="650"/>
      <c r="M45" s="650"/>
    </row>
    <row r="46" spans="1:13">
      <c r="A46" s="656"/>
      <c r="B46" s="656"/>
      <c r="C46" s="656"/>
      <c r="D46" s="734"/>
      <c r="E46" s="738"/>
      <c r="F46" s="665"/>
      <c r="G46" s="522"/>
      <c r="H46" s="650"/>
      <c r="I46" s="650"/>
      <c r="J46" s="650"/>
      <c r="K46" s="650"/>
      <c r="L46" s="650"/>
      <c r="M46" s="650"/>
    </row>
    <row r="47" spans="1:13">
      <c r="A47" s="656"/>
      <c r="B47" s="656"/>
      <c r="C47" s="656"/>
      <c r="D47" s="735"/>
      <c r="E47" s="739"/>
      <c r="F47" s="665"/>
      <c r="G47" s="522"/>
      <c r="H47" s="650"/>
      <c r="I47" s="650"/>
      <c r="J47" s="650"/>
      <c r="K47" s="650"/>
      <c r="L47" s="650"/>
      <c r="M47" s="650"/>
    </row>
    <row r="48" spans="1:13">
      <c r="A48" s="656"/>
      <c r="B48" s="656"/>
      <c r="C48" s="656"/>
      <c r="D48" s="735"/>
      <c r="E48" s="739"/>
      <c r="F48" s="665"/>
      <c r="G48" s="522"/>
      <c r="H48" s="650"/>
      <c r="I48" s="650"/>
      <c r="J48" s="650"/>
      <c r="K48" s="650"/>
      <c r="L48" s="650"/>
      <c r="M48" s="650"/>
    </row>
    <row r="49" spans="1:13" ht="15.75" thickBot="1">
      <c r="A49" s="657"/>
      <c r="B49" s="657"/>
      <c r="C49" s="657"/>
      <c r="D49" s="736"/>
      <c r="E49" s="740"/>
      <c r="F49" s="666"/>
      <c r="G49" s="550"/>
      <c r="H49" s="651"/>
      <c r="I49" s="651"/>
      <c r="J49" s="651"/>
      <c r="K49" s="651"/>
      <c r="L49" s="651"/>
      <c r="M49" s="651"/>
    </row>
    <row r="50" spans="1:13">
      <c r="A50" s="655">
        <f>'7. Mapa Final'!A50</f>
        <v>5</v>
      </c>
      <c r="B50" s="655" t="str">
        <f>'7. Mapa Final'!B50</f>
        <v>Ofrecer, prometer, entregar, aceptar o solicitar una ventaja indebida para buscar agilizar la creación de cargos,  traslados,  transformación  o  supresión de cargos o   en busca de un beneficio propio o de terceros</v>
      </c>
      <c r="C50" s="655" t="str">
        <f>'7. Mapa Final'!C50</f>
        <v>Incumplimiento de las metas establecidas</v>
      </c>
      <c r="D50" s="733" t="e">
        <f>'7. Mapa Final'!J50</f>
        <v>#DIV/0!</v>
      </c>
      <c r="E50" s="737" t="e">
        <f>'7. Mapa Final'!K50</f>
        <v>#VALUE!</v>
      </c>
      <c r="F50" s="664" t="e">
        <f>'7. Mapa Final'!M50</f>
        <v>#DIV/0!</v>
      </c>
      <c r="G50" s="522"/>
      <c r="H50" s="649"/>
      <c r="I50" s="649"/>
      <c r="J50" s="649"/>
      <c r="K50" s="649"/>
      <c r="L50" s="649"/>
      <c r="M50" s="649"/>
    </row>
    <row r="51" spans="1:13">
      <c r="A51" s="656"/>
      <c r="B51" s="656"/>
      <c r="C51" s="656"/>
      <c r="D51" s="734"/>
      <c r="E51" s="738"/>
      <c r="F51" s="665"/>
      <c r="G51" s="522"/>
      <c r="H51" s="650"/>
      <c r="I51" s="650"/>
      <c r="J51" s="650"/>
      <c r="K51" s="650"/>
      <c r="L51" s="650"/>
      <c r="M51" s="650"/>
    </row>
    <row r="52" spans="1:13">
      <c r="A52" s="656"/>
      <c r="B52" s="656"/>
      <c r="C52" s="656"/>
      <c r="D52" s="734"/>
      <c r="E52" s="738"/>
      <c r="F52" s="665"/>
      <c r="G52" s="522"/>
      <c r="H52" s="650"/>
      <c r="I52" s="650"/>
      <c r="J52" s="650"/>
      <c r="K52" s="650"/>
      <c r="L52" s="650"/>
      <c r="M52" s="650"/>
    </row>
    <row r="53" spans="1:13">
      <c r="A53" s="656"/>
      <c r="B53" s="656"/>
      <c r="C53" s="656"/>
      <c r="D53" s="734"/>
      <c r="E53" s="738"/>
      <c r="F53" s="665"/>
      <c r="G53" s="522"/>
      <c r="H53" s="650"/>
      <c r="I53" s="650"/>
      <c r="J53" s="650"/>
      <c r="K53" s="650"/>
      <c r="L53" s="650"/>
      <c r="M53" s="650"/>
    </row>
    <row r="54" spans="1:13">
      <c r="A54" s="656"/>
      <c r="B54" s="656"/>
      <c r="C54" s="656"/>
      <c r="D54" s="734"/>
      <c r="E54" s="738"/>
      <c r="F54" s="665"/>
      <c r="G54" s="522"/>
      <c r="H54" s="650"/>
      <c r="I54" s="650"/>
      <c r="J54" s="650"/>
      <c r="K54" s="650"/>
      <c r="L54" s="650"/>
      <c r="M54" s="650"/>
    </row>
    <row r="55" spans="1:13">
      <c r="A55" s="656"/>
      <c r="B55" s="656"/>
      <c r="C55" s="656"/>
      <c r="D55" s="734"/>
      <c r="E55" s="738"/>
      <c r="F55" s="665"/>
      <c r="G55" s="522"/>
      <c r="H55" s="650"/>
      <c r="I55" s="650"/>
      <c r="J55" s="650"/>
      <c r="K55" s="650"/>
      <c r="L55" s="650"/>
      <c r="M55" s="650"/>
    </row>
    <row r="56" spans="1:13">
      <c r="A56" s="656"/>
      <c r="B56" s="656"/>
      <c r="C56" s="656"/>
      <c r="D56" s="734"/>
      <c r="E56" s="738"/>
      <c r="F56" s="665"/>
      <c r="G56" s="522"/>
      <c r="H56" s="650"/>
      <c r="I56" s="650"/>
      <c r="J56" s="650"/>
      <c r="K56" s="650"/>
      <c r="L56" s="650"/>
      <c r="M56" s="650"/>
    </row>
    <row r="57" spans="1:13">
      <c r="A57" s="656"/>
      <c r="B57" s="656"/>
      <c r="C57" s="656"/>
      <c r="D57" s="735"/>
      <c r="E57" s="739"/>
      <c r="F57" s="665"/>
      <c r="G57" s="522"/>
      <c r="H57" s="650"/>
      <c r="I57" s="650"/>
      <c r="J57" s="650"/>
      <c r="K57" s="650"/>
      <c r="L57" s="650"/>
      <c r="M57" s="650"/>
    </row>
    <row r="58" spans="1:13">
      <c r="A58" s="656"/>
      <c r="B58" s="656"/>
      <c r="C58" s="656"/>
      <c r="D58" s="735"/>
      <c r="E58" s="739"/>
      <c r="F58" s="665"/>
      <c r="G58" s="522"/>
      <c r="H58" s="650"/>
      <c r="I58" s="650"/>
      <c r="J58" s="650"/>
      <c r="K58" s="650"/>
      <c r="L58" s="650"/>
      <c r="M58" s="650"/>
    </row>
    <row r="59" spans="1:13" ht="15.75" thickBot="1">
      <c r="A59" s="657"/>
      <c r="B59" s="657"/>
      <c r="C59" s="657"/>
      <c r="D59" s="736"/>
      <c r="E59" s="740"/>
      <c r="F59" s="666"/>
      <c r="G59" s="550"/>
      <c r="H59" s="651"/>
      <c r="I59" s="651"/>
      <c r="J59" s="651"/>
      <c r="K59" s="651"/>
      <c r="L59" s="651"/>
      <c r="M59" s="651"/>
    </row>
  </sheetData>
  <mergeCells count="82">
    <mergeCell ref="K1:M3"/>
    <mergeCell ref="A4:B4"/>
    <mergeCell ref="A5:B5"/>
    <mergeCell ref="A6:B6"/>
    <mergeCell ref="A7:C7"/>
    <mergeCell ref="D7:F7"/>
    <mergeCell ref="G7:G8"/>
    <mergeCell ref="A1:B2"/>
    <mergeCell ref="C1:J3"/>
    <mergeCell ref="H7:H8"/>
    <mergeCell ref="I7:J7"/>
    <mergeCell ref="K7:L7"/>
    <mergeCell ref="M7:M8"/>
    <mergeCell ref="C4:M4"/>
    <mergeCell ref="C5:M5"/>
    <mergeCell ref="C6:M6"/>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A9:G9"/>
    <mergeCell ref="A10:A19"/>
    <mergeCell ref="B10:B19"/>
    <mergeCell ref="C10:C19"/>
    <mergeCell ref="D10:D19"/>
    <mergeCell ref="E10:E19"/>
    <mergeCell ref="H50:H59"/>
    <mergeCell ref="I40:I49"/>
    <mergeCell ref="J40:J49"/>
    <mergeCell ref="M20:M29"/>
    <mergeCell ref="A30:A39"/>
    <mergeCell ref="B30:B39"/>
    <mergeCell ref="C30:C39"/>
    <mergeCell ref="D30:D39"/>
    <mergeCell ref="E30:E39"/>
    <mergeCell ref="L30:L39"/>
    <mergeCell ref="M30:M39"/>
    <mergeCell ref="I30:I39"/>
    <mergeCell ref="J30:J39"/>
    <mergeCell ref="K30:K39"/>
    <mergeCell ref="I20:I29"/>
    <mergeCell ref="J20:J29"/>
    <mergeCell ref="K20:K29"/>
    <mergeCell ref="L20:L29"/>
    <mergeCell ref="D40:D49"/>
    <mergeCell ref="E40:E49"/>
    <mergeCell ref="F40:F49"/>
    <mergeCell ref="G40:G49"/>
    <mergeCell ref="H40:H49"/>
    <mergeCell ref="K40:K49"/>
    <mergeCell ref="L40:L49"/>
    <mergeCell ref="F30:F39"/>
    <mergeCell ref="G30:G39"/>
    <mergeCell ref="H30:H3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F50:F59"/>
    <mergeCell ref="G50:G59"/>
  </mergeCells>
  <conditionalFormatting sqref="A7:B7">
    <cfRule type="containsText" dxfId="43" priority="35" operator="containsText" text="3- Moderado">
      <formula>NOT(ISERROR(SEARCH("3- Moderado",A7)))</formula>
    </cfRule>
    <cfRule type="containsText" dxfId="42" priority="36" operator="containsText" text="6- Moderado">
      <formula>NOT(ISERROR(SEARCH("6- Moderado",A7)))</formula>
    </cfRule>
    <cfRule type="containsText" dxfId="41" priority="37" operator="containsText" text="4- Moderado">
      <formula>NOT(ISERROR(SEARCH("4- Moderado",A7)))</formula>
    </cfRule>
    <cfRule type="containsText" dxfId="40" priority="38" operator="containsText" text="3- Bajo">
      <formula>NOT(ISERROR(SEARCH("3- Bajo",A7)))</formula>
    </cfRule>
    <cfRule type="containsText" dxfId="39" priority="39" operator="containsText" text="4- Bajo">
      <formula>NOT(ISERROR(SEARCH("4- Bajo",A7)))</formula>
    </cfRule>
    <cfRule type="containsText" dxfId="38" priority="40" operator="containsText" text="1- Bajo">
      <formula>NOT(ISERROR(SEARCH("1- Bajo",A7)))</formula>
    </cfRule>
  </conditionalFormatting>
  <conditionalFormatting sqref="A10:E10 A20:E20 A30:E30 D40:E40 D50:E50">
    <cfRule type="containsText" dxfId="37" priority="29" operator="containsText" text="3- Moderado">
      <formula>NOT(ISERROR(SEARCH("3- Moderado",A10)))</formula>
    </cfRule>
    <cfRule type="containsText" dxfId="36" priority="30" operator="containsText" text="6- Moderado">
      <formula>NOT(ISERROR(SEARCH("6- Moderado",A10)))</formula>
    </cfRule>
    <cfRule type="containsText" dxfId="35" priority="31" operator="containsText" text="4- Moderado">
      <formula>NOT(ISERROR(SEARCH("4- Moderado",A10)))</formula>
    </cfRule>
    <cfRule type="containsText" dxfId="34" priority="32" operator="containsText" text="3- Bajo">
      <formula>NOT(ISERROR(SEARCH("3- Bajo",A10)))</formula>
    </cfRule>
    <cfRule type="containsText" dxfId="33" priority="33" operator="containsText" text="4- Bajo">
      <formula>NOT(ISERROR(SEARCH("4- Bajo",A10)))</formula>
    </cfRule>
    <cfRule type="containsText" dxfId="32" priority="34" operator="containsText" text="1- Bajo">
      <formula>NOT(ISERROR(SEARCH("1- Bajo",A10)))</formula>
    </cfRule>
  </conditionalFormatting>
  <conditionalFormatting sqref="C8:F8">
    <cfRule type="containsText" dxfId="31" priority="13" operator="containsText" text="3- Moderado">
      <formula>NOT(ISERROR(SEARCH("3- Moderado",C8)))</formula>
    </cfRule>
    <cfRule type="containsText" dxfId="30" priority="14" operator="containsText" text="6- Moderado">
      <formula>NOT(ISERROR(SEARCH("6- Moderado",C8)))</formula>
    </cfRule>
    <cfRule type="containsText" dxfId="29" priority="15" operator="containsText" text="4- Moderado">
      <formula>NOT(ISERROR(SEARCH("4- Moderado",C8)))</formula>
    </cfRule>
    <cfRule type="containsText" dxfId="28" priority="16" operator="containsText" text="3- Bajo">
      <formula>NOT(ISERROR(SEARCH("3- Bajo",C8)))</formula>
    </cfRule>
    <cfRule type="containsText" dxfId="27" priority="17" operator="containsText" text="4- Bajo">
      <formula>NOT(ISERROR(SEARCH("4- Bajo",C8)))</formula>
    </cfRule>
    <cfRule type="containsText" dxfId="26" priority="18" operator="containsText" text="1- Bajo">
      <formula>NOT(ISERROR(SEARCH("1- Bajo",C8)))</formula>
    </cfRule>
  </conditionalFormatting>
  <conditionalFormatting sqref="D10:D59">
    <cfRule type="containsText" dxfId="25" priority="23" operator="containsText" text="Muy Alta">
      <formula>NOT(ISERROR(SEARCH("Muy Alta",D10)))</formula>
    </cfRule>
    <cfRule type="containsText" dxfId="24" priority="24" operator="containsText" text="Alta">
      <formula>NOT(ISERROR(SEARCH("Alta",D10)))</formula>
    </cfRule>
    <cfRule type="containsText" dxfId="23" priority="25" operator="containsText" text="Baja">
      <formula>NOT(ISERROR(SEARCH("Baja",D10)))</formula>
    </cfRule>
    <cfRule type="containsText" dxfId="22" priority="26" operator="containsText" text="Muy Baja">
      <formula>NOT(ISERROR(SEARCH("Muy Baja",D10)))</formula>
    </cfRule>
    <cfRule type="containsText" dxfId="21" priority="28" operator="containsText" text="Media">
      <formula>NOT(ISERROR(SEARCH("Media",D10)))</formula>
    </cfRule>
  </conditionalFormatting>
  <conditionalFormatting sqref="E10:E59">
    <cfRule type="containsText" dxfId="20" priority="19" operator="containsText" text="Catastrófico">
      <formula>NOT(ISERROR(SEARCH("Catastrófico",E10)))</formula>
    </cfRule>
    <cfRule type="containsText" dxfId="19" priority="20" operator="containsText" text="Mayor">
      <formula>NOT(ISERROR(SEARCH("Mayor",E10)))</formula>
    </cfRule>
    <cfRule type="containsText" dxfId="18" priority="21" operator="containsText" text="Menor">
      <formula>NOT(ISERROR(SEARCH("Menor",E10)))</formula>
    </cfRule>
    <cfRule type="containsText" dxfId="17" priority="22" operator="containsText" text="Leve">
      <formula>NOT(ISERROR(SEARCH("Leve",E10)))</formula>
    </cfRule>
  </conditionalFormatting>
  <conditionalFormatting sqref="E10:F59">
    <cfRule type="containsText" dxfId="16" priority="27" operator="containsText" text="Moderado">
      <formula>NOT(ISERROR(SEARCH("Moderado",E10)))</formula>
    </cfRule>
  </conditionalFormatting>
  <conditionalFormatting sqref="F10:F59">
    <cfRule type="containsText" dxfId="15" priority="41" operator="containsText" text="Bajo">
      <formula>NOT(ISERROR(SEARCH("Bajo",F10)))</formula>
    </cfRule>
    <cfRule type="containsText" dxfId="14" priority="42" operator="containsText" text="Moderado">
      <formula>NOT(ISERROR(SEARCH("Moderado",F10)))</formula>
    </cfRule>
    <cfRule type="containsText" dxfId="13" priority="43" operator="containsText" text="Alto">
      <formula>NOT(ISERROR(SEARCH("Alto",F10)))</formula>
    </cfRule>
    <cfRule type="containsText" dxfId="12" priority="44" operator="containsText" text="Extremo">
      <formula>NOT(ISERROR(SEARCH("Extremo",F10)))</formula>
    </cfRule>
    <cfRule type="colorScale" priority="45">
      <colorScale>
        <cfvo type="min"/>
        <cfvo type="max"/>
        <color rgb="FFFF7128"/>
        <color rgb="FFFFEF9C"/>
      </colorScale>
    </cfRule>
  </conditionalFormatting>
  <conditionalFormatting sqref="A40:C40">
    <cfRule type="containsText" dxfId="11" priority="7" operator="containsText" text="3- Moderado">
      <formula>NOT(ISERROR(SEARCH("3- Moderado",A40)))</formula>
    </cfRule>
    <cfRule type="containsText" dxfId="10" priority="8" operator="containsText" text="6- Moderado">
      <formula>NOT(ISERROR(SEARCH("6- Moderado",A40)))</formula>
    </cfRule>
    <cfRule type="containsText" dxfId="9" priority="9" operator="containsText" text="4- Moderado">
      <formula>NOT(ISERROR(SEARCH("4- Moderado",A40)))</formula>
    </cfRule>
    <cfRule type="containsText" dxfId="8" priority="10" operator="containsText" text="3- Bajo">
      <formula>NOT(ISERROR(SEARCH("3- Bajo",A40)))</formula>
    </cfRule>
    <cfRule type="containsText" dxfId="7" priority="11" operator="containsText" text="4- Bajo">
      <formula>NOT(ISERROR(SEARCH("4- Bajo",A40)))</formula>
    </cfRule>
    <cfRule type="containsText" dxfId="6" priority="12" operator="containsText" text="1- Bajo">
      <formula>NOT(ISERROR(SEARCH("1- Bajo",A40)))</formula>
    </cfRule>
  </conditionalFormatting>
  <conditionalFormatting sqref="A50:C50">
    <cfRule type="containsText" dxfId="5" priority="1" operator="containsText" text="3- Moderado">
      <formula>NOT(ISERROR(SEARCH("3- Moderado",A50)))</formula>
    </cfRule>
    <cfRule type="containsText" dxfId="4" priority="2" operator="containsText" text="6- Moderado">
      <formula>NOT(ISERROR(SEARCH("6- Moderado",A50)))</formula>
    </cfRule>
    <cfRule type="containsText" dxfId="3" priority="3" operator="containsText" text="4- Moderado">
      <formula>NOT(ISERROR(SEARCH("4- Moderado",A50)))</formula>
    </cfRule>
    <cfRule type="containsText" dxfId="2" priority="4" operator="containsText" text="3- Bajo">
      <formula>NOT(ISERROR(SEARCH("3- Bajo",A50)))</formula>
    </cfRule>
    <cfRule type="containsText" dxfId="1" priority="5" operator="containsText" text="4- Bajo">
      <formula>NOT(ISERROR(SEARCH("4- Bajo",A50)))</formula>
    </cfRule>
    <cfRule type="containsText" dxfId="0" priority="6" operator="containsText" text="1- Bajo">
      <formula>NOT(ISERROR(SEARCH("1- Bajo",A50)))</formula>
    </cfRule>
  </conditionalFormatting>
  <dataValidations count="4">
    <dataValidation allowBlank="1" showInputMessage="1" showErrorMessage="1" prompt="seleccionar si el responsable de ejecutar las acciones es el nivel central" sqref="J8"/>
    <dataValidation allowBlank="1" showInputMessage="1" showErrorMessage="1" prompt="Seleccionar si el responsable es el responsable de las acciones es el nivel central" sqref="I7:I8"/>
    <dataValidation allowBlank="1" showInputMessage="1" showErrorMessage="1" prompt="Describir las actividades que se van a desarrollar para el proyecto" sqref="H7"/>
    <dataValidation allowBlank="1" showInputMessage="1" showErrorMessage="1" prompt="Registrar qué factor  que ocasina el riesgo: un facot identtficado el contexto._x000a_O  personas, recursos, estilo de direccion , factores externos, , codiciones ambientales" sqref="C8"/>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G10:G59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31B3BA-E0EC-4DA6-AD6E-9A6696A39F01}">
  <ds:schemaRefs>
    <ds:schemaRef ds:uri="http://schemas.microsoft.com/sharepoint/v3/contenttype/forms"/>
  </ds:schemaRefs>
</ds:datastoreItem>
</file>

<file path=customXml/itemProps2.xml><?xml version="1.0" encoding="utf-8"?>
<ds:datastoreItem xmlns:ds="http://schemas.openxmlformats.org/officeDocument/2006/customXml" ds:itemID="{34378FC5-9C53-4A0E-B1CC-5094C44FEEF7}">
  <ds:schemaRefs>
    <ds:schemaRef ds:uri="http://schemas.microsoft.com/office/2006/documentManagement/types"/>
    <ds:schemaRef ds:uri="http://purl.org/dc/elements/1.1/"/>
    <ds:schemaRef ds:uri="http://www.w3.org/XML/1998/namespace"/>
    <ds:schemaRef ds:uri="1f8d7d97-b52e-4e8e-add1-cddb6c7f9c6e"/>
    <ds:schemaRef ds:uri="http://schemas.openxmlformats.org/package/2006/metadata/core-properties"/>
    <ds:schemaRef ds:uri="http://purl.org/dc/dcmitype/"/>
    <ds:schemaRef ds:uri="ebe62426-be44-4ac6-b4e7-c6e91301097f"/>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794E46E-F857-42E8-BE08-327812EAE8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1- Presentacion </vt:lpstr>
      <vt:lpstr>Conceptos 37001</vt:lpstr>
      <vt:lpstr>2- Análisis de Contexto</vt:lpstr>
      <vt:lpstr>3-Estrategias</vt:lpstr>
      <vt:lpstr>4- Instructivo Riesgos </vt:lpstr>
      <vt:lpstr>5-. Identificación de Riesgos</vt:lpstr>
      <vt:lpstr>6. Valoración Controles</vt:lpstr>
      <vt:lpstr>7. Mapa Final</vt:lpstr>
      <vt:lpstr>8- Politicas de admiistracion </vt:lpstr>
      <vt:lpstr>9- Matriz de Calor </vt:lpstr>
      <vt:lpstr>Seguimiento 1 Trimestre</vt:lpstr>
      <vt:lpstr>Seguimiento 2 Trimestre</vt:lpstr>
      <vt:lpstr>Seguimiento 3 Trimestre</vt:lpstr>
      <vt:lpstr>Seguimiento 4 Trimestre</vt:lpstr>
      <vt:lpstr>'2- Análisis de Contexto'!Área_de_impresión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Monica Tovar Yañez</cp:lastModifiedBy>
  <cp:revision/>
  <dcterms:created xsi:type="dcterms:W3CDTF">2021-04-16T16:11:31Z</dcterms:created>
  <dcterms:modified xsi:type="dcterms:W3CDTF">2025-01-30T22:08:46Z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