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120" yWindow="-120" windowWidth="29040" windowHeight="15720" tabRatio="898" firstSheet="5" activeTab="13"/>
  </bookViews>
  <sheets>
    <sheet name="1- Presentacion " sheetId="10" r:id="rId1"/>
    <sheet name="Conceptos 37001" sheetId="37" r:id="rId2"/>
    <sheet name="2- Análisis de Contexto. " sheetId="38"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 '!$A$1:$F$85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'[1]Tabla de Valoración'!$I$2:$L$5</definedName>
    <definedName name="Diseño" localSheetId="2">'[1]Tabla de Valoración'!$I$2:$I$5</definedName>
    <definedName name="Diseño">'[1]Tabla de Valoración'!$I$2:$I$5</definedName>
    <definedName name="Ejecución" localSheetId="2">'[1]Tabla de Valoración'!$I$2:$L$2</definedName>
    <definedName name="Ejecución">'[1]Tabla de Valoración'!$I$2:$L$2</definedName>
    <definedName name="GEST">[2]GESTION!#REF!</definedName>
    <definedName name="INV">[2]INVERSION!#REF!</definedName>
    <definedName name="INV_GEST">#REF!</definedName>
    <definedName name="Posibilidad" localSheetId="2">[3]Hoja2!$H$3:$H$7</definedName>
    <definedName name="Posibilidad" localSheetId="3">[4]Hoja2!$H$3:$H$7</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28" l="1"/>
  <c r="C94" i="28"/>
  <c r="C95" i="28"/>
  <c r="C96" i="28"/>
  <c r="C97" i="28"/>
  <c r="C98" i="28"/>
  <c r="C83" i="28"/>
  <c r="C84" i="28"/>
  <c r="C85" i="28"/>
  <c r="C86" i="28"/>
  <c r="C87" i="28"/>
  <c r="C88" i="28"/>
  <c r="C73" i="28"/>
  <c r="C74" i="28"/>
  <c r="C75" i="28"/>
  <c r="C76" i="28"/>
  <c r="C77" i="28"/>
  <c r="C78" i="28"/>
  <c r="C63" i="28"/>
  <c r="C64" i="28"/>
  <c r="C65" i="28"/>
  <c r="C66" i="28"/>
  <c r="C67" i="28"/>
  <c r="C68" i="28"/>
  <c r="C54" i="28"/>
  <c r="C55" i="28"/>
  <c r="C56" i="28"/>
  <c r="C57" i="28"/>
  <c r="C58" i="28"/>
  <c r="C41" i="28"/>
  <c r="C42" i="28"/>
  <c r="C43" i="28"/>
  <c r="C44" i="28"/>
  <c r="C45" i="28"/>
  <c r="C46" i="28"/>
  <c r="C47" i="28"/>
  <c r="C48" i="28"/>
  <c r="C38" i="28"/>
  <c r="C15" i="28"/>
  <c r="C16" i="28"/>
  <c r="C17" i="28"/>
  <c r="C18" i="28"/>
  <c r="C23" i="28"/>
  <c r="C24" i="28"/>
  <c r="C25" i="28"/>
  <c r="C26" i="28"/>
  <c r="C27" i="28"/>
  <c r="C28" i="28"/>
  <c r="C69" i="28" l="1"/>
  <c r="J69" i="28"/>
  <c r="L69" i="28"/>
  <c r="M50" i="27"/>
  <c r="N50" i="27" s="1"/>
  <c r="L53" i="28" l="1"/>
  <c r="L54" i="28"/>
  <c r="C12" i="28" l="1"/>
  <c r="C13" i="28"/>
  <c r="C14" i="28"/>
  <c r="C19" i="28"/>
  <c r="L20" i="29" l="1"/>
  <c r="L30" i="29"/>
  <c r="L40" i="29"/>
  <c r="L50" i="29"/>
  <c r="L60" i="29"/>
  <c r="L70" i="29"/>
  <c r="L80" i="29"/>
  <c r="L90" i="29"/>
  <c r="C20" i="29"/>
  <c r="C20" i="36" s="1"/>
  <c r="C30" i="29"/>
  <c r="C30" i="36" s="1"/>
  <c r="C40" i="29"/>
  <c r="C50" i="29"/>
  <c r="C50" i="18" s="1"/>
  <c r="C60" i="29"/>
  <c r="C60" i="35" s="1"/>
  <c r="C70" i="29"/>
  <c r="C70" i="36" s="1"/>
  <c r="C80" i="29"/>
  <c r="C90" i="29"/>
  <c r="C90" i="36" s="1"/>
  <c r="A90" i="29"/>
  <c r="A90" i="18" s="1"/>
  <c r="B90" i="29"/>
  <c r="B90" i="36" s="1"/>
  <c r="E90" i="29"/>
  <c r="E91" i="29"/>
  <c r="E92" i="29"/>
  <c r="E93" i="29"/>
  <c r="E94" i="29"/>
  <c r="E95" i="29"/>
  <c r="E96" i="29"/>
  <c r="E97" i="29"/>
  <c r="E98" i="29"/>
  <c r="E99" i="29"/>
  <c r="A20" i="29"/>
  <c r="A20" i="36" s="1"/>
  <c r="B20" i="29"/>
  <c r="B20" i="36" s="1"/>
  <c r="A30" i="29"/>
  <c r="B30" i="29"/>
  <c r="B30" i="35" s="1"/>
  <c r="A40" i="29"/>
  <c r="A40" i="36" s="1"/>
  <c r="B40" i="29"/>
  <c r="B40" i="36" s="1"/>
  <c r="A50" i="29"/>
  <c r="B50" i="29"/>
  <c r="B50" i="18" s="1"/>
  <c r="A60" i="29"/>
  <c r="A60" i="36" s="1"/>
  <c r="B60" i="29"/>
  <c r="A70" i="29"/>
  <c r="B70" i="29"/>
  <c r="A80" i="29"/>
  <c r="A80" i="36" s="1"/>
  <c r="B80" i="29"/>
  <c r="B80" i="18" s="1"/>
  <c r="C11" i="28"/>
  <c r="C20" i="28"/>
  <c r="C21" i="28"/>
  <c r="C22" i="28"/>
  <c r="C29" i="28"/>
  <c r="C30" i="28"/>
  <c r="C31" i="28"/>
  <c r="C32" i="28"/>
  <c r="C33" i="28"/>
  <c r="C34" i="28"/>
  <c r="C35" i="28"/>
  <c r="C36" i="28"/>
  <c r="C37" i="28"/>
  <c r="C39" i="28"/>
  <c r="C40" i="28"/>
  <c r="C49" i="28"/>
  <c r="C50" i="28"/>
  <c r="C51" i="28"/>
  <c r="C52" i="28"/>
  <c r="C53" i="28"/>
  <c r="C59" i="28"/>
  <c r="C60" i="28"/>
  <c r="C61" i="28"/>
  <c r="C62" i="28"/>
  <c r="C70" i="28"/>
  <c r="C71" i="28"/>
  <c r="C72" i="28"/>
  <c r="C79" i="28"/>
  <c r="C80" i="28"/>
  <c r="C81" i="28"/>
  <c r="C82" i="28"/>
  <c r="C89" i="28"/>
  <c r="C90" i="28"/>
  <c r="C91" i="28"/>
  <c r="C92" i="28"/>
  <c r="C99" i="28"/>
  <c r="B20" i="28"/>
  <c r="B30" i="28"/>
  <c r="B40" i="28"/>
  <c r="B50" i="28"/>
  <c r="B60" i="28"/>
  <c r="B70" i="28"/>
  <c r="B80" i="28"/>
  <c r="B90" i="28"/>
  <c r="A20" i="28"/>
  <c r="A30" i="28"/>
  <c r="A40" i="28"/>
  <c r="A50" i="28"/>
  <c r="A60" i="28"/>
  <c r="A70" i="28"/>
  <c r="A80" i="28"/>
  <c r="A90" i="28"/>
  <c r="J90" i="28"/>
  <c r="L90" i="28"/>
  <c r="R90" i="28"/>
  <c r="S90" i="28" s="1"/>
  <c r="J91" i="28"/>
  <c r="L91" i="28"/>
  <c r="J92" i="28"/>
  <c r="L92" i="28"/>
  <c r="J99" i="28"/>
  <c r="L99" i="28"/>
  <c r="G50" i="27"/>
  <c r="F50" i="29" s="1"/>
  <c r="K90" i="28" l="1"/>
  <c r="B70" i="36"/>
  <c r="B70" i="18"/>
  <c r="B60" i="18"/>
  <c r="B60" i="35"/>
  <c r="C60" i="34"/>
  <c r="A80" i="35"/>
  <c r="A90" i="36"/>
  <c r="A80" i="18"/>
  <c r="C20" i="18"/>
  <c r="C20" i="34"/>
  <c r="A60" i="35"/>
  <c r="B30" i="36"/>
  <c r="C90" i="18"/>
  <c r="A60" i="18"/>
  <c r="B30" i="34"/>
  <c r="C60" i="36"/>
  <c r="H50" i="29"/>
  <c r="C70" i="18"/>
  <c r="A90" i="34"/>
  <c r="B80" i="35"/>
  <c r="C20" i="35"/>
  <c r="B50" i="36"/>
  <c r="B50" i="34"/>
  <c r="A70" i="35"/>
  <c r="A70" i="36"/>
  <c r="A70" i="34"/>
  <c r="A70" i="18"/>
  <c r="A50" i="18"/>
  <c r="A50" i="35"/>
  <c r="A50" i="36"/>
  <c r="A50" i="34"/>
  <c r="A30" i="35"/>
  <c r="A30" i="36"/>
  <c r="A30" i="34"/>
  <c r="A30" i="18"/>
  <c r="C80" i="35"/>
  <c r="C80" i="36"/>
  <c r="C80" i="34"/>
  <c r="C80" i="18"/>
  <c r="C40" i="35"/>
  <c r="C40" i="18"/>
  <c r="C40" i="36"/>
  <c r="C40" i="34"/>
  <c r="B90" i="18"/>
  <c r="B40" i="18"/>
  <c r="B20" i="18"/>
  <c r="B80" i="34"/>
  <c r="B60" i="34"/>
  <c r="C70" i="35"/>
  <c r="B40" i="35"/>
  <c r="B20" i="35"/>
  <c r="B80" i="36"/>
  <c r="B60" i="36"/>
  <c r="C60" i="18"/>
  <c r="A40" i="18"/>
  <c r="C30" i="18"/>
  <c r="A20" i="18"/>
  <c r="C90" i="34"/>
  <c r="A80" i="34"/>
  <c r="C70" i="34"/>
  <c r="A60" i="34"/>
  <c r="B40" i="34"/>
  <c r="B20" i="34"/>
  <c r="B70" i="35"/>
  <c r="C50" i="35"/>
  <c r="A40" i="35"/>
  <c r="C30" i="35"/>
  <c r="A20" i="35"/>
  <c r="B30" i="18"/>
  <c r="B90" i="34"/>
  <c r="B70" i="34"/>
  <c r="C50" i="34"/>
  <c r="A40" i="34"/>
  <c r="C30" i="34"/>
  <c r="A20" i="34"/>
  <c r="B50" i="35"/>
  <c r="C50" i="36"/>
  <c r="G50" i="29" l="1"/>
  <c r="O50" i="27"/>
  <c r="E60" i="29"/>
  <c r="E61" i="29"/>
  <c r="E62" i="29"/>
  <c r="E63" i="29"/>
  <c r="E64" i="29"/>
  <c r="E65" i="29"/>
  <c r="E66" i="29"/>
  <c r="E67" i="29"/>
  <c r="E68" i="29"/>
  <c r="E69" i="29"/>
  <c r="E70" i="29"/>
  <c r="E71" i="29"/>
  <c r="E72" i="29"/>
  <c r="E73" i="29"/>
  <c r="E74" i="29"/>
  <c r="E75" i="29"/>
  <c r="E76" i="29"/>
  <c r="E77" i="29"/>
  <c r="E78" i="29"/>
  <c r="E79" i="29"/>
  <c r="R60" i="28"/>
  <c r="R61" i="28"/>
  <c r="R70" i="28"/>
  <c r="R71" i="28"/>
  <c r="L60" i="28"/>
  <c r="L61" i="28"/>
  <c r="L62" i="28"/>
  <c r="L70" i="28"/>
  <c r="L71" i="28"/>
  <c r="L72" i="28"/>
  <c r="L73" i="28"/>
  <c r="L79" i="28"/>
  <c r="J60" i="28"/>
  <c r="J61" i="28"/>
  <c r="J62" i="28"/>
  <c r="J70" i="28"/>
  <c r="J71" i="28"/>
  <c r="J72" i="28"/>
  <c r="J73" i="28"/>
  <c r="J79" i="28"/>
  <c r="L80" i="27"/>
  <c r="L81" i="27"/>
  <c r="K81" i="27" s="1"/>
  <c r="L82" i="27"/>
  <c r="K82" i="27" s="1"/>
  <c r="L83" i="27"/>
  <c r="K83" i="27" s="1"/>
  <c r="L84" i="27"/>
  <c r="K84" i="27" s="1"/>
  <c r="L85" i="27"/>
  <c r="K85" i="27" s="1"/>
  <c r="L86" i="27"/>
  <c r="K86" i="27" s="1"/>
  <c r="L87" i="27"/>
  <c r="K87" i="27" s="1"/>
  <c r="L88" i="27"/>
  <c r="K88" i="27" s="1"/>
  <c r="L89" i="27"/>
  <c r="K89" i="27" s="1"/>
  <c r="L70" i="27"/>
  <c r="L71" i="27"/>
  <c r="K71" i="27" s="1"/>
  <c r="L72" i="27"/>
  <c r="K72" i="27" s="1"/>
  <c r="L76" i="27"/>
  <c r="K76" i="27" s="1"/>
  <c r="L79" i="27"/>
  <c r="K79" i="27" s="1"/>
  <c r="G70" i="27"/>
  <c r="H70" i="27" s="1"/>
  <c r="G80" i="27"/>
  <c r="H80" i="27" s="1"/>
  <c r="G60" i="27"/>
  <c r="K80" i="27" l="1"/>
  <c r="M80" i="27"/>
  <c r="K70" i="27"/>
  <c r="M70" i="27"/>
  <c r="F80" i="29"/>
  <c r="F70" i="29"/>
  <c r="K70" i="28"/>
  <c r="T70" i="28" s="1"/>
  <c r="K60" i="28"/>
  <c r="S70" i="28"/>
  <c r="N70" i="27" l="1"/>
  <c r="U70" i="28"/>
  <c r="V70" i="28" s="1"/>
  <c r="N80" i="27"/>
  <c r="H80" i="29" s="1"/>
  <c r="J70" i="29"/>
  <c r="G70" i="29"/>
  <c r="G80" i="29"/>
  <c r="H70" i="29"/>
  <c r="K70" i="29" l="1"/>
  <c r="E70" i="35"/>
  <c r="E70" i="36"/>
  <c r="E70" i="18"/>
  <c r="E70" i="34"/>
  <c r="D70" i="18"/>
  <c r="D70" i="35"/>
  <c r="D70" i="36"/>
  <c r="D70" i="34"/>
  <c r="M70" i="29"/>
  <c r="L80" i="28"/>
  <c r="L81" i="28"/>
  <c r="L82" i="28"/>
  <c r="L89" i="28"/>
  <c r="F70" i="36" l="1"/>
  <c r="F70" i="34"/>
  <c r="F70" i="35"/>
  <c r="F70" i="18"/>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80" i="29"/>
  <c r="E81" i="29"/>
  <c r="E82" i="29"/>
  <c r="E83" i="29"/>
  <c r="E84" i="29"/>
  <c r="E85" i="29"/>
  <c r="E86" i="29"/>
  <c r="E87" i="29"/>
  <c r="E88" i="29"/>
  <c r="E89" i="29"/>
  <c r="L11" i="27"/>
  <c r="K11" i="27" s="1"/>
  <c r="L12" i="27"/>
  <c r="K12" i="27" s="1"/>
  <c r="L13" i="27"/>
  <c r="K13" i="27" s="1"/>
  <c r="L14" i="27"/>
  <c r="K14" i="27" s="1"/>
  <c r="L19" i="27"/>
  <c r="K19" i="27" s="1"/>
  <c r="L20" i="27"/>
  <c r="K20" i="27" s="1"/>
  <c r="L21" i="27"/>
  <c r="K21" i="27" s="1"/>
  <c r="L22" i="27"/>
  <c r="K22" i="27" s="1"/>
  <c r="L23" i="27"/>
  <c r="K23" i="27" s="1"/>
  <c r="L24" i="27"/>
  <c r="K24" i="27" s="1"/>
  <c r="L25" i="27"/>
  <c r="K25" i="27" s="1"/>
  <c r="L26" i="27"/>
  <c r="K26" i="27" s="1"/>
  <c r="L27" i="27"/>
  <c r="K27"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9" i="27"/>
  <c r="K49" i="27" s="1"/>
  <c r="L60" i="27"/>
  <c r="L61" i="27"/>
  <c r="K61" i="27" s="1"/>
  <c r="L62" i="27"/>
  <c r="K62" i="27" s="1"/>
  <c r="L69" i="27"/>
  <c r="K69" i="27" s="1"/>
  <c r="L90" i="27"/>
  <c r="L91" i="27"/>
  <c r="K91" i="27" s="1"/>
  <c r="L92" i="27"/>
  <c r="K92" i="27" s="1"/>
  <c r="L93" i="27"/>
  <c r="K93" i="27" s="1"/>
  <c r="L94" i="27"/>
  <c r="K94" i="27" s="1"/>
  <c r="L95" i="27"/>
  <c r="K95" i="27" s="1"/>
  <c r="L96" i="27"/>
  <c r="K96" i="27" s="1"/>
  <c r="L97" i="27"/>
  <c r="K97" i="27" s="1"/>
  <c r="L98" i="27"/>
  <c r="K98" i="27" s="1"/>
  <c r="L99" i="27"/>
  <c r="K99" i="27" s="1"/>
  <c r="K90" i="27" l="1"/>
  <c r="M90" i="27"/>
  <c r="K60" i="27"/>
  <c r="M60" i="27"/>
  <c r="L50" i="28"/>
  <c r="L51" i="28"/>
  <c r="L52" i="28"/>
  <c r="L59" i="28"/>
  <c r="U60" i="28" l="1"/>
  <c r="U90" i="28"/>
  <c r="H60" i="27"/>
  <c r="T60" i="28" s="1"/>
  <c r="V60" i="28" s="1"/>
  <c r="N60" i="27" l="1"/>
  <c r="F60" i="29"/>
  <c r="H60" i="29" l="1"/>
  <c r="G60" i="29"/>
  <c r="K60" i="29"/>
  <c r="J60" i="29"/>
  <c r="O60" i="27"/>
  <c r="M60" i="29" l="1"/>
  <c r="D60" i="36"/>
  <c r="D60" i="34"/>
  <c r="D60" i="35"/>
  <c r="D60" i="18"/>
  <c r="E60" i="36"/>
  <c r="E60" i="34"/>
  <c r="E60" i="35"/>
  <c r="E60" i="18"/>
  <c r="L49" i="28"/>
  <c r="L31" i="28"/>
  <c r="L32" i="28"/>
  <c r="L33" i="28"/>
  <c r="L34" i="28"/>
  <c r="L35" i="28"/>
  <c r="L36" i="28"/>
  <c r="L37" i="28"/>
  <c r="L39" i="28"/>
  <c r="L21" i="28"/>
  <c r="L22" i="28"/>
  <c r="L29" i="28"/>
  <c r="L14" i="28"/>
  <c r="L19" i="28"/>
  <c r="L13" i="28"/>
  <c r="L11" i="28"/>
  <c r="G90" i="27"/>
  <c r="H90" i="27" s="1"/>
  <c r="T90" i="28" l="1"/>
  <c r="V90" i="28" s="1"/>
  <c r="N90" i="27"/>
  <c r="F90" i="29"/>
  <c r="F60" i="18"/>
  <c r="F60" i="36"/>
  <c r="F60" i="34"/>
  <c r="F60" i="35"/>
  <c r="K90" i="29" l="1"/>
  <c r="G90" i="29"/>
  <c r="J90" i="29"/>
  <c r="H90" i="29"/>
  <c r="O90" i="27"/>
  <c r="G20" i="27"/>
  <c r="G30" i="27"/>
  <c r="G10" i="27"/>
  <c r="M90" i="29" l="1"/>
  <c r="D90" i="18"/>
  <c r="D90" i="36"/>
  <c r="D90" i="34"/>
  <c r="E90" i="36"/>
  <c r="E90" i="34"/>
  <c r="E90" i="18"/>
  <c r="J20" i="28"/>
  <c r="L20" i="28"/>
  <c r="R20" i="28"/>
  <c r="J21" i="28"/>
  <c r="R21" i="28"/>
  <c r="J22" i="28"/>
  <c r="R22" i="28"/>
  <c r="J29" i="28"/>
  <c r="R29" i="28"/>
  <c r="J30" i="28"/>
  <c r="L30" i="28"/>
  <c r="R30" i="28"/>
  <c r="J31" i="28"/>
  <c r="R31" i="28"/>
  <c r="J32" i="28"/>
  <c r="R32" i="28"/>
  <c r="J33" i="28"/>
  <c r="R33" i="28"/>
  <c r="J34" i="28"/>
  <c r="R34" i="28"/>
  <c r="J35" i="28"/>
  <c r="R35" i="28"/>
  <c r="J36" i="28"/>
  <c r="R36" i="28"/>
  <c r="J37" i="28"/>
  <c r="R37" i="28"/>
  <c r="J39" i="28"/>
  <c r="R39" i="28"/>
  <c r="J40" i="28"/>
  <c r="L40" i="28"/>
  <c r="R40" i="28"/>
  <c r="J49" i="28"/>
  <c r="R49" i="28"/>
  <c r="J89" i="28"/>
  <c r="J82" i="28"/>
  <c r="J81" i="28"/>
  <c r="R80" i="28"/>
  <c r="J80" i="28"/>
  <c r="J59" i="28"/>
  <c r="J54" i="28"/>
  <c r="J53" i="28"/>
  <c r="J52" i="28"/>
  <c r="R51" i="28"/>
  <c r="J51" i="28"/>
  <c r="R50" i="28"/>
  <c r="J50" i="28"/>
  <c r="K50" i="28" l="1"/>
  <c r="K80" i="28"/>
  <c r="S50" i="28"/>
  <c r="F90" i="36"/>
  <c r="F90" i="34"/>
  <c r="F90" i="18"/>
  <c r="S40" i="28"/>
  <c r="K40" i="28"/>
  <c r="S30" i="28"/>
  <c r="K30" i="28"/>
  <c r="K20" i="28"/>
  <c r="S80" i="28"/>
  <c r="U80" i="28" s="1"/>
  <c r="S20" i="28"/>
  <c r="U50" i="28" l="1"/>
  <c r="T80" i="28"/>
  <c r="V80" i="28" s="1"/>
  <c r="M80" i="29" s="1"/>
  <c r="T50" i="28"/>
  <c r="J50" i="29" s="1"/>
  <c r="K80" i="29"/>
  <c r="H30" i="27"/>
  <c r="T30" i="28" s="1"/>
  <c r="D50" i="34" l="1"/>
  <c r="D50" i="18"/>
  <c r="D50" i="36"/>
  <c r="D50" i="35"/>
  <c r="J80" i="29"/>
  <c r="V50" i="28"/>
  <c r="M50" i="29" s="1"/>
  <c r="F50" i="18" s="1"/>
  <c r="K50" i="29"/>
  <c r="F80" i="18"/>
  <c r="F80" i="35"/>
  <c r="F80" i="36"/>
  <c r="F80" i="34"/>
  <c r="E80" i="36"/>
  <c r="E80" i="34"/>
  <c r="E80" i="35"/>
  <c r="E80" i="18"/>
  <c r="F30" i="29"/>
  <c r="M30" i="27"/>
  <c r="U30" i="28" s="1"/>
  <c r="V30" i="28" s="1"/>
  <c r="G40" i="27"/>
  <c r="H40" i="27" s="1"/>
  <c r="T40" i="28" s="1"/>
  <c r="F50" i="34" l="1"/>
  <c r="F50" i="36"/>
  <c r="F50" i="35"/>
  <c r="E50" i="34"/>
  <c r="E50" i="18"/>
  <c r="E50" i="36"/>
  <c r="E50" i="35"/>
  <c r="D80" i="36"/>
  <c r="D80" i="35"/>
  <c r="D80" i="18"/>
  <c r="D80" i="34"/>
  <c r="N30" i="27"/>
  <c r="H30" i="29" s="1"/>
  <c r="G30" i="29"/>
  <c r="K30" i="29"/>
  <c r="F40" i="29"/>
  <c r="J30" i="29"/>
  <c r="M40" i="27"/>
  <c r="U40" i="28" s="1"/>
  <c r="V40" i="28" s="1"/>
  <c r="O30" i="27"/>
  <c r="J40" i="29" l="1"/>
  <c r="E30" i="35"/>
  <c r="E30" i="36"/>
  <c r="E30" i="34"/>
  <c r="E30" i="18"/>
  <c r="N40" i="27"/>
  <c r="H40" i="29" s="1"/>
  <c r="G40" i="29"/>
  <c r="K40" i="29"/>
  <c r="D30" i="36"/>
  <c r="D30" i="34"/>
  <c r="D30" i="35"/>
  <c r="D30" i="18"/>
  <c r="M30" i="29"/>
  <c r="O40" i="27"/>
  <c r="F30" i="35" l="1"/>
  <c r="F30" i="18"/>
  <c r="F30" i="36"/>
  <c r="F30" i="34"/>
  <c r="D40" i="35"/>
  <c r="D40" i="18"/>
  <c r="D40" i="36"/>
  <c r="D40" i="34"/>
  <c r="E40" i="36"/>
  <c r="E40" i="34"/>
  <c r="E40" i="35"/>
  <c r="E40" i="18"/>
  <c r="M40" i="29"/>
  <c r="A10" i="28"/>
  <c r="B10" i="28"/>
  <c r="I33" i="5" a="1"/>
  <c r="I33" i="5" s="1"/>
  <c r="F40" i="36" l="1"/>
  <c r="F40" i="34"/>
  <c r="F40" i="35"/>
  <c r="F40" i="18"/>
  <c r="C10" i="29"/>
  <c r="I27" i="5" a="1"/>
  <c r="C10" i="36" l="1"/>
  <c r="C10" i="35"/>
  <c r="C10" i="34"/>
  <c r="I27" i="5"/>
  <c r="L12" i="28"/>
  <c r="L10" i="28"/>
  <c r="C10" i="28"/>
  <c r="L10" i="27" l="1"/>
  <c r="I21" i="5"/>
  <c r="I22" i="5"/>
  <c r="M10" i="27" l="1"/>
  <c r="K10" i="27"/>
  <c r="C10" i="18"/>
  <c r="M20" i="27" l="1"/>
  <c r="U20" i="28" s="1"/>
  <c r="K20" i="29" l="1"/>
  <c r="G20" i="29"/>
  <c r="G10" i="29"/>
  <c r="E11" i="29"/>
  <c r="E12" i="29"/>
  <c r="E13" i="29"/>
  <c r="R11" i="28"/>
  <c r="R12" i="28"/>
  <c r="R13" i="28"/>
  <c r="R14" i="28"/>
  <c r="R19" i="28"/>
  <c r="R10" i="28"/>
  <c r="J11" i="28"/>
  <c r="J12" i="28"/>
  <c r="J13" i="28"/>
  <c r="J14" i="28"/>
  <c r="J19" i="28"/>
  <c r="J10" i="28"/>
  <c r="E20" i="36" l="1"/>
  <c r="E20" i="34"/>
  <c r="E20" i="35"/>
  <c r="E20" i="18"/>
  <c r="K10" i="28"/>
  <c r="S10" i="28"/>
  <c r="U10" i="28" s="1"/>
  <c r="H10" i="27" l="1"/>
  <c r="H20" i="27"/>
  <c r="T20" i="28" s="1"/>
  <c r="V20" i="28" s="1"/>
  <c r="F20" i="29" l="1"/>
  <c r="N20" i="27"/>
  <c r="H20" i="29" s="1"/>
  <c r="O10" i="27"/>
  <c r="N10" i="27"/>
  <c r="H10" i="29" s="1"/>
  <c r="T10" i="28"/>
  <c r="V10" i="28" s="1"/>
  <c r="M10" i="29" s="1"/>
  <c r="O20" i="27"/>
  <c r="E10" i="29"/>
  <c r="B10" i="29"/>
  <c r="A10" i="29"/>
  <c r="J20" i="29" l="1"/>
  <c r="M20" i="29"/>
  <c r="A10" i="34"/>
  <c r="A10" i="35"/>
  <c r="A10" i="36"/>
  <c r="B10" i="35"/>
  <c r="B10" i="36"/>
  <c r="B10" i="34"/>
  <c r="F10" i="36"/>
  <c r="F10" i="35"/>
  <c r="F10" i="34"/>
  <c r="B10" i="18"/>
  <c r="F10" i="18"/>
  <c r="A10" i="18"/>
  <c r="F20" i="36" l="1"/>
  <c r="F20" i="34"/>
  <c r="F20" i="35"/>
  <c r="F20" i="18"/>
  <c r="D20" i="35"/>
  <c r="D20" i="18"/>
  <c r="D20" i="36"/>
  <c r="D20" i="34"/>
  <c r="L10" i="29"/>
  <c r="K10" i="29" l="1"/>
  <c r="E10" i="34" l="1"/>
  <c r="E10" i="36"/>
  <c r="E10" i="35"/>
  <c r="E10" i="18"/>
  <c r="F10" i="29" l="1"/>
  <c r="J10" i="29" l="1"/>
  <c r="D10" i="34" l="1"/>
  <c r="D10" i="36"/>
  <c r="D10" i="35"/>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<sst xmlns="http://schemas.openxmlformats.org/spreadsheetml/2006/main" count="948" uniqueCount="558">
  <si>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</si>
  <si>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</si>
  <si>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</si>
  <si>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</si>
  <si>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ADQUISICIÓN DE BIENES Y SERVICIOS</t>
  </si>
  <si>
    <t>CONSEJO SUPERIOR DE LA JUDICATURA</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</si>
  <si>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</si>
  <si>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</si>
  <si>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</si>
  <si>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</si>
  <si>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</si>
  <si>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</si>
  <si>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</si>
  <si>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</si>
  <si>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</si>
  <si>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</si>
  <si>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</si>
  <si>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</si>
  <si>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</si>
  <si>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</si>
  <si>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</si>
  <si>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</si>
  <si>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</si>
  <si>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</si>
  <si>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</si>
  <si>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</si>
  <si>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</si>
  <si>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</si>
  <si>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</si>
  <si>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</si>
  <si>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</si>
  <si>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</si>
  <si>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</si>
  <si>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</si>
  <si>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 Seguridad de la Información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</si>
  <si>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</si>
  <si>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</si>
  <si>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</si>
  <si>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</si>
  <si>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</si>
  <si>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</si>
  <si>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</si>
  <si>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</si>
  <si>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</si>
  <si>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</si>
  <si>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</si>
  <si>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</si>
  <si>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</si>
  <si>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</si>
  <si>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</si>
  <si>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</si>
  <si>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</si>
  <si>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</si>
  <si>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</si>
  <si>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</si>
  <si>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</si>
  <si>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</si>
  <si>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</si>
  <si>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</si>
  <si>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</si>
  <si>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</si>
  <si>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</si>
  <si>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</si>
  <si>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</si>
  <si>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</si>
  <si>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</si>
  <si>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</si>
  <si>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</si>
  <si>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</si>
  <si>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</si>
  <si>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</si>
  <si>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</si>
  <si>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</si>
  <si>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</si>
  <si>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</si>
  <si>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</si>
  <si>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</si>
  <si>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</si>
  <si>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</si>
  <si>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</si>
  <si>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</si>
  <si>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</si>
  <si>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</si>
  <si>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</si>
  <si>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</si>
  <si>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</si>
  <si>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</si>
  <si>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</si>
  <si>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</si>
  <si>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</si>
  <si>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</si>
  <si>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</si>
  <si>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</si>
  <si>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</si>
  <si>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</si>
  <si>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</si>
  <si>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</si>
  <si>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</si>
  <si>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</si>
  <si>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</si>
  <si>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</si>
  <si>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</si>
  <si>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</si>
  <si>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</si>
  <si>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</si>
  <si>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</si>
  <si>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</si>
  <si>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</si>
  <si>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</si>
  <si>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</si>
  <si>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</si>
  <si>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</si>
  <si>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</si>
  <si>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</si>
  <si>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</si>
  <si>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</si>
  <si>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</si>
  <si>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</si>
  <si>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</si>
  <si>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</si>
  <si>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</si>
  <si>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</si>
  <si>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</si>
  <si>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</si>
  <si>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</si>
  <si>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</si>
  <si>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</si>
  <si>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</si>
  <si>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</si>
  <si>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</si>
  <si>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</si>
  <si>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</si>
  <si>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</si>
  <si>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</si>
  <si>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</si>
  <si>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</si>
  <si>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</si>
  <si>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</si>
  <si>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</si>
  <si>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</si>
  <si>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</si>
  <si>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</si>
  <si>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</si>
  <si>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</si>
  <si>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</si>
  <si>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</si>
  <si>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</si>
  <si>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</si>
  <si>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</si>
  <si>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</si>
  <si>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</si>
  <si>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</si>
  <si>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</si>
  <si>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</si>
  <si>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</si>
  <si>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</si>
  <si>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</si>
  <si>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</si>
  <si>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</si>
  <si>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</si>
  <si>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</si>
  <si>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</si>
  <si>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</si>
  <si>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</si>
  <si>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</si>
  <si>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</si>
  <si>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</si>
  <si>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</si>
  <si>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</si>
  <si>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</si>
  <si>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</si>
  <si>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</si>
  <si>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</si>
  <si>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</si>
  <si>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</si>
  <si>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</si>
  <si>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</si>
  <si>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</si>
  <si>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</si>
  <si>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</si>
  <si>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</si>
  <si>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</si>
  <si>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</si>
  <si>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</si>
  <si>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</si>
  <si>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</si>
  <si>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</si>
  <si>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</si>
  <si>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</si>
  <si>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</si>
  <si>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</si>
  <si>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</si>
  <si>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</si>
  <si>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</si>
  <si>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</si>
  <si>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</si>
  <si>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</si>
  <si>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</si>
  <si>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</si>
  <si>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</si>
  <si>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</si>
  <si>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</si>
  <si>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</si>
  <si>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</si>
  <si>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</si>
  <si>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</si>
  <si>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</si>
  <si>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</si>
  <si>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</si>
  <si>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</si>
  <si>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</si>
  <si>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</si>
  <si>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</si>
  <si>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</si>
  <si>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</si>
  <si>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</si>
  <si>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</si>
  <si>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</si>
  <si>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</si>
  <si>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</si>
  <si>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</si>
  <si>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</si>
  <si>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</si>
  <si>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</si>
  <si>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</si>
  <si>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</si>
  <si>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</si>
  <si>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</si>
  <si>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</si>
  <si>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</si>
  <si>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</si>
  <si>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</si>
  <si>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</si>
  <si>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</si>
  <si>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</si>
  <si>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</si>
  <si>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</si>
  <si>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</si>
  <si>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</si>
  <si>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</si>
  <si>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</si>
  <si>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</si>
  <si>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</si>
  <si>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</si>
  <si>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</si>
  <si>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</si>
  <si>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</si>
  <si>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</si>
  <si>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</si>
  <si>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</si>
  <si>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</si>
  <si>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</si>
  <si>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</si>
  <si>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</si>
  <si>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</si>
  <si>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</si>
  <si>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</si>
  <si>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</si>
  <si>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</si>
  <si>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</si>
  <si>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</si>
  <si>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</si>
  <si>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</si>
  <si>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</si>
  <si>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</si>
  <si>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</si>
  <si>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COMPRA PUBLICA </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</si>
  <si>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</si>
  <si>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</si>
  <si>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</si>
  <si>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</si>
  <si>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</si>
  <si>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</si>
  <si>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</si>
  <si>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</si>
  <si>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</si>
  <si>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</si>
  <si>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</si>
  <si>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</si>
  <si>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</si>
  <si>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</si>
  <si>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</si>
  <si>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</si>
  <si>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</si>
  <si>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</si>
  <si>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</si>
  <si>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</si>
  <si>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</si>
  <si>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</si>
  <si>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Inadecuada planeación de la contratación  </t>
  </si>
  <si>
    <t xml:space="preserve">El Plan Anual de Contratación no atienda las  necesidades y la oportunidad requerida por los procesos de la Entidad  </t>
  </si>
  <si>
    <t>Plan Anual de Adquisiciones elaborado tardiamente o incompleto</t>
  </si>
  <si>
    <t>Afectación de reputacion,imagén,  credibilidad, satisfacción de usuarios y PI</t>
  </si>
  <si>
    <t xml:space="preserve">De la entidad, seccional, despachos a nivel local o municipal </t>
  </si>
  <si>
    <t>Identificación de necesidades incompleta</t>
  </si>
  <si>
    <t>Afectación Económica</t>
  </si>
  <si>
    <t>Afectación al presupuesto en un valor &lt;0,5% y ≥1%.</t>
  </si>
  <si>
    <t xml:space="preserve">Modalidad de contratación no  adecuada para el bien o servicio </t>
  </si>
  <si>
    <t>Incumplimiento de las metas establecidas</t>
  </si>
  <si>
    <t>Incumplimiento del 40% de los indicadores del proceso</t>
  </si>
  <si>
    <t>Contratar bienes, obras  o servicios que no cumplan con requisitos y/o  con las especificaciones técnicas requeridas por la Entidad</t>
  </si>
  <si>
    <t xml:space="preserve">Que los procesos estructurados no  se ciñan a los   requisitos legales y a traves de elllo no se adquieran los bienes y servicios requeridos  </t>
  </si>
  <si>
    <t>Estudios de mercado sobre  precios , oferta y demanda   no desarrolado tecnicamente</t>
  </si>
  <si>
    <t xml:space="preserve">De la entidad, seccional, despachos a nivel departamental </t>
  </si>
  <si>
    <t xml:space="preserve">Cambios en la normatividad no identificados </t>
  </si>
  <si>
    <t xml:space="preserve">Definicion de requisitos  y condiciones incompleta o poco clara </t>
  </si>
  <si>
    <t xml:space="preserve">Proceso de contratación  desarrolados tardiamente </t>
  </si>
  <si>
    <t xml:space="preserve">Demora de los contratistas en suscribir polizas </t>
  </si>
  <si>
    <t>Inexistencia o monopolio de proveedores y contratistas</t>
  </si>
  <si>
    <t xml:space="preserve">Presupuesto limitado </t>
  </si>
  <si>
    <t>Recibir bienes obras o servicios que  no cumplan con requisitos y/o  con las especificaciones técnicas pactadas con la Entidad</t>
  </si>
  <si>
    <t>Los bienes y servicios recibidos no tenga la calidad  estipulada y no  permitan satisfacer las necesidades  iidentificados por los  procesos</t>
  </si>
  <si>
    <t xml:space="preserve">Controles o protocolos  inadecuados o inexistentes para la recepcion de los bienes y sericios </t>
  </si>
  <si>
    <t>Afectación al presupuesto  en un valor  &lt;1% y ≥5%.</t>
  </si>
  <si>
    <t>Fallas en la supervisión o interventoria</t>
  </si>
  <si>
    <t>Interrupción o afectación en la prestación del servicio judicial</t>
  </si>
  <si>
    <t xml:space="preserve">Entre 49 a 96 horas  habiles al año  </t>
  </si>
  <si>
    <t>Entrega de bienes de forma tardia</t>
  </si>
  <si>
    <t xml:space="preserve">Interrupciones en la prestación del servicio no concertadas </t>
  </si>
  <si>
    <t xml:space="preserve">Capacitacion insuficiente </t>
  </si>
  <si>
    <t xml:space="preserve">Los contratistas incumplan los terminos contractuales </t>
  </si>
  <si>
    <t>Fallas tecnológicas que impidan tramitar los procesos de contratación.</t>
  </si>
  <si>
    <t>Afectación en la Prestación del Servicio de Justicia, a consecuencia de ataques cibernéticos y/o caida de red que impidan la oportuna  publicación de los procesos de contratación en las plataformas transaccioanales destinadas para tal fin</t>
  </si>
  <si>
    <t>Falla en la Plataforma Transaccional SECOP II.</t>
  </si>
  <si>
    <t xml:space="preserve">Entre  97 a 144 horas   habiles al año  </t>
  </si>
  <si>
    <t>Interrupción o afectación en la prestación del servicio administrativo</t>
  </si>
  <si>
    <t>Entre 193 a 288 horas   habiles al año  o afectación media</t>
  </si>
  <si>
    <t>Recibir dádivas o beneficios a nombre propio o de terceros para direccionar   la contratación a un  proveedor o a   bienes o servicios específicos</t>
  </si>
  <si>
    <t>Se puede presentar filtración de datos sensibles sobre  estudios y documentos contractuales o interposicion de influencias</t>
  </si>
  <si>
    <t xml:space="preserve">1.Insuficientes programas de capacitación para la toma de conciencia debido al desconocimiento de la ley antisoborno (ISO 37001:2016), Plan Anticorrupción y  de los  valores y principios propios de la entidad.
</t>
  </si>
  <si>
    <t xml:space="preserve">De la entidad y sector justicia a nivel internacional </t>
  </si>
  <si>
    <t xml:space="preserve">Para los  riesgos de corrupción ,por política,  el impacto siempre será mayor  o catastrófico y su redacción debe conservar el modelo  propuesto.
</t>
  </si>
  <si>
    <t xml:space="preserve">2. Desconocimiento y no aplicación del Código de Ética y Buen Gobierno.    
</t>
  </si>
  <si>
    <t/>
  </si>
  <si>
    <t xml:space="preserve">3.Carencia de compromiso  y transparencia de los servidores judiciales
</t>
  </si>
  <si>
    <t>4.Deficiencia de  controles en el trámite  de los documentos</t>
  </si>
  <si>
    <t xml:space="preserve">5. Aplicación no adecuada  de los procedimientos de control </t>
  </si>
  <si>
    <t>Ofrecer, prometer y entregar, aceptar o solicitar adiciones  de  contratos incurriendo en sobrecostos, durante la ejecución contractual, de forma indebida para obtener beneficio propio y/o de terceros</t>
  </si>
  <si>
    <t xml:space="preserve">Cuando se solicita y/o se otorga el visto bueno jurídico para la adición de un contrato de forma indebida en beneficio  propio y/o de terceros </t>
  </si>
  <si>
    <t>Falta de ética de los servidores públicos (Debilidades en principios y valores)</t>
  </si>
  <si>
    <t xml:space="preserve">De la entidad y sector justicia a nivel nacional </t>
  </si>
  <si>
    <t>Falta de ética de terceros interesados  (Debilidades principios y valores)</t>
  </si>
  <si>
    <t>Afectación al presupuesto en un valor ≥0,5%.</t>
  </si>
  <si>
    <t>Debilidades en los controles de los procedimientos de gestión contractual</t>
  </si>
  <si>
    <t>Ofrecer, prometer y entregar, aceptar o solicitar una ventaja indebida  para influir o direccionar  la formulación de   requisitos habiliantes o técnicos  para satisfacer un interés personal, de manera directa o indirecta o por interpuesta persona.</t>
  </si>
  <si>
    <t>Cuando  se direccionan los requisitos habilitanes y técnicos para favorecer  indebidamente ciertos proponentes (pliegos sastre).</t>
  </si>
  <si>
    <t>Debilidades en los controles de los procedimientos de estructuración de los procesos de contratación</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</si>
  <si>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</si>
  <si>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</si>
  <si>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Debilidades en los controles de los procedimientos de estructuración y evaluación </t>
  </si>
  <si>
    <t>COMPRA PUBLICA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</si>
  <si>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</si>
  <si>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</si>
  <si>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</si>
  <si>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</si>
  <si>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</si>
  <si>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</si>
  <si>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</si>
  <si>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</si>
  <si>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</si>
  <si>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</si>
  <si>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</si>
  <si>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</si>
  <si>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</si>
  <si>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</si>
  <si>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</si>
  <si>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</si>
  <si>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</si>
  <si>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</si>
  <si>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1.Realización de programas de formación, capacitación y sensibilización en temas de Probidad y ética de lo público</t>
  </si>
  <si>
    <t xml:space="preserve">Socialización constante  del SGAS del CSJ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</si>
  <si>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</si>
  <si>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Realización de programas de formación, capacitación y sensibilización en temas de Probidad y ética de lo público</t>
  </si>
  <si>
    <t xml:space="preserve">Socialización constante del SGAS del CSJ </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</si>
  <si>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</si>
  <si>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 xml:space="preserve">
Revisión y aprobación en escala de la resolución que decide el trámite administrativo contractual de incumplimiento (Profesional que proyecta,  Director Administrativo revisa, Director Unidad de Compras Públicas aprueba)</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</si>
  <si>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</si>
  <si>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</si>
  <si>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</si>
  <si>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</si>
  <si>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</si>
  <si>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</si>
  <si>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</si>
  <si>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</si>
  <si>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</si>
  <si>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</si>
  <si>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</si>
  <si>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</si>
  <si>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</si>
  <si>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</si>
  <si>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</si>
  <si>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</si>
  <si>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</si>
  <si>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</si>
  <si>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</si>
  <si>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</si>
  <si>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</si>
  <si>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</si>
  <si>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</si>
  <si>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</si>
  <si>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</si>
  <si>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</si>
  <si>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</si>
  <si>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</si>
  <si>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</si>
  <si>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</si>
  <si>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</si>
  <si>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</si>
  <si>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</si>
  <si>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</si>
  <si>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</si>
  <si>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</si>
  <si>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</si>
  <si>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</si>
  <si>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</si>
  <si>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</si>
  <si>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</si>
  <si>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</si>
  <si>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</si>
  <si>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Mayor</t>
  </si>
  <si>
    <t>Catastrófico</t>
  </si>
  <si>
    <t>Afectación al  presupuesto en un valor  &lt;5% y  ≥20%.</t>
  </si>
  <si>
    <t>Afectación al presupuesto en un valor ≥50%.</t>
  </si>
  <si>
    <t>Incumplimiento del 20%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</si>
  <si>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</si>
  <si>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</si>
  <si>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</si>
  <si>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</si>
  <si>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</si>
  <si>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</si>
  <si>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</si>
  <si>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</si>
  <si>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</si>
  <si>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</si>
  <si>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</si>
  <si>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</si>
  <si>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</si>
  <si>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</si>
  <si>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</si>
  <si>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</si>
  <si>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</si>
  <si>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</si>
  <si>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</si>
  <si>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</si>
  <si>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</si>
  <si>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</si>
  <si>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</si>
  <si>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</si>
  <si>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</si>
  <si>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</si>
  <si>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</si>
  <si>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</si>
  <si>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</si>
  <si>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</si>
  <si>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</si>
  <si>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</si>
  <si>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</si>
  <si>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</si>
  <si>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</si>
  <si>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</si>
  <si>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</si>
  <si>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</si>
  <si>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</si>
  <si>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</si>
  <si>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</si>
  <si>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</si>
  <si>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</si>
  <si>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</si>
  <si>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</si>
  <si>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</si>
  <si>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</si>
  <si>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</si>
  <si>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</si>
  <si>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</si>
  <si>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</si>
  <si>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</si>
  <si>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</si>
  <si>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</si>
  <si>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</si>
  <si>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</si>
  <si>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</si>
  <si>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</si>
  <si>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</si>
  <si>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</si>
  <si>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</si>
  <si>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</si>
  <si>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</si>
  <si>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</si>
  <si>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</si>
  <si>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</si>
  <si>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</si>
  <si>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</si>
  <si>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</si>
  <si>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</si>
  <si>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</si>
  <si>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</si>
  <si>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</si>
  <si>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</si>
  <si>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</si>
  <si>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</si>
  <si>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</si>
  <si>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Estructurar, tramitar y adjudicar, dentro del trimestre, los procesos de contratación, ciñendose  a la normatividad legal vigente  a fin de que los  bienes, obras y servicios adquiridos cumplan con las condiciones técnicas requeridas por la entidad. </t>
  </si>
  <si>
    <t>Revisar de manera minuciosa los bienes, obras y servicios adquiridos duarante el periodo, que permita determinar la calidad solicitada de los mismos  y garantizar la satisfación de las necesidades planteadas.</t>
  </si>
  <si>
    <t xml:space="preserve">Tramitar y publicar, de manera oportuna a través de la página web del portal único de contratación www.colombiacompra.gov.co SECOP II, los proceso de contratación programados para el trimestre. </t>
  </si>
  <si>
    <t>ANÁLISIS DEL RESULTADO FINAL 
2 TRIMESTRE</t>
  </si>
  <si>
    <t>ANÁLISIS DEL RESULTADO FINAL 
3 TRIMESTRE</t>
  </si>
  <si>
    <t>ANÁLISIS DEL RESULTADO FINAL 
4 TRIMESTRE</t>
  </si>
  <si>
    <t>Estudios previos mal elaboradoros con falta de claridad en la descripción detallada del bien, obra  o servicio a contratar.</t>
  </si>
  <si>
    <t>El Coordinador del Área Administrativa, con fundamento en el anteproyecto realizado "plan de necesidades" tramitado ante el nivel central  para la asignacion de recursos para la vigencia y teniendo en cuenta los recursos asignados, realiza el plan anual de adquisiones   determinando la modalidad de contratación conforme los recursos asignados y necesidad, determinado las fechas probables de publicación y adjudicación de los procesos.
El control determinadoo para el cumplimiento del mismo se realiza de manera mensual con notificacion de correo electornico y/o oficio  dirigido al lider de l proceso o área responsable del cumplimiento de lo planeado.   .</t>
  </si>
  <si>
    <t>Registrar en el SECOP II  el PAA, una vez realizada la reunión de planeación y cumpliendo el término legal, realizando mensualmente seguimiento de cumplimiento
Se anexa correos electronicos de notifiacion a los lideres de los procesos sobre la porgramacion de PAA y recordando el cumplimiento de la planeacion de los procesos</t>
  </si>
  <si>
    <t xml:space="preserve">Elaborar los estudios del sector y previos teniendo encuenta el sector, region con la descripción precisa de las condiciones técnicas del bien, obra o servicio a contratar que no permitan equívocos al momento en que los oferentes presenten sus propuestas. </t>
  </si>
  <si>
    <t>Realizar una minuciosa revisión, por parte del Comité estructurador-evaluador sobre las condiciones técnicas requeridas para el bien, obra o servicio a contratar, solicitadas en el oficio de necesidad presentadas por el lider del proceso, con el fin de que sean unificadas de manera precisa el estudio previo y anexo complementario (pliego de condiciones).</t>
  </si>
  <si>
    <t>Realizar la estructuración del valor de la propuesta atendiendo la totalidad de las condiciones requeridas los requiitos tecnicos (valor del personal solicitado, insumos, impuestos, maquinaria entre otros).</t>
  </si>
  <si>
    <t>Supervisores de contratos.  Recordar el cumplimiento de la Resolución 7049 del31-12-2019 "lineamientos para ejercer la suspervisión e interventoria a lo contratos" mediante oficio dirigido a todos los supervisores. 
Capacitar a los supervisores para realicen el seguimiento de la obligaciones del contrato mediante la hoja plan de accion seguimiento al contrato.</t>
  </si>
  <si>
    <t>Publicar los procesos a través de las paltaformas no transaccionales como SECOP I y tienda virtual</t>
  </si>
  <si>
    <t>Presupuesto incompleto</t>
  </si>
  <si>
    <t>Insuficiencia de personal asignado para esta funciones</t>
  </si>
  <si>
    <t xml:space="preserve">Designacion de supervision sin el lleno de requisitos para supervisar </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</si>
  <si>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</si>
  <si>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</si>
  <si>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Debilidades en los controles de los procedimientos sancionatorio contractual</t>
  </si>
  <si>
    <t>MATRIZ DE RIESGOS</t>
  </si>
  <si>
    <t>X</t>
  </si>
  <si>
    <r>
      <rPr>
        <b/>
        <sz val="10"/>
        <rFont val="Calibri"/>
        <family val="2"/>
        <scheme val="minor"/>
      </rPr>
      <t>Durante el primer trimestre, no se materializó el riesgo.</t>
    </r>
    <r>
      <rPr>
        <sz val="10"/>
        <rFont val="Calibri"/>
        <family val="2"/>
        <scheme val="minor"/>
      </rPr>
      <t xml:space="preserve">
El PAA se registró en el SECOP II dentol del término legal establecido; así mimos,  se realizó seguimiento mes a  mes registrando los ajustes pertientes, lo que permitió atender y satisfacer las necesidades planeadas  durante este tirmestre.</t>
    </r>
  </si>
  <si>
    <r>
      <rPr>
        <b/>
        <sz val="10"/>
        <rFont val="Calibri"/>
        <family val="2"/>
        <scheme val="minor"/>
      </rPr>
      <t>Durante el primer trimestre, no se materializó el riesgo.</t>
    </r>
    <r>
      <rPr>
        <sz val="10"/>
        <rFont val="Calibri"/>
        <family val="2"/>
        <scheme val="minor"/>
      </rPr>
      <t xml:space="preserve">
Se logró el objetivo de estructurar,  tramitar y adjudicar  los proceso de contratación planeados para el trimestre con los que se logró satisfacer las necesidades de la entidad, ya que no existieron imcumplimientos legales    que conllevaran a adqurir bienes, obras o servicios  que no cumplieran con las condicione ténicas requeridas.   </t>
    </r>
  </si>
  <si>
    <r>
      <rPr>
        <b/>
        <sz val="10"/>
        <rFont val="Calibri"/>
        <family val="2"/>
        <scheme val="minor"/>
      </rPr>
      <t>Durante el primer trimestre, no se materializó el riesgo.</t>
    </r>
    <r>
      <rPr>
        <sz val="10"/>
        <rFont val="Calibri"/>
        <family val="2"/>
        <scheme val="minor"/>
      </rPr>
      <t xml:space="preserve">
Se logró garantizar la satisfacción de las necesidades establecidas para el trimestre, toda vez que los bienes obras y servicios recibido fueron lo contratados, si que se haya tenido que requerir a los contratistas para el cumplimiento de esta obligación. </t>
    </r>
  </si>
  <si>
    <r>
      <rPr>
        <b/>
        <sz val="10"/>
        <rFont val="Calibri"/>
        <family val="2"/>
        <scheme val="minor"/>
      </rPr>
      <t>Durante el primer trimestre, no se materializó el riesgo.</t>
    </r>
    <r>
      <rPr>
        <sz val="10"/>
        <rFont val="Calibri"/>
        <family val="2"/>
        <scheme val="minor"/>
      </rPr>
      <t xml:space="preserve">
Se logró el objetivo de publicar y tramitar durante el trimestre los procesos a través del aplicativo designado para tal fin,  en atención a que no hubo  ni ataques cibernéticos ni caídas de red que impidiera hacerlo de manera oportuna. No obstante lo anterior, siempre se estuvo al pendiente de dar aplicación a la medidas de control plateadas para evitar la materialización del riesgo</t>
    </r>
  </si>
  <si>
    <t>DIRECCIÓN SECCIONAL DE ADMINISTRACIÓN JUDICIAL DE NEIVA</t>
  </si>
  <si>
    <t>CONSEJO SECCIONAL DE LA JUDICATURA DEL HUILA / DIRECCIÓN EJECUTIVA SECCIONAL DE ADMINISTRACIÓN JUDICIAL NEIVA</t>
  </si>
  <si>
    <t>DIRECCIÓN EJECUTIVA SECCIONAL DE ADMINISTRACIÓN JUDICIAL NEIVA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</si>
  <si>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</si>
  <si>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</si>
  <si>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</si>
  <si>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</si>
  <si>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</si>
  <si>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</si>
  <si>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</si>
  <si>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</si>
  <si>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</si>
  <si>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</si>
  <si>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</si>
  <si>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DIRECCION SECCIONAL DE ADMINISTRACION JUDICIAL NEIVA</t>
  </si>
  <si>
    <t>APOYO:
ADQUISICIÓN DE BIENES Y SERVICIOS</t>
  </si>
  <si>
    <t>Modificacion - Actulizacion en el  SECOP II  del PAA, una vez aprobado por la Junta de Contratacion , realizando mensualmente seguimiento de cumplimiento
Se anexa correos electronicos de notifiacion a los lideres de los procesos sobre la porgramacion de PAA y recordando el cumplimiento de la planeacion de los procesos</t>
  </si>
  <si>
    <t>Revisar de manera minuciosa los bienes, obras y servicios adquiridos durante el periodo, que permita determinar la calidad solicitada de los mismos  y garantizar la satisfación de las necesidades planteadas.</t>
  </si>
  <si>
    <r>
      <t xml:space="preserve">
</t>
    </r>
    <r>
      <rPr>
        <b/>
        <u/>
        <sz val="10"/>
        <rFont val="Calibri"/>
        <family val="2"/>
        <scheme val="minor"/>
      </rPr>
      <t>Durante el segundo trimestre, no se materializó el riesgo.</t>
    </r>
    <r>
      <rPr>
        <sz val="10"/>
        <rFont val="Calibri"/>
        <family val="2"/>
        <scheme val="minor"/>
      </rPr>
      <t xml:space="preserve">
Se realizó seguimiento - modiifcacion - ajustes pertientes al PAA , lo que permitió atender y satisfacer las necesidades planeadas  durante este trimestr.</t>
    </r>
  </si>
  <si>
    <r>
      <rPr>
        <b/>
        <u/>
        <sz val="10"/>
        <rFont val="Calibri"/>
        <family val="2"/>
        <scheme val="minor"/>
      </rPr>
      <t>Durante el segundo trimestre, no se materializó el riesgo.</t>
    </r>
    <r>
      <rPr>
        <sz val="10"/>
        <rFont val="Calibri"/>
        <family val="2"/>
        <scheme val="minor"/>
      </rPr>
      <t xml:space="preserve">
Para el presente trimestre en materia de presupuesto, el Ministerio de Hacienda y Credito Publico, durante una semana quito los recursos del presupuesto de gastos generales, generando incertidumbre y retaso en los cornogramas de los procesos contractuales plrogamados para el prsesente trimetre.  </t>
    </r>
  </si>
  <si>
    <r>
      <rPr>
        <b/>
        <u/>
        <sz val="10"/>
        <rFont val="Calibri"/>
        <family val="2"/>
        <scheme val="minor"/>
      </rPr>
      <t>Durante el segundo trimestre, no se materializó el riesgo.</t>
    </r>
    <r>
      <rPr>
        <sz val="10"/>
        <rFont val="Calibri"/>
        <family val="2"/>
        <scheme val="minor"/>
      </rPr>
      <t xml:space="preserve">
Se logró garantizar la satisfacción de las necesidades establecidas para el trimestre, toda vez que los bienes obras y servicios recibido fueron lo contratados, si que se haya tenido que requerir a los contratistas para el cumplimiento de esta obligación. </t>
    </r>
  </si>
  <si>
    <r>
      <rPr>
        <b/>
        <u/>
        <sz val="10"/>
        <rFont val="Calibri"/>
        <family val="2"/>
        <scheme val="minor"/>
      </rPr>
      <t>Durante el segundo  trimestre, no se materializó el riesgo.</t>
    </r>
    <r>
      <rPr>
        <sz val="10"/>
        <rFont val="Calibri"/>
        <family val="2"/>
        <scheme val="minor"/>
      </rPr>
      <t xml:space="preserve">
Se logró el objetivo de publicar y tramitar durante el trimestre los procesos a través del aplicativo designado para tal fin,  en atención a que no hubo  ni ataques cibernéticos ni caídas de red que impidiera hacerlo de manera oportuna. No obstante lo anterior, siempre se estuvo al pendiente de dar aplicación a la medidas de control plateadas para evitar la materialización del riesgo</t>
    </r>
  </si>
  <si>
    <r>
      <rPr>
        <b/>
        <u/>
        <sz val="10"/>
        <rFont val="Calibri"/>
        <family val="2"/>
        <scheme val="minor"/>
      </rPr>
      <t>Durante el  trimestre, no se materializó el riesgo.</t>
    </r>
    <r>
      <rPr>
        <sz val="10"/>
        <rFont val="Calibri"/>
        <family val="2"/>
        <scheme val="minor"/>
      </rPr>
      <t xml:space="preserve">
Se logró garantizar la satisfacción de las necesidades establecidas para el trimestre, toda vez que los bienes obras y servicios recibido fueron lo contratados, si que se haya tenido que requerir a los contratistas para el cumplimiento de esta obligación. </t>
    </r>
  </si>
  <si>
    <r>
      <rPr>
        <b/>
        <u/>
        <sz val="10"/>
        <rFont val="Calibri"/>
        <family val="2"/>
        <scheme val="minor"/>
      </rPr>
      <t>Durante el trimestre, no se materializó el riesgo.</t>
    </r>
    <r>
      <rPr>
        <sz val="10"/>
        <rFont val="Calibri"/>
        <family val="2"/>
        <scheme val="minor"/>
      </rPr>
      <t xml:space="preserve">
Se logró el objetivo de publicar y tramitar durante el trimestre los procesos a través del aplicativo designado para tal fin,  en atención a que no hubo  ni ataques cibernéticos ni caídas de red que impidiera hacerlo de manera oportuna. No obstante lo anterior, siempre se estuvo al pendiente de dar aplicación a la medidas de control plateadas para evitar la materialización del riesgo</t>
    </r>
  </si>
  <si>
    <r>
      <t xml:space="preserve">
</t>
    </r>
    <r>
      <rPr>
        <b/>
        <u/>
        <sz val="10"/>
        <rFont val="Calibri"/>
        <family val="2"/>
        <scheme val="minor"/>
      </rPr>
      <t>Durante el trimestre, no se materializó el riesgo.</t>
    </r>
    <r>
      <rPr>
        <sz val="10"/>
        <rFont val="Calibri"/>
        <family val="2"/>
        <scheme val="minor"/>
      </rPr>
      <t xml:space="preserve">
Se realizó seguimiento - modiifcacion - ajustes pertientes al PAA , lo que permitió atender y satisfacer las necesidades planeadas  durante este trimestre.</t>
    </r>
  </si>
  <si>
    <r>
      <rPr>
        <b/>
        <u/>
        <sz val="10"/>
        <rFont val="Calibri"/>
        <family val="2"/>
        <scheme val="minor"/>
      </rPr>
      <t xml:space="preserve">Durante el  trimestre, no se materializó el riesgo.  </t>
    </r>
    <r>
      <rPr>
        <sz val="10"/>
        <rFont val="Calibri"/>
        <family val="2"/>
        <scheme val="minor"/>
      </rPr>
      <t xml:space="preserve">
Se continuo con la estructuracion de procesos contractuales en cumplimiento del PAA</t>
    </r>
  </si>
  <si>
    <t>Modificacion - Actulizacion en el  SECOP II  del PAA, una vez aprobado por la Junta de Contratacion , realizando mensualmente seguimiento de cumplimiento
Se anexa correos electronicos de notifiacion a los lideres de los procesos sobre la porgramacion de PAA y recordando el cumplimiento de la planeacion de los procesos.
Se logro ejecutar el 97% del valro del presupuesto asignado al pan anual de adquisiciones</t>
  </si>
  <si>
    <r>
      <t xml:space="preserve">
</t>
    </r>
    <r>
      <rPr>
        <b/>
        <u/>
        <sz val="11"/>
        <rFont val="Calibri"/>
        <family val="2"/>
        <scheme val="minor"/>
      </rPr>
      <t>Durante el trimestre, no se materializó el riesgo.</t>
    </r>
    <r>
      <rPr>
        <sz val="11"/>
        <rFont val="Calibri"/>
        <family val="2"/>
        <scheme val="minor"/>
      </rPr>
      <t xml:space="preserve">
Se realizó seguimiento - modiifcacion - ajustes pertientes al PAA , lo que permitió atender y satisfacer las necesidades planeadas  durante este trimestre.</t>
    </r>
  </si>
  <si>
    <r>
      <rPr>
        <b/>
        <u/>
        <sz val="11"/>
        <rFont val="Calibri"/>
        <family val="2"/>
        <scheme val="minor"/>
      </rPr>
      <t xml:space="preserve">Durante el  trimestre, no se materializó el riesgo.  </t>
    </r>
    <r>
      <rPr>
        <sz val="11"/>
        <rFont val="Calibri"/>
        <family val="2"/>
        <scheme val="minor"/>
      </rPr>
      <t xml:space="preserve">
Se continuo con la estructuracion de procesos contractuales en cumplimiento del PAA</t>
    </r>
  </si>
  <si>
    <r>
      <rPr>
        <b/>
        <u/>
        <sz val="11"/>
        <rFont val="Calibri"/>
        <family val="2"/>
        <scheme val="minor"/>
      </rPr>
      <t>Durante el  trimestre, no se materializó el riesgo.</t>
    </r>
    <r>
      <rPr>
        <sz val="11"/>
        <rFont val="Calibri"/>
        <family val="2"/>
        <scheme val="minor"/>
      </rPr>
      <t xml:space="preserve">
Se logró garantizar la satisfacción de las necesidades establecidas para el trimestre, toda vez que los bienes obras y servicios recibido fueron lo contratados, si que se haya tenido que requerir a los contratistas para el cumplimiento de esta obligación. </t>
    </r>
  </si>
  <si>
    <r>
      <rPr>
        <b/>
        <u/>
        <sz val="11"/>
        <rFont val="Calibri"/>
        <family val="2"/>
        <scheme val="minor"/>
      </rPr>
      <t>Durante el trimestre, no se materializó el riesgo.</t>
    </r>
    <r>
      <rPr>
        <sz val="11"/>
        <rFont val="Calibri"/>
        <family val="2"/>
        <scheme val="minor"/>
      </rPr>
      <t xml:space="preserve">
Se logró el objetivo de publicar y tramitar durante el trimestre los procesos a través del aplicativo designado para tal fin,  en atención a que no hubo  ni ataques cibernéticos ni caídas de red que impidiera hacerlo de manera oportuna. No obstante lo anterior, siempre se estuvo al pendiente de dar aplicación a la medidas de control plateadas para evitar la materialización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</si>
</sst>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sz val="10"/>
      <color theme="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b/>
      <sz val="12"/>
      <color theme="1"/>
      <name val="Arial"/>
      <family val="2"/>
    </font>
    <font>
      <sz val="14"/>
      <color theme="1"/>
      <name val="Calibri"/>
      <family val="2"/>
      <scheme val="minor"/>
    </font>
    <font>
      <b/>
      <i/>
      <sz val="14"/>
      <color theme="1"/>
      <name val="Calibri"/>
      <family val="2"/>
      <scheme val="minor"/>
    </font>
    <font>
      <b/>
      <sz val="22"/>
      <color theme="0"/>
      <name val="Arial"/>
      <family val="2"/>
    </font>
    <font>
      <b/>
      <sz val="12"/>
      <color theme="0"/>
      <name val="Arial Narrow"/>
      <family val="2"/>
    </font>
    <font>
      <sz val="12"/>
      <color theme="1"/>
      <name val="Arial Narrow"/>
      <family val="2"/>
    </font>
    <font>
      <sz val="12"/>
      <color theme="0"/>
      <name val="Arial Narrow"/>
      <family val="2"/>
    </font>
    <font>
      <b/>
      <sz val="14"/>
      <color theme="1"/>
      <name val="Arial Narrow"/>
      <family val="2"/>
    </font>
    <font>
      <b/>
      <sz val="10"/>
      <name val="Calibri"/>
      <family val="2"/>
      <scheme val="minor"/>
    </font>
    <font>
      <b/>
      <sz val="11"/>
      <name val="Azo Sans Medium"/>
    </font>
    <font>
      <b/>
      <sz val="11"/>
      <color theme="0"/>
      <name val="Azo Sans Medium"/>
    </font>
    <font>
      <sz val="11"/>
      <color theme="1"/>
      <name val="Belyrium"/>
    </font>
    <font>
      <b/>
      <u/>
      <sz val="10"/>
      <name val="Calibri"/>
      <family val="2"/>
      <scheme val="minor"/>
    </font>
    <font>
      <b/>
      <sz val="11"/>
      <name val="Calibri"/>
      <family val="2"/>
      <scheme val="minor"/>
    </font>
    <font>
      <b/>
      <u/>
      <sz val="1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4" tint="-0.499984740745262"/>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indexed="64"/>
      </bottom>
      <diagonal/>
    </border>
    <border>
      <left style="thin">
        <color theme="1"/>
      </left>
      <right/>
      <top/>
      <bottom style="thin">
        <color indexed="64"/>
      </bottom>
      <diagonal/>
    </border>
    <border>
      <left style="medium">
        <color indexed="64"/>
      </left>
      <right style="thin">
        <color indexed="64"/>
      </right>
      <top style="thin">
        <color indexed="64"/>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medium">
        <color indexed="64"/>
      </left>
      <right/>
      <top style="thick">
        <color theme="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69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4"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6" xfId="0" applyFont="1" applyFill="1" applyBorder="1" applyAlignment="1">
      <alignment horizontal="center" vertical="center" textRotation="90" wrapText="1"/>
    </xf>
    <xf numFmtId="0" fontId="4" fillId="4" borderId="67"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9" xfId="0" applyFill="1" applyBorder="1"/>
    <xf numFmtId="0" fontId="4" fillId="4" borderId="68"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1" xfId="3" applyNumberFormat="1" applyFont="1" applyBorder="1" applyAlignment="1">
      <alignment horizontal="center" vertical="center" wrapText="1" readingOrder="1"/>
    </xf>
    <xf numFmtId="0" fontId="47" fillId="7" borderId="82" xfId="0" applyFont="1" applyFill="1" applyBorder="1" applyAlignment="1">
      <alignment horizontal="center" vertical="center" wrapText="1" readingOrder="1"/>
    </xf>
    <xf numFmtId="0" fontId="47" fillId="8" borderId="83" xfId="0" applyFont="1" applyFill="1" applyBorder="1" applyAlignment="1">
      <alignment horizontal="center" vertical="center" wrapText="1" readingOrder="1"/>
    </xf>
    <xf numFmtId="0" fontId="47" fillId="9" borderId="83" xfId="0" applyFont="1" applyFill="1" applyBorder="1" applyAlignment="1">
      <alignment horizontal="center" vertical="center" wrapText="1" readingOrder="1"/>
    </xf>
    <xf numFmtId="0" fontId="47" fillId="10" borderId="83" xfId="0" applyFont="1" applyFill="1" applyBorder="1" applyAlignment="1">
      <alignment horizontal="center" vertical="center" wrapText="1" readingOrder="1"/>
    </xf>
    <xf numFmtId="0" fontId="48" fillId="11" borderId="83"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7" xfId="0" applyFill="1" applyBorder="1"/>
    <xf numFmtId="0" fontId="0" fillId="3" borderId="79" xfId="0" applyFill="1" applyBorder="1"/>
    <xf numFmtId="0" fontId="0" fillId="3" borderId="80" xfId="0" applyFill="1" applyBorder="1"/>
    <xf numFmtId="0" fontId="0" fillId="3" borderId="11" xfId="0" applyFill="1" applyBorder="1"/>
    <xf numFmtId="0" fontId="0" fillId="3" borderId="12" xfId="0" applyFill="1" applyBorder="1"/>
    <xf numFmtId="0" fontId="16" fillId="14" borderId="75"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78"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71" xfId="0" applyFont="1" applyFill="1" applyBorder="1" applyAlignment="1">
      <alignment vertical="center" wrapText="1"/>
    </xf>
    <xf numFmtId="0" fontId="59" fillId="3" borderId="17" xfId="0" applyFont="1" applyFill="1" applyBorder="1" applyAlignment="1">
      <alignment vertical="center" wrapText="1"/>
    </xf>
    <xf numFmtId="0" fontId="4" fillId="4" borderId="53"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9" xfId="0" applyFont="1" applyFill="1" applyBorder="1" applyAlignment="1">
      <alignment horizontal="center" vertical="center"/>
    </xf>
    <xf numFmtId="0" fontId="8" fillId="3" borderId="0" xfId="1" applyFill="1" applyAlignment="1">
      <alignment horizontal="center" vertical="center"/>
    </xf>
    <xf numFmtId="0" fontId="18" fillId="3" borderId="79" xfId="0" applyFont="1" applyFill="1" applyBorder="1"/>
    <xf numFmtId="0" fontId="18" fillId="3" borderId="79" xfId="0" applyFont="1" applyFill="1" applyBorder="1" applyAlignment="1">
      <alignment horizontal="center" vertical="center"/>
    </xf>
    <xf numFmtId="0" fontId="28"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6" xfId="0" applyNumberFormat="1" applyBorder="1" applyAlignment="1">
      <alignment horizontal="center" vertical="center" wrapText="1"/>
    </xf>
    <xf numFmtId="0" fontId="62" fillId="3" borderId="0" xfId="0" applyFont="1" applyFill="1"/>
    <xf numFmtId="0" fontId="62" fillId="0" borderId="0" xfId="0" applyFont="1"/>
    <xf numFmtId="0" fontId="20" fillId="3" borderId="0" xfId="0" applyFont="1" applyFill="1" applyAlignment="1">
      <alignment horizontal="center" vertical="center"/>
    </xf>
    <xf numFmtId="0" fontId="20" fillId="4" borderId="0" xfId="0" applyFont="1" applyFill="1" applyAlignment="1">
      <alignment vertical="center"/>
    </xf>
    <xf numFmtId="0" fontId="23" fillId="3" borderId="34" xfId="0" applyFont="1" applyFill="1" applyBorder="1" applyAlignment="1">
      <alignment horizontal="center" vertical="center"/>
    </xf>
    <xf numFmtId="0" fontId="23" fillId="3" borderId="0" xfId="0" applyFont="1" applyFill="1" applyAlignment="1">
      <alignment horizontal="center" vertical="center"/>
    </xf>
    <xf numFmtId="0" fontId="23" fillId="3" borderId="6" xfId="0" applyFont="1" applyFill="1" applyBorder="1" applyAlignment="1" applyProtection="1">
      <alignment horizontal="left" vertical="center"/>
      <protection locked="0"/>
    </xf>
    <xf numFmtId="0" fontId="20" fillId="4" borderId="61" xfId="0" applyFont="1" applyFill="1" applyBorder="1" applyAlignment="1">
      <alignment vertical="center"/>
    </xf>
    <xf numFmtId="0" fontId="20" fillId="4" borderId="56" xfId="0" applyFont="1" applyFill="1" applyBorder="1" applyAlignment="1">
      <alignment horizontal="center" vertical="center"/>
    </xf>
    <xf numFmtId="0" fontId="20" fillId="4" borderId="39" xfId="0" applyFont="1" applyFill="1" applyBorder="1" applyAlignment="1">
      <alignment horizontal="center" vertical="center" wrapText="1"/>
    </xf>
    <xf numFmtId="0" fontId="20" fillId="4" borderId="73" xfId="0" applyFont="1" applyFill="1" applyBorder="1" applyAlignment="1">
      <alignment horizontal="center" vertical="center"/>
    </xf>
    <xf numFmtId="0" fontId="20" fillId="4" borderId="63" xfId="0" applyFont="1" applyFill="1" applyBorder="1" applyAlignment="1">
      <alignment horizontal="center" vertical="center" wrapText="1"/>
    </xf>
    <xf numFmtId="0" fontId="20" fillId="2" borderId="0" xfId="0" applyFont="1" applyFill="1" applyAlignment="1">
      <alignment horizontal="center" vertical="center"/>
    </xf>
    <xf numFmtId="0" fontId="23" fillId="0" borderId="0" xfId="0" applyFont="1"/>
    <xf numFmtId="0" fontId="23" fillId="0" borderId="0" xfId="0" applyFont="1" applyAlignment="1">
      <alignment horizontal="left"/>
    </xf>
    <xf numFmtId="0" fontId="69" fillId="0" borderId="0" xfId="0" applyFont="1" applyAlignment="1" applyProtection="1">
      <alignment vertical="center"/>
      <protection locked="0"/>
    </xf>
    <xf numFmtId="0" fontId="69" fillId="0" borderId="0" xfId="0" applyFont="1" applyProtection="1">
      <protection locked="0"/>
    </xf>
    <xf numFmtId="0" fontId="69" fillId="0" borderId="0" xfId="0" applyFont="1"/>
    <xf numFmtId="0" fontId="71" fillId="19" borderId="109" xfId="0" applyFont="1" applyFill="1" applyBorder="1" applyAlignment="1" applyProtection="1">
      <alignment horizontal="left" vertical="center" wrapText="1"/>
      <protection locked="0"/>
    </xf>
    <xf numFmtId="0" fontId="71" fillId="19" borderId="109" xfId="0" applyFont="1" applyFill="1" applyBorder="1" applyAlignment="1" applyProtection="1">
      <alignment horizontal="center" vertical="center"/>
      <protection locked="0"/>
    </xf>
    <xf numFmtId="0" fontId="69" fillId="0" borderId="0" xfId="0" applyFont="1" applyAlignment="1" applyProtection="1">
      <alignment horizontal="left" vertical="center"/>
      <protection locked="0"/>
    </xf>
    <xf numFmtId="0" fontId="71"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73" fillId="20" borderId="112" xfId="0" applyFont="1" applyFill="1" applyBorder="1" applyAlignment="1">
      <alignment horizontal="center" vertical="center" wrapText="1" readingOrder="1"/>
    </xf>
    <xf numFmtId="0" fontId="75" fillId="3" borderId="112" xfId="0" applyFont="1" applyFill="1" applyBorder="1" applyAlignment="1">
      <alignment horizontal="center" vertical="center" wrapText="1" readingOrder="1"/>
    </xf>
    <xf numFmtId="0" fontId="75" fillId="3" borderId="112" xfId="0" applyFont="1" applyFill="1" applyBorder="1" applyAlignment="1">
      <alignment horizontal="left" vertical="center" wrapText="1"/>
    </xf>
    <xf numFmtId="0" fontId="75" fillId="3" borderId="112" xfId="0" applyFont="1" applyFill="1" applyBorder="1" applyAlignment="1">
      <alignment horizontal="center" vertical="center" wrapText="1"/>
    </xf>
    <xf numFmtId="0" fontId="69" fillId="3" borderId="0" xfId="0" applyFont="1" applyFill="1"/>
    <xf numFmtId="0" fontId="75" fillId="0" borderId="112" xfId="0" applyFont="1" applyBorder="1" applyAlignment="1">
      <alignment horizontal="center" vertical="center" wrapText="1" readingOrder="1"/>
    </xf>
    <xf numFmtId="0" fontId="75" fillId="0" borderId="112" xfId="0" applyFont="1" applyBorder="1" applyAlignment="1">
      <alignment horizontal="left" vertical="center" wrapText="1"/>
    </xf>
    <xf numFmtId="0" fontId="75" fillId="21" borderId="112" xfId="0" applyFont="1" applyFill="1" applyBorder="1" applyAlignment="1">
      <alignment horizontal="left" vertical="center" wrapText="1"/>
    </xf>
    <xf numFmtId="0" fontId="72" fillId="0" borderId="0" xfId="0" applyFont="1" applyAlignment="1">
      <alignment vertical="center" wrapText="1"/>
    </xf>
    <xf numFmtId="0" fontId="73" fillId="0" borderId="112" xfId="0" applyFont="1" applyBorder="1" applyAlignment="1">
      <alignment vertical="center" wrapText="1" readingOrder="1"/>
    </xf>
    <xf numFmtId="0" fontId="75" fillId="3" borderId="112" xfId="0" applyFont="1" applyFill="1" applyBorder="1" applyAlignment="1">
      <alignment horizontal="left" vertical="center" wrapText="1" readingOrder="1"/>
    </xf>
    <xf numFmtId="0" fontId="71" fillId="0" borderId="0" xfId="0" applyFont="1"/>
    <xf numFmtId="0" fontId="75" fillId="3" borderId="112" xfId="0" applyFont="1" applyFill="1" applyBorder="1" applyAlignment="1">
      <alignment horizontal="left" vertical="center"/>
    </xf>
    <xf numFmtId="0" fontId="75" fillId="3" borderId="112" xfId="0" applyFont="1" applyFill="1" applyBorder="1" applyAlignment="1">
      <alignment vertical="center" wrapText="1"/>
    </xf>
    <xf numFmtId="0" fontId="75" fillId="3" borderId="112" xfId="0" applyFont="1" applyFill="1" applyBorder="1" applyAlignment="1">
      <alignment vertical="center" wrapText="1" readingOrder="1"/>
    </xf>
    <xf numFmtId="0" fontId="75" fillId="3" borderId="112" xfId="0" applyFont="1" applyFill="1" applyBorder="1" applyAlignment="1">
      <alignment vertical="center"/>
    </xf>
    <xf numFmtId="0" fontId="75" fillId="3" borderId="112" xfId="0" applyFont="1" applyFill="1" applyBorder="1" applyAlignment="1">
      <alignment horizontal="center" vertical="center"/>
    </xf>
    <xf numFmtId="0" fontId="75" fillId="3" borderId="113" xfId="0" applyFont="1" applyFill="1" applyBorder="1" applyAlignment="1">
      <alignment horizontal="center" vertical="center" wrapText="1" readingOrder="1"/>
    </xf>
    <xf numFmtId="0" fontId="75" fillId="3" borderId="113" xfId="0" applyFont="1" applyFill="1" applyBorder="1" applyAlignment="1">
      <alignment horizontal="left" vertical="center" wrapText="1"/>
    </xf>
    <xf numFmtId="0" fontId="75" fillId="3" borderId="113" xfId="0" applyFont="1" applyFill="1" applyBorder="1" applyAlignment="1">
      <alignment horizontal="center" vertical="center"/>
    </xf>
    <xf numFmtId="0" fontId="69" fillId="0" borderId="0" xfId="0" applyFont="1" applyAlignment="1">
      <alignment horizontal="left"/>
    </xf>
    <xf numFmtId="0" fontId="69" fillId="0" borderId="0" xfId="0" applyFont="1" applyAlignment="1">
      <alignment horizontal="center"/>
    </xf>
    <xf numFmtId="0" fontId="76" fillId="0" borderId="0" xfId="0" applyFont="1" applyAlignment="1">
      <alignment wrapText="1"/>
    </xf>
    <xf numFmtId="0" fontId="78" fillId="0" borderId="0" xfId="0" applyFont="1"/>
    <xf numFmtId="0" fontId="80" fillId="20" borderId="109" xfId="0" applyFont="1" applyFill="1" applyBorder="1" applyAlignment="1">
      <alignment horizontal="center" vertical="center"/>
    </xf>
    <xf numFmtId="0" fontId="80" fillId="5" borderId="109" xfId="0" applyFont="1" applyFill="1" applyBorder="1" applyAlignment="1">
      <alignment horizontal="center" vertical="center"/>
    </xf>
    <xf numFmtId="0" fontId="80" fillId="5" borderId="109" xfId="0" applyFont="1" applyFill="1" applyBorder="1" applyAlignment="1">
      <alignment vertical="center" wrapText="1"/>
    </xf>
    <xf numFmtId="0" fontId="80" fillId="3" borderId="109" xfId="0" applyFont="1" applyFill="1" applyBorder="1" applyAlignment="1">
      <alignment horizontal="left" vertical="top" wrapText="1"/>
    </xf>
    <xf numFmtId="0" fontId="81" fillId="3" borderId="109" xfId="0" applyFont="1" applyFill="1" applyBorder="1" applyAlignment="1">
      <alignment horizontal="center" vertical="center" wrapText="1"/>
    </xf>
    <xf numFmtId="0" fontId="82" fillId="3" borderId="109" xfId="0" applyFont="1" applyFill="1" applyBorder="1" applyAlignment="1">
      <alignment horizontal="center" vertical="center" wrapText="1"/>
    </xf>
    <xf numFmtId="0" fontId="82" fillId="3" borderId="109" xfId="0" applyFont="1" applyFill="1" applyBorder="1" applyAlignment="1">
      <alignment horizontal="left" vertical="center"/>
    </xf>
    <xf numFmtId="0" fontId="80" fillId="0" borderId="109" xfId="0" applyFont="1" applyBorder="1" applyAlignment="1">
      <alignment vertical="top" wrapText="1"/>
    </xf>
    <xf numFmtId="0" fontId="81" fillId="3" borderId="109" xfId="0" applyFont="1" applyFill="1" applyBorder="1" applyAlignment="1">
      <alignment horizontal="center" vertical="center"/>
    </xf>
    <xf numFmtId="0" fontId="82" fillId="3" borderId="109" xfId="0" applyFont="1" applyFill="1" applyBorder="1" applyAlignment="1">
      <alignment horizontal="center" vertical="center"/>
    </xf>
    <xf numFmtId="0" fontId="80" fillId="3" borderId="109" xfId="0" applyFont="1" applyFill="1" applyBorder="1" applyAlignment="1">
      <alignment horizontal="left" vertical="center" wrapText="1"/>
    </xf>
    <xf numFmtId="0" fontId="80" fillId="0" borderId="109" xfId="0" applyFont="1" applyBorder="1" applyAlignment="1">
      <alignment horizontal="left" vertical="center" wrapText="1"/>
    </xf>
    <xf numFmtId="0" fontId="82" fillId="0" borderId="109" xfId="0" applyFont="1" applyBorder="1" applyAlignment="1">
      <alignment horizontal="left" vertical="center"/>
    </xf>
    <xf numFmtId="0" fontId="78" fillId="0" borderId="0" xfId="0" applyFont="1" applyAlignment="1">
      <alignment horizontal="left"/>
    </xf>
    <xf numFmtId="0" fontId="76" fillId="0" borderId="0" xfId="0" applyFont="1" applyAlignment="1">
      <alignment horizontal="center"/>
    </xf>
    <xf numFmtId="0" fontId="78" fillId="0" borderId="0" xfId="0" applyFont="1" applyAlignment="1">
      <alignment horizontal="center"/>
    </xf>
    <xf numFmtId="0" fontId="83" fillId="0" borderId="107" xfId="0" applyFont="1" applyBorder="1" applyAlignment="1">
      <alignment horizontal="center" vertical="center" wrapText="1"/>
    </xf>
    <xf numFmtId="0" fontId="83" fillId="0" borderId="80" xfId="0" applyFont="1" applyBorder="1" applyAlignment="1">
      <alignment horizontal="center" vertical="center" wrapText="1"/>
    </xf>
    <xf numFmtId="0" fontId="84" fillId="0" borderId="78" xfId="0" applyFont="1" applyBorder="1" applyAlignment="1">
      <alignment horizontal="center" vertical="center" wrapText="1"/>
    </xf>
    <xf numFmtId="0" fontId="84" fillId="0" borderId="20" xfId="0" applyFont="1" applyBorder="1" applyAlignment="1">
      <alignment horizontal="center" vertical="center" wrapText="1"/>
    </xf>
    <xf numFmtId="0" fontId="83" fillId="0" borderId="108" xfId="0" applyFont="1" applyBorder="1" applyAlignment="1">
      <alignment horizontal="center" vertical="center" wrapText="1"/>
    </xf>
    <xf numFmtId="0" fontId="83" fillId="0" borderId="12" xfId="0" applyFont="1" applyBorder="1" applyAlignment="1">
      <alignment horizontal="center" vertical="center" wrapText="1"/>
    </xf>
    <xf numFmtId="0" fontId="12" fillId="0" borderId="35"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12" fillId="3" borderId="6" xfId="0" applyFont="1" applyFill="1" applyBorder="1" applyAlignment="1">
      <alignment vertical="center" wrapText="1"/>
    </xf>
    <xf numFmtId="0" fontId="12" fillId="3" borderId="6" xfId="0" applyFont="1" applyFill="1" applyBorder="1" applyAlignment="1">
      <alignment vertical="center"/>
    </xf>
    <xf numFmtId="14" fontId="12" fillId="3" borderId="6" xfId="0" applyNumberFormat="1" applyFont="1" applyFill="1" applyBorder="1" applyAlignment="1">
      <alignment vertical="center"/>
    </xf>
    <xf numFmtId="0" fontId="12" fillId="0" borderId="6" xfId="0" applyFont="1" applyBorder="1" applyAlignment="1">
      <alignment horizontal="justify" vertical="center" wrapText="1"/>
    </xf>
    <xf numFmtId="2" fontId="12" fillId="0" borderId="6" xfId="3" applyNumberFormat="1" applyFont="1" applyBorder="1" applyAlignment="1">
      <alignment horizontal="justify"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2" fontId="12" fillId="0" borderId="6" xfId="3" applyNumberFormat="1" applyFont="1" applyBorder="1" applyAlignment="1">
      <alignment horizontal="center" vertical="center" wrapText="1"/>
    </xf>
    <xf numFmtId="0" fontId="86" fillId="0" borderId="0" xfId="0" applyFont="1"/>
    <xf numFmtId="0" fontId="87" fillId="0" borderId="0" xfId="0" applyFont="1" applyAlignment="1">
      <alignment horizontal="center"/>
    </xf>
    <xf numFmtId="0" fontId="85" fillId="15" borderId="0" xfId="0" applyFont="1" applyFill="1" applyAlignment="1" applyProtection="1">
      <alignment horizontal="center" vertical="center" wrapText="1"/>
      <protection locked="0"/>
    </xf>
    <xf numFmtId="0" fontId="12" fillId="3" borderId="35" xfId="0" applyFont="1" applyFill="1" applyBorder="1" applyAlignment="1">
      <alignment horizontal="center" vertical="center" wrapText="1"/>
    </xf>
    <xf numFmtId="1" fontId="0" fillId="0" borderId="35" xfId="4" applyNumberFormat="1" applyFont="1" applyBorder="1" applyAlignment="1">
      <alignment horizontal="center" vertical="center" wrapText="1"/>
    </xf>
    <xf numFmtId="0" fontId="12" fillId="3" borderId="6" xfId="0" applyFont="1" applyFill="1" applyBorder="1" applyAlignment="1">
      <alignment horizontal="center" vertical="center" wrapText="1"/>
    </xf>
    <xf numFmtId="1" fontId="0" fillId="0" borderId="6" xfId="4" applyNumberFormat="1" applyFont="1" applyBorder="1" applyAlignment="1">
      <alignment horizontal="center" vertical="center" wrapText="1"/>
    </xf>
    <xf numFmtId="0" fontId="12" fillId="3" borderId="24" xfId="0" applyFont="1" applyFill="1" applyBorder="1" applyAlignment="1">
      <alignment horizontal="center" vertical="center" wrapText="1"/>
    </xf>
    <xf numFmtId="1" fontId="0" fillId="0" borderId="24" xfId="4" applyNumberFormat="1" applyFont="1" applyBorder="1" applyAlignment="1">
      <alignment horizontal="center" vertical="center" wrapText="1"/>
    </xf>
    <xf numFmtId="0" fontId="0"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justify" vertical="center"/>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12" fillId="0" borderId="6" xfId="0" applyFont="1" applyBorder="1" applyAlignment="1">
      <alignment horizontal="justify" vertical="center"/>
    </xf>
    <xf numFmtId="0" fontId="0" fillId="0" borderId="6" xfId="0" applyFont="1" applyBorder="1" applyAlignment="1">
      <alignment horizontal="justify" vertical="center" wrapText="1"/>
    </xf>
    <xf numFmtId="0" fontId="0" fillId="0" borderId="87" xfId="0" applyFont="1" applyBorder="1" applyAlignment="1">
      <alignment horizontal="center" vertical="center" wrapText="1"/>
    </xf>
    <xf numFmtId="0" fontId="0" fillId="0" borderId="6" xfId="0" applyFont="1" applyBorder="1" applyAlignment="1">
      <alignment horizontal="left" vertical="center" wrapText="1"/>
    </xf>
    <xf numFmtId="0" fontId="11" fillId="3" borderId="0" xfId="0" applyFont="1" applyFill="1" applyAlignment="1">
      <alignment vertical="center"/>
    </xf>
    <xf numFmtId="0" fontId="11" fillId="0" borderId="0" xfId="0" applyFont="1" applyAlignment="1">
      <alignment vertical="center"/>
    </xf>
    <xf numFmtId="0" fontId="90" fillId="3" borderId="6" xfId="0" applyFont="1" applyFill="1" applyBorder="1" applyAlignment="1" applyProtection="1">
      <alignment horizontal="left" vertical="center" wrapText="1"/>
      <protection locked="0"/>
    </xf>
    <xf numFmtId="0" fontId="91" fillId="3" borderId="0" xfId="0" applyFont="1" applyFill="1"/>
    <xf numFmtId="0" fontId="91" fillId="0" borderId="0" xfId="0" applyFont="1"/>
    <xf numFmtId="0" fontId="90" fillId="3" borderId="6" xfId="0" applyFont="1" applyFill="1" applyBorder="1" applyAlignment="1" applyProtection="1">
      <alignment vertical="center" wrapText="1"/>
      <protection locked="0"/>
    </xf>
    <xf numFmtId="0" fontId="8" fillId="0" borderId="0" xfId="0" applyFont="1"/>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7" xfId="0" applyFont="1" applyBorder="1" applyAlignment="1">
      <alignment horizontal="center" vertical="center" wrapText="1"/>
    </xf>
    <xf numFmtId="2" fontId="0" fillId="0" borderId="6"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3" fontId="0" fillId="0" borderId="35" xfId="0" applyNumberFormat="1" applyFont="1" applyBorder="1" applyAlignment="1">
      <alignment horizontal="justify" vertical="center" wrapText="1"/>
    </xf>
    <xf numFmtId="0" fontId="0" fillId="0" borderId="35" xfId="0" applyFont="1" applyBorder="1" applyAlignment="1">
      <alignment horizontal="justify" vertical="center" wrapText="1"/>
    </xf>
    <xf numFmtId="0" fontId="12" fillId="0" borderId="23" xfId="0" applyFont="1" applyBorder="1" applyAlignment="1" applyProtection="1">
      <alignment horizontal="center" vertical="center" wrapText="1"/>
      <protection locked="0"/>
    </xf>
    <xf numFmtId="3" fontId="0" fillId="0" borderId="6" xfId="0" applyNumberFormat="1" applyFont="1" applyBorder="1" applyAlignment="1">
      <alignment horizontal="justify" vertical="center" wrapText="1"/>
    </xf>
    <xf numFmtId="3" fontId="12" fillId="0" borderId="6" xfId="0" applyNumberFormat="1" applyFont="1" applyBorder="1" applyAlignment="1">
      <alignment horizontal="justify" vertical="center" wrapText="1"/>
    </xf>
    <xf numFmtId="0" fontId="12" fillId="0" borderId="6" xfId="0" applyFont="1" applyBorder="1" applyAlignment="1" applyProtection="1">
      <alignment horizontal="left" vertical="center" wrapText="1"/>
      <protection locked="0"/>
    </xf>
    <xf numFmtId="0" fontId="12" fillId="0" borderId="6"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32" xfId="0"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32" xfId="3" applyNumberFormat="1" applyFont="1" applyBorder="1" applyAlignment="1">
      <alignment horizontal="justify" vertical="center" wrapText="1"/>
    </xf>
    <xf numFmtId="0" fontId="0" fillId="0" borderId="6" xfId="0" applyFont="1" applyBorder="1" applyAlignment="1">
      <alignment horizontal="center" vertical="center" wrapText="1"/>
    </xf>
    <xf numFmtId="0" fontId="94" fillId="5" borderId="109" xfId="0" applyFont="1" applyFill="1" applyBorder="1" applyAlignment="1" applyProtection="1">
      <alignment horizontal="center" vertical="center" wrapText="1"/>
      <protection locked="0"/>
    </xf>
    <xf numFmtId="0" fontId="69" fillId="0" borderId="128" xfId="0" applyFont="1" applyBorder="1" applyAlignment="1">
      <alignment horizontal="center"/>
    </xf>
    <xf numFmtId="0" fontId="69" fillId="0" borderId="128" xfId="0" applyFont="1" applyBorder="1"/>
    <xf numFmtId="0" fontId="96" fillId="0" borderId="129" xfId="0" applyFont="1" applyBorder="1" applyAlignment="1">
      <alignment horizontal="center" vertical="center" wrapText="1"/>
    </xf>
    <xf numFmtId="0" fontId="96" fillId="0" borderId="132" xfId="0" applyFont="1" applyBorder="1" applyAlignment="1">
      <alignment horizontal="center" vertical="center" wrapText="1"/>
    </xf>
    <xf numFmtId="0" fontId="96" fillId="0" borderId="133" xfId="0" applyFont="1" applyBorder="1" applyAlignment="1">
      <alignment horizontal="center" vertical="center" wrapText="1"/>
    </xf>
    <xf numFmtId="0" fontId="69" fillId="0" borderId="134" xfId="0" applyFont="1" applyBorder="1"/>
    <xf numFmtId="0" fontId="96" fillId="0" borderId="135" xfId="0" applyFont="1" applyBorder="1" applyAlignment="1">
      <alignment horizontal="center" vertical="center" wrapText="1"/>
    </xf>
    <xf numFmtId="0" fontId="96" fillId="0" borderId="138" xfId="0" applyFont="1" applyBorder="1" applyAlignment="1">
      <alignment horizontal="center" vertical="center" wrapText="1"/>
    </xf>
    <xf numFmtId="0" fontId="96" fillId="0" borderId="139" xfId="0" applyFont="1" applyBorder="1" applyAlignment="1">
      <alignment horizontal="center" vertical="center" wrapText="1"/>
    </xf>
    <xf numFmtId="0" fontId="69" fillId="0" borderId="133" xfId="0" applyFont="1" applyBorder="1"/>
    <xf numFmtId="0" fontId="12" fillId="0" borderId="44"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0" fillId="3" borderId="6" xfId="0" applyFont="1" applyFill="1" applyBorder="1" applyAlignment="1">
      <alignment horizontal="justify" vertical="center"/>
    </xf>
    <xf numFmtId="3" fontId="12" fillId="3" borderId="6" xfId="0" applyNumberFormat="1"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6" xfId="0" applyFont="1" applyFill="1" applyBorder="1" applyAlignment="1" applyProtection="1">
      <alignment horizontal="justify" vertical="center" wrapText="1"/>
      <protection locked="0"/>
    </xf>
    <xf numFmtId="0" fontId="0" fillId="3" borderId="6" xfId="0" applyFont="1" applyFill="1" applyBorder="1" applyAlignment="1">
      <alignment horizontal="center" vertical="center" wrapText="1"/>
    </xf>
    <xf numFmtId="3" fontId="0" fillId="3" borderId="6" xfId="0" applyNumberFormat="1" applyFont="1" applyFill="1" applyBorder="1" applyAlignment="1">
      <alignment horizontal="justify" vertical="center" wrapText="1"/>
    </xf>
    <xf numFmtId="0" fontId="0" fillId="3" borderId="6" xfId="0" applyFont="1" applyFill="1" applyBorder="1" applyAlignment="1">
      <alignment horizontal="justify" vertical="center" wrapText="1"/>
    </xf>
    <xf numFmtId="0" fontId="12" fillId="3" borderId="6" xfId="0" applyFont="1" applyFill="1" applyBorder="1" applyAlignment="1" applyProtection="1">
      <alignment vertical="center" wrapText="1"/>
      <protection locked="0"/>
    </xf>
    <xf numFmtId="0" fontId="12" fillId="3" borderId="23" xfId="0" applyFont="1" applyFill="1" applyBorder="1" applyAlignment="1" applyProtection="1">
      <alignment vertical="center" wrapText="1"/>
      <protection locked="0"/>
    </xf>
    <xf numFmtId="0" fontId="12" fillId="3" borderId="6" xfId="0" applyFont="1" applyFill="1" applyBorder="1" applyAlignment="1">
      <alignment horizontal="justify" vertical="center"/>
    </xf>
    <xf numFmtId="164" fontId="61" fillId="15" borderId="0" xfId="0" applyNumberFormat="1" applyFont="1" applyFill="1" applyAlignment="1" applyProtection="1">
      <alignment horizontal="center" vertical="center" wrapText="1"/>
      <protection locked="0"/>
    </xf>
    <xf numFmtId="0" fontId="6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wrapText="1"/>
      <protection locked="0"/>
    </xf>
    <xf numFmtId="0" fontId="63" fillId="0" borderId="0" xfId="0" applyFont="1" applyAlignment="1">
      <alignment horizontal="center"/>
    </xf>
    <xf numFmtId="0" fontId="0" fillId="0" borderId="77"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17" xfId="0" applyBorder="1" applyAlignment="1">
      <alignment horizontal="left" vertical="top" wrapText="1"/>
    </xf>
    <xf numFmtId="0" fontId="0" fillId="0" borderId="118" xfId="0" applyBorder="1" applyAlignment="1">
      <alignment horizontal="left" vertical="top" wrapText="1"/>
    </xf>
    <xf numFmtId="0" fontId="0" fillId="0" borderId="119" xfId="0" applyBorder="1" applyAlignment="1">
      <alignment horizontal="left" vertical="top" wrapText="1"/>
    </xf>
    <xf numFmtId="0" fontId="0" fillId="0" borderId="120" xfId="0" applyBorder="1" applyAlignment="1">
      <alignment horizontal="left" vertical="top" wrapText="1"/>
    </xf>
    <xf numFmtId="0" fontId="0" fillId="0" borderId="121" xfId="0" applyBorder="1" applyAlignment="1">
      <alignment horizontal="left" vertical="top" wrapText="1"/>
    </xf>
    <xf numFmtId="0" fontId="0" fillId="0" borderId="122"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96" fillId="0" borderId="136" xfId="0" applyFont="1" applyBorder="1" applyAlignment="1">
      <alignment horizontal="center" vertical="center" wrapText="1"/>
    </xf>
    <xf numFmtId="0" fontId="96" fillId="0" borderId="137" xfId="0" applyFont="1" applyBorder="1" applyAlignment="1">
      <alignment horizontal="center" vertical="center"/>
    </xf>
    <xf numFmtId="0" fontId="73" fillId="0" borderId="112" xfId="0" applyFont="1" applyBorder="1" applyAlignment="1">
      <alignment horizontal="center" vertical="center" wrapText="1" readingOrder="1"/>
    </xf>
    <xf numFmtId="0" fontId="73" fillId="0" borderId="113" xfId="0" applyFont="1" applyBorder="1" applyAlignment="1">
      <alignment horizontal="center" vertical="center" wrapText="1" readingOrder="1"/>
    </xf>
    <xf numFmtId="0" fontId="73" fillId="0" borderId="114" xfId="0" applyFont="1" applyBorder="1" applyAlignment="1">
      <alignment horizontal="center" vertical="center" wrapText="1" readingOrder="1"/>
    </xf>
    <xf numFmtId="0" fontId="73" fillId="0" borderId="115" xfId="0" applyFont="1" applyBorder="1" applyAlignment="1">
      <alignment horizontal="center" vertical="center" wrapText="1" readingOrder="1"/>
    </xf>
    <xf numFmtId="0" fontId="96" fillId="0" borderId="130" xfId="0" applyFont="1" applyBorder="1" applyAlignment="1">
      <alignment horizontal="center" vertical="center" wrapText="1"/>
    </xf>
    <xf numFmtId="0" fontId="96" fillId="0" borderId="131" xfId="0" applyFont="1" applyBorder="1" applyAlignment="1">
      <alignment horizontal="center" vertical="center"/>
    </xf>
    <xf numFmtId="0" fontId="74" fillId="19" borderId="112" xfId="0" applyFont="1" applyFill="1" applyBorder="1" applyAlignment="1">
      <alignment horizontal="center" vertical="center" wrapText="1" readingOrder="1"/>
    </xf>
    <xf numFmtId="0" fontId="73" fillId="3" borderId="112" xfId="0" applyFont="1" applyFill="1" applyBorder="1" applyAlignment="1">
      <alignment horizontal="center" vertical="center" wrapText="1" readingOrder="1"/>
    </xf>
    <xf numFmtId="0" fontId="73" fillId="0" borderId="112" xfId="0" applyFont="1" applyBorder="1" applyAlignment="1">
      <alignment horizontal="left" vertical="center" wrapText="1" readingOrder="1"/>
    </xf>
    <xf numFmtId="0" fontId="70" fillId="0" borderId="0" xfId="0" applyFont="1" applyAlignment="1" applyProtection="1">
      <alignment horizontal="center" vertical="center" wrapText="1"/>
      <protection locked="0"/>
    </xf>
    <xf numFmtId="0" fontId="94" fillId="5" borderId="110" xfId="0" applyFont="1" applyFill="1" applyBorder="1" applyAlignment="1" applyProtection="1">
      <alignment horizontal="center" vertical="center" wrapText="1"/>
      <protection locked="0"/>
    </xf>
    <xf numFmtId="0" fontId="94" fillId="5" borderId="111" xfId="0" applyFont="1" applyFill="1" applyBorder="1" applyAlignment="1" applyProtection="1">
      <alignment horizontal="center" vertical="center" wrapText="1"/>
      <protection locked="0"/>
    </xf>
    <xf numFmtId="0" fontId="94" fillId="5" borderId="109" xfId="0" applyFont="1" applyFill="1" applyBorder="1" applyAlignment="1" applyProtection="1">
      <alignment horizontal="center" vertical="center"/>
      <protection locked="0"/>
    </xf>
    <xf numFmtId="0" fontId="95" fillId="5" borderId="109" xfId="0" applyFont="1" applyFill="1" applyBorder="1" applyAlignment="1" applyProtection="1">
      <alignment horizontal="center" vertical="center"/>
      <protection locked="0"/>
    </xf>
    <xf numFmtId="0" fontId="73" fillId="0" borderId="109" xfId="0" applyFont="1" applyBorder="1" applyAlignment="1" applyProtection="1">
      <alignment horizontal="center" vertical="center"/>
      <protection locked="0"/>
    </xf>
    <xf numFmtId="0" fontId="73" fillId="20" borderId="109" xfId="0" applyFont="1" applyFill="1" applyBorder="1" applyAlignment="1" applyProtection="1">
      <alignment horizontal="center" vertical="center"/>
      <protection locked="0"/>
    </xf>
    <xf numFmtId="0" fontId="72" fillId="5" borderId="109" xfId="0" applyFont="1" applyFill="1" applyBorder="1" applyAlignment="1" applyProtection="1">
      <alignment horizontal="center" vertical="center" wrapText="1"/>
      <protection locked="0"/>
    </xf>
    <xf numFmtId="0" fontId="72" fillId="5" borderId="109" xfId="0" applyFont="1" applyFill="1" applyBorder="1" applyAlignment="1" applyProtection="1">
      <alignment horizontal="center" vertical="center"/>
      <protection locked="0"/>
    </xf>
    <xf numFmtId="0" fontId="94" fillId="5" borderId="109" xfId="0" applyFont="1" applyFill="1" applyBorder="1" applyAlignment="1" applyProtection="1">
      <alignment horizontal="center" vertical="center" wrapText="1"/>
      <protection locked="0"/>
    </xf>
    <xf numFmtId="0" fontId="79" fillId="19" borderId="109" xfId="0" applyFont="1" applyFill="1" applyBorder="1" applyAlignment="1">
      <alignment horizontal="center"/>
    </xf>
    <xf numFmtId="0" fontId="77" fillId="0" borderId="0" xfId="0" applyFont="1" applyAlignment="1">
      <alignment horizontal="center" vertical="center" wrapText="1"/>
    </xf>
    <xf numFmtId="0" fontId="80" fillId="20" borderId="109" xfId="0" applyFont="1" applyFill="1" applyBorder="1" applyAlignment="1">
      <alignment horizontal="center" vertical="center" wrapText="1"/>
    </xf>
    <xf numFmtId="0" fontId="80" fillId="20" borderId="109" xfId="0" applyFont="1" applyFill="1" applyBorder="1" applyAlignment="1">
      <alignment horizontal="center" vertical="center"/>
    </xf>
    <xf numFmtId="0" fontId="68" fillId="3" borderId="0" xfId="1" applyFont="1" applyFill="1" applyAlignment="1">
      <alignment horizontal="justify" vertical="center" wrapText="1"/>
    </xf>
    <xf numFmtId="0" fontId="68" fillId="3" borderId="0" xfId="1" applyFont="1" applyFill="1" applyAlignment="1">
      <alignment horizontal="left" vertical="center" wrapText="1"/>
    </xf>
    <xf numFmtId="0" fontId="68" fillId="3"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3"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4"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5"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9" xfId="2" applyFont="1" applyFill="1" applyBorder="1" applyAlignment="1">
      <alignment horizontal="center" vertical="center" wrapText="1"/>
    </xf>
    <xf numFmtId="0" fontId="60" fillId="4" borderId="96" xfId="2" applyFont="1" applyFill="1" applyBorder="1" applyAlignment="1">
      <alignment horizontal="center" vertical="center" wrapText="1"/>
    </xf>
    <xf numFmtId="0" fontId="60" fillId="4" borderId="97" xfId="1" applyFont="1" applyFill="1" applyBorder="1" applyAlignment="1">
      <alignment horizontal="center" vertical="center"/>
    </xf>
    <xf numFmtId="0" fontId="60" fillId="4" borderId="93" xfId="1" applyFont="1" applyFill="1" applyBorder="1" applyAlignment="1">
      <alignment horizontal="center" vertical="center"/>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3" fillId="3" borderId="16" xfId="1" applyFont="1" applyFill="1" applyBorder="1" applyAlignment="1">
      <alignment horizontal="justify" vertical="center" wrapText="1"/>
    </xf>
    <xf numFmtId="0" fontId="53" fillId="3" borderId="98" xfId="1" applyFont="1" applyFill="1" applyBorder="1" applyAlignment="1">
      <alignment horizontal="justify" vertical="center" wrapText="1"/>
    </xf>
    <xf numFmtId="0" fontId="59" fillId="3" borderId="71" xfId="0" applyFont="1" applyFill="1" applyBorder="1" applyAlignment="1">
      <alignment vertical="center" wrapText="1"/>
    </xf>
    <xf numFmtId="0" fontId="59" fillId="3" borderId="17" xfId="0" applyFont="1" applyFill="1" applyBorder="1" applyAlignment="1">
      <alignment vertical="center" wrapText="1"/>
    </xf>
    <xf numFmtId="0" fontId="59" fillId="3" borderId="15" xfId="0" applyFont="1" applyFill="1" applyBorder="1" applyAlignment="1">
      <alignment vertical="center" wrapText="1"/>
    </xf>
    <xf numFmtId="0" fontId="59" fillId="3" borderId="84" xfId="0" applyFont="1" applyFill="1" applyBorder="1" applyAlignment="1">
      <alignment vertical="center" wrapText="1"/>
    </xf>
    <xf numFmtId="0" fontId="59" fillId="3" borderId="85" xfId="0" applyFont="1" applyFill="1" applyBorder="1" applyAlignment="1">
      <alignment vertical="center" wrapText="1"/>
    </xf>
    <xf numFmtId="0" fontId="59" fillId="7" borderId="6" xfId="0" applyFont="1" applyFill="1" applyBorder="1" applyAlignment="1">
      <alignment horizontal="left" vertical="center" wrapText="1"/>
    </xf>
    <xf numFmtId="0" fontId="53" fillId="3" borderId="70"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6" xfId="2" applyFont="1" applyFill="1" applyBorder="1" applyAlignment="1">
      <alignment horizontal="center" vertical="center" wrapText="1"/>
    </xf>
    <xf numFmtId="0" fontId="60" fillId="4" borderId="86" xfId="1" applyFont="1" applyFill="1" applyBorder="1" applyAlignment="1">
      <alignment horizontal="center" vertical="center"/>
    </xf>
    <xf numFmtId="0" fontId="60" fillId="4" borderId="100"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5" xfId="1" applyFont="1" applyFill="1" applyBorder="1" applyAlignment="1">
      <alignment horizontal="justify" vertical="center" wrapText="1"/>
    </xf>
    <xf numFmtId="0" fontId="68" fillId="3" borderId="6" xfId="1" applyFont="1" applyFill="1" applyBorder="1" applyAlignment="1">
      <alignment horizontal="justify" vertical="center" wrapText="1"/>
    </xf>
    <xf numFmtId="0" fontId="68" fillId="3" borderId="75" xfId="1" applyFont="1" applyFill="1" applyBorder="1" applyAlignment="1">
      <alignment horizontal="justify" vertical="center" wrapText="1"/>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101"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0" fillId="0" borderId="6"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31" xfId="0" applyFont="1" applyBorder="1" applyAlignment="1">
      <alignment horizontal="center" vertical="center" wrapText="1"/>
    </xf>
    <xf numFmtId="0" fontId="0" fillId="10" borderId="77" xfId="0" applyFont="1" applyFill="1" applyBorder="1" applyAlignment="1">
      <alignment horizontal="center" vertical="center" wrapText="1"/>
    </xf>
    <xf numFmtId="0" fontId="0" fillId="10" borderId="79" xfId="0" applyFont="1" applyFill="1" applyBorder="1" applyAlignment="1">
      <alignment horizontal="center" vertical="center" wrapText="1"/>
    </xf>
    <xf numFmtId="0" fontId="0" fillId="10" borderId="80" xfId="0" applyFont="1" applyFill="1" applyBorder="1" applyAlignment="1">
      <alignment horizontal="center" vertical="center" wrapText="1"/>
    </xf>
    <xf numFmtId="0" fontId="0" fillId="10" borderId="11" xfId="0" applyFont="1" applyFill="1" applyBorder="1" applyAlignment="1">
      <alignment horizontal="center" vertical="center" wrapText="1"/>
    </xf>
    <xf numFmtId="0" fontId="0" fillId="10" borderId="0" xfId="0" applyFont="1" applyFill="1" applyAlignment="1">
      <alignment horizontal="center" vertical="center" wrapText="1"/>
    </xf>
    <xf numFmtId="0" fontId="0" fillId="10" borderId="12" xfId="0" applyFont="1" applyFill="1" applyBorder="1" applyAlignment="1">
      <alignment horizontal="center" vertical="center" wrapText="1"/>
    </xf>
    <xf numFmtId="0" fontId="0" fillId="0" borderId="0" xfId="0" applyFont="1" applyAlignment="1">
      <alignment horizontal="center" vertical="center" wrapText="1"/>
    </xf>
    <xf numFmtId="0" fontId="0" fillId="0" borderId="87"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35" xfId="0" applyFont="1" applyBorder="1" applyAlignment="1">
      <alignment horizontal="center" vertical="center" wrapText="1"/>
    </xf>
    <xf numFmtId="0" fontId="12" fillId="0" borderId="6" xfId="0" applyFont="1" applyBorder="1" applyAlignment="1">
      <alignment horizontal="center" vertical="center" wrapText="1"/>
    </xf>
    <xf numFmtId="9" fontId="12" fillId="0" borderId="6" xfId="4" applyFont="1" applyBorder="1" applyAlignment="1">
      <alignment horizontal="center" vertical="center" wrapText="1"/>
    </xf>
    <xf numFmtId="0" fontId="0" fillId="11" borderId="91" xfId="0" applyFont="1" applyFill="1" applyBorder="1" applyAlignment="1">
      <alignment horizontal="center" vertical="center" wrapText="1"/>
    </xf>
    <xf numFmtId="0" fontId="0" fillId="0" borderId="6" xfId="0" applyFont="1" applyBorder="1" applyAlignment="1">
      <alignment vertical="center" wrapText="1"/>
    </xf>
    <xf numFmtId="0" fontId="20" fillId="3" borderId="3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0" xfId="0" applyFont="1" applyFill="1" applyAlignment="1">
      <alignment horizontal="center" vertical="center"/>
    </xf>
    <xf numFmtId="0" fontId="20" fillId="4" borderId="6" xfId="0" applyFont="1" applyFill="1" applyBorder="1" applyAlignment="1">
      <alignment horizontal="left" vertical="center"/>
    </xf>
    <xf numFmtId="0" fontId="20" fillId="4" borderId="39" xfId="0" applyFont="1" applyFill="1" applyBorder="1" applyAlignment="1">
      <alignment horizontal="center" vertical="center" textRotation="1"/>
    </xf>
    <xf numFmtId="0" fontId="20" fillId="4" borderId="63" xfId="0" applyFont="1" applyFill="1" applyBorder="1" applyAlignment="1">
      <alignment horizontal="center" vertical="center" textRotation="1"/>
    </xf>
    <xf numFmtId="0" fontId="20" fillId="4" borderId="55"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88" xfId="0" applyFont="1" applyFill="1" applyBorder="1" applyAlignment="1">
      <alignment horizontal="center" vertical="center" wrapText="1"/>
    </xf>
    <xf numFmtId="0" fontId="20" fillId="4" borderId="63" xfId="0" applyFont="1" applyFill="1" applyBorder="1" applyAlignment="1">
      <alignment horizontal="center" vertical="center" wrapText="1"/>
    </xf>
    <xf numFmtId="0" fontId="89" fillId="4" borderId="6" xfId="0" applyFont="1" applyFill="1" applyBorder="1" applyAlignment="1">
      <alignment horizontal="left" vertical="center"/>
    </xf>
    <xf numFmtId="0" fontId="90" fillId="3" borderId="29" xfId="0" applyFont="1" applyFill="1" applyBorder="1" applyAlignment="1" applyProtection="1">
      <alignment horizontal="justify" vertical="center"/>
      <protection locked="0"/>
    </xf>
    <xf numFmtId="0" fontId="90" fillId="0" borderId="30" xfId="0" applyFont="1" applyBorder="1" applyAlignment="1">
      <alignment horizontal="justify" vertical="center"/>
    </xf>
    <xf numFmtId="0" fontId="90" fillId="0" borderId="31" xfId="0" applyFont="1" applyBorder="1" applyAlignment="1">
      <alignment horizontal="justify" vertical="center"/>
    </xf>
    <xf numFmtId="0" fontId="20" fillId="4" borderId="39" xfId="0" applyFont="1" applyFill="1" applyBorder="1" applyAlignment="1">
      <alignment horizontal="center" vertical="center" wrapText="1"/>
    </xf>
    <xf numFmtId="0" fontId="85" fillId="3" borderId="29" xfId="0" applyFont="1" applyFill="1" applyBorder="1" applyAlignment="1" applyProtection="1">
      <alignment horizontal="justify" vertical="center"/>
      <protection locked="0"/>
    </xf>
    <xf numFmtId="0" fontId="85" fillId="0" borderId="30" xfId="0" applyFont="1" applyBorder="1" applyAlignment="1">
      <alignment horizontal="justify" vertical="center"/>
    </xf>
    <xf numFmtId="0" fontId="85" fillId="0" borderId="31" xfId="0" applyFont="1" applyBorder="1" applyAlignment="1">
      <alignment horizontal="justify" vertical="center"/>
    </xf>
    <xf numFmtId="0" fontId="20" fillId="4" borderId="102" xfId="0" applyFont="1" applyFill="1" applyBorder="1" applyAlignment="1">
      <alignment horizontal="center" vertical="center"/>
    </xf>
    <xf numFmtId="0" fontId="20" fillId="4" borderId="103" xfId="0" applyFont="1" applyFill="1" applyBorder="1" applyAlignment="1">
      <alignment horizontal="center" vertical="center"/>
    </xf>
    <xf numFmtId="0" fontId="20" fillId="4" borderId="104" xfId="0" applyFont="1" applyFill="1" applyBorder="1" applyAlignment="1">
      <alignment horizontal="center" vertical="center"/>
    </xf>
    <xf numFmtId="0" fontId="7" fillId="3" borderId="7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20" fillId="16" borderId="51" xfId="0" applyFont="1" applyFill="1" applyBorder="1" applyAlignment="1" applyProtection="1">
      <alignment horizontal="center" vertical="center"/>
      <protection locked="0"/>
    </xf>
    <xf numFmtId="0" fontId="20" fillId="16" borderId="52" xfId="0" applyFont="1" applyFill="1" applyBorder="1" applyAlignment="1" applyProtection="1">
      <alignment horizontal="center" vertical="center"/>
      <protection locked="0"/>
    </xf>
    <xf numFmtId="0" fontId="20" fillId="4" borderId="89"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88" fillId="22" borderId="0" xfId="0" applyFont="1" applyFill="1" applyAlignment="1">
      <alignment horizontal="center" vertical="center"/>
    </xf>
    <xf numFmtId="0" fontId="88" fillId="22" borderId="14" xfId="0" applyFont="1" applyFill="1" applyBorder="1" applyAlignment="1">
      <alignment horizontal="center" vertical="center"/>
    </xf>
    <xf numFmtId="0" fontId="12" fillId="0" borderId="35" xfId="0" applyFont="1" applyBorder="1" applyAlignment="1">
      <alignment horizontal="center" vertical="center" wrapText="1"/>
    </xf>
    <xf numFmtId="9" fontId="12" fillId="0" borderId="35" xfId="4" applyFont="1" applyBorder="1" applyAlignment="1">
      <alignment horizontal="center" vertical="center" wrapText="1"/>
    </xf>
    <xf numFmtId="0" fontId="0" fillId="3" borderId="91" xfId="0" applyFont="1" applyFill="1" applyBorder="1" applyAlignment="1">
      <alignment horizontal="center" vertical="center" wrapText="1"/>
    </xf>
    <xf numFmtId="9" fontId="12" fillId="0" borderId="24" xfId="4" applyFont="1" applyBorder="1" applyAlignment="1">
      <alignment horizontal="center" vertical="center" wrapText="1"/>
    </xf>
    <xf numFmtId="0" fontId="0" fillId="0" borderId="24" xfId="0" applyFont="1" applyBorder="1" applyAlignment="1">
      <alignment horizontal="center" vertical="center" wrapText="1"/>
    </xf>
    <xf numFmtId="0" fontId="20" fillId="16" borderId="39" xfId="0" applyFont="1" applyFill="1" applyBorder="1" applyAlignment="1" applyProtection="1">
      <alignment horizontal="center" vertical="center" wrapText="1"/>
      <protection locked="0"/>
    </xf>
    <xf numFmtId="0" fontId="20" fillId="16" borderId="105" xfId="0" applyFont="1" applyFill="1" applyBorder="1" applyAlignment="1" applyProtection="1">
      <alignment horizontal="center" vertical="center" wrapText="1"/>
      <protection locked="0"/>
    </xf>
    <xf numFmtId="0" fontId="20" fillId="16" borderId="63" xfId="0" applyFont="1" applyFill="1" applyBorder="1" applyAlignment="1" applyProtection="1">
      <alignment horizontal="center" vertical="center" wrapText="1"/>
      <protection locked="0"/>
    </xf>
    <xf numFmtId="0" fontId="0" fillId="0" borderId="90" xfId="0" applyFont="1" applyBorder="1" applyAlignment="1">
      <alignment horizontal="center" vertical="center" wrapText="1"/>
    </xf>
    <xf numFmtId="0" fontId="0" fillId="0" borderId="91" xfId="0" applyFont="1" applyBorder="1" applyAlignment="1">
      <alignment horizontal="center" vertical="center" wrapText="1"/>
    </xf>
    <xf numFmtId="0" fontId="0" fillId="11" borderId="92" xfId="0" applyFont="1" applyFill="1" applyBorder="1" applyAlignment="1">
      <alignment horizontal="center" vertical="center" wrapText="1"/>
    </xf>
    <xf numFmtId="0" fontId="12" fillId="0" borderId="24" xfId="0" applyFont="1" applyBorder="1" applyAlignment="1">
      <alignment horizontal="center" vertical="center" wrapText="1"/>
    </xf>
    <xf numFmtId="0" fontId="0" fillId="0" borderId="24" xfId="0" applyFont="1" applyBorder="1" applyAlignment="1">
      <alignment vertical="center" wrapText="1"/>
    </xf>
    <xf numFmtId="0" fontId="0" fillId="0" borderId="37" xfId="0" applyFont="1" applyBorder="1" applyAlignment="1">
      <alignment horizontal="center" vertical="center" wrapText="1"/>
    </xf>
    <xf numFmtId="0" fontId="0" fillId="0" borderId="36" xfId="0" applyFont="1" applyBorder="1" applyAlignment="1">
      <alignment horizontal="center" vertical="center" wrapText="1"/>
    </xf>
    <xf numFmtId="0" fontId="88" fillId="22" borderId="60" xfId="0" applyFont="1" applyFill="1" applyBorder="1" applyAlignment="1">
      <alignment horizontal="center" vertical="center"/>
    </xf>
    <xf numFmtId="0" fontId="88" fillId="22" borderId="36" xfId="0" applyFont="1" applyFill="1" applyBorder="1" applyAlignment="1">
      <alignment horizontal="center" vertical="center"/>
    </xf>
    <xf numFmtId="0" fontId="88" fillId="22" borderId="126" xfId="0" applyFont="1" applyFill="1" applyBorder="1" applyAlignment="1">
      <alignment horizontal="center" vertical="center"/>
    </xf>
    <xf numFmtId="0" fontId="88" fillId="22" borderId="87" xfId="0" applyFont="1" applyFill="1" applyBorder="1" applyAlignment="1">
      <alignment horizontal="center" vertical="center"/>
    </xf>
    <xf numFmtId="2" fontId="0" fillId="0" borderId="6" xfId="3" applyNumberFormat="1" applyFont="1" applyBorder="1" applyAlignment="1">
      <alignment horizontal="center" vertical="center" wrapText="1"/>
    </xf>
    <xf numFmtId="0" fontId="0" fillId="11" borderId="127" xfId="0" applyFont="1" applyFill="1" applyBorder="1" applyAlignment="1">
      <alignment horizontal="center" vertical="center" wrapText="1"/>
    </xf>
    <xf numFmtId="0" fontId="0"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2" fontId="0" fillId="0" borderId="35" xfId="3" applyNumberFormat="1" applyFont="1" applyBorder="1" applyAlignment="1">
      <alignment horizontal="center" vertical="center" wrapText="1"/>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0" xfId="0" applyFont="1" applyFill="1" applyAlignment="1">
      <alignment horizontal="center" vertical="center"/>
    </xf>
    <xf numFmtId="0" fontId="6" fillId="3" borderId="62"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9"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0" fontId="92" fillId="3" borderId="6" xfId="0" applyFont="1" applyFill="1" applyBorder="1" applyAlignment="1" applyProtection="1">
      <alignment horizontal="justify" vertical="center"/>
      <protection locked="0"/>
    </xf>
    <xf numFmtId="0" fontId="28" fillId="3" borderId="33" xfId="0" applyFont="1" applyFill="1" applyBorder="1" applyAlignment="1">
      <alignment horizontal="center" vertical="center"/>
    </xf>
    <xf numFmtId="0" fontId="28" fillId="3" borderId="37"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125" xfId="0" applyFont="1" applyFill="1" applyBorder="1" applyAlignment="1">
      <alignment horizontal="center" vertical="center"/>
    </xf>
    <xf numFmtId="0" fontId="28" fillId="3" borderId="87" xfId="0" applyFont="1" applyFill="1" applyBorder="1" applyAlignment="1">
      <alignment horizontal="center" vertical="center"/>
    </xf>
    <xf numFmtId="2" fontId="12" fillId="0" borderId="6" xfId="3" applyNumberFormat="1" applyFon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92" fillId="3" borderId="6" xfId="0" applyFont="1" applyFill="1" applyBorder="1" applyAlignment="1" applyProtection="1">
      <alignment horizontal="justify" vertical="center" wrapText="1"/>
      <protection locked="0"/>
    </xf>
    <xf numFmtId="0" fontId="4" fillId="4" borderId="56" xfId="0" applyFont="1" applyFill="1" applyBorder="1" applyAlignment="1">
      <alignment horizontal="center" vertical="center"/>
    </xf>
    <xf numFmtId="0" fontId="4" fillId="4" borderId="7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2" xfId="0" applyFont="1" applyFill="1" applyBorder="1" applyAlignment="1">
      <alignment horizontal="center" vertical="center"/>
    </xf>
    <xf numFmtId="0" fontId="4" fillId="3" borderId="106"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3" fillId="0" borderId="69"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2" xfId="0" applyFont="1" applyBorder="1" applyAlignment="1">
      <alignment horizontal="left"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2"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wrapText="1"/>
    </xf>
    <xf numFmtId="0" fontId="24" fillId="0" borderId="6" xfId="0" applyFont="1" applyBorder="1" applyAlignment="1">
      <alignment horizontal="center" vertical="center" wrapText="1"/>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93" fillId="0" borderId="6" xfId="0" applyFont="1" applyBorder="1" applyAlignment="1">
      <alignment horizontal="center" vertical="center" wrapText="1"/>
    </xf>
    <xf numFmtId="1" fontId="24" fillId="11" borderId="90" xfId="0" applyNumberFormat="1" applyFont="1" applyFill="1" applyBorder="1" applyAlignment="1" applyProtection="1">
      <alignment horizontal="center" vertical="center" wrapText="1"/>
      <protection locked="0"/>
    </xf>
    <xf numFmtId="1" fontId="24" fillId="11" borderId="91" xfId="0" applyNumberFormat="1" applyFont="1" applyFill="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90" xfId="0" applyNumberFormat="1" applyFont="1" applyBorder="1" applyAlignment="1" applyProtection="1">
      <alignment horizontal="center" vertical="center" wrapText="1"/>
      <protection locked="0"/>
    </xf>
    <xf numFmtId="1" fontId="35" fillId="0" borderId="91" xfId="0" applyNumberFormat="1" applyFont="1" applyBorder="1" applyAlignment="1" applyProtection="1">
      <alignment horizontal="center" vertical="center" wrapText="1"/>
      <protection locked="0"/>
    </xf>
    <xf numFmtId="0" fontId="38" fillId="4" borderId="0" xfId="0" applyFont="1" applyFill="1" applyBorder="1" applyAlignment="1">
      <alignment horizontal="center" vertical="center" wrapText="1"/>
    </xf>
    <xf numFmtId="0" fontId="38" fillId="4" borderId="36"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87" xfId="0" applyFont="1" applyFill="1" applyBorder="1" applyAlignment="1">
      <alignment horizontal="center" vertical="center" wrapText="1"/>
    </xf>
    <xf numFmtId="0" fontId="7" fillId="3" borderId="3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3" xfId="0" applyFont="1" applyFill="1" applyBorder="1" applyAlignment="1">
      <alignment horizontal="center" vertical="center"/>
    </xf>
    <xf numFmtId="1" fontId="24" fillId="11" borderId="43" xfId="0" applyNumberFormat="1" applyFont="1" applyFill="1" applyBorder="1" applyAlignment="1" applyProtection="1">
      <alignment horizontal="center" vertical="center" wrapText="1"/>
      <protection locked="0"/>
    </xf>
    <xf numFmtId="1" fontId="24" fillId="11" borderId="45" xfId="0" applyNumberFormat="1" applyFont="1" applyFill="1" applyBorder="1" applyAlignment="1" applyProtection="1">
      <alignment horizontal="center" vertical="center" wrapText="1"/>
      <protection locked="0"/>
    </xf>
    <xf numFmtId="1" fontId="24" fillId="11" borderId="116" xfId="0" applyNumberFormat="1" applyFont="1" applyFill="1" applyBorder="1" applyAlignment="1" applyProtection="1">
      <alignment horizontal="center" vertical="center" wrapText="1"/>
      <protection locked="0"/>
    </xf>
    <xf numFmtId="14" fontId="24"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30" fillId="17" borderId="47" xfId="0" applyFont="1" applyFill="1" applyBorder="1" applyAlignment="1">
      <alignment horizontal="center"/>
    </xf>
    <xf numFmtId="0" fontId="30" fillId="17" borderId="55" xfId="0" applyFont="1" applyFill="1" applyBorder="1" applyAlignment="1">
      <alignment horizont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1" fontId="35" fillId="0" borderId="35"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1" fontId="35" fillId="0" borderId="35"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24" fillId="0" borderId="3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5" xfId="0" applyFont="1" applyBorder="1" applyAlignment="1">
      <alignment horizontal="center" vertical="center"/>
    </xf>
    <xf numFmtId="0" fontId="24" fillId="0" borderId="24" xfId="0" applyFont="1" applyBorder="1" applyAlignment="1">
      <alignment horizontal="center" vertical="center"/>
    </xf>
    <xf numFmtId="0" fontId="93" fillId="0" borderId="35" xfId="0" applyFont="1" applyBorder="1" applyAlignment="1">
      <alignment horizontal="center" vertical="center" wrapText="1"/>
    </xf>
    <xf numFmtId="0" fontId="93" fillId="0" borderId="24" xfId="0" applyFont="1" applyBorder="1" applyAlignment="1">
      <alignment horizontal="center" vertical="center" wrapText="1"/>
    </xf>
    <xf numFmtId="14" fontId="24" fillId="0" borderId="35" xfId="0" applyNumberFormat="1" applyFont="1" applyBorder="1" applyAlignment="1">
      <alignment horizontal="center" vertical="center"/>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1" fontId="35" fillId="0" borderId="92" xfId="0" applyNumberFormat="1" applyFont="1" applyBorder="1" applyAlignment="1" applyProtection="1">
      <alignment horizontal="center" vertical="center" wrapText="1"/>
      <protection locked="0"/>
    </xf>
    <xf numFmtId="1" fontId="35" fillId="0" borderId="24" xfId="0" applyNumberFormat="1" applyFont="1" applyBorder="1" applyAlignment="1" applyProtection="1">
      <alignment horizontal="center" vertical="center" wrapText="1"/>
      <protection locked="0"/>
    </xf>
    <xf numFmtId="0" fontId="35"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24" fillId="0" borderId="2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3" xfId="0" applyFont="1" applyBorder="1" applyAlignment="1">
      <alignment horizontal="center" vertical="center"/>
    </xf>
    <xf numFmtId="0" fontId="24" fillId="0" borderId="32" xfId="0" applyFont="1" applyBorder="1" applyAlignment="1">
      <alignment horizontal="center" vertical="center"/>
    </xf>
    <xf numFmtId="0" fontId="30" fillId="17" borderId="140" xfId="0" applyFont="1" applyFill="1" applyBorder="1" applyAlignment="1">
      <alignment horizontal="center"/>
    </xf>
    <xf numFmtId="0" fontId="93" fillId="0" borderId="23" xfId="0" applyFont="1" applyBorder="1" applyAlignment="1">
      <alignment horizontal="center" vertical="center" wrapText="1"/>
    </xf>
    <xf numFmtId="0" fontId="93" fillId="0" borderId="32" xfId="0" applyFont="1" applyBorder="1" applyAlignment="1">
      <alignment horizontal="center" vertical="center" wrapText="1"/>
    </xf>
    <xf numFmtId="14" fontId="24" fillId="0" borderId="23" xfId="0" applyNumberFormat="1" applyFont="1" applyBorder="1" applyAlignment="1">
      <alignment horizontal="center" vertical="center"/>
    </xf>
    <xf numFmtId="1" fontId="35" fillId="0" borderId="141" xfId="0" applyNumberFormat="1" applyFont="1" applyBorder="1" applyAlignment="1" applyProtection="1">
      <alignment horizontal="center" vertical="center" wrapText="1"/>
      <protection locked="0"/>
    </xf>
    <xf numFmtId="1" fontId="35" fillId="0" borderId="127" xfId="0" applyNumberFormat="1" applyFont="1" applyBorder="1" applyAlignment="1" applyProtection="1">
      <alignment horizontal="center" vertical="center" wrapText="1"/>
      <protection locked="0"/>
    </xf>
    <xf numFmtId="1" fontId="35" fillId="0" borderId="23"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23" xfId="0" applyNumberFormat="1" applyFont="1" applyBorder="1" applyAlignment="1">
      <alignment horizontal="center" vertical="center"/>
    </xf>
    <xf numFmtId="1" fontId="35" fillId="0" borderId="23" xfId="0" applyNumberFormat="1" applyFont="1" applyBorder="1" applyAlignment="1">
      <alignment horizontal="center" vertical="center"/>
    </xf>
    <xf numFmtId="0" fontId="35" fillId="0" borderId="32" xfId="0" applyFont="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3" xfId="0" applyFont="1" applyBorder="1" applyAlignment="1">
      <alignment horizontal="center" vertical="center"/>
    </xf>
    <xf numFmtId="0" fontId="13" fillId="0" borderId="142" xfId="0" applyFont="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7" fillId="3" borderId="6" xfId="0" applyFont="1" applyFill="1" applyBorder="1" applyAlignment="1">
      <alignment horizontal="center" vertical="center"/>
    </xf>
    <xf numFmtId="0" fontId="30" fillId="17" borderId="48" xfId="0" applyFont="1" applyFill="1" applyBorder="1" applyAlignment="1">
      <alignment horizontal="center"/>
    </xf>
    <xf numFmtId="0" fontId="12" fillId="0" borderId="35" xfId="0" applyFont="1" applyBorder="1" applyAlignment="1">
      <alignment horizontal="center" vertical="center"/>
    </xf>
    <xf numFmtId="0" fontId="98" fillId="0" borderId="35" xfId="0" applyFont="1" applyBorder="1" applyAlignment="1">
      <alignment horizontal="center" vertical="center" wrapText="1"/>
    </xf>
    <xf numFmtId="14" fontId="12" fillId="0" borderId="35" xfId="0" applyNumberFormat="1" applyFont="1" applyBorder="1" applyAlignment="1">
      <alignment horizontal="center" vertical="center"/>
    </xf>
    <xf numFmtId="0" fontId="12" fillId="0" borderId="74" xfId="0" applyFont="1" applyBorder="1" applyAlignment="1">
      <alignment horizontal="center" vertical="center" wrapText="1"/>
    </xf>
    <xf numFmtId="0" fontId="12" fillId="0" borderId="6" xfId="0" applyFont="1" applyBorder="1" applyAlignment="1">
      <alignment horizontal="center" vertical="center"/>
    </xf>
    <xf numFmtId="0" fontId="98" fillId="0" borderId="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24" xfId="0" applyFont="1" applyBorder="1" applyAlignment="1">
      <alignment horizontal="center" vertical="center"/>
    </xf>
    <xf numFmtId="0" fontId="98" fillId="0" borderId="24"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3" xfId="0" applyFont="1" applyBorder="1" applyAlignment="1">
      <alignment horizontal="center" vertical="center"/>
    </xf>
    <xf numFmtId="0" fontId="98" fillId="0" borderId="2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98" fillId="0" borderId="32" xfId="0" applyFont="1" applyBorder="1" applyAlignment="1">
      <alignment horizontal="center" vertical="center" wrapText="1"/>
    </xf>
  </cellXfs>
  <cellStyles count="6">
    <cellStyle name="Millares" xfId="3" builtinId="3"/>
    <cellStyle name="Millares 2" xfId="5"/>
    <cellStyle name="Normal" xfId="0" builtinId="0"/>
    <cellStyle name="Normal - Style1 2" xfId="1"/>
    <cellStyle name="Normal 2 2" xfId="2"/>
    <cellStyle name="Porcentaje" xfId="4" builtinId="5"/>
  </cellStyles>
  <dxfs count="3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603251</xdr:colOff>
      <xdr:row>0</xdr:row>
      <xdr:rowOff>433917</xdr:rowOff>
    </xdr:from>
    <xdr:to>
      <xdr:col>8</xdr:col>
      <xdr:colOff>523365</xdr:colOff>
      <xdr:row>3</xdr:row>
      <xdr:rowOff>74083</xdr:rowOff>
    </xdr:to>
    <xdr:pic>
      <xdr:nvPicPr>
        <xdr:cNvPr id="11" name="Picture 9">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7090834" y="4339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620892</xdr:colOff>
      <xdr:row>0</xdr:row>
      <xdr:rowOff>184325</xdr:rowOff>
    </xdr:from>
    <xdr:to>
      <xdr:col>5</xdr:col>
      <xdr:colOff>2093384</xdr:colOff>
      <xdr:row>0</xdr:row>
      <xdr:rowOff>730250</xdr:rowOff>
    </xdr:to>
    <xdr:pic>
      <xdr:nvPicPr>
        <xdr:cNvPr id="20" name="Picture 10">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8907642" y="184325"/>
          <a:ext cx="1472492" cy="545925"/>
        </a:xfrm>
        <a:prstGeom prst="rect">
          <a:avLst/>
        </a:prstGeom>
      </xdr:spPr>
    </xdr:pic>
    <xdr:clientData/>
  </xdr:twoCellAnchor>
  <xdr:twoCellAnchor editAs="oneCell">
    <xdr:from>
      <xdr:col>0</xdr:col>
      <xdr:colOff>74084</xdr:colOff>
      <xdr:row>0</xdr:row>
      <xdr:rowOff>190499</xdr:rowOff>
    </xdr:from>
    <xdr:to>
      <xdr:col>0</xdr:col>
      <xdr:colOff>2510368</xdr:colOff>
      <xdr:row>0</xdr:row>
      <xdr:rowOff>867832</xdr:rowOff>
    </xdr:to>
    <xdr:pic>
      <xdr:nvPicPr>
        <xdr:cNvPr id="21" name="Imagen 20">
          <a:extLst>
            <a:ext uri="{FF2B5EF4-FFF2-40B4-BE49-F238E27FC236}">
              <a16:creationId xmlns:a16="http://schemas.microsoft.com/office/drawing/2014/main" id="{00000000-0008-0000-03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90499"/>
          <a:ext cx="2436284" cy="6773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1181100</xdr:colOff>
      <xdr:row>2</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218121</xdr:colOff>
      <xdr:row>1</xdr:row>
      <xdr:rowOff>2</xdr:rowOff>
    </xdr:from>
    <xdr:to>
      <xdr:col>13</xdr:col>
      <xdr:colOff>2204043</xdr:colOff>
      <xdr:row>2</xdr:row>
      <xdr:rowOff>0</xdr:rowOff>
    </xdr:to>
    <xdr:pic>
      <xdr:nvPicPr>
        <xdr:cNvPr id="3" name="Picture 9">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3753731" y="166136"/>
          <a:ext cx="1985922" cy="5648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215305</xdr:colOff>
      <xdr:row>0</xdr:row>
      <xdr:rowOff>116340</xdr:rowOff>
    </xdr:from>
    <xdr:to>
      <xdr:col>2</xdr:col>
      <xdr:colOff>1559719</xdr:colOff>
      <xdr:row>2</xdr:row>
      <xdr:rowOff>245700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649" y="116340"/>
          <a:ext cx="3273226" cy="831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360995</xdr:colOff>
      <xdr:row>0</xdr:row>
      <xdr:rowOff>214314</xdr:rowOff>
    </xdr:from>
    <xdr:to>
      <xdr:col>21</xdr:col>
      <xdr:colOff>1108667</xdr:colOff>
      <xdr:row>2</xdr:row>
      <xdr:rowOff>76199</xdr:rowOff>
    </xdr:to>
    <xdr:pic>
      <xdr:nvPicPr>
        <xdr:cNvPr id="3" name="Picture 9">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3911558" y="214314"/>
          <a:ext cx="1985922" cy="5643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558180</xdr:colOff>
      <xdr:row>0</xdr:row>
      <xdr:rowOff>157004</xdr:rowOff>
    </xdr:from>
    <xdr:to>
      <xdr:col>12</xdr:col>
      <xdr:colOff>2459753</xdr:colOff>
      <xdr:row>1</xdr:row>
      <xdr:rowOff>439615</xdr:rowOff>
    </xdr:to>
    <xdr:pic>
      <xdr:nvPicPr>
        <xdr:cNvPr id="3" name="Picture 10">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7148427" y="157004"/>
          <a:ext cx="1901573" cy="491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155058</xdr:colOff>
      <xdr:row>0</xdr:row>
      <xdr:rowOff>0</xdr:rowOff>
    </xdr:from>
    <xdr:to>
      <xdr:col>1</xdr:col>
      <xdr:colOff>1276572</xdr:colOff>
      <xdr:row>2</xdr:row>
      <xdr:rowOff>15874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58" y="0"/>
          <a:ext cx="2096165" cy="735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558180</xdr:colOff>
      <xdr:row>0</xdr:row>
      <xdr:rowOff>157004</xdr:rowOff>
    </xdr:from>
    <xdr:to>
      <xdr:col>12</xdr:col>
      <xdr:colOff>2459753</xdr:colOff>
      <xdr:row>1</xdr:row>
      <xdr:rowOff>439615</xdr:rowOff>
    </xdr:to>
    <xdr:pic>
      <xdr:nvPicPr>
        <xdr:cNvPr id="4" name="Picture 10">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7169780" y="157004"/>
          <a:ext cx="1901573" cy="492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545523</xdr:colOff>
      <xdr:row>0</xdr:row>
      <xdr:rowOff>13607</xdr:rowOff>
    </xdr:from>
    <xdr:to>
      <xdr:col>12</xdr:col>
      <xdr:colOff>1334736</xdr:colOff>
      <xdr:row>1</xdr:row>
      <xdr:rowOff>484858</xdr:rowOff>
    </xdr:to>
    <xdr:pic>
      <xdr:nvPicPr>
        <xdr:cNvPr id="3" name="Picture 10">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7078202" y="13607"/>
          <a:ext cx="1959427" cy="6753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1</xdr:row>
      <xdr:rowOff>518102</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588819</xdr:colOff>
      <xdr:row>0</xdr:row>
      <xdr:rowOff>121228</xdr:rowOff>
    </xdr:from>
    <xdr:to>
      <xdr:col>12</xdr:col>
      <xdr:colOff>1506682</xdr:colOff>
      <xdr:row>1</xdr:row>
      <xdr:rowOff>636896</xdr:rowOff>
    </xdr:to>
    <xdr:pic>
      <xdr:nvPicPr>
        <xdr:cNvPr id="3" name="Picture 10">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7110364" y="121228"/>
          <a:ext cx="2095500" cy="723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01-cs20205\sigcma\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001-cs20205\sigcma\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001-cs20205\sigcma\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7"/>
  <sheetViews>
    <sheetView showGridLines="0" zoomScale="70" zoomScaleNormal="70" workbookViewId="0">
      <selection activeCell="C11" sqref="C11:I11"/>
    </sheetView>
  </sheetViews>
  <sheetFormatPr baseColWidth="10" defaultColWidth="11.42578125" defaultRowHeight="15"/>
  <cols>
    <col min="1" max="1" width="28.140625" customWidth="1"/>
    <col min="2" max="2" width="18" customWidth="1"/>
    <col min="3" max="3" width="25.7109375" style="6" customWidth="1"/>
    <col min="4" max="4" width="28.28515625" customWidth="1"/>
    <col min="5" max="5" width="25.5703125" customWidth="1"/>
    <col min="6" max="8" width="12.42578125" customWidth="1"/>
  </cols>
  <sheetData>
    <row r="1" spans="1:9" ht="42" customHeight="1">
      <c r="A1" s="308"/>
      <c r="B1" s="308"/>
      <c r="C1" s="308"/>
      <c r="D1" s="308"/>
      <c r="E1" s="308"/>
      <c r="F1" s="308"/>
    </row>
    <row r="5" spans="1:9">
      <c r="D5" s="14"/>
      <c r="E5" s="14"/>
      <c r="F5" s="14"/>
      <c r="G5" s="14"/>
      <c r="H5" s="14"/>
    </row>
    <row r="6" spans="1:9">
      <c r="D6" s="14"/>
      <c r="E6" s="14"/>
      <c r="F6" s="14"/>
      <c r="G6" s="14"/>
      <c r="H6" s="14"/>
    </row>
    <row r="7" spans="1:9" ht="33.75">
      <c r="A7" s="309" t="s">
        <v>0</v>
      </c>
      <c r="B7" s="309"/>
      <c r="C7" s="309"/>
      <c r="D7" s="309"/>
      <c r="E7" s="309"/>
      <c r="F7" s="309"/>
      <c r="G7" s="309"/>
      <c r="H7" s="309"/>
      <c r="I7" s="309"/>
    </row>
    <row r="9" spans="1:9" s="7" customFormat="1" ht="81.75" customHeight="1">
      <c r="A9" s="8" t="s">
        <v>1</v>
      </c>
      <c r="B9" s="307" t="s">
        <v>541</v>
      </c>
      <c r="C9" s="307"/>
      <c r="D9" s="307"/>
      <c r="E9" s="307"/>
      <c r="F9" s="307"/>
      <c r="G9" s="307"/>
      <c r="H9" s="307"/>
      <c r="I9" s="307"/>
    </row>
    <row r="10" spans="1:9" s="7" customFormat="1" ht="16.899999999999999" customHeight="1">
      <c r="A10" s="12"/>
      <c r="B10" s="13"/>
      <c r="C10" s="13"/>
      <c r="D10" s="12"/>
      <c r="E10" s="11"/>
    </row>
    <row r="11" spans="1:9" s="7" customFormat="1" ht="84" customHeight="1">
      <c r="A11" s="8" t="s">
        <v>2</v>
      </c>
      <c r="B11" s="240" t="s">
        <v>3</v>
      </c>
      <c r="C11" s="307" t="s">
        <v>4</v>
      </c>
      <c r="D11" s="307"/>
      <c r="E11" s="307"/>
      <c r="F11" s="307"/>
      <c r="G11" s="307"/>
      <c r="H11" s="307"/>
      <c r="I11" s="307"/>
    </row>
    <row r="12" spans="1:9" ht="32.25" customHeight="1">
      <c r="A12" s="10"/>
    </row>
    <row r="13" spans="1:9" ht="32.25" customHeight="1">
      <c r="A13" s="9" t="s">
        <v>5</v>
      </c>
      <c r="B13" s="307"/>
      <c r="C13" s="307"/>
      <c r="D13" s="307"/>
      <c r="E13" s="307"/>
      <c r="F13" s="307"/>
      <c r="G13" s="307"/>
      <c r="H13" s="307"/>
      <c r="I13" s="307"/>
    </row>
    <row r="14" spans="1:9" s="7" customFormat="1" ht="69" customHeight="1">
      <c r="A14" s="9" t="s">
        <v>6</v>
      </c>
      <c r="B14" s="310"/>
      <c r="C14" s="310"/>
      <c r="D14" s="310"/>
      <c r="E14" s="310"/>
      <c r="F14" s="310"/>
      <c r="G14" s="310"/>
      <c r="H14" s="310"/>
      <c r="I14" s="310"/>
    </row>
    <row r="15" spans="1:9" s="7" customFormat="1" ht="54" customHeight="1">
      <c r="A15" s="9" t="s">
        <v>7</v>
      </c>
      <c r="B15" s="307" t="s">
        <v>527</v>
      </c>
      <c r="C15" s="307"/>
      <c r="D15" s="307"/>
      <c r="E15" s="307"/>
      <c r="F15" s="307"/>
      <c r="G15" s="307"/>
      <c r="H15" s="307"/>
      <c r="I15" s="307"/>
    </row>
    <row r="16" spans="1:9" s="7" customFormat="1" ht="54" customHeight="1">
      <c r="A16" s="8" t="s">
        <v>8</v>
      </c>
      <c r="B16" s="307"/>
      <c r="C16" s="307"/>
      <c r="D16" s="307"/>
      <c r="E16" s="307"/>
      <c r="F16" s="307"/>
      <c r="G16" s="307"/>
      <c r="H16" s="307"/>
      <c r="I16" s="307"/>
    </row>
    <row r="17" spans="1:9" ht="18.75">
      <c r="B17" s="238"/>
      <c r="C17" s="239"/>
      <c r="D17" s="238"/>
      <c r="E17" s="238"/>
      <c r="F17" s="238"/>
      <c r="G17" s="238"/>
      <c r="H17" s="238"/>
      <c r="I17" s="238"/>
    </row>
    <row r="18" spans="1:9" s="7" customFormat="1" ht="54.75" customHeight="1">
      <c r="A18" s="8" t="s">
        <v>9</v>
      </c>
      <c r="B18" s="306">
        <v>45401</v>
      </c>
      <c r="C18" s="306"/>
      <c r="D18" s="306"/>
      <c r="E18" s="306"/>
      <c r="F18" s="306"/>
      <c r="G18" s="306"/>
      <c r="H18" s="306"/>
      <c r="I18" s="306"/>
    </row>
    <row r="23" spans="1:9" ht="15.75" thickBot="1"/>
    <row r="24" spans="1:9">
      <c r="B24" s="220" t="s">
        <v>10</v>
      </c>
      <c r="C24" s="221" t="s">
        <v>11</v>
      </c>
      <c r="D24" s="221" t="s">
        <v>12</v>
      </c>
      <c r="E24" s="221" t="s">
        <v>13</v>
      </c>
    </row>
    <row r="25" spans="1:9" ht="23.25" customHeight="1" thickBot="1">
      <c r="B25" s="222" t="s">
        <v>14</v>
      </c>
      <c r="C25" s="223" t="s">
        <v>15</v>
      </c>
      <c r="D25" s="223" t="s">
        <v>16</v>
      </c>
      <c r="E25" s="223" t="s">
        <v>17</v>
      </c>
    </row>
    <row r="26" spans="1:9">
      <c r="B26" s="224" t="s">
        <v>18</v>
      </c>
      <c r="C26" s="225" t="s">
        <v>9</v>
      </c>
      <c r="D26" s="225" t="s">
        <v>9</v>
      </c>
      <c r="E26" s="225" t="s">
        <v>9</v>
      </c>
    </row>
    <row r="27" spans="1:9">
      <c r="B27" s="222">
        <v>1</v>
      </c>
      <c r="C27" s="223" t="s">
        <v>19</v>
      </c>
      <c r="D27" s="223" t="s">
        <v>20</v>
      </c>
      <c r="E27" s="223" t="s">
        <v>21</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F36" sqref="F36"/>
    </sheetView>
  </sheetViews>
  <sheetFormatPr baseColWidth="10" defaultColWidth="11.42578125" defaultRowHeight="15"/>
  <sheetData>
    <row r="2" spans="2:10" ht="18.75">
      <c r="B2" s="311" t="s">
        <v>22</v>
      </c>
      <c r="C2" s="311"/>
      <c r="D2" s="311"/>
      <c r="E2" s="311"/>
      <c r="F2" s="311"/>
      <c r="G2" s="311"/>
      <c r="H2" s="311"/>
      <c r="I2" s="311"/>
      <c r="J2" s="311"/>
    </row>
    <row r="3" spans="2:10" ht="15.75" thickBot="1"/>
    <row r="4" spans="2:10">
      <c r="B4" s="312" t="s">
        <v>23</v>
      </c>
      <c r="C4" s="313"/>
      <c r="D4" s="313"/>
      <c r="E4" s="313"/>
      <c r="F4" s="313"/>
      <c r="G4" s="313"/>
      <c r="H4" s="313"/>
      <c r="I4" s="313"/>
      <c r="J4" s="314"/>
    </row>
    <row r="5" spans="2:10">
      <c r="B5" s="315"/>
      <c r="C5" s="316"/>
      <c r="D5" s="316"/>
      <c r="E5" s="316"/>
      <c r="F5" s="316"/>
      <c r="G5" s="316"/>
      <c r="H5" s="316"/>
      <c r="I5" s="316"/>
      <c r="J5" s="317"/>
    </row>
    <row r="6" spans="2:10">
      <c r="B6" s="315"/>
      <c r="C6" s="316"/>
      <c r="D6" s="316"/>
      <c r="E6" s="316"/>
      <c r="F6" s="316"/>
      <c r="G6" s="316"/>
      <c r="H6" s="316"/>
      <c r="I6" s="316"/>
      <c r="J6" s="317"/>
    </row>
    <row r="7" spans="2:10" ht="15.75" thickBot="1">
      <c r="B7" s="318"/>
      <c r="C7" s="319"/>
      <c r="D7" s="319"/>
      <c r="E7" s="319"/>
      <c r="F7" s="319"/>
      <c r="G7" s="319"/>
      <c r="H7" s="319"/>
      <c r="I7" s="319"/>
      <c r="J7" s="320"/>
    </row>
    <row r="9" spans="2:10">
      <c r="B9" s="321" t="s">
        <v>24</v>
      </c>
      <c r="C9" s="322"/>
      <c r="D9" s="322"/>
      <c r="E9" s="322"/>
      <c r="F9" s="322"/>
      <c r="G9" s="322"/>
      <c r="H9" s="322"/>
      <c r="I9" s="322"/>
      <c r="J9" s="323"/>
    </row>
    <row r="10" spans="2:10">
      <c r="B10" s="324"/>
      <c r="C10" s="316"/>
      <c r="D10" s="316"/>
      <c r="E10" s="316"/>
      <c r="F10" s="316"/>
      <c r="G10" s="316"/>
      <c r="H10" s="316"/>
      <c r="I10" s="316"/>
      <c r="J10" s="325"/>
    </row>
    <row r="11" spans="2:10">
      <c r="B11" s="324"/>
      <c r="C11" s="316"/>
      <c r="D11" s="316"/>
      <c r="E11" s="316"/>
      <c r="F11" s="316"/>
      <c r="G11" s="316"/>
      <c r="H11" s="316"/>
      <c r="I11" s="316"/>
      <c r="J11" s="325"/>
    </row>
    <row r="12" spans="2:10">
      <c r="B12" s="324"/>
      <c r="C12" s="316"/>
      <c r="D12" s="316"/>
      <c r="E12" s="316"/>
      <c r="F12" s="316"/>
      <c r="G12" s="316"/>
      <c r="H12" s="316"/>
      <c r="I12" s="316"/>
      <c r="J12" s="325"/>
    </row>
    <row r="13" spans="2:10">
      <c r="B13" s="324"/>
      <c r="C13" s="316"/>
      <c r="D13" s="316"/>
      <c r="E13" s="316"/>
      <c r="F13" s="316"/>
      <c r="G13" s="316"/>
      <c r="H13" s="316"/>
      <c r="I13" s="316"/>
      <c r="J13" s="325"/>
    </row>
    <row r="14" spans="2:10">
      <c r="B14" s="324"/>
      <c r="C14" s="316"/>
      <c r="D14" s="316"/>
      <c r="E14" s="316"/>
      <c r="F14" s="316"/>
      <c r="G14" s="316"/>
      <c r="H14" s="316"/>
      <c r="I14" s="316"/>
      <c r="J14" s="325"/>
    </row>
    <row r="15" spans="2:10">
      <c r="B15" s="326"/>
      <c r="C15" s="327"/>
      <c r="D15" s="327"/>
      <c r="E15" s="327"/>
      <c r="F15" s="327"/>
      <c r="G15" s="327"/>
      <c r="H15" s="327"/>
      <c r="I15" s="327"/>
      <c r="J15" s="328"/>
    </row>
    <row r="17" spans="2:10">
      <c r="B17" s="321" t="s">
        <v>25</v>
      </c>
      <c r="C17" s="322"/>
      <c r="D17" s="322"/>
      <c r="E17" s="322"/>
      <c r="F17" s="322"/>
      <c r="G17" s="322"/>
      <c r="H17" s="322"/>
      <c r="I17" s="322"/>
      <c r="J17" s="323"/>
    </row>
    <row r="18" spans="2:10">
      <c r="B18" s="324"/>
      <c r="C18" s="316"/>
      <c r="D18" s="316"/>
      <c r="E18" s="316"/>
      <c r="F18" s="316"/>
      <c r="G18" s="316"/>
      <c r="H18" s="316"/>
      <c r="I18" s="316"/>
      <c r="J18" s="325"/>
    </row>
    <row r="19" spans="2:10">
      <c r="B19" s="324"/>
      <c r="C19" s="316"/>
      <c r="D19" s="316"/>
      <c r="E19" s="316"/>
      <c r="F19" s="316"/>
      <c r="G19" s="316"/>
      <c r="H19" s="316"/>
      <c r="I19" s="316"/>
      <c r="J19" s="325"/>
    </row>
    <row r="20" spans="2:10">
      <c r="B20" s="326"/>
      <c r="C20" s="327"/>
      <c r="D20" s="327"/>
      <c r="E20" s="327"/>
      <c r="F20" s="327"/>
      <c r="G20" s="327"/>
      <c r="H20" s="327"/>
      <c r="I20" s="327"/>
      <c r="J20" s="328"/>
    </row>
    <row r="22" spans="2:10">
      <c r="B22" s="321" t="s">
        <v>26</v>
      </c>
      <c r="C22" s="322"/>
      <c r="D22" s="322"/>
      <c r="E22" s="322"/>
      <c r="F22" s="322"/>
      <c r="G22" s="322"/>
      <c r="H22" s="322"/>
      <c r="I22" s="322"/>
      <c r="J22" s="323"/>
    </row>
    <row r="23" spans="2:10">
      <c r="B23" s="324"/>
      <c r="C23" s="316"/>
      <c r="D23" s="316"/>
      <c r="E23" s="316"/>
      <c r="F23" s="316"/>
      <c r="G23" s="316"/>
      <c r="H23" s="316"/>
      <c r="I23" s="316"/>
      <c r="J23" s="325"/>
    </row>
    <row r="24" spans="2:10">
      <c r="B24" s="324"/>
      <c r="C24" s="316"/>
      <c r="D24" s="316"/>
      <c r="E24" s="316"/>
      <c r="F24" s="316"/>
      <c r="G24" s="316"/>
      <c r="H24" s="316"/>
      <c r="I24" s="316"/>
      <c r="J24" s="325"/>
    </row>
    <row r="25" spans="2:10">
      <c r="B25" s="324"/>
      <c r="C25" s="316"/>
      <c r="D25" s="316"/>
      <c r="E25" s="316"/>
      <c r="F25" s="316"/>
      <c r="G25" s="316"/>
      <c r="H25" s="316"/>
      <c r="I25" s="316"/>
      <c r="J25" s="325"/>
    </row>
    <row r="26" spans="2:10">
      <c r="B26" s="324"/>
      <c r="C26" s="316"/>
      <c r="D26" s="316"/>
      <c r="E26" s="316"/>
      <c r="F26" s="316"/>
      <c r="G26" s="316"/>
      <c r="H26" s="316"/>
      <c r="I26" s="316"/>
      <c r="J26" s="325"/>
    </row>
    <row r="27" spans="2:10">
      <c r="B27" s="324"/>
      <c r="C27" s="316"/>
      <c r="D27" s="316"/>
      <c r="E27" s="316"/>
      <c r="F27" s="316"/>
      <c r="G27" s="316"/>
      <c r="H27" s="316"/>
      <c r="I27" s="316"/>
      <c r="J27" s="325"/>
    </row>
    <row r="28" spans="2:10">
      <c r="B28" s="324"/>
      <c r="C28" s="316"/>
      <c r="D28" s="316"/>
      <c r="E28" s="316"/>
      <c r="F28" s="316"/>
      <c r="G28" s="316"/>
      <c r="H28" s="316"/>
      <c r="I28" s="316"/>
      <c r="J28" s="325"/>
    </row>
    <row r="29" spans="2:10">
      <c r="B29" s="324"/>
      <c r="C29" s="316"/>
      <c r="D29" s="316"/>
      <c r="E29" s="316"/>
      <c r="F29" s="316"/>
      <c r="G29" s="316"/>
      <c r="H29" s="316"/>
      <c r="I29" s="316"/>
      <c r="J29" s="325"/>
    </row>
    <row r="30" spans="2:10">
      <c r="B30" s="326"/>
      <c r="C30" s="327"/>
      <c r="D30" s="327"/>
      <c r="E30" s="327"/>
      <c r="F30" s="327"/>
      <c r="G30" s="327"/>
      <c r="H30" s="327"/>
      <c r="I30" s="327"/>
      <c r="J30" s="3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7"/>
  <sheetViews>
    <sheetView showGridLines="0" view="pageBreakPreview" zoomScale="80" zoomScaleNormal="96" zoomScaleSheetLayoutView="80" workbookViewId="0">
      <pane xSplit="2" ySplit="10" topLeftCell="C20" activePane="bottomRight" state="frozen"/>
      <selection pane="topRight" activeCell="C1" sqref="C1"/>
      <selection pane="bottomLeft" activeCell="A11" sqref="A11"/>
      <selection pane="bottomRight" activeCell="E10" sqref="E10"/>
    </sheetView>
  </sheetViews>
  <sheetFormatPr baseColWidth="10" defaultColWidth="10.42578125" defaultRowHeight="14.25"/>
  <cols>
    <col min="1" max="1" width="53.28515625" style="200" customWidth="1"/>
    <col min="2" max="2" width="15.42578125" style="201" customWidth="1"/>
    <col min="3" max="3" width="50.42578125" style="172" customWidth="1"/>
    <col min="4" max="4" width="35.42578125" style="201" customWidth="1"/>
    <col min="5" max="5" width="55.85546875" style="172" customWidth="1"/>
    <col min="6" max="6" width="4.7109375" style="172" customWidth="1"/>
    <col min="7" max="16384" width="10.42578125" style="172"/>
  </cols>
  <sheetData>
    <row r="1" spans="1:8" ht="80.25" customHeight="1">
      <c r="A1" s="170"/>
      <c r="B1" s="340" t="s">
        <v>27</v>
      </c>
      <c r="C1" s="340"/>
      <c r="D1" s="340"/>
      <c r="E1" s="170"/>
      <c r="F1" s="171"/>
      <c r="G1" s="171"/>
      <c r="H1" s="171"/>
    </row>
    <row r="2" spans="1:8" ht="69" customHeight="1">
      <c r="A2" s="173" t="s">
        <v>28</v>
      </c>
      <c r="B2" s="341" t="s">
        <v>528</v>
      </c>
      <c r="C2" s="342"/>
      <c r="D2" s="174" t="s">
        <v>29</v>
      </c>
      <c r="E2" s="283" t="s">
        <v>542</v>
      </c>
    </row>
    <row r="3" spans="1:8" ht="16.7" customHeight="1">
      <c r="A3" s="175"/>
      <c r="B3" s="176"/>
      <c r="C3" s="176"/>
      <c r="D3" s="177"/>
      <c r="E3" s="176"/>
    </row>
    <row r="4" spans="1:8" ht="54.75" customHeight="1">
      <c r="A4" s="173" t="s">
        <v>30</v>
      </c>
      <c r="B4" s="343" t="s">
        <v>529</v>
      </c>
      <c r="C4" s="344"/>
      <c r="D4" s="344"/>
      <c r="E4" s="344"/>
    </row>
    <row r="5" spans="1:8" ht="13.5" customHeight="1">
      <c r="A5" s="178"/>
      <c r="B5" s="179"/>
      <c r="D5" s="177"/>
      <c r="E5" s="177"/>
    </row>
    <row r="6" spans="1:8" ht="21" customHeight="1">
      <c r="A6" s="345" t="s">
        <v>31</v>
      </c>
      <c r="B6" s="346" t="s">
        <v>32</v>
      </c>
      <c r="C6" s="346"/>
      <c r="D6" s="346" t="s">
        <v>33</v>
      </c>
      <c r="E6" s="346"/>
    </row>
    <row r="7" spans="1:8" ht="100.5" customHeight="1">
      <c r="A7" s="345"/>
      <c r="B7" s="347" t="s">
        <v>34</v>
      </c>
      <c r="C7" s="348"/>
      <c r="D7" s="349" t="s">
        <v>530</v>
      </c>
      <c r="E7" s="349"/>
    </row>
    <row r="8" spans="1:8" ht="21" customHeight="1">
      <c r="A8" s="178"/>
      <c r="B8" s="179"/>
      <c r="D8" s="177"/>
      <c r="E8" s="177"/>
    </row>
    <row r="9" spans="1:8" ht="20.25" customHeight="1">
      <c r="A9" s="337" t="s">
        <v>36</v>
      </c>
      <c r="B9" s="337"/>
      <c r="C9" s="337"/>
      <c r="D9" s="337"/>
      <c r="E9" s="337"/>
    </row>
    <row r="10" spans="1:8" ht="20.25" customHeight="1">
      <c r="A10" s="180" t="s">
        <v>37</v>
      </c>
      <c r="B10" s="180" t="s">
        <v>38</v>
      </c>
      <c r="C10" s="180" t="s">
        <v>39</v>
      </c>
      <c r="D10" s="180" t="s">
        <v>40</v>
      </c>
      <c r="E10" s="180" t="s">
        <v>41</v>
      </c>
    </row>
    <row r="11" spans="1:8" s="184" customFormat="1" ht="118.5" customHeight="1">
      <c r="A11" s="338" t="s">
        <v>42</v>
      </c>
      <c r="B11" s="181">
        <v>1</v>
      </c>
      <c r="C11" s="182" t="s">
        <v>43</v>
      </c>
      <c r="D11" s="183">
        <v>1</v>
      </c>
      <c r="E11" s="182" t="s">
        <v>531</v>
      </c>
    </row>
    <row r="12" spans="1:8" s="184" customFormat="1" ht="113.25" customHeight="1">
      <c r="A12" s="338"/>
      <c r="B12" s="181">
        <v>2</v>
      </c>
      <c r="C12" s="182" t="s">
        <v>44</v>
      </c>
      <c r="D12" s="183"/>
      <c r="E12" s="182"/>
      <c r="H12" s="184" t="s">
        <v>532</v>
      </c>
    </row>
    <row r="13" spans="1:8" ht="80.25" customHeight="1">
      <c r="A13" s="339" t="s">
        <v>45</v>
      </c>
      <c r="B13" s="185">
        <v>3</v>
      </c>
      <c r="C13" s="186" t="s">
        <v>46</v>
      </c>
      <c r="D13" s="185">
        <v>2</v>
      </c>
      <c r="E13" s="186" t="s">
        <v>47</v>
      </c>
    </row>
    <row r="14" spans="1:8" ht="80.25" customHeight="1">
      <c r="A14" s="339"/>
      <c r="B14" s="185">
        <v>4</v>
      </c>
      <c r="C14" s="186" t="s">
        <v>48</v>
      </c>
      <c r="D14" s="185"/>
      <c r="E14" s="186"/>
    </row>
    <row r="15" spans="1:8" ht="80.25" customHeight="1">
      <c r="A15" s="339"/>
      <c r="B15" s="185">
        <v>5</v>
      </c>
      <c r="C15" s="186" t="s">
        <v>49</v>
      </c>
      <c r="D15" s="185"/>
      <c r="E15" s="186"/>
    </row>
    <row r="16" spans="1:8" ht="80.25" customHeight="1">
      <c r="A16" s="331" t="s">
        <v>50</v>
      </c>
      <c r="B16" s="185">
        <v>6</v>
      </c>
      <c r="C16" s="186" t="s">
        <v>51</v>
      </c>
      <c r="D16" s="185">
        <v>3</v>
      </c>
      <c r="E16" s="182" t="s">
        <v>52</v>
      </c>
    </row>
    <row r="17" spans="1:10" ht="80.25" customHeight="1">
      <c r="A17" s="331"/>
      <c r="B17" s="185">
        <v>7</v>
      </c>
      <c r="C17" s="186" t="s">
        <v>53</v>
      </c>
      <c r="D17" s="185">
        <v>4</v>
      </c>
      <c r="E17" s="182" t="s">
        <v>54</v>
      </c>
    </row>
    <row r="18" spans="1:10" ht="80.25" customHeight="1">
      <c r="A18" s="331"/>
      <c r="B18" s="185">
        <v>8</v>
      </c>
      <c r="C18" s="186" t="s">
        <v>55</v>
      </c>
      <c r="D18" s="185"/>
      <c r="E18" s="187"/>
    </row>
    <row r="19" spans="1:10" ht="80.25" customHeight="1">
      <c r="A19" s="331"/>
      <c r="B19" s="185">
        <v>9</v>
      </c>
      <c r="C19" s="186" t="s">
        <v>56</v>
      </c>
      <c r="D19" s="185"/>
      <c r="E19" s="186"/>
    </row>
    <row r="20" spans="1:10" ht="80.25" customHeight="1">
      <c r="A20" s="331"/>
      <c r="B20" s="185">
        <v>10</v>
      </c>
      <c r="C20" s="186" t="s">
        <v>57</v>
      </c>
      <c r="D20" s="185"/>
      <c r="E20" s="182"/>
      <c r="J20" s="188"/>
    </row>
    <row r="21" spans="1:10" ht="80.25" customHeight="1">
      <c r="A21" s="331"/>
      <c r="B21" s="185">
        <v>11</v>
      </c>
      <c r="C21" s="186" t="s">
        <v>58</v>
      </c>
      <c r="D21" s="185"/>
      <c r="E21" s="186"/>
      <c r="J21" s="188"/>
    </row>
    <row r="22" spans="1:10" ht="80.25" customHeight="1">
      <c r="A22" s="331"/>
      <c r="B22" s="185">
        <v>12</v>
      </c>
      <c r="C22" s="186" t="s">
        <v>59</v>
      </c>
      <c r="D22" s="185"/>
      <c r="E22" s="186"/>
      <c r="J22" s="188"/>
    </row>
    <row r="23" spans="1:10" ht="80.25" customHeight="1">
      <c r="A23" s="331" t="s">
        <v>60</v>
      </c>
      <c r="B23" s="185">
        <v>13</v>
      </c>
      <c r="C23" s="182" t="s">
        <v>61</v>
      </c>
      <c r="D23" s="181">
        <v>5</v>
      </c>
      <c r="E23" s="182" t="s">
        <v>62</v>
      </c>
    </row>
    <row r="24" spans="1:10" ht="80.25" customHeight="1">
      <c r="A24" s="331"/>
      <c r="B24" s="185">
        <v>14</v>
      </c>
      <c r="C24" s="182" t="s">
        <v>63</v>
      </c>
      <c r="D24" s="181">
        <v>6</v>
      </c>
      <c r="E24" s="182" t="s">
        <v>64</v>
      </c>
    </row>
    <row r="25" spans="1:10" ht="80.25" customHeight="1">
      <c r="A25" s="331"/>
      <c r="B25" s="185">
        <v>15</v>
      </c>
      <c r="C25" s="182" t="s">
        <v>65</v>
      </c>
      <c r="D25" s="181">
        <v>7</v>
      </c>
      <c r="E25" s="182" t="s">
        <v>66</v>
      </c>
    </row>
    <row r="26" spans="1:10" ht="80.25" customHeight="1">
      <c r="A26" s="331"/>
      <c r="B26" s="185">
        <v>16</v>
      </c>
      <c r="C26" s="182" t="s">
        <v>67</v>
      </c>
      <c r="D26" s="181"/>
      <c r="E26" s="182"/>
    </row>
    <row r="27" spans="1:10" ht="174.75" customHeight="1">
      <c r="A27" s="189" t="s">
        <v>68</v>
      </c>
      <c r="B27" s="185">
        <v>17</v>
      </c>
      <c r="C27" s="182" t="s">
        <v>69</v>
      </c>
      <c r="D27" s="181">
        <v>8</v>
      </c>
      <c r="E27" s="182" t="s">
        <v>70</v>
      </c>
    </row>
    <row r="28" spans="1:10" ht="48.75" customHeight="1">
      <c r="A28" s="331" t="s">
        <v>71</v>
      </c>
      <c r="B28" s="185">
        <v>18</v>
      </c>
      <c r="C28" s="190" t="s">
        <v>72</v>
      </c>
      <c r="D28" s="185"/>
      <c r="E28" s="186"/>
    </row>
    <row r="29" spans="1:10" ht="87" customHeight="1">
      <c r="A29" s="331"/>
      <c r="B29" s="185">
        <v>19</v>
      </c>
      <c r="C29" s="190" t="s">
        <v>73</v>
      </c>
      <c r="D29" s="185"/>
      <c r="E29" s="186"/>
    </row>
    <row r="30" spans="1:10" ht="20.25" customHeight="1">
      <c r="A30" s="337" t="s">
        <v>74</v>
      </c>
      <c r="B30" s="337"/>
      <c r="C30" s="337"/>
      <c r="D30" s="337"/>
      <c r="E30" s="337"/>
    </row>
    <row r="31" spans="1:10" ht="20.25" customHeight="1">
      <c r="A31" s="180" t="s">
        <v>37</v>
      </c>
      <c r="B31" s="180" t="s">
        <v>38</v>
      </c>
      <c r="C31" s="180" t="s">
        <v>75</v>
      </c>
      <c r="D31" s="180" t="s">
        <v>40</v>
      </c>
      <c r="E31" s="180" t="s">
        <v>76</v>
      </c>
    </row>
    <row r="32" spans="1:10" ht="98.45" customHeight="1">
      <c r="A32" s="331" t="s">
        <v>77</v>
      </c>
      <c r="B32" s="181">
        <v>1</v>
      </c>
      <c r="C32" s="182" t="s">
        <v>78</v>
      </c>
      <c r="D32" s="181">
        <v>1</v>
      </c>
      <c r="E32" s="182" t="s">
        <v>79</v>
      </c>
    </row>
    <row r="33" spans="1:5" ht="81" customHeight="1">
      <c r="A33" s="331"/>
      <c r="B33" s="181">
        <v>2</v>
      </c>
      <c r="C33" s="182" t="s">
        <v>80</v>
      </c>
      <c r="D33" s="181">
        <v>2</v>
      </c>
      <c r="E33" s="182" t="s">
        <v>81</v>
      </c>
    </row>
    <row r="34" spans="1:5" ht="92.25" customHeight="1">
      <c r="A34" s="331"/>
      <c r="B34" s="181"/>
      <c r="C34" s="182"/>
      <c r="D34" s="181">
        <v>3</v>
      </c>
      <c r="E34" s="182" t="s">
        <v>82</v>
      </c>
    </row>
    <row r="35" spans="1:5" ht="68.25" customHeight="1">
      <c r="A35" s="331"/>
      <c r="B35" s="181"/>
      <c r="C35" s="182"/>
      <c r="D35" s="181">
        <v>4</v>
      </c>
      <c r="E35" s="182" t="s">
        <v>83</v>
      </c>
    </row>
    <row r="36" spans="1:5" ht="68.25" customHeight="1">
      <c r="A36" s="331"/>
      <c r="B36" s="181"/>
      <c r="C36" s="184"/>
      <c r="D36" s="181">
        <v>5</v>
      </c>
      <c r="E36" s="182" t="s">
        <v>84</v>
      </c>
    </row>
    <row r="37" spans="1:5" ht="41.45" customHeight="1">
      <c r="A37" s="331"/>
      <c r="B37" s="181"/>
      <c r="C37" s="190"/>
      <c r="D37" s="181">
        <v>6</v>
      </c>
      <c r="E37" s="182" t="s">
        <v>85</v>
      </c>
    </row>
    <row r="38" spans="1:5" ht="49.5" customHeight="1">
      <c r="A38" s="331"/>
      <c r="B38" s="181"/>
      <c r="C38" s="190"/>
      <c r="D38" s="181">
        <v>7</v>
      </c>
      <c r="E38" s="190" t="s">
        <v>86</v>
      </c>
    </row>
    <row r="39" spans="1:5" ht="49.5" customHeight="1">
      <c r="A39" s="331" t="s">
        <v>87</v>
      </c>
      <c r="B39" s="181">
        <v>3</v>
      </c>
      <c r="C39" s="190" t="s">
        <v>88</v>
      </c>
      <c r="D39" s="181">
        <v>8</v>
      </c>
      <c r="E39" s="190" t="s">
        <v>89</v>
      </c>
    </row>
    <row r="40" spans="1:5" ht="49.5" customHeight="1">
      <c r="A40" s="331"/>
      <c r="B40" s="181"/>
      <c r="C40" s="190"/>
      <c r="D40" s="181">
        <v>9</v>
      </c>
      <c r="E40" s="190" t="s">
        <v>90</v>
      </c>
    </row>
    <row r="41" spans="1:5" s="191" customFormat="1" ht="68.25" customHeight="1">
      <c r="A41" s="331"/>
      <c r="B41" s="181"/>
      <c r="C41" s="190"/>
      <c r="D41" s="181">
        <v>10</v>
      </c>
      <c r="E41" s="190" t="s">
        <v>91</v>
      </c>
    </row>
    <row r="42" spans="1:5" s="191" customFormat="1" ht="78.75" customHeight="1">
      <c r="A42" s="331"/>
      <c r="B42" s="181"/>
      <c r="C42" s="192"/>
      <c r="D42" s="181">
        <v>11</v>
      </c>
      <c r="E42" s="190" t="s">
        <v>92</v>
      </c>
    </row>
    <row r="43" spans="1:5" s="191" customFormat="1" ht="42.75">
      <c r="A43" s="331" t="s">
        <v>93</v>
      </c>
      <c r="B43" s="181">
        <v>4</v>
      </c>
      <c r="C43" s="182" t="s">
        <v>94</v>
      </c>
      <c r="D43" s="181">
        <v>12</v>
      </c>
      <c r="E43" s="193" t="s">
        <v>95</v>
      </c>
    </row>
    <row r="44" spans="1:5" s="191" customFormat="1" ht="55.5" customHeight="1">
      <c r="A44" s="331"/>
      <c r="B44" s="181">
        <v>5</v>
      </c>
      <c r="C44" s="182" t="s">
        <v>96</v>
      </c>
      <c r="D44" s="181"/>
      <c r="E44" s="182"/>
    </row>
    <row r="45" spans="1:5" s="191" customFormat="1" ht="57">
      <c r="A45" s="331"/>
      <c r="B45" s="181">
        <v>6</v>
      </c>
      <c r="C45" s="182" t="s">
        <v>97</v>
      </c>
      <c r="D45" s="181">
        <v>13</v>
      </c>
      <c r="E45" s="182" t="s">
        <v>98</v>
      </c>
    </row>
    <row r="46" spans="1:5" s="191" customFormat="1" ht="61.5" customHeight="1">
      <c r="A46" s="331"/>
      <c r="B46" s="181">
        <v>7</v>
      </c>
      <c r="C46" s="182" t="s">
        <v>99</v>
      </c>
      <c r="D46" s="181">
        <v>14</v>
      </c>
      <c r="E46" s="182" t="s">
        <v>100</v>
      </c>
    </row>
    <row r="47" spans="1:5" ht="71.25" customHeight="1">
      <c r="A47" s="331"/>
      <c r="B47" s="181">
        <v>8</v>
      </c>
      <c r="C47" s="193" t="s">
        <v>101</v>
      </c>
      <c r="D47" s="181">
        <v>15</v>
      </c>
      <c r="E47" s="182" t="s">
        <v>102</v>
      </c>
    </row>
    <row r="48" spans="1:5" ht="105" customHeight="1">
      <c r="A48" s="331"/>
      <c r="B48" s="181">
        <v>9</v>
      </c>
      <c r="C48" s="182" t="s">
        <v>103</v>
      </c>
      <c r="D48" s="181">
        <v>16</v>
      </c>
      <c r="E48" s="182" t="s">
        <v>104</v>
      </c>
    </row>
    <row r="49" spans="1:5" ht="75.75" customHeight="1">
      <c r="A49" s="331" t="s">
        <v>105</v>
      </c>
      <c r="B49" s="181">
        <v>10</v>
      </c>
      <c r="C49" s="182" t="s">
        <v>106</v>
      </c>
      <c r="D49" s="181">
        <v>17</v>
      </c>
      <c r="E49" s="182" t="s">
        <v>107</v>
      </c>
    </row>
    <row r="50" spans="1:5" ht="62.45" customHeight="1">
      <c r="A50" s="331"/>
      <c r="B50" s="181">
        <v>11</v>
      </c>
      <c r="C50" s="182" t="s">
        <v>108</v>
      </c>
      <c r="D50" s="183">
        <v>18</v>
      </c>
      <c r="E50" s="182" t="s">
        <v>109</v>
      </c>
    </row>
    <row r="51" spans="1:5" ht="42.75">
      <c r="A51" s="331"/>
      <c r="B51" s="181">
        <v>12</v>
      </c>
      <c r="C51" s="182" t="s">
        <v>110</v>
      </c>
      <c r="D51" s="183">
        <v>19</v>
      </c>
      <c r="E51" s="182" t="s">
        <v>111</v>
      </c>
    </row>
    <row r="52" spans="1:5" ht="57">
      <c r="A52" s="331" t="s">
        <v>112</v>
      </c>
      <c r="B52" s="181">
        <v>13</v>
      </c>
      <c r="C52" s="182" t="s">
        <v>113</v>
      </c>
      <c r="D52" s="183">
        <v>20</v>
      </c>
      <c r="E52" s="193" t="s">
        <v>114</v>
      </c>
    </row>
    <row r="53" spans="1:5" ht="28.5">
      <c r="A53" s="331"/>
      <c r="B53" s="181">
        <v>14</v>
      </c>
      <c r="C53" s="182" t="s">
        <v>115</v>
      </c>
      <c r="D53" s="183">
        <v>21</v>
      </c>
      <c r="E53" s="193" t="s">
        <v>116</v>
      </c>
    </row>
    <row r="54" spans="1:5" ht="85.5">
      <c r="A54" s="331"/>
      <c r="B54" s="181">
        <v>15</v>
      </c>
      <c r="C54" s="182" t="s">
        <v>117</v>
      </c>
      <c r="D54" s="183"/>
      <c r="E54" s="193"/>
    </row>
    <row r="55" spans="1:5" ht="28.5">
      <c r="A55" s="331"/>
      <c r="B55" s="181">
        <v>16</v>
      </c>
      <c r="C55" s="182" t="s">
        <v>118</v>
      </c>
      <c r="D55" s="183"/>
      <c r="E55" s="193"/>
    </row>
    <row r="56" spans="1:5" ht="28.5">
      <c r="A56" s="331"/>
      <c r="B56" s="181">
        <v>17</v>
      </c>
      <c r="C56" s="182" t="s">
        <v>119</v>
      </c>
      <c r="D56" s="183"/>
      <c r="E56" s="193"/>
    </row>
    <row r="57" spans="1:5" ht="28.5">
      <c r="A57" s="331"/>
      <c r="B57" s="181">
        <v>18</v>
      </c>
      <c r="C57" s="182" t="s">
        <v>120</v>
      </c>
      <c r="D57" s="183"/>
      <c r="E57" s="193"/>
    </row>
    <row r="58" spans="1:5" ht="28.5">
      <c r="A58" s="331"/>
      <c r="B58" s="181">
        <v>19</v>
      </c>
      <c r="C58" s="182" t="s">
        <v>121</v>
      </c>
      <c r="D58" s="183"/>
      <c r="E58" s="193"/>
    </row>
    <row r="59" spans="1:5" ht="42.75">
      <c r="A59" s="331"/>
      <c r="B59" s="181">
        <v>20</v>
      </c>
      <c r="C59" s="182" t="s">
        <v>122</v>
      </c>
      <c r="D59" s="183"/>
      <c r="E59" s="193"/>
    </row>
    <row r="60" spans="1:5" ht="57">
      <c r="A60" s="331"/>
      <c r="B60" s="181">
        <v>21</v>
      </c>
      <c r="C60" s="182" t="s">
        <v>123</v>
      </c>
      <c r="D60" s="183"/>
      <c r="E60" s="193"/>
    </row>
    <row r="61" spans="1:5" ht="28.5">
      <c r="A61" s="331"/>
      <c r="B61" s="181">
        <v>22</v>
      </c>
      <c r="C61" s="182" t="s">
        <v>124</v>
      </c>
      <c r="D61" s="183"/>
      <c r="E61" s="194"/>
    </row>
    <row r="62" spans="1:5" ht="42.75">
      <c r="A62" s="331" t="s">
        <v>125</v>
      </c>
      <c r="B62" s="181">
        <v>23</v>
      </c>
      <c r="C62" s="182" t="s">
        <v>126</v>
      </c>
      <c r="D62" s="183">
        <v>22</v>
      </c>
      <c r="E62" s="193" t="s">
        <v>127</v>
      </c>
    </row>
    <row r="63" spans="1:5" ht="42.75">
      <c r="A63" s="331"/>
      <c r="B63" s="181">
        <v>24</v>
      </c>
      <c r="C63" s="182" t="s">
        <v>128</v>
      </c>
      <c r="D63" s="183">
        <v>23</v>
      </c>
      <c r="E63" s="182" t="s">
        <v>129</v>
      </c>
    </row>
    <row r="64" spans="1:5" ht="28.5">
      <c r="A64" s="331"/>
      <c r="B64" s="181">
        <v>25</v>
      </c>
      <c r="C64" s="182" t="s">
        <v>130</v>
      </c>
      <c r="D64" s="183"/>
      <c r="E64" s="193"/>
    </row>
    <row r="65" spans="1:10" ht="71.25">
      <c r="A65" s="332" t="s">
        <v>131</v>
      </c>
      <c r="B65" s="181">
        <v>26</v>
      </c>
      <c r="C65" s="182" t="s">
        <v>132</v>
      </c>
      <c r="D65" s="183">
        <v>24</v>
      </c>
      <c r="E65" s="193" t="s">
        <v>133</v>
      </c>
    </row>
    <row r="66" spans="1:10" ht="45" customHeight="1">
      <c r="A66" s="333"/>
      <c r="B66" s="181"/>
      <c r="C66" s="182"/>
      <c r="D66" s="183"/>
      <c r="E66" s="183"/>
    </row>
    <row r="67" spans="1:10" ht="77.25" customHeight="1">
      <c r="A67" s="331" t="s">
        <v>134</v>
      </c>
      <c r="B67" s="181">
        <v>27</v>
      </c>
      <c r="C67" s="182" t="s">
        <v>135</v>
      </c>
      <c r="D67" s="183">
        <v>25</v>
      </c>
      <c r="E67" s="182" t="s">
        <v>136</v>
      </c>
    </row>
    <row r="68" spans="1:10" ht="15.95" customHeight="1">
      <c r="A68" s="331"/>
      <c r="B68" s="181"/>
      <c r="C68" s="182"/>
      <c r="D68" s="183">
        <v>26</v>
      </c>
      <c r="E68" s="182" t="s">
        <v>137</v>
      </c>
    </row>
    <row r="69" spans="1:10" ht="50.25" customHeight="1">
      <c r="A69" s="331" t="s">
        <v>138</v>
      </c>
      <c r="B69" s="181">
        <v>28</v>
      </c>
      <c r="C69" s="193" t="s">
        <v>139</v>
      </c>
      <c r="D69" s="183">
        <v>27</v>
      </c>
      <c r="E69" s="193" t="s">
        <v>140</v>
      </c>
    </row>
    <row r="70" spans="1:10" ht="50.25" customHeight="1">
      <c r="A70" s="331"/>
      <c r="B70" s="181">
        <v>29</v>
      </c>
      <c r="C70" s="193" t="s">
        <v>141</v>
      </c>
      <c r="D70" s="183">
        <v>28</v>
      </c>
      <c r="E70" s="193" t="s">
        <v>142</v>
      </c>
    </row>
    <row r="71" spans="1:10" ht="50.25" customHeight="1">
      <c r="A71" s="331"/>
      <c r="B71" s="181"/>
      <c r="C71" s="184"/>
      <c r="D71" s="183">
        <v>29</v>
      </c>
      <c r="E71" s="193" t="s">
        <v>143</v>
      </c>
    </row>
    <row r="72" spans="1:10" ht="50.25" customHeight="1">
      <c r="A72" s="331"/>
      <c r="B72" s="181"/>
      <c r="C72" s="195"/>
      <c r="D72" s="183">
        <v>30</v>
      </c>
      <c r="E72" s="193" t="s">
        <v>144</v>
      </c>
    </row>
    <row r="73" spans="1:10" ht="50.25" customHeight="1">
      <c r="A73" s="331"/>
      <c r="B73" s="181"/>
      <c r="C73" s="193"/>
      <c r="D73" s="183">
        <v>31</v>
      </c>
      <c r="E73" s="193" t="s">
        <v>145</v>
      </c>
    </row>
    <row r="74" spans="1:10" ht="50.25" customHeight="1">
      <c r="A74" s="331"/>
      <c r="B74" s="181"/>
      <c r="C74" s="193"/>
      <c r="D74" s="183">
        <v>32</v>
      </c>
      <c r="E74" s="193" t="s">
        <v>146</v>
      </c>
    </row>
    <row r="75" spans="1:10" ht="50.25" customHeight="1">
      <c r="A75" s="331"/>
      <c r="B75" s="181"/>
      <c r="C75" s="193"/>
      <c r="D75" s="183">
        <v>33</v>
      </c>
      <c r="E75" s="195" t="s">
        <v>147</v>
      </c>
    </row>
    <row r="76" spans="1:10" ht="39.950000000000003" customHeight="1">
      <c r="A76" s="331"/>
      <c r="B76" s="181"/>
      <c r="C76" s="183"/>
      <c r="D76" s="183">
        <v>34</v>
      </c>
      <c r="E76" s="193" t="s">
        <v>148</v>
      </c>
    </row>
    <row r="77" spans="1:10" ht="39.950000000000003" customHeight="1">
      <c r="A77" s="332" t="s">
        <v>149</v>
      </c>
      <c r="B77" s="181">
        <v>30</v>
      </c>
      <c r="C77" s="182" t="s">
        <v>150</v>
      </c>
      <c r="D77" s="183">
        <v>35</v>
      </c>
      <c r="E77" s="182" t="s">
        <v>151</v>
      </c>
    </row>
    <row r="78" spans="1:10" ht="72" customHeight="1">
      <c r="A78" s="334"/>
      <c r="B78" s="181">
        <v>31</v>
      </c>
      <c r="C78" s="182" t="s">
        <v>152</v>
      </c>
      <c r="D78" s="183">
        <v>36</v>
      </c>
      <c r="E78" s="182" t="s">
        <v>153</v>
      </c>
    </row>
    <row r="79" spans="1:10" ht="72" customHeight="1">
      <c r="A79" s="334"/>
      <c r="B79" s="181">
        <v>32</v>
      </c>
      <c r="C79" s="182" t="s">
        <v>154</v>
      </c>
      <c r="D79" s="196">
        <v>37</v>
      </c>
      <c r="E79" s="182" t="s">
        <v>155</v>
      </c>
    </row>
    <row r="80" spans="1:10" ht="72" customHeight="1">
      <c r="A80" s="334"/>
      <c r="B80" s="181">
        <v>33</v>
      </c>
      <c r="C80" s="182" t="s">
        <v>156</v>
      </c>
      <c r="D80" s="196">
        <v>38</v>
      </c>
      <c r="E80" s="182" t="s">
        <v>157</v>
      </c>
      <c r="J80" s="172" t="s">
        <v>35</v>
      </c>
    </row>
    <row r="81" spans="1:6" ht="77.25" customHeight="1">
      <c r="A81" s="334"/>
      <c r="B81" s="197">
        <v>34</v>
      </c>
      <c r="C81" s="198" t="s">
        <v>158</v>
      </c>
      <c r="D81" s="199">
        <v>39</v>
      </c>
      <c r="E81" s="198" t="s">
        <v>159</v>
      </c>
    </row>
    <row r="82" spans="1:6">
      <c r="B82" s="284"/>
      <c r="C82" s="285"/>
      <c r="D82" s="284"/>
    </row>
    <row r="83" spans="1:6" ht="45.75" customHeight="1">
      <c r="A83" s="286" t="s">
        <v>533</v>
      </c>
      <c r="B83" s="335" t="s">
        <v>534</v>
      </c>
      <c r="C83" s="336"/>
      <c r="D83" s="287" t="s">
        <v>535</v>
      </c>
      <c r="E83" s="288" t="s">
        <v>536</v>
      </c>
      <c r="F83" s="289"/>
    </row>
    <row r="84" spans="1:6" ht="36" customHeight="1">
      <c r="A84" s="290" t="s">
        <v>537</v>
      </c>
      <c r="B84" s="329" t="s">
        <v>538</v>
      </c>
      <c r="C84" s="330"/>
      <c r="D84" s="291" t="s">
        <v>539</v>
      </c>
      <c r="E84" s="292" t="s">
        <v>540</v>
      </c>
      <c r="F84" s="289"/>
    </row>
    <row r="85" spans="1:6" ht="18" customHeight="1">
      <c r="E85" s="293"/>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5"/>
  <sheetViews>
    <sheetView showGridLines="0" zoomScale="90" zoomScaleNormal="90" workbookViewId="0">
      <selection activeCell="C16" sqref="C16"/>
    </sheetView>
  </sheetViews>
  <sheetFormatPr baseColWidth="10" defaultColWidth="10.42578125" defaultRowHeight="114.75" customHeight="1"/>
  <cols>
    <col min="1" max="1" width="60.85546875" style="217" customWidth="1"/>
    <col min="2" max="2" width="15.85546875" style="218" customWidth="1"/>
    <col min="3" max="5" width="15.85546875" style="219" customWidth="1"/>
    <col min="6" max="6" width="40.85546875" style="217" customWidth="1"/>
    <col min="7" max="7" width="2.7109375" style="203" customWidth="1"/>
    <col min="8" max="16384" width="10.42578125" style="203"/>
  </cols>
  <sheetData>
    <row r="1" spans="1:6" ht="88.5" customHeight="1">
      <c r="A1" s="202"/>
      <c r="B1" s="351" t="s">
        <v>160</v>
      </c>
      <c r="C1" s="351"/>
      <c r="D1" s="351"/>
      <c r="E1" s="351"/>
      <c r="F1" s="202"/>
    </row>
    <row r="2" spans="1:6" ht="15">
      <c r="A2" s="350" t="s">
        <v>161</v>
      </c>
      <c r="B2" s="350"/>
      <c r="C2" s="350"/>
      <c r="D2" s="350"/>
      <c r="E2" s="350"/>
      <c r="F2" s="350"/>
    </row>
    <row r="3" spans="1:6" ht="15">
      <c r="A3" s="352" t="s">
        <v>162</v>
      </c>
      <c r="B3" s="353" t="s">
        <v>163</v>
      </c>
      <c r="C3" s="353"/>
      <c r="D3" s="353"/>
      <c r="E3" s="353"/>
      <c r="F3" s="204" t="s">
        <v>164</v>
      </c>
    </row>
    <row r="4" spans="1:6" ht="28.5" customHeight="1">
      <c r="A4" s="352"/>
      <c r="B4" s="205" t="s">
        <v>165</v>
      </c>
      <c r="C4" s="205" t="s">
        <v>166</v>
      </c>
      <c r="D4" s="205" t="s">
        <v>167</v>
      </c>
      <c r="E4" s="205" t="s">
        <v>168</v>
      </c>
      <c r="F4" s="206"/>
    </row>
    <row r="5" spans="1:6" ht="46.5" customHeight="1">
      <c r="A5" s="207" t="s">
        <v>169</v>
      </c>
      <c r="B5" s="208"/>
      <c r="C5" s="209"/>
      <c r="D5" s="209">
        <v>8.9</v>
      </c>
      <c r="E5" s="209">
        <v>13.16</v>
      </c>
      <c r="F5" s="210" t="s">
        <v>170</v>
      </c>
    </row>
    <row r="6" spans="1:6" ht="45">
      <c r="A6" s="211" t="s">
        <v>171</v>
      </c>
      <c r="B6" s="208"/>
      <c r="C6" s="209"/>
      <c r="D6" s="209">
        <v>11</v>
      </c>
      <c r="E6" s="209" t="s">
        <v>172</v>
      </c>
      <c r="F6" s="210" t="s">
        <v>170</v>
      </c>
    </row>
    <row r="7" spans="1:6" ht="30">
      <c r="A7" s="211" t="s">
        <v>173</v>
      </c>
      <c r="B7" s="212"/>
      <c r="C7" s="213"/>
      <c r="D7" s="213">
        <v>1</v>
      </c>
      <c r="E7" s="213" t="s">
        <v>174</v>
      </c>
      <c r="F7" s="210" t="s">
        <v>170</v>
      </c>
    </row>
    <row r="8" spans="1:6" ht="30">
      <c r="A8" s="214" t="s">
        <v>175</v>
      </c>
      <c r="B8" s="212">
        <v>16</v>
      </c>
      <c r="C8" s="213">
        <v>3.4</v>
      </c>
      <c r="D8" s="213" t="s">
        <v>176</v>
      </c>
      <c r="E8" s="213" t="s">
        <v>177</v>
      </c>
      <c r="F8" s="210" t="s">
        <v>170</v>
      </c>
    </row>
    <row r="9" spans="1:6" ht="45">
      <c r="A9" s="214" t="s">
        <v>178</v>
      </c>
      <c r="B9" s="212" t="s">
        <v>179</v>
      </c>
      <c r="C9" s="212">
        <v>7</v>
      </c>
      <c r="D9" s="209" t="s">
        <v>180</v>
      </c>
      <c r="E9" s="209" t="s">
        <v>181</v>
      </c>
      <c r="F9" s="210" t="s">
        <v>170</v>
      </c>
    </row>
    <row r="10" spans="1:6" ht="30">
      <c r="A10" s="211" t="s">
        <v>182</v>
      </c>
      <c r="B10" s="208"/>
      <c r="C10" s="209"/>
      <c r="D10" s="209" t="s">
        <v>183</v>
      </c>
      <c r="E10" s="209">
        <v>28</v>
      </c>
      <c r="F10" s="210" t="s">
        <v>170</v>
      </c>
    </row>
    <row r="11" spans="1:6" ht="30">
      <c r="A11" s="215" t="s">
        <v>184</v>
      </c>
      <c r="B11" s="212"/>
      <c r="C11" s="213"/>
      <c r="D11" s="213" t="s">
        <v>185</v>
      </c>
      <c r="E11" s="213">
        <v>20.21</v>
      </c>
      <c r="F11" s="216" t="s">
        <v>170</v>
      </c>
    </row>
    <row r="12" spans="1:6" ht="45">
      <c r="A12" s="215" t="s">
        <v>186</v>
      </c>
      <c r="B12" s="212"/>
      <c r="C12" s="213"/>
      <c r="D12" s="209" t="s">
        <v>187</v>
      </c>
      <c r="E12" s="213" t="s">
        <v>188</v>
      </c>
      <c r="F12" s="216" t="s">
        <v>170</v>
      </c>
    </row>
    <row r="13" spans="1:6" ht="30">
      <c r="A13" s="215" t="s">
        <v>189</v>
      </c>
      <c r="B13" s="212">
        <v>2.17</v>
      </c>
      <c r="C13" s="213">
        <v>8</v>
      </c>
      <c r="D13" s="213">
        <v>1</v>
      </c>
      <c r="E13" s="213" t="s">
        <v>190</v>
      </c>
      <c r="F13" s="216" t="s">
        <v>191</v>
      </c>
    </row>
    <row r="14" spans="1:6" ht="15"/>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112" zoomScaleNormal="112" workbookViewId="0">
      <selection activeCell="B6" sqref="B6:G7"/>
    </sheetView>
  </sheetViews>
  <sheetFormatPr baseColWidth="10" defaultColWidth="11.42578125" defaultRowHeight="14.25"/>
  <cols>
    <col min="1" max="1" width="2.7109375" style="15" customWidth="1"/>
    <col min="2" max="2" width="24.7109375" style="15" customWidth="1"/>
    <col min="3" max="3" width="11.28515625" style="41" customWidth="1"/>
    <col min="4" max="4" width="19.28515625" style="41"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57" t="s">
        <v>192</v>
      </c>
      <c r="C2" s="358"/>
      <c r="D2" s="358"/>
      <c r="E2" s="358"/>
      <c r="F2" s="358"/>
      <c r="G2" s="359"/>
    </row>
    <row r="3" spans="2:9" ht="15">
      <c r="B3" s="360" t="s">
        <v>193</v>
      </c>
      <c r="C3" s="361"/>
      <c r="D3" s="362"/>
      <c r="E3" s="362"/>
      <c r="F3" s="362"/>
      <c r="G3" s="363"/>
    </row>
    <row r="4" spans="2:9" ht="88.5" customHeight="1">
      <c r="B4" s="364" t="s">
        <v>194</v>
      </c>
      <c r="C4" s="365"/>
      <c r="D4" s="365"/>
      <c r="E4" s="365"/>
      <c r="F4" s="365"/>
      <c r="G4" s="366"/>
    </row>
    <row r="5" spans="2:9" ht="15">
      <c r="B5" s="113"/>
      <c r="C5" s="121"/>
      <c r="D5" s="122"/>
      <c r="E5" s="123"/>
      <c r="F5" s="123"/>
      <c r="G5" s="123"/>
    </row>
    <row r="6" spans="2:9" ht="16.5" customHeight="1">
      <c r="B6" s="367" t="s">
        <v>195</v>
      </c>
      <c r="C6" s="368"/>
      <c r="D6" s="368"/>
      <c r="E6" s="368"/>
      <c r="F6" s="368"/>
      <c r="G6" s="369"/>
    </row>
    <row r="7" spans="2:9" ht="76.5" customHeight="1">
      <c r="B7" s="367"/>
      <c r="C7" s="368"/>
      <c r="D7" s="368"/>
      <c r="E7" s="368"/>
      <c r="F7" s="368"/>
      <c r="G7" s="369"/>
    </row>
    <row r="8" spans="2:9" ht="15" thickBot="1">
      <c r="B8" s="124"/>
      <c r="C8" s="125"/>
      <c r="D8" s="125"/>
      <c r="E8" s="126"/>
      <c r="F8" s="127"/>
      <c r="G8" s="127"/>
    </row>
    <row r="9" spans="2:9">
      <c r="B9" s="128"/>
      <c r="C9" s="129" t="s">
        <v>196</v>
      </c>
      <c r="D9" s="370" t="s">
        <v>197</v>
      </c>
      <c r="E9" s="371"/>
      <c r="F9" s="372" t="s">
        <v>198</v>
      </c>
      <c r="G9" s="373"/>
    </row>
    <row r="10" spans="2:9" ht="15" customHeight="1">
      <c r="B10" s="130"/>
      <c r="C10" s="115">
        <v>5</v>
      </c>
      <c r="D10" s="374" t="s">
        <v>199</v>
      </c>
      <c r="E10" s="375"/>
      <c r="F10" s="376" t="s">
        <v>200</v>
      </c>
      <c r="G10" s="377"/>
      <c r="H10" s="355"/>
      <c r="I10" s="355"/>
    </row>
    <row r="11" spans="2:9">
      <c r="B11" s="130"/>
      <c r="C11" s="115">
        <v>5</v>
      </c>
      <c r="D11" s="374" t="s">
        <v>201</v>
      </c>
      <c r="E11" s="375"/>
      <c r="F11" s="376" t="s">
        <v>202</v>
      </c>
      <c r="G11" s="377"/>
      <c r="H11" s="355"/>
      <c r="I11" s="355"/>
    </row>
    <row r="12" spans="2:9">
      <c r="B12" s="130"/>
      <c r="C12" s="115">
        <v>5</v>
      </c>
      <c r="D12" s="374" t="s">
        <v>203</v>
      </c>
      <c r="E12" s="375"/>
      <c r="F12" s="376" t="s">
        <v>204</v>
      </c>
      <c r="G12" s="377"/>
      <c r="H12" s="355"/>
      <c r="I12" s="355"/>
    </row>
    <row r="13" spans="2:9" ht="27.75" customHeight="1">
      <c r="B13" s="130"/>
      <c r="C13" s="115">
        <v>5</v>
      </c>
      <c r="D13" s="374" t="s">
        <v>205</v>
      </c>
      <c r="E13" s="375"/>
      <c r="F13" s="376" t="s">
        <v>206</v>
      </c>
      <c r="G13" s="377"/>
      <c r="H13" s="355"/>
      <c r="I13" s="355"/>
    </row>
    <row r="14" spans="2:9">
      <c r="B14" s="130"/>
      <c r="C14" s="115">
        <v>5</v>
      </c>
      <c r="D14" s="374" t="s">
        <v>207</v>
      </c>
      <c r="E14" s="375"/>
      <c r="F14" s="376" t="s">
        <v>208</v>
      </c>
      <c r="G14" s="377"/>
      <c r="H14" s="355"/>
      <c r="I14" s="355"/>
    </row>
    <row r="15" spans="2:9" ht="41.25" customHeight="1">
      <c r="B15" s="130"/>
      <c r="C15" s="115">
        <v>5</v>
      </c>
      <c r="D15" s="374" t="s">
        <v>209</v>
      </c>
      <c r="E15" s="375"/>
      <c r="F15" s="376" t="s">
        <v>210</v>
      </c>
      <c r="G15" s="377"/>
      <c r="H15" s="355"/>
      <c r="I15" s="355"/>
    </row>
    <row r="16" spans="2:9" ht="41.25" customHeight="1">
      <c r="B16" s="130"/>
      <c r="C16" s="115">
        <v>5</v>
      </c>
      <c r="D16" s="378" t="s">
        <v>211</v>
      </c>
      <c r="E16" s="379"/>
      <c r="F16" s="376" t="s">
        <v>212</v>
      </c>
      <c r="G16" s="377"/>
      <c r="H16" s="355"/>
      <c r="I16" s="355"/>
    </row>
    <row r="17" spans="2:9" ht="51.75" customHeight="1">
      <c r="B17" s="130"/>
      <c r="C17" s="115">
        <v>5</v>
      </c>
      <c r="D17" s="379" t="s">
        <v>213</v>
      </c>
      <c r="E17" s="380"/>
      <c r="F17" s="376" t="s">
        <v>214</v>
      </c>
      <c r="G17" s="377"/>
      <c r="H17" s="355"/>
      <c r="I17" s="355"/>
    </row>
    <row r="18" spans="2:9" ht="51.75" customHeight="1">
      <c r="B18" s="130"/>
      <c r="C18" s="115">
        <v>5</v>
      </c>
      <c r="D18" s="378" t="s">
        <v>215</v>
      </c>
      <c r="E18" s="379"/>
      <c r="F18" s="376" t="s">
        <v>216</v>
      </c>
      <c r="G18" s="377"/>
      <c r="H18" s="355"/>
      <c r="I18" s="355"/>
    </row>
    <row r="19" spans="2:9" ht="51.75" customHeight="1">
      <c r="B19" s="130"/>
      <c r="C19" s="115">
        <v>5</v>
      </c>
      <c r="D19" s="118" t="s">
        <v>217</v>
      </c>
      <c r="E19" s="119"/>
      <c r="F19" s="376" t="s">
        <v>218</v>
      </c>
      <c r="G19" s="377"/>
      <c r="H19" s="355"/>
      <c r="I19" s="355"/>
    </row>
    <row r="20" spans="2:9" ht="51.75" customHeight="1">
      <c r="B20" s="130"/>
      <c r="C20" s="115">
        <v>5</v>
      </c>
      <c r="D20" s="118" t="s">
        <v>219</v>
      </c>
      <c r="E20" s="119"/>
      <c r="F20" s="376" t="s">
        <v>220</v>
      </c>
      <c r="G20" s="377"/>
      <c r="H20" s="355"/>
      <c r="I20" s="355"/>
    </row>
    <row r="21" spans="2:9" ht="66.75" customHeight="1">
      <c r="B21" s="130"/>
      <c r="C21" s="115">
        <v>5</v>
      </c>
      <c r="D21" s="378" t="s">
        <v>221</v>
      </c>
      <c r="E21" s="379"/>
      <c r="F21" s="376" t="s">
        <v>222</v>
      </c>
      <c r="G21" s="377"/>
      <c r="H21" s="355"/>
      <c r="I21" s="355"/>
    </row>
    <row r="22" spans="2:9" ht="36" customHeight="1">
      <c r="B22" s="130"/>
      <c r="C22" s="115">
        <v>5</v>
      </c>
      <c r="D22" s="381" t="s">
        <v>223</v>
      </c>
      <c r="E22" s="382"/>
      <c r="F22" s="376" t="s">
        <v>224</v>
      </c>
      <c r="G22" s="377"/>
      <c r="H22" s="356"/>
      <c r="I22" s="356"/>
    </row>
    <row r="23" spans="2:9" ht="26.25" customHeight="1">
      <c r="B23" s="130"/>
      <c r="C23" s="115">
        <v>5</v>
      </c>
      <c r="D23" s="383" t="s">
        <v>225</v>
      </c>
      <c r="E23" s="383"/>
      <c r="F23" s="384" t="s">
        <v>226</v>
      </c>
      <c r="G23" s="377"/>
      <c r="H23" s="355"/>
      <c r="I23" s="355"/>
    </row>
    <row r="24" spans="2:9" ht="26.25" customHeight="1">
      <c r="B24" s="130"/>
      <c r="C24" s="115">
        <v>5</v>
      </c>
      <c r="D24" s="383" t="s">
        <v>227</v>
      </c>
      <c r="E24" s="383"/>
      <c r="F24" s="384" t="s">
        <v>228</v>
      </c>
      <c r="G24" s="377"/>
      <c r="H24" s="355"/>
      <c r="I24" s="355"/>
    </row>
    <row r="25" spans="2:9" ht="26.25" customHeight="1">
      <c r="B25" s="130"/>
      <c r="C25" s="115">
        <v>5</v>
      </c>
      <c r="D25" s="385" t="s">
        <v>229</v>
      </c>
      <c r="E25" s="386"/>
      <c r="F25" s="384" t="s">
        <v>230</v>
      </c>
      <c r="G25" s="377"/>
      <c r="H25" s="355"/>
      <c r="I25" s="355"/>
    </row>
    <row r="26" spans="2:9" ht="27" customHeight="1">
      <c r="B26" s="131"/>
      <c r="C26" s="387" t="s">
        <v>231</v>
      </c>
      <c r="D26" s="388"/>
      <c r="E26" s="388"/>
      <c r="F26" s="388"/>
      <c r="G26" s="389"/>
    </row>
    <row r="27" spans="2:9" ht="27" customHeight="1">
      <c r="B27" s="390" t="s">
        <v>232</v>
      </c>
      <c r="C27" s="391"/>
      <c r="D27" s="391"/>
      <c r="E27" s="391"/>
      <c r="F27" s="391"/>
      <c r="G27" s="392"/>
    </row>
    <row r="28" spans="2:9" ht="10.5" customHeight="1">
      <c r="B28" s="132"/>
      <c r="D28" s="133"/>
      <c r="E28" s="134"/>
      <c r="F28" s="135"/>
      <c r="G28" s="135"/>
    </row>
    <row r="29" spans="2:9">
      <c r="B29" s="132"/>
      <c r="C29" s="136"/>
      <c r="D29" s="393" t="s">
        <v>197</v>
      </c>
      <c r="E29" s="393"/>
      <c r="F29" s="394" t="s">
        <v>198</v>
      </c>
      <c r="G29" s="395"/>
    </row>
    <row r="30" spans="2:9">
      <c r="B30" s="132"/>
      <c r="D30" s="396" t="s">
        <v>199</v>
      </c>
      <c r="E30" s="396"/>
      <c r="F30" s="397" t="s">
        <v>233</v>
      </c>
      <c r="G30" s="398"/>
      <c r="H30" s="355"/>
      <c r="I30" s="355"/>
    </row>
    <row r="31" spans="2:9">
      <c r="B31" s="132"/>
      <c r="D31" s="396" t="s">
        <v>201</v>
      </c>
      <c r="E31" s="396"/>
      <c r="F31" s="397" t="s">
        <v>234</v>
      </c>
      <c r="G31" s="398"/>
      <c r="H31" s="355"/>
      <c r="I31" s="355"/>
    </row>
    <row r="32" spans="2:9">
      <c r="B32" s="132"/>
      <c r="D32" s="396" t="s">
        <v>203</v>
      </c>
      <c r="E32" s="396"/>
      <c r="F32" s="397" t="s">
        <v>235</v>
      </c>
      <c r="G32" s="398"/>
      <c r="H32" s="355"/>
      <c r="I32" s="355"/>
    </row>
    <row r="33" spans="2:9">
      <c r="B33" s="132"/>
      <c r="D33" s="396" t="s">
        <v>205</v>
      </c>
      <c r="E33" s="396"/>
      <c r="F33" s="397" t="s">
        <v>236</v>
      </c>
      <c r="G33" s="398"/>
      <c r="H33" s="355"/>
      <c r="I33" s="355"/>
    </row>
    <row r="34" spans="2:9">
      <c r="B34" s="132"/>
      <c r="D34" s="396" t="s">
        <v>207</v>
      </c>
      <c r="E34" s="396"/>
      <c r="F34" s="397" t="s">
        <v>237</v>
      </c>
      <c r="G34" s="398"/>
      <c r="H34" s="355"/>
      <c r="I34" s="355"/>
    </row>
    <row r="35" spans="2:9" ht="40.9" customHeight="1">
      <c r="B35" s="132"/>
      <c r="D35" s="396" t="s">
        <v>238</v>
      </c>
      <c r="E35" s="396"/>
      <c r="F35" s="397" t="s">
        <v>239</v>
      </c>
      <c r="G35" s="398"/>
      <c r="H35" s="355"/>
      <c r="I35" s="355"/>
    </row>
    <row r="36" spans="2:9" ht="42" customHeight="1">
      <c r="B36" s="114"/>
      <c r="C36" s="137"/>
      <c r="D36" s="396" t="s">
        <v>240</v>
      </c>
      <c r="E36" s="396"/>
      <c r="F36" s="397" t="s">
        <v>241</v>
      </c>
      <c r="G36" s="398"/>
      <c r="H36" s="354"/>
      <c r="I36" s="354"/>
    </row>
    <row r="37" spans="2:9" ht="30.75" customHeight="1">
      <c r="B37" s="114"/>
      <c r="C37" s="137"/>
      <c r="D37" s="396" t="s">
        <v>242</v>
      </c>
      <c r="E37" s="396"/>
      <c r="F37" s="399" t="s">
        <v>243</v>
      </c>
      <c r="G37" s="400"/>
      <c r="H37" s="354"/>
      <c r="I37" s="354"/>
    </row>
    <row r="38" spans="2:9" ht="33" customHeight="1">
      <c r="B38" s="114"/>
      <c r="C38" s="137"/>
      <c r="D38" s="396" t="s">
        <v>244</v>
      </c>
      <c r="E38" s="396"/>
      <c r="F38" s="399" t="s">
        <v>243</v>
      </c>
      <c r="G38" s="400"/>
      <c r="H38" s="354"/>
      <c r="I38" s="354"/>
    </row>
    <row r="39" spans="2:9" ht="30" customHeight="1">
      <c r="B39" s="114"/>
      <c r="C39" s="137"/>
      <c r="D39" s="396" t="s">
        <v>245</v>
      </c>
      <c r="E39" s="396"/>
      <c r="F39" s="399" t="s">
        <v>243</v>
      </c>
      <c r="G39" s="400"/>
      <c r="H39" s="354"/>
      <c r="I39" s="354"/>
    </row>
    <row r="40" spans="2:9" ht="30" customHeight="1">
      <c r="B40" s="114"/>
      <c r="C40" s="137"/>
      <c r="D40" s="396" t="s">
        <v>246</v>
      </c>
      <c r="E40" s="396"/>
      <c r="F40" s="399" t="s">
        <v>243</v>
      </c>
      <c r="G40" s="400"/>
      <c r="H40" s="354"/>
      <c r="I40" s="354"/>
    </row>
    <row r="41" spans="2:9" ht="30" customHeight="1">
      <c r="B41" s="114"/>
      <c r="C41" s="137"/>
      <c r="D41" s="401" t="s">
        <v>247</v>
      </c>
      <c r="E41" s="402"/>
      <c r="F41" s="397" t="s">
        <v>248</v>
      </c>
      <c r="G41" s="398"/>
      <c r="H41" s="354"/>
      <c r="I41" s="354"/>
    </row>
    <row r="42" spans="2:9" ht="35.25" customHeight="1">
      <c r="B42" s="114"/>
      <c r="C42" s="137"/>
      <c r="D42" s="396" t="s">
        <v>249</v>
      </c>
      <c r="E42" s="396"/>
      <c r="F42" s="397" t="s">
        <v>250</v>
      </c>
      <c r="G42" s="398"/>
      <c r="H42" s="354"/>
      <c r="I42" s="354"/>
    </row>
    <row r="43" spans="2:9" ht="31.5" customHeight="1">
      <c r="B43" s="114"/>
      <c r="C43" s="137"/>
      <c r="D43" s="396" t="s">
        <v>242</v>
      </c>
      <c r="E43" s="396"/>
      <c r="F43" s="399" t="s">
        <v>243</v>
      </c>
      <c r="G43" s="400"/>
      <c r="H43" s="354"/>
      <c r="I43" s="354"/>
    </row>
    <row r="44" spans="2:9" ht="35.25" customHeight="1">
      <c r="B44" s="114"/>
      <c r="C44" s="137"/>
      <c r="D44" s="396" t="s">
        <v>251</v>
      </c>
      <c r="E44" s="396"/>
      <c r="F44" s="399" t="s">
        <v>243</v>
      </c>
      <c r="G44" s="400"/>
      <c r="H44" s="354"/>
      <c r="I44" s="354"/>
    </row>
    <row r="45" spans="2:9" ht="57" customHeight="1">
      <c r="B45" s="114"/>
      <c r="C45" s="137"/>
      <c r="D45" s="396" t="s">
        <v>246</v>
      </c>
      <c r="E45" s="396"/>
      <c r="F45" s="399" t="s">
        <v>243</v>
      </c>
      <c r="G45" s="400"/>
      <c r="H45" s="354"/>
      <c r="I45" s="354"/>
    </row>
    <row r="46" spans="2:9" ht="32.25" customHeight="1">
      <c r="B46" s="114"/>
      <c r="C46" s="137"/>
      <c r="D46" s="396" t="s">
        <v>244</v>
      </c>
      <c r="E46" s="396"/>
      <c r="F46" s="399" t="s">
        <v>243</v>
      </c>
      <c r="G46" s="400"/>
      <c r="H46" s="354"/>
      <c r="I46" s="354"/>
    </row>
    <row r="47" spans="2:9" ht="32.25" customHeight="1">
      <c r="B47" s="114"/>
      <c r="C47" s="137"/>
      <c r="D47" s="401" t="s">
        <v>252</v>
      </c>
      <c r="E47" s="402"/>
      <c r="F47" s="403" t="s">
        <v>253</v>
      </c>
      <c r="G47" s="404"/>
      <c r="H47" s="354"/>
      <c r="I47" s="354"/>
    </row>
    <row r="48" spans="2:9" ht="32.25" customHeight="1">
      <c r="B48" s="114"/>
      <c r="C48" s="137"/>
      <c r="D48" s="396" t="s">
        <v>254</v>
      </c>
      <c r="E48" s="396"/>
      <c r="F48" s="397" t="s">
        <v>255</v>
      </c>
      <c r="G48" s="398"/>
      <c r="H48" s="354"/>
      <c r="I48" s="354"/>
    </row>
    <row r="49" spans="2:9" ht="32.25" customHeight="1">
      <c r="B49" s="114"/>
      <c r="C49" s="137"/>
      <c r="D49" s="396" t="s">
        <v>256</v>
      </c>
      <c r="E49" s="396"/>
      <c r="F49" s="397" t="s">
        <v>257</v>
      </c>
      <c r="G49" s="398"/>
      <c r="H49" s="354"/>
      <c r="I49" s="354"/>
    </row>
    <row r="50" spans="2:9" ht="32.25" customHeight="1">
      <c r="B50" s="114"/>
      <c r="C50" s="137"/>
      <c r="D50" s="396" t="s">
        <v>258</v>
      </c>
      <c r="E50" s="396"/>
      <c r="F50" s="397" t="s">
        <v>259</v>
      </c>
      <c r="G50" s="398"/>
      <c r="H50" s="354"/>
      <c r="I50" s="354"/>
    </row>
    <row r="51" spans="2:9" ht="32.25" customHeight="1">
      <c r="B51" s="114"/>
      <c r="C51" s="137"/>
      <c r="D51" s="133"/>
      <c r="E51" s="133"/>
      <c r="F51" s="135"/>
      <c r="G51" s="135"/>
      <c r="H51" s="354"/>
      <c r="I51" s="354"/>
    </row>
    <row r="52" spans="2:9" ht="32.25" customHeight="1">
      <c r="B52" s="114"/>
      <c r="C52" s="137"/>
      <c r="D52" s="133"/>
      <c r="E52" s="133"/>
      <c r="F52" s="135"/>
      <c r="G52" s="135"/>
    </row>
    <row r="53" spans="2:9" ht="32.25" customHeight="1">
      <c r="B53" s="114"/>
      <c r="C53" s="137"/>
      <c r="D53" s="133"/>
      <c r="E53" s="133"/>
      <c r="F53" s="135"/>
      <c r="G53" s="135"/>
    </row>
    <row r="54" spans="2:9" ht="21.75" customHeight="1">
      <c r="B54" s="405" t="s">
        <v>260</v>
      </c>
      <c r="C54" s="406"/>
      <c r="D54" s="406"/>
      <c r="E54" s="406"/>
      <c r="F54" s="406"/>
      <c r="G54" s="407"/>
    </row>
    <row r="55" spans="2:9" ht="21.75" customHeight="1">
      <c r="B55" s="405" t="s">
        <v>261</v>
      </c>
      <c r="C55" s="406"/>
      <c r="D55" s="406"/>
      <c r="E55" s="406"/>
      <c r="F55" s="406"/>
      <c r="G55" s="407"/>
    </row>
    <row r="56" spans="2:9" ht="20.25" customHeight="1">
      <c r="B56" s="405" t="s">
        <v>262</v>
      </c>
      <c r="C56" s="406"/>
      <c r="D56" s="406"/>
      <c r="E56" s="406"/>
      <c r="F56" s="406"/>
      <c r="G56" s="407"/>
    </row>
    <row r="57" spans="2:9" ht="20.25" customHeight="1">
      <c r="B57" s="405" t="s">
        <v>263</v>
      </c>
      <c r="C57" s="406"/>
      <c r="D57" s="406"/>
      <c r="E57" s="406"/>
      <c r="F57" s="406"/>
      <c r="G57" s="407"/>
    </row>
    <row r="58" spans="2:9" ht="18" customHeight="1" thickBot="1">
      <c r="B58" s="408" t="s">
        <v>264</v>
      </c>
      <c r="C58" s="409"/>
      <c r="D58" s="409"/>
      <c r="E58" s="409"/>
      <c r="F58" s="409"/>
      <c r="G58" s="410"/>
    </row>
    <row r="59" spans="2:9">
      <c r="B59" s="138"/>
      <c r="C59" s="139"/>
      <c r="D59" s="138"/>
      <c r="E59" s="138"/>
      <c r="F59" s="138"/>
      <c r="G59" s="138"/>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G99"/>
  <sheetViews>
    <sheetView showGridLines="0" zoomScale="86" zoomScaleNormal="86" zoomScalePageLayoutView="50" workbookViewId="0">
      <pane xSplit="3" ySplit="9" topLeftCell="D10" activePane="bottomRight" state="frozen"/>
      <selection pane="topRight" activeCell="D1" sqref="D1"/>
      <selection pane="bottomLeft" activeCell="A10" sqref="A10"/>
      <selection pane="bottomRight" activeCell="E10" sqref="E10:E19"/>
    </sheetView>
  </sheetViews>
  <sheetFormatPr baseColWidth="10" defaultColWidth="11.42578125" defaultRowHeight="12.75"/>
  <cols>
    <col min="1" max="1" width="5" style="168" bestFit="1" customWidth="1"/>
    <col min="2" max="2" width="36.7109375" style="168" customWidth="1"/>
    <col min="3" max="3" width="35.7109375" style="168" customWidth="1"/>
    <col min="4" max="4" width="52.5703125" style="169" customWidth="1"/>
    <col min="5" max="5" width="27.42578125" style="263" customWidth="1"/>
    <col min="6" max="6" width="22" style="263" customWidth="1"/>
    <col min="7" max="7" width="17.28515625" style="263" bestFit="1" customWidth="1"/>
    <col min="8" max="8" width="26.28515625" style="168" customWidth="1"/>
    <col min="9" max="9" width="37.28515625" style="168" customWidth="1"/>
    <col min="10" max="10" width="33.28515625" style="168" customWidth="1"/>
    <col min="11" max="11" width="25.5703125" style="168" customWidth="1"/>
    <col min="12" max="12" width="8.5703125" style="168" hidden="1" customWidth="1"/>
    <col min="13" max="13" width="25.5703125" style="168" customWidth="1"/>
    <col min="14" max="14" width="38.140625" style="168" customWidth="1"/>
    <col min="15" max="15" width="16.42578125" style="168" hidden="1" customWidth="1"/>
    <col min="16" max="257" width="11.42578125" style="155"/>
    <col min="258" max="16384" width="11.42578125" style="156"/>
  </cols>
  <sheetData>
    <row r="1" spans="1:257" ht="12.75" customHeight="1">
      <c r="A1" s="428"/>
      <c r="B1" s="429"/>
      <c r="C1" s="429"/>
      <c r="D1" s="458" t="s">
        <v>521</v>
      </c>
      <c r="E1" s="458"/>
      <c r="F1" s="458"/>
      <c r="G1" s="458"/>
      <c r="H1" s="458"/>
      <c r="I1" s="458"/>
      <c r="J1" s="458"/>
      <c r="K1" s="458"/>
      <c r="L1" s="458"/>
      <c r="M1" s="458"/>
      <c r="N1" s="450"/>
      <c r="O1" s="450"/>
    </row>
    <row r="2" spans="1:257" ht="44.25" customHeight="1">
      <c r="A2" s="430"/>
      <c r="B2" s="431"/>
      <c r="C2" s="431"/>
      <c r="D2" s="458"/>
      <c r="E2" s="458"/>
      <c r="F2" s="458"/>
      <c r="G2" s="458"/>
      <c r="H2" s="458"/>
      <c r="I2" s="458"/>
      <c r="J2" s="458"/>
      <c r="K2" s="458"/>
      <c r="L2" s="458"/>
      <c r="M2" s="458"/>
      <c r="N2" s="451"/>
      <c r="O2" s="451"/>
    </row>
    <row r="3" spans="1:257" ht="15" customHeight="1">
      <c r="A3" s="159"/>
      <c r="B3" s="160"/>
      <c r="C3" s="160"/>
      <c r="D3" s="459"/>
      <c r="E3" s="459"/>
      <c r="F3" s="459"/>
      <c r="G3" s="459"/>
      <c r="H3" s="459"/>
      <c r="I3" s="459"/>
      <c r="J3" s="459"/>
      <c r="K3" s="459"/>
      <c r="L3" s="459"/>
      <c r="M3" s="459"/>
      <c r="N3" s="452"/>
      <c r="O3" s="452"/>
    </row>
    <row r="4" spans="1:257" ht="15.75">
      <c r="A4" s="432" t="s">
        <v>265</v>
      </c>
      <c r="B4" s="432"/>
      <c r="C4" s="432"/>
      <c r="D4" s="444" t="s">
        <v>266</v>
      </c>
      <c r="E4" s="445"/>
      <c r="F4" s="445"/>
      <c r="G4" s="445"/>
      <c r="H4" s="445"/>
      <c r="I4" s="445"/>
      <c r="J4" s="445"/>
      <c r="K4" s="445"/>
      <c r="L4" s="445"/>
      <c r="M4" s="445"/>
      <c r="N4" s="446"/>
      <c r="O4" s="161"/>
    </row>
    <row r="5" spans="1:257" s="261" customFormat="1" ht="15.75" customHeight="1">
      <c r="A5" s="439" t="s">
        <v>267</v>
      </c>
      <c r="B5" s="439"/>
      <c r="C5" s="439"/>
      <c r="D5" s="440" t="s">
        <v>34</v>
      </c>
      <c r="E5" s="441"/>
      <c r="F5" s="441"/>
      <c r="G5" s="441"/>
      <c r="H5" s="441"/>
      <c r="I5" s="441"/>
      <c r="J5" s="441"/>
      <c r="K5" s="441"/>
      <c r="L5" s="441"/>
      <c r="M5" s="441"/>
      <c r="N5" s="442"/>
      <c r="O5" s="259"/>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c r="IO5" s="260"/>
      <c r="IP5" s="260"/>
      <c r="IQ5" s="260"/>
      <c r="IR5" s="260"/>
      <c r="IS5" s="260"/>
      <c r="IT5" s="260"/>
      <c r="IU5" s="260"/>
      <c r="IV5" s="260"/>
      <c r="IW5" s="260"/>
    </row>
    <row r="6" spans="1:257" s="261" customFormat="1" ht="24" customHeight="1">
      <c r="A6" s="439" t="s">
        <v>268</v>
      </c>
      <c r="B6" s="439"/>
      <c r="C6" s="439"/>
      <c r="D6" s="440" t="s">
        <v>269</v>
      </c>
      <c r="E6" s="441"/>
      <c r="F6" s="441"/>
      <c r="G6" s="441"/>
      <c r="H6" s="441"/>
      <c r="I6" s="441"/>
      <c r="J6" s="441"/>
      <c r="K6" s="441"/>
      <c r="L6" s="441"/>
      <c r="M6" s="441"/>
      <c r="N6" s="442"/>
      <c r="O6" s="262"/>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c r="IK6" s="260"/>
      <c r="IL6" s="260"/>
      <c r="IM6" s="260"/>
      <c r="IN6" s="260"/>
      <c r="IO6" s="260"/>
      <c r="IP6" s="260"/>
      <c r="IQ6" s="260"/>
      <c r="IR6" s="260"/>
      <c r="IS6" s="260"/>
      <c r="IT6" s="260"/>
      <c r="IU6" s="260"/>
      <c r="IV6" s="260"/>
      <c r="IW6" s="260"/>
    </row>
    <row r="7" spans="1:257" ht="15.75" customHeight="1" thickBot="1">
      <c r="A7" s="162" t="s">
        <v>270</v>
      </c>
      <c r="B7" s="158"/>
      <c r="C7" s="158"/>
      <c r="D7" s="436" t="s">
        <v>271</v>
      </c>
      <c r="E7" s="447" t="s">
        <v>272</v>
      </c>
      <c r="F7" s="448"/>
      <c r="G7" s="448"/>
      <c r="H7" s="449"/>
      <c r="I7" s="455" t="s">
        <v>273</v>
      </c>
      <c r="J7" s="456"/>
      <c r="K7" s="456"/>
      <c r="L7" s="456"/>
      <c r="M7" s="457"/>
      <c r="N7" s="453" t="s">
        <v>274</v>
      </c>
      <c r="O7" s="454"/>
    </row>
    <row r="8" spans="1:257" ht="17.25" customHeight="1" thickTop="1">
      <c r="A8" s="433" t="s">
        <v>275</v>
      </c>
      <c r="B8" s="435" t="s">
        <v>276</v>
      </c>
      <c r="C8" s="163" t="s">
        <v>277</v>
      </c>
      <c r="D8" s="436"/>
      <c r="E8" s="437" t="s">
        <v>213</v>
      </c>
      <c r="F8" s="437" t="s">
        <v>278</v>
      </c>
      <c r="G8" s="437" t="s">
        <v>279</v>
      </c>
      <c r="H8" s="437" t="s">
        <v>219</v>
      </c>
      <c r="I8" s="443" t="s">
        <v>280</v>
      </c>
      <c r="J8" s="164" t="s">
        <v>281</v>
      </c>
      <c r="K8" s="443" t="s">
        <v>273</v>
      </c>
      <c r="L8" s="443" t="s">
        <v>282</v>
      </c>
      <c r="M8" s="443" t="s">
        <v>283</v>
      </c>
      <c r="N8" s="465" t="s">
        <v>284</v>
      </c>
      <c r="O8" s="465" t="s">
        <v>285</v>
      </c>
    </row>
    <row r="9" spans="1:257" s="167" customFormat="1" ht="51" customHeight="1" thickBot="1">
      <c r="A9" s="434"/>
      <c r="B9" s="436"/>
      <c r="C9" s="165" t="s">
        <v>286</v>
      </c>
      <c r="D9" s="436"/>
      <c r="E9" s="438"/>
      <c r="F9" s="438"/>
      <c r="G9" s="438"/>
      <c r="H9" s="438"/>
      <c r="I9" s="438"/>
      <c r="J9" s="166" t="s">
        <v>287</v>
      </c>
      <c r="K9" s="438" t="s">
        <v>288</v>
      </c>
      <c r="L9" s="438"/>
      <c r="M9" s="438" t="s">
        <v>288</v>
      </c>
      <c r="N9" s="467"/>
      <c r="O9" s="466"/>
      <c r="P9" s="155"/>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row>
    <row r="10" spans="1:257" s="258" customFormat="1" ht="51" customHeight="1">
      <c r="A10" s="468">
        <v>1</v>
      </c>
      <c r="B10" s="423" t="s">
        <v>289</v>
      </c>
      <c r="C10" s="423" t="s">
        <v>290</v>
      </c>
      <c r="D10" s="226" t="s">
        <v>291</v>
      </c>
      <c r="E10" s="460">
        <v>15</v>
      </c>
      <c r="F10" s="460">
        <v>1</v>
      </c>
      <c r="G10" s="461">
        <f>+F10/E10</f>
        <v>6.6666666666666666E-2</v>
      </c>
      <c r="H10" s="42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247" t="s">
        <v>292</v>
      </c>
      <c r="J10" s="241" t="s">
        <v>293</v>
      </c>
      <c r="K10" s="247" t="str">
        <f>IFERROR(CONCATENATE(INDEX('8- Políticas de Administración '!$B$16:$F$53,MATCH('5- Identificación de Riesgos'!J10,'8- Políticas de Administración '!$C$16:$C$54,0),1)," - ",L10),"")</f>
        <v>Menor - 2</v>
      </c>
      <c r="L10" s="242">
        <f>IFERROR(VLOOKUP(INDEX('8- Políticas de Administración '!$B$16:$F$63,MATCH('5- Identificación de Riesgos'!J10,'8- Políticas de Administración '!$C$16:$C$64,0),1),'8- Políticas de Administración '!$B$16:$F$64,5,FALSE),"")</f>
        <v>2</v>
      </c>
      <c r="M10" s="423" t="str">
        <f>IFERROR(CONCATENATE(INDEX('8- Políticas de Administración '!$B$16:$F$53,MATCH(ROUND(AVERAGE(L10:L19),0),'8- Políticas de Administración '!$F$16:$F$53,0),1)," - ",ROUND(AVERAGE(L10:L19),0)),"")</f>
        <v>Menor - 2</v>
      </c>
      <c r="N10" s="422" t="str">
        <f>IFERROR(CONCATENATE(VLOOKUP((LEFT(H10,LEN(H10)-4)&amp;LEFT(M10,LEN(M10)-4)),'9- Matriz de Calor '!$D$18:$E$42,2,0)," - ",RIGHT(H10,1)*RIGHT(M10,1)),"")</f>
        <v>Moderado - 4</v>
      </c>
      <c r="O10" s="420">
        <f>RIGHT(H10,1)*RIGHT(M10,1)</f>
        <v>4</v>
      </c>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row>
    <row r="11" spans="1:257" s="258" customFormat="1" ht="30">
      <c r="A11" s="469"/>
      <c r="B11" s="411"/>
      <c r="C11" s="411"/>
      <c r="D11" s="227" t="s">
        <v>294</v>
      </c>
      <c r="E11" s="424"/>
      <c r="F11" s="424"/>
      <c r="G11" s="425"/>
      <c r="H11" s="411"/>
      <c r="I11" s="249" t="s">
        <v>295</v>
      </c>
      <c r="J11" s="243" t="s">
        <v>296</v>
      </c>
      <c r="K11" s="249" t="str">
        <f>IFERROR(CONCATENATE(INDEX('8- Políticas de Administración '!$B$16:$F$53,MATCH('5- Identificación de Riesgos'!J11,'8- Políticas de Administración '!$C$16:$C$54,0),1)," - ",L11),"")</f>
        <v>Menor - 2</v>
      </c>
      <c r="L11" s="244">
        <f>IFERROR(VLOOKUP(INDEX('8- Políticas de Administración '!$B$16:$F$63,MATCH('5- Identificación de Riesgos'!J11,'8- Políticas de Administración '!$C$16:$C$64,0),1),'8- Políticas de Administración '!$B$16:$F$64,5,FALSE),"")</f>
        <v>2</v>
      </c>
      <c r="M11" s="411"/>
      <c r="N11" s="412"/>
      <c r="O11" s="420"/>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row>
    <row r="12" spans="1:257" s="258" customFormat="1" ht="30">
      <c r="A12" s="469"/>
      <c r="B12" s="411"/>
      <c r="C12" s="411"/>
      <c r="D12" s="227" t="s">
        <v>297</v>
      </c>
      <c r="E12" s="424"/>
      <c r="F12" s="424"/>
      <c r="G12" s="425"/>
      <c r="H12" s="411"/>
      <c r="I12" s="249" t="s">
        <v>298</v>
      </c>
      <c r="J12" s="243" t="s">
        <v>299</v>
      </c>
      <c r="K12" s="249" t="str">
        <f>IFERROR(CONCATENATE(INDEX('8- Políticas de Administración '!$B$16:$F$53,MATCH('5- Identificación de Riesgos'!J12,'8- Políticas de Administración '!$C$16:$C$54,0),1)," - ",L12),"")</f>
        <v>Menor - 2</v>
      </c>
      <c r="L12" s="244">
        <f>IFERROR(VLOOKUP(INDEX('8- Políticas de Administración '!$B$16:$F$63,MATCH('5- Identificación de Riesgos'!J12,'8- Políticas de Administración '!$C$16:$C$64,0),1),'8- Políticas de Administración '!$B$16:$F$64,5,FALSE),"")</f>
        <v>2</v>
      </c>
      <c r="M12" s="411"/>
      <c r="N12" s="412"/>
      <c r="O12" s="420"/>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row>
    <row r="13" spans="1:257" s="258" customFormat="1" ht="27.75" customHeight="1">
      <c r="A13" s="469"/>
      <c r="B13" s="411"/>
      <c r="C13" s="411"/>
      <c r="D13" s="296" t="s">
        <v>515</v>
      </c>
      <c r="E13" s="424"/>
      <c r="F13" s="424"/>
      <c r="G13" s="425"/>
      <c r="H13" s="411"/>
      <c r="I13" s="249"/>
      <c r="J13" s="243"/>
      <c r="K13" s="249" t="str">
        <f>IFERROR(CONCATENATE(INDEX('8- Políticas de Administración '!$B$16:$F$53,MATCH('5- Identificación de Riesgos'!J13,'8- Políticas de Administración '!$C$16:$C$54,0),1)," - ",L13),"")</f>
        <v/>
      </c>
      <c r="L13" s="244" t="str">
        <f>IFERROR(VLOOKUP(INDEX('8- Políticas de Administración '!$B$16:$F$63,MATCH('5- Identificación de Riesgos'!J13,'8- Políticas de Administración '!$C$16:$C$64,0),1),'8- Políticas de Administración '!$B$16:$F$64,5,FALSE),"")</f>
        <v/>
      </c>
      <c r="M13" s="411"/>
      <c r="N13" s="412"/>
      <c r="O13" s="420"/>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row>
    <row r="14" spans="1:257" s="258" customFormat="1" ht="22.5" hidden="1" customHeight="1">
      <c r="A14" s="469"/>
      <c r="B14" s="411"/>
      <c r="C14" s="411"/>
      <c r="D14" s="296"/>
      <c r="E14" s="424"/>
      <c r="F14" s="424"/>
      <c r="G14" s="425"/>
      <c r="H14" s="411"/>
      <c r="I14" s="249"/>
      <c r="J14" s="243"/>
      <c r="K14" s="249" t="str">
        <f>IFERROR(CONCATENATE(INDEX('8- Políticas de Administración '!$B$16:$F$53,MATCH('5- Identificación de Riesgos'!J14,'8- Políticas de Administración '!$C$16:$C$54,0),1)," - ",L14),"")</f>
        <v/>
      </c>
      <c r="L14" s="244" t="str">
        <f>IFERROR(VLOOKUP(INDEX('8- Políticas de Administración '!$B$16:$F$63,MATCH('5- Identificación de Riesgos'!J14,'8- Políticas de Administración '!$C$16:$C$64,0),1),'8- Políticas de Administración '!$B$16:$F$64,5,FALSE),"")</f>
        <v/>
      </c>
      <c r="M14" s="411"/>
      <c r="N14" s="412"/>
      <c r="O14" s="420"/>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row>
    <row r="15" spans="1:257" s="258" customFormat="1" ht="22.5" hidden="1" customHeight="1">
      <c r="A15" s="469"/>
      <c r="B15" s="411"/>
      <c r="C15" s="411"/>
      <c r="D15" s="250"/>
      <c r="E15" s="424"/>
      <c r="F15" s="424"/>
      <c r="G15" s="425"/>
      <c r="H15" s="411"/>
      <c r="I15" s="265"/>
      <c r="J15" s="243"/>
      <c r="K15" s="265"/>
      <c r="L15" s="244"/>
      <c r="M15" s="411"/>
      <c r="N15" s="412"/>
      <c r="O15" s="420"/>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row>
    <row r="16" spans="1:257" s="258" customFormat="1" ht="22.5" hidden="1" customHeight="1">
      <c r="A16" s="469"/>
      <c r="B16" s="411"/>
      <c r="C16" s="411"/>
      <c r="D16" s="250"/>
      <c r="E16" s="424"/>
      <c r="F16" s="424"/>
      <c r="G16" s="425"/>
      <c r="H16" s="411"/>
      <c r="I16" s="265"/>
      <c r="J16" s="243"/>
      <c r="K16" s="265"/>
      <c r="L16" s="244"/>
      <c r="M16" s="411"/>
      <c r="N16" s="412"/>
      <c r="O16" s="420"/>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row>
    <row r="17" spans="1:257" s="258" customFormat="1" ht="22.5" hidden="1" customHeight="1">
      <c r="A17" s="469"/>
      <c r="B17" s="411"/>
      <c r="C17" s="411"/>
      <c r="D17" s="250"/>
      <c r="E17" s="424"/>
      <c r="F17" s="424"/>
      <c r="G17" s="425"/>
      <c r="H17" s="411"/>
      <c r="I17" s="265"/>
      <c r="J17" s="243"/>
      <c r="K17" s="265"/>
      <c r="L17" s="244"/>
      <c r="M17" s="411"/>
      <c r="N17" s="412"/>
      <c r="O17" s="420"/>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row>
    <row r="18" spans="1:257" s="258" customFormat="1" ht="22.5" hidden="1" customHeight="1">
      <c r="A18" s="469"/>
      <c r="B18" s="411"/>
      <c r="C18" s="411"/>
      <c r="D18" s="250"/>
      <c r="E18" s="424"/>
      <c r="F18" s="424"/>
      <c r="G18" s="425"/>
      <c r="H18" s="411"/>
      <c r="I18" s="265"/>
      <c r="J18" s="243"/>
      <c r="K18" s="265"/>
      <c r="L18" s="244"/>
      <c r="M18" s="411"/>
      <c r="N18" s="412"/>
      <c r="O18" s="420"/>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row>
    <row r="19" spans="1:257" s="258" customFormat="1" ht="15" hidden="1">
      <c r="A19" s="469"/>
      <c r="B19" s="411"/>
      <c r="C19" s="411"/>
      <c r="D19" s="254"/>
      <c r="E19" s="424"/>
      <c r="F19" s="424"/>
      <c r="G19" s="425"/>
      <c r="H19" s="411"/>
      <c r="I19" s="249"/>
      <c r="J19" s="243"/>
      <c r="K19" s="249" t="str">
        <f>IFERROR(CONCATENATE(INDEX('8- Políticas de Administración '!$B$16:$F$53,MATCH('5- Identificación de Riesgos'!J19,'8- Políticas de Administración '!$C$16:$C$54,0),1)," - ",L19),"")</f>
        <v/>
      </c>
      <c r="L19" s="244" t="str">
        <f>IFERROR(VLOOKUP(INDEX('8- Políticas de Administración '!$B$16:$F$63,MATCH('5- Identificación de Riesgos'!J19,'8- Políticas de Administración '!$C$16:$C$64,0),1),'8- Políticas de Administración '!$B$16:$F$64,5,FALSE),"")</f>
        <v/>
      </c>
      <c r="M19" s="411"/>
      <c r="N19" s="412"/>
      <c r="O19" s="420"/>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row>
    <row r="20" spans="1:257" s="258" customFormat="1" ht="41.25" customHeight="1">
      <c r="A20" s="469">
        <v>2</v>
      </c>
      <c r="B20" s="411" t="s">
        <v>300</v>
      </c>
      <c r="C20" s="411" t="s">
        <v>301</v>
      </c>
      <c r="D20" s="227" t="s">
        <v>302</v>
      </c>
      <c r="E20" s="424">
        <v>60</v>
      </c>
      <c r="F20" s="424">
        <v>2</v>
      </c>
      <c r="G20" s="425">
        <f t="shared" ref="G20" si="0">+F20/E20</f>
        <v>3.3333333333333333E-2</v>
      </c>
      <c r="H20" s="41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49" t="s">
        <v>292</v>
      </c>
      <c r="J20" s="243" t="s">
        <v>303</v>
      </c>
      <c r="K20" s="249" t="str">
        <f>IFERROR(CONCATENATE(INDEX('8- Políticas de Administración '!$B$16:$F$53,MATCH('5- Identificación de Riesgos'!J20,'8- Políticas de Administración '!$C$16:$C$54,0),1)," - ",L20),"")</f>
        <v>Moderado - 3</v>
      </c>
      <c r="L20" s="244">
        <f>IFERROR(VLOOKUP(INDEX('8- Políticas de Administración '!$B$16:$F$63,MATCH('5- Identificación de Riesgos'!J20,'8- Políticas de Administración '!$C$16:$C$64,0),1),'8- Políticas de Administración '!$B$16:$F$64,5,FALSE),"")</f>
        <v>3</v>
      </c>
      <c r="M20" s="411" t="str">
        <f>IFERROR(CONCATENATE(INDEX('8- Políticas de Administración '!$B$16:$F$53,MATCH(ROUND(AVERAGE(L20:L29),0),'8- Políticas de Administración '!$F$16:$F$53,0),1)," - ",ROUND(AVERAGE(L20:L29),0)),"")</f>
        <v>Menor - 2</v>
      </c>
      <c r="N20" s="412" t="str">
        <f>IFERROR(CONCATENATE(VLOOKUP((LEFT(H20,LEN(H20)-4)&amp;LEFT(M20,LEN(M20)-4)),'9- Matriz de Calor '!$D$18:$E$42,2,0)," - ",RIGHT(H20,1)*RIGHT(M20,1)),"")</f>
        <v>Bajo - 2</v>
      </c>
      <c r="O20" s="421">
        <f>RIGHT(H20,1)*RIGHT(M20,1)</f>
        <v>2</v>
      </c>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row>
    <row r="21" spans="1:257" s="258" customFormat="1" ht="42.75" customHeight="1">
      <c r="A21" s="469"/>
      <c r="B21" s="411"/>
      <c r="C21" s="411"/>
      <c r="D21" s="227" t="s">
        <v>507</v>
      </c>
      <c r="E21" s="424"/>
      <c r="F21" s="424"/>
      <c r="G21" s="425"/>
      <c r="H21" s="411"/>
      <c r="I21" s="249" t="s">
        <v>295</v>
      </c>
      <c r="J21" s="243" t="s">
        <v>296</v>
      </c>
      <c r="K21" s="249" t="str">
        <f>IFERROR(CONCATENATE(INDEX('8- Políticas de Administración '!$B$16:$F$53,MATCH('5- Identificación de Riesgos'!J21,'8- Políticas de Administración '!$C$16:$C$54,0),1)," - ",L21),"")</f>
        <v>Menor - 2</v>
      </c>
      <c r="L21" s="244">
        <f>IFERROR(VLOOKUP(INDEX('8- Políticas de Administración '!$B$16:$F$63,MATCH('5- Identificación de Riesgos'!J21,'8- Políticas de Administración '!$C$16:$C$64,0),1),'8- Políticas de Administración '!$B$16:$F$64,5,FALSE),"")</f>
        <v>2</v>
      </c>
      <c r="M21" s="411"/>
      <c r="N21" s="412"/>
      <c r="O21" s="413"/>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row>
    <row r="22" spans="1:257" s="258" customFormat="1" ht="30">
      <c r="A22" s="469"/>
      <c r="B22" s="411"/>
      <c r="C22" s="411"/>
      <c r="D22" s="227" t="s">
        <v>304</v>
      </c>
      <c r="E22" s="424"/>
      <c r="F22" s="424"/>
      <c r="G22" s="425"/>
      <c r="H22" s="411"/>
      <c r="I22" s="249" t="s">
        <v>298</v>
      </c>
      <c r="J22" s="243" t="s">
        <v>299</v>
      </c>
      <c r="K22" s="249" t="str">
        <f>IFERROR(CONCATENATE(INDEX('8- Políticas de Administración '!$B$16:$F$53,MATCH('5- Identificación de Riesgos'!J22,'8- Políticas de Administración '!$C$16:$C$54,0),1)," - ",L22),"")</f>
        <v>Menor - 2</v>
      </c>
      <c r="L22" s="244">
        <f>IFERROR(VLOOKUP(INDEX('8- Políticas de Administración '!$B$16:$F$63,MATCH('5- Identificación de Riesgos'!J22,'8- Políticas de Administración '!$C$16:$C$64,0),1),'8- Políticas de Administración '!$B$16:$F$64,5,FALSE),"")</f>
        <v>2</v>
      </c>
      <c r="M22" s="411"/>
      <c r="N22" s="412"/>
      <c r="O22" s="413"/>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row>
    <row r="23" spans="1:257" s="258" customFormat="1" ht="30">
      <c r="A23" s="469"/>
      <c r="B23" s="411"/>
      <c r="C23" s="411"/>
      <c r="D23" s="299" t="s">
        <v>305</v>
      </c>
      <c r="E23" s="424"/>
      <c r="F23" s="424"/>
      <c r="G23" s="425"/>
      <c r="H23" s="411"/>
      <c r="I23" s="249"/>
      <c r="J23" s="243"/>
      <c r="K23" s="249" t="str">
        <f>IFERROR(CONCATENATE(INDEX('8- Políticas de Administración '!$B$16:$F$53,MATCH('5- Identificación de Riesgos'!J23,'8- Políticas de Administración '!$C$16:$C$54,0),1)," - ",L23),"")</f>
        <v/>
      </c>
      <c r="L23" s="244" t="str">
        <f>IFERROR(VLOOKUP(INDEX('8- Políticas de Administración '!$B$16:$F$63,MATCH('5- Identificación de Riesgos'!J23,'8- Políticas de Administración '!$C$16:$C$64,0),1),'8- Políticas de Administración '!$B$16:$F$64,5,FALSE),"")</f>
        <v/>
      </c>
      <c r="M23" s="411"/>
      <c r="N23" s="412"/>
      <c r="O23" s="413"/>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row>
    <row r="24" spans="1:257" s="258" customFormat="1" ht="15">
      <c r="A24" s="469"/>
      <c r="B24" s="411"/>
      <c r="C24" s="411"/>
      <c r="D24" s="299" t="s">
        <v>306</v>
      </c>
      <c r="E24" s="424"/>
      <c r="F24" s="424"/>
      <c r="G24" s="425"/>
      <c r="H24" s="411"/>
      <c r="I24" s="249"/>
      <c r="J24" s="243"/>
      <c r="K24" s="249" t="str">
        <f>IFERROR(CONCATENATE(INDEX('8- Políticas de Administración '!$B$16:$F$53,MATCH('5- Identificación de Riesgos'!J24,'8- Políticas de Administración '!$C$16:$C$54,0),1)," - ",L24),"")</f>
        <v/>
      </c>
      <c r="L24" s="244" t="str">
        <f>IFERROR(VLOOKUP(INDEX('8- Políticas de Administración '!$B$16:$F$63,MATCH('5- Identificación de Riesgos'!J24,'8- Políticas de Administración '!$C$16:$C$64,0),1),'8- Políticas de Administración '!$B$16:$F$64,5,FALSE),"")</f>
        <v/>
      </c>
      <c r="M24" s="411"/>
      <c r="N24" s="412"/>
      <c r="O24" s="413"/>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row>
    <row r="25" spans="1:257" s="258" customFormat="1" ht="15">
      <c r="A25" s="469"/>
      <c r="B25" s="411"/>
      <c r="C25" s="411"/>
      <c r="D25" s="305" t="s">
        <v>307</v>
      </c>
      <c r="E25" s="424"/>
      <c r="F25" s="424"/>
      <c r="G25" s="425"/>
      <c r="H25" s="411"/>
      <c r="I25" s="249"/>
      <c r="J25" s="243"/>
      <c r="K25" s="249" t="str">
        <f>IFERROR(CONCATENATE(INDEX('8- Políticas de Administración '!$B$16:$F$53,MATCH('5- Identificación de Riesgos'!J25,'8- Políticas de Administración '!$C$16:$C$54,0),1)," - ",L25),"")</f>
        <v/>
      </c>
      <c r="L25" s="244" t="str">
        <f>IFERROR(VLOOKUP(INDEX('8- Políticas de Administración '!$B$16:$F$63,MATCH('5- Identificación de Riesgos'!J25,'8- Políticas de Administración '!$C$16:$C$64,0),1),'8- Políticas de Administración '!$B$16:$F$64,5,FALSE),"")</f>
        <v/>
      </c>
      <c r="M25" s="411"/>
      <c r="N25" s="412"/>
      <c r="O25" s="413"/>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row>
    <row r="26" spans="1:257" s="258" customFormat="1" ht="15">
      <c r="A26" s="469"/>
      <c r="B26" s="411"/>
      <c r="C26" s="411"/>
      <c r="D26" s="302" t="s">
        <v>308</v>
      </c>
      <c r="E26" s="424"/>
      <c r="F26" s="424"/>
      <c r="G26" s="425"/>
      <c r="H26" s="411"/>
      <c r="I26" s="249"/>
      <c r="J26" s="243"/>
      <c r="K26" s="249" t="str">
        <f>IFERROR(CONCATENATE(INDEX('8- Políticas de Administración '!$B$16:$F$53,MATCH('5- Identificación de Riesgos'!J26,'8- Políticas de Administración '!$C$16:$C$54,0),1)," - ",L26),"")</f>
        <v/>
      </c>
      <c r="L26" s="244" t="str">
        <f>IFERROR(VLOOKUP(INDEX('8- Políticas de Administración '!$B$16:$F$63,MATCH('5- Identificación de Riesgos'!J26,'8- Políticas de Administración '!$C$16:$C$64,0),1),'8- Políticas de Administración '!$B$16:$F$64,5,FALSE),"")</f>
        <v/>
      </c>
      <c r="M26" s="411"/>
      <c r="N26" s="412"/>
      <c r="O26" s="413"/>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row>
    <row r="27" spans="1:257" s="258" customFormat="1" ht="15">
      <c r="A27" s="469"/>
      <c r="B27" s="411"/>
      <c r="C27" s="411"/>
      <c r="D27" s="302" t="s">
        <v>309</v>
      </c>
      <c r="E27" s="424"/>
      <c r="F27" s="424"/>
      <c r="G27" s="425"/>
      <c r="H27" s="411"/>
      <c r="I27" s="249"/>
      <c r="J27" s="243"/>
      <c r="K27" s="249" t="str">
        <f>IFERROR(CONCATENATE(INDEX('8- Políticas de Administración '!$B$16:$F$53,MATCH('5- Identificación de Riesgos'!J27,'8- Políticas de Administración '!$C$16:$C$54,0),1)," - ",L27),"")</f>
        <v/>
      </c>
      <c r="L27" s="244" t="str">
        <f>IFERROR(VLOOKUP(INDEX('8- Políticas de Administración '!$B$16:$F$63,MATCH('5- Identificación de Riesgos'!J27,'8- Políticas de Administración '!$C$16:$C$64,0),1),'8- Políticas de Administración '!$B$16:$F$64,5,FALSE),"")</f>
        <v/>
      </c>
      <c r="M27" s="411"/>
      <c r="N27" s="412"/>
      <c r="O27" s="413"/>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row>
    <row r="28" spans="1:257" s="258" customFormat="1" ht="15" hidden="1">
      <c r="A28" s="469"/>
      <c r="B28" s="411"/>
      <c r="C28" s="411"/>
      <c r="D28" s="254"/>
      <c r="E28" s="424"/>
      <c r="F28" s="424"/>
      <c r="G28" s="425"/>
      <c r="H28" s="411"/>
      <c r="I28" s="265"/>
      <c r="J28" s="243"/>
      <c r="K28" s="265"/>
      <c r="L28" s="244"/>
      <c r="M28" s="411"/>
      <c r="N28" s="412"/>
      <c r="O28" s="413"/>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row>
    <row r="29" spans="1:257" s="258" customFormat="1" ht="15" hidden="1">
      <c r="A29" s="469"/>
      <c r="B29" s="411"/>
      <c r="C29" s="411"/>
      <c r="D29" s="254"/>
      <c r="E29" s="424"/>
      <c r="F29" s="424"/>
      <c r="G29" s="425"/>
      <c r="H29" s="411"/>
      <c r="I29" s="249"/>
      <c r="J29" s="243"/>
      <c r="K29" s="249" t="str">
        <f>IFERROR(CONCATENATE(INDEX('8- Políticas de Administración '!$B$16:$F$53,MATCH('5- Identificación de Riesgos'!J29,'8- Políticas de Administración '!$C$16:$C$54,0),1)," - ",L29),"")</f>
        <v/>
      </c>
      <c r="L29" s="244" t="str">
        <f>IFERROR(VLOOKUP(INDEX('8- Políticas de Administración '!$B$16:$F$63,MATCH('5- Identificación de Riesgos'!J29,'8- Políticas de Administración '!$C$16:$C$64,0),1),'8- Políticas de Administración '!$B$16:$F$64,5,FALSE),"")</f>
        <v/>
      </c>
      <c r="M29" s="411"/>
      <c r="N29" s="412"/>
      <c r="O29" s="413"/>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row>
    <row r="30" spans="1:257" s="258" customFormat="1" ht="30">
      <c r="A30" s="469">
        <v>3</v>
      </c>
      <c r="B30" s="424" t="s">
        <v>310</v>
      </c>
      <c r="C30" s="411" t="s">
        <v>311</v>
      </c>
      <c r="D30" s="227" t="s">
        <v>312</v>
      </c>
      <c r="E30" s="424">
        <v>60</v>
      </c>
      <c r="F30" s="424">
        <v>2</v>
      </c>
      <c r="G30" s="425">
        <f t="shared" ref="G30" si="1">+F30/E30</f>
        <v>3.3333333333333333E-2</v>
      </c>
      <c r="H30" s="41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49" t="s">
        <v>295</v>
      </c>
      <c r="J30" s="243" t="s">
        <v>313</v>
      </c>
      <c r="K30" s="249" t="str">
        <f>IFERROR(CONCATENATE(INDEX('8- Políticas de Administración '!$B$16:$F$53,MATCH('5- Identificación de Riesgos'!J30,'8- Políticas de Administración '!$C$16:$C$54,0),1)," - ",L30),"")</f>
        <v>Moderado - 3</v>
      </c>
      <c r="L30" s="244">
        <f>IFERROR(VLOOKUP(INDEX('8- Políticas de Administración '!$B$16:$F$63,MATCH('5- Identificación de Riesgos'!J30,'8- Políticas de Administración '!$C$16:$C$64,0),1),'8- Políticas de Administración '!$B$16:$F$64,5,FALSE),"")</f>
        <v>3</v>
      </c>
      <c r="M30" s="411" t="str">
        <f>IFERROR(CONCATENATE(INDEX('8- Políticas de Administración '!$B$16:$F$53,MATCH(ROUND(AVERAGE(L30:L39),0),'8- Políticas de Administración '!$F$16:$F$53,0),1)," - ",ROUND(AVERAGE(L30:L39),0)),"")</f>
        <v>Menor - 2</v>
      </c>
      <c r="N30" s="412" t="str">
        <f>IFERROR(CONCATENATE(VLOOKUP((LEFT(H30,LEN(H30)-4)&amp;LEFT(M30,LEN(M30)-4)),'9- Matriz de Calor '!$D$18:$E$42,2,0)," - ",RIGHT(H30,1)*RIGHT(M30,1)),"")</f>
        <v>Bajo - 2</v>
      </c>
      <c r="O30" s="413">
        <f>RIGHT(H30,1)*RIGHT(M30,1)</f>
        <v>2</v>
      </c>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row>
    <row r="31" spans="1:257" s="258" customFormat="1" ht="30">
      <c r="A31" s="469"/>
      <c r="B31" s="424"/>
      <c r="C31" s="411"/>
      <c r="D31" s="227" t="s">
        <v>314</v>
      </c>
      <c r="E31" s="424"/>
      <c r="F31" s="424"/>
      <c r="G31" s="425"/>
      <c r="H31" s="411"/>
      <c r="I31" s="249" t="s">
        <v>315</v>
      </c>
      <c r="J31" s="243" t="s">
        <v>316</v>
      </c>
      <c r="K31" s="249" t="str">
        <f>IFERROR(CONCATENATE(INDEX('8- Políticas de Administración '!$B$16:$F$53,MATCH('5- Identificación de Riesgos'!J31,'8- Políticas de Administración '!$C$16:$C$54,0),1)," - ",L31),"")</f>
        <v>Menor - 2</v>
      </c>
      <c r="L31" s="244">
        <f>IFERROR(VLOOKUP(INDEX('8- Políticas de Administración '!$B$16:$F$63,MATCH('5- Identificación de Riesgos'!J31,'8- Políticas de Administración '!$C$16:$C$64,0),1),'8- Políticas de Administración '!$B$16:$F$64,5,FALSE),"")</f>
        <v>2</v>
      </c>
      <c r="M31" s="411"/>
      <c r="N31" s="412"/>
      <c r="O31" s="413"/>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row>
    <row r="32" spans="1:257" s="258" customFormat="1" ht="45">
      <c r="A32" s="469"/>
      <c r="B32" s="424"/>
      <c r="C32" s="411"/>
      <c r="D32" s="227" t="s">
        <v>317</v>
      </c>
      <c r="E32" s="424"/>
      <c r="F32" s="424"/>
      <c r="G32" s="425"/>
      <c r="H32" s="411"/>
      <c r="I32" s="249" t="s">
        <v>292</v>
      </c>
      <c r="J32" s="243" t="s">
        <v>303</v>
      </c>
      <c r="K32" s="249" t="str">
        <f>IFERROR(CONCATENATE(INDEX('8- Políticas de Administración '!$B$16:$F$53,MATCH('5- Identificación de Riesgos'!J32,'8- Políticas de Administración '!$C$16:$C$54,0),1)," - ",L32),"")</f>
        <v>Moderado - 3</v>
      </c>
      <c r="L32" s="244">
        <f>IFERROR(VLOOKUP(INDEX('8- Políticas de Administración '!$B$16:$F$63,MATCH('5- Identificación de Riesgos'!J32,'8- Políticas de Administración '!$C$16:$C$64,0),1),'8- Políticas de Administración '!$B$16:$F$64,5,FALSE),"")</f>
        <v>3</v>
      </c>
      <c r="M32" s="411"/>
      <c r="N32" s="412"/>
      <c r="O32" s="413"/>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row>
    <row r="33" spans="1:257" s="258" customFormat="1" ht="30">
      <c r="A33" s="469"/>
      <c r="B33" s="424"/>
      <c r="C33" s="411"/>
      <c r="D33" s="227" t="s">
        <v>318</v>
      </c>
      <c r="E33" s="424"/>
      <c r="F33" s="424"/>
      <c r="G33" s="425"/>
      <c r="H33" s="411"/>
      <c r="I33" s="249" t="s">
        <v>298</v>
      </c>
      <c r="J33" s="243" t="s">
        <v>423</v>
      </c>
      <c r="K33" s="249" t="str">
        <f>IFERROR(CONCATENATE(INDEX('8- Políticas de Administración '!$B$16:$F$53,MATCH('5- Identificación de Riesgos'!J33,'8- Políticas de Administración '!$C$16:$C$54,0),1)," - ",L33),"")</f>
        <v>Leve - 1</v>
      </c>
      <c r="L33" s="244">
        <f>IFERROR(VLOOKUP(INDEX('8- Políticas de Administración '!$B$16:$F$63,MATCH('5- Identificación de Riesgos'!J33,'8- Políticas de Administración '!$C$16:$C$64,0),1),'8- Políticas de Administración '!$B$16:$F$64,5,FALSE),"")</f>
        <v>1</v>
      </c>
      <c r="M33" s="411"/>
      <c r="N33" s="412"/>
      <c r="O33" s="413"/>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row>
    <row r="34" spans="1:257" s="258" customFormat="1" ht="15">
      <c r="A34" s="469"/>
      <c r="B34" s="424"/>
      <c r="C34" s="411"/>
      <c r="D34" s="302" t="s">
        <v>319</v>
      </c>
      <c r="E34" s="424"/>
      <c r="F34" s="424"/>
      <c r="G34" s="425"/>
      <c r="H34" s="411"/>
      <c r="I34" s="249"/>
      <c r="J34" s="243"/>
      <c r="K34" s="249" t="str">
        <f>IFERROR(CONCATENATE(INDEX('8- Políticas de Administración '!$B$16:$F$53,MATCH('5- Identificación de Riesgos'!J34,'8- Políticas de Administración '!$C$16:$C$54,0),1)," - ",L34),"")</f>
        <v/>
      </c>
      <c r="L34" s="244" t="str">
        <f>IFERROR(VLOOKUP(INDEX('8- Políticas de Administración '!$B$16:$F$63,MATCH('5- Identificación de Riesgos'!J34,'8- Políticas de Administración '!$C$16:$C$64,0),1),'8- Políticas de Administración '!$B$16:$F$64,5,FALSE),"")</f>
        <v/>
      </c>
      <c r="M34" s="411"/>
      <c r="N34" s="412"/>
      <c r="O34" s="413"/>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row>
    <row r="35" spans="1:257" s="258" customFormat="1" ht="15">
      <c r="A35" s="469"/>
      <c r="B35" s="424"/>
      <c r="C35" s="411"/>
      <c r="D35" s="298" t="s">
        <v>516</v>
      </c>
      <c r="E35" s="424"/>
      <c r="F35" s="424"/>
      <c r="G35" s="425"/>
      <c r="H35" s="411"/>
      <c r="I35" s="249"/>
      <c r="J35" s="243"/>
      <c r="K35" s="249" t="str">
        <f>IFERROR(CONCATENATE(INDEX('8- Políticas de Administración '!$B$16:$F$53,MATCH('5- Identificación de Riesgos'!J35,'8- Políticas de Administración '!$C$16:$C$54,0),1)," - ",L35),"")</f>
        <v/>
      </c>
      <c r="L35" s="244" t="str">
        <f>IFERROR(VLOOKUP(INDEX('8- Políticas de Administración '!$B$16:$F$63,MATCH('5- Identificación de Riesgos'!J35,'8- Políticas de Administración '!$C$16:$C$64,0),1),'8- Políticas de Administración '!$B$16:$F$64,5,FALSE),"")</f>
        <v/>
      </c>
      <c r="M35" s="411"/>
      <c r="N35" s="412"/>
      <c r="O35" s="413"/>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row>
    <row r="36" spans="1:257" s="258" customFormat="1" ht="15">
      <c r="A36" s="469"/>
      <c r="B36" s="424"/>
      <c r="C36" s="411"/>
      <c r="D36" s="296" t="s">
        <v>320</v>
      </c>
      <c r="E36" s="424"/>
      <c r="F36" s="424"/>
      <c r="G36" s="425"/>
      <c r="H36" s="411"/>
      <c r="I36" s="249"/>
      <c r="J36" s="243"/>
      <c r="K36" s="249" t="str">
        <f>IFERROR(CONCATENATE(INDEX('8- Políticas de Administración '!$B$16:$F$53,MATCH('5- Identificación de Riesgos'!J36,'8- Políticas de Administración '!$C$16:$C$54,0),1)," - ",L36),"")</f>
        <v/>
      </c>
      <c r="L36" s="244" t="str">
        <f>IFERROR(VLOOKUP(INDEX('8- Políticas de Administración '!$B$16:$F$63,MATCH('5- Identificación de Riesgos'!J36,'8- Políticas de Administración '!$C$16:$C$64,0),1),'8- Políticas de Administración '!$B$16:$F$64,5,FALSE),"")</f>
        <v/>
      </c>
      <c r="M36" s="411"/>
      <c r="N36" s="412"/>
      <c r="O36" s="413"/>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row>
    <row r="37" spans="1:257" s="258" customFormat="1" ht="30">
      <c r="A37" s="469"/>
      <c r="B37" s="424"/>
      <c r="C37" s="411"/>
      <c r="D37" s="302" t="s">
        <v>517</v>
      </c>
      <c r="E37" s="424"/>
      <c r="F37" s="424"/>
      <c r="G37" s="425"/>
      <c r="H37" s="411"/>
      <c r="I37" s="249"/>
      <c r="J37" s="243"/>
      <c r="K37" s="249" t="str">
        <f>IFERROR(CONCATENATE(INDEX('8- Políticas de Administración '!$B$16:$F$53,MATCH('5- Identificación de Riesgos'!J37,'8- Políticas de Administración '!$C$16:$C$54,0),1)," - ",L37),"")</f>
        <v/>
      </c>
      <c r="L37" s="244" t="str">
        <f>IFERROR(VLOOKUP(INDEX('8- Políticas de Administración '!$B$16:$F$63,MATCH('5- Identificación de Riesgos'!J37,'8- Políticas de Administración '!$C$16:$C$64,0),1),'8- Políticas de Administración '!$B$16:$F$64,5,FALSE),"")</f>
        <v/>
      </c>
      <c r="M37" s="411"/>
      <c r="N37" s="412"/>
      <c r="O37" s="413"/>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257"/>
      <c r="GF37" s="257"/>
      <c r="GG37" s="257"/>
      <c r="GH37" s="257"/>
      <c r="GI37" s="257"/>
      <c r="GJ37" s="257"/>
      <c r="GK37" s="257"/>
      <c r="GL37" s="257"/>
      <c r="GM37" s="257"/>
      <c r="GN37" s="257"/>
      <c r="GO37" s="257"/>
      <c r="GP37" s="257"/>
      <c r="GQ37" s="257"/>
      <c r="GR37" s="257"/>
      <c r="GS37" s="257"/>
      <c r="GT37" s="257"/>
      <c r="GU37" s="257"/>
      <c r="GV37" s="257"/>
      <c r="GW37" s="257"/>
      <c r="GX37" s="257"/>
      <c r="GY37" s="257"/>
      <c r="GZ37" s="257"/>
      <c r="HA37" s="257"/>
      <c r="HB37" s="257"/>
      <c r="HC37" s="257"/>
      <c r="HD37" s="257"/>
      <c r="HE37" s="257"/>
      <c r="HF37" s="257"/>
      <c r="HG37" s="257"/>
      <c r="HH37" s="257"/>
      <c r="HI37" s="257"/>
      <c r="HJ37" s="257"/>
      <c r="HK37" s="257"/>
      <c r="HL37" s="257"/>
      <c r="HM37" s="257"/>
      <c r="HN37" s="257"/>
      <c r="HO37" s="257"/>
      <c r="HP37" s="257"/>
      <c r="HQ37" s="257"/>
      <c r="HR37" s="257"/>
      <c r="HS37" s="257"/>
      <c r="HT37" s="257"/>
      <c r="HU37" s="257"/>
      <c r="HV37" s="257"/>
      <c r="HW37" s="257"/>
      <c r="HX37" s="257"/>
      <c r="HY37" s="257"/>
      <c r="HZ37" s="257"/>
      <c r="IA37" s="257"/>
      <c r="IB37" s="257"/>
      <c r="IC37" s="257"/>
      <c r="ID37" s="257"/>
      <c r="IE37" s="257"/>
      <c r="IF37" s="257"/>
      <c r="IG37" s="257"/>
      <c r="IH37" s="257"/>
      <c r="II37" s="257"/>
      <c r="IJ37" s="257"/>
      <c r="IK37" s="257"/>
      <c r="IL37" s="257"/>
      <c r="IM37" s="257"/>
      <c r="IN37" s="257"/>
      <c r="IO37" s="257"/>
      <c r="IP37" s="257"/>
      <c r="IQ37" s="257"/>
      <c r="IR37" s="257"/>
      <c r="IS37" s="257"/>
      <c r="IT37" s="257"/>
      <c r="IU37" s="257"/>
      <c r="IV37" s="257"/>
      <c r="IW37" s="257"/>
    </row>
    <row r="38" spans="1:257" s="258" customFormat="1" ht="15" hidden="1">
      <c r="A38" s="469"/>
      <c r="B38" s="424"/>
      <c r="C38" s="411"/>
      <c r="D38" s="254"/>
      <c r="E38" s="424"/>
      <c r="F38" s="424"/>
      <c r="G38" s="425"/>
      <c r="H38" s="411"/>
      <c r="I38" s="249"/>
      <c r="J38" s="243"/>
      <c r="K38" s="249" t="str">
        <f>IFERROR(CONCATENATE(INDEX('8- Políticas de Administración '!$B$16:$F$53,MATCH('5- Identificación de Riesgos'!J38,'8- Políticas de Administración '!$C$16:$C$54,0),1)," - ",L38),"")</f>
        <v/>
      </c>
      <c r="L38" s="244" t="str">
        <f>IFERROR(VLOOKUP(INDEX('8- Políticas de Administración '!$B$16:$F$63,MATCH('5- Identificación de Riesgos'!J38,'8- Políticas de Administración '!$C$16:$C$64,0),1),'8- Políticas de Administración '!$B$16:$F$64,5,FALSE),"")</f>
        <v/>
      </c>
      <c r="M38" s="411"/>
      <c r="N38" s="412"/>
      <c r="O38" s="413"/>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257"/>
    </row>
    <row r="39" spans="1:257" s="258" customFormat="1" ht="15" hidden="1">
      <c r="A39" s="469"/>
      <c r="B39" s="424"/>
      <c r="C39" s="411"/>
      <c r="D39" s="254"/>
      <c r="E39" s="424"/>
      <c r="F39" s="424"/>
      <c r="G39" s="425"/>
      <c r="H39" s="411"/>
      <c r="I39" s="249"/>
      <c r="J39" s="243"/>
      <c r="K39" s="249" t="str">
        <f>IFERROR(CONCATENATE(INDEX('8- Políticas de Administración '!$B$16:$F$53,MATCH('5- Identificación de Riesgos'!J39,'8- Políticas de Administración '!$C$16:$C$54,0),1)," - ",L39),"")</f>
        <v/>
      </c>
      <c r="L39" s="244" t="str">
        <f>IFERROR(VLOOKUP(INDEX('8- Políticas de Administración '!$B$16:$F$63,MATCH('5- Identificación de Riesgos'!J39,'8- Políticas de Administración '!$C$16:$C$64,0),1),'8- Políticas de Administración '!$B$16:$F$64,5,FALSE),"")</f>
        <v/>
      </c>
      <c r="M39" s="411"/>
      <c r="N39" s="412"/>
      <c r="O39" s="413"/>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c r="HZ39" s="257"/>
      <c r="IA39" s="257"/>
      <c r="IB39" s="257"/>
      <c r="IC39" s="257"/>
      <c r="ID39" s="257"/>
      <c r="IE39" s="257"/>
      <c r="IF39" s="257"/>
      <c r="IG39" s="257"/>
      <c r="IH39" s="257"/>
      <c r="II39" s="257"/>
      <c r="IJ39" s="257"/>
      <c r="IK39" s="257"/>
      <c r="IL39" s="257"/>
      <c r="IM39" s="257"/>
      <c r="IN39" s="257"/>
      <c r="IO39" s="257"/>
      <c r="IP39" s="257"/>
      <c r="IQ39" s="257"/>
      <c r="IR39" s="257"/>
      <c r="IS39" s="257"/>
      <c r="IT39" s="257"/>
      <c r="IU39" s="257"/>
      <c r="IV39" s="257"/>
      <c r="IW39" s="257"/>
    </row>
    <row r="40" spans="1:257" s="258" customFormat="1" ht="136.5" customHeight="1" thickBot="1">
      <c r="A40" s="462">
        <v>4</v>
      </c>
      <c r="B40" s="424" t="s">
        <v>321</v>
      </c>
      <c r="C40" s="424" t="s">
        <v>322</v>
      </c>
      <c r="D40" s="227" t="s">
        <v>323</v>
      </c>
      <c r="E40" s="424">
        <v>60</v>
      </c>
      <c r="F40" s="424">
        <v>2</v>
      </c>
      <c r="G40" s="425">
        <f t="shared" ref="G40" si="2">F40/E40</f>
        <v>3.3333333333333333E-2</v>
      </c>
      <c r="H40" s="41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82" t="s">
        <v>298</v>
      </c>
      <c r="J40" s="243" t="s">
        <v>423</v>
      </c>
      <c r="K40" s="249" t="str">
        <f>IFERROR(CONCATENATE(INDEX('8- Políticas de Administración '!$B$16:$F$53,MATCH('5- Identificación de Riesgos'!J40,'8- Políticas de Administración '!$C$16:$C$54,0),1)," - ",L40),"")</f>
        <v>Leve - 1</v>
      </c>
      <c r="L40" s="244">
        <f>IFERROR(VLOOKUP(INDEX('8- Políticas de Administración '!$B$16:$F$63,MATCH('5- Identificación de Riesgos'!J40,'8- Políticas de Administración '!$C$16:$C$64,0),1),'8- Políticas de Administración '!$B$16:$F$64,5,FALSE),"")</f>
        <v>1</v>
      </c>
      <c r="M40" s="411" t="str">
        <f>IFERROR(CONCATENATE(INDEX('8- Políticas de Administración '!$B$16:$F$53,MATCH(ROUND(AVERAGE(L40:L49),0),'8- Políticas de Administración '!$F$16:$F$53,0),1)," - ",ROUND(AVERAGE(L40:L49),0)),"")</f>
        <v>Leve - 1</v>
      </c>
      <c r="N40" s="412" t="str">
        <f>IFERROR(CONCATENATE(VLOOKUP((LEFT(H40,LEN(H40)-4)&amp;LEFT(M40,LEN(M40)-4)),'9- Matriz de Calor '!$D$18:$E$42,2,0)," - ",RIGHT(H40,1)*RIGHT(M40,1)),"")</f>
        <v>Bajo - 1</v>
      </c>
      <c r="O40" s="413">
        <f>RIGHT(H40,1)*RIGHT(M40,1)</f>
        <v>1</v>
      </c>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c r="IW40" s="257"/>
    </row>
    <row r="41" spans="1:257" s="258" customFormat="1" ht="15" hidden="1">
      <c r="A41" s="462"/>
      <c r="B41" s="424"/>
      <c r="C41" s="424"/>
      <c r="D41" s="227"/>
      <c r="E41" s="424"/>
      <c r="F41" s="424"/>
      <c r="G41" s="425"/>
      <c r="H41" s="411"/>
      <c r="I41" s="300"/>
      <c r="J41" s="243"/>
      <c r="K41" s="249" t="str">
        <f>IFERROR(CONCATENATE(INDEX('8- Políticas de Administración '!$B$16:$F$53,MATCH('5- Identificación de Riesgos'!J41,'8- Políticas de Administración '!$C$16:$C$54,0),1)," - ",L41),"")</f>
        <v/>
      </c>
      <c r="L41" s="244" t="str">
        <f>IFERROR(VLOOKUP(INDEX('8- Políticas de Administración '!$B$16:$F$63,MATCH('5- Identificación de Riesgos'!J41,'8- Políticas de Administración '!$C$16:$C$64,0),1),'8- Políticas de Administración '!$B$16:$F$64,5,FALSE),"")</f>
        <v/>
      </c>
      <c r="M41" s="411"/>
      <c r="N41" s="412"/>
      <c r="O41" s="413"/>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c r="IU41" s="257"/>
      <c r="IV41" s="257"/>
      <c r="IW41" s="257"/>
    </row>
    <row r="42" spans="1:257" s="258" customFormat="1" ht="15" hidden="1">
      <c r="A42" s="462"/>
      <c r="B42" s="424"/>
      <c r="C42" s="424"/>
      <c r="D42" s="254"/>
      <c r="E42" s="424"/>
      <c r="F42" s="424"/>
      <c r="G42" s="425"/>
      <c r="H42" s="411"/>
      <c r="I42" s="249"/>
      <c r="J42" s="243"/>
      <c r="K42" s="249" t="str">
        <f>IFERROR(CONCATENATE(INDEX('8- Políticas de Administración '!$B$16:$F$53,MATCH('5- Identificación de Riesgos'!J42,'8- Políticas de Administración '!$C$16:$C$54,0),1)," - ",L42),"")</f>
        <v/>
      </c>
      <c r="L42" s="244" t="str">
        <f>IFERROR(VLOOKUP(INDEX('8- Políticas de Administración '!$B$16:$F$63,MATCH('5- Identificación de Riesgos'!J42,'8- Políticas de Administración '!$C$16:$C$64,0),1),'8- Políticas de Administración '!$B$16:$F$64,5,FALSE),"")</f>
        <v/>
      </c>
      <c r="M42" s="411"/>
      <c r="N42" s="412"/>
      <c r="O42" s="413"/>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row>
    <row r="43" spans="1:257" s="258" customFormat="1" ht="15" hidden="1">
      <c r="A43" s="462"/>
      <c r="B43" s="424"/>
      <c r="C43" s="424"/>
      <c r="D43" s="254"/>
      <c r="E43" s="424"/>
      <c r="F43" s="424"/>
      <c r="G43" s="425"/>
      <c r="H43" s="411"/>
      <c r="I43" s="265"/>
      <c r="J43" s="243"/>
      <c r="K43" s="265"/>
      <c r="L43" s="244"/>
      <c r="M43" s="411"/>
      <c r="N43" s="412"/>
      <c r="O43" s="413"/>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57"/>
      <c r="IU43" s="257"/>
      <c r="IV43" s="257"/>
      <c r="IW43" s="257"/>
    </row>
    <row r="44" spans="1:257" s="258" customFormat="1" ht="15" hidden="1">
      <c r="A44" s="462"/>
      <c r="B44" s="424"/>
      <c r="C44" s="424"/>
      <c r="D44" s="254"/>
      <c r="E44" s="424"/>
      <c r="F44" s="424"/>
      <c r="G44" s="425"/>
      <c r="H44" s="411"/>
      <c r="I44" s="265"/>
      <c r="J44" s="243"/>
      <c r="K44" s="265"/>
      <c r="L44" s="244"/>
      <c r="M44" s="411"/>
      <c r="N44" s="412"/>
      <c r="O44" s="413"/>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7"/>
      <c r="IW44" s="257"/>
    </row>
    <row r="45" spans="1:257" s="258" customFormat="1" ht="15" hidden="1">
      <c r="A45" s="462"/>
      <c r="B45" s="424"/>
      <c r="C45" s="424"/>
      <c r="D45" s="254"/>
      <c r="E45" s="424"/>
      <c r="F45" s="424"/>
      <c r="G45" s="425"/>
      <c r="H45" s="411"/>
      <c r="I45" s="265"/>
      <c r="J45" s="243"/>
      <c r="K45" s="265"/>
      <c r="L45" s="244"/>
      <c r="M45" s="411"/>
      <c r="N45" s="412"/>
      <c r="O45" s="413"/>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7"/>
      <c r="IW45" s="257"/>
    </row>
    <row r="46" spans="1:257" s="258" customFormat="1" ht="15" hidden="1">
      <c r="A46" s="462"/>
      <c r="B46" s="424"/>
      <c r="C46" s="424"/>
      <c r="D46" s="254"/>
      <c r="E46" s="424"/>
      <c r="F46" s="424"/>
      <c r="G46" s="425"/>
      <c r="H46" s="411"/>
      <c r="I46" s="265"/>
      <c r="J46" s="243"/>
      <c r="K46" s="265"/>
      <c r="L46" s="244"/>
      <c r="M46" s="411"/>
      <c r="N46" s="412"/>
      <c r="O46" s="413"/>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c r="IW46" s="257"/>
    </row>
    <row r="47" spans="1:257" s="258" customFormat="1" ht="15" hidden="1">
      <c r="A47" s="462"/>
      <c r="B47" s="424"/>
      <c r="C47" s="424"/>
      <c r="D47" s="254"/>
      <c r="E47" s="424"/>
      <c r="F47" s="424"/>
      <c r="G47" s="425"/>
      <c r="H47" s="411"/>
      <c r="I47" s="265"/>
      <c r="J47" s="243"/>
      <c r="K47" s="265"/>
      <c r="L47" s="244"/>
      <c r="M47" s="411"/>
      <c r="N47" s="412"/>
      <c r="O47" s="413"/>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c r="IV47" s="257"/>
      <c r="IW47" s="257"/>
    </row>
    <row r="48" spans="1:257" s="258" customFormat="1" ht="15" hidden="1">
      <c r="A48" s="462"/>
      <c r="B48" s="424"/>
      <c r="C48" s="424"/>
      <c r="D48" s="254"/>
      <c r="E48" s="424"/>
      <c r="F48" s="424"/>
      <c r="G48" s="425"/>
      <c r="H48" s="411"/>
      <c r="I48" s="265"/>
      <c r="J48" s="243"/>
      <c r="K48" s="265"/>
      <c r="L48" s="244"/>
      <c r="M48" s="411"/>
      <c r="N48" s="412"/>
      <c r="O48" s="413"/>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c r="IW48" s="257"/>
    </row>
    <row r="49" spans="1:267" s="258" customFormat="1" ht="15.75" hidden="1" thickBot="1">
      <c r="A49" s="462"/>
      <c r="B49" s="424"/>
      <c r="C49" s="424"/>
      <c r="D49" s="254"/>
      <c r="E49" s="424"/>
      <c r="F49" s="424"/>
      <c r="G49" s="425"/>
      <c r="H49" s="411"/>
      <c r="I49" s="249"/>
      <c r="J49" s="243"/>
      <c r="K49" s="249" t="str">
        <f>IFERROR(CONCATENATE(INDEX('8- Políticas de Administración '!$B$16:$F$53,MATCH('5- Identificación de Riesgos'!J49,'8- Políticas de Administración '!$C$16:$C$54,0),1)," - ",L49),"")</f>
        <v/>
      </c>
      <c r="L49" s="244" t="str">
        <f>IFERROR(VLOOKUP(INDEX('8- Políticas de Administración '!$B$16:$F$63,MATCH('5- Identificación de Riesgos'!J49,'8- Políticas de Administración '!$C$16:$C$64,0),1),'8- Políticas de Administración '!$B$16:$F$64,5,FALSE),"")</f>
        <v/>
      </c>
      <c r="M49" s="411"/>
      <c r="N49" s="412"/>
      <c r="O49" s="413"/>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c r="IW49" s="257"/>
    </row>
    <row r="50" spans="1:267" s="258" customFormat="1" ht="11.25" customHeight="1">
      <c r="A50" s="426">
        <v>5</v>
      </c>
      <c r="B50" s="424" t="s">
        <v>327</v>
      </c>
      <c r="C50" s="427" t="s">
        <v>328</v>
      </c>
      <c r="D50" s="254" t="s">
        <v>329</v>
      </c>
      <c r="E50" s="424"/>
      <c r="F50" s="424"/>
      <c r="G50" s="425" t="e">
        <f t="shared" ref="G50" si="3">F50/E50</f>
        <v>#DIV/0!</v>
      </c>
      <c r="H50" s="411" t="e">
        <v>#DIV/0!</v>
      </c>
      <c r="I50" s="249"/>
      <c r="J50" s="243"/>
      <c r="K50" s="249" t="s">
        <v>333</v>
      </c>
      <c r="L50" s="244" t="s">
        <v>333</v>
      </c>
      <c r="M50" s="411" t="str">
        <f>IFERROR(CONCATENATE(INDEX('8- Políticas de Administración '!$B$16:$F$53,MATCH(ROUND(AVERAGE(L50:L59),0),'8- Políticas de Administración '!$F$16:$F$53,0),1)," - ",ROUND(AVERAGE(L50:L59),0)),"")</f>
        <v/>
      </c>
      <c r="N50" s="412" t="str">
        <f>IFERROR(CONCATENATE(VLOOKUP((LEFT(H50,LEN(H50)-4)&amp;LEFT(M50,LEN(M50)-4)),'9- Matriz de Calor '!$D$18:$E$42,2,0)," - ",RIGHT(H50,1)*RIGHT(M50,1)),"")</f>
        <v/>
      </c>
      <c r="O50" s="413" t="e">
        <f>RIGHT(H50,1)*RIGHT(M50,1)</f>
        <v>#DIV/0!</v>
      </c>
      <c r="P50" s="257"/>
      <c r="Q50" s="414" t="s">
        <v>331</v>
      </c>
      <c r="R50" s="415"/>
      <c r="S50" s="415"/>
      <c r="T50" s="415"/>
      <c r="U50" s="415"/>
      <c r="V50" s="415"/>
      <c r="W50" s="415"/>
      <c r="X50" s="415"/>
      <c r="Y50" s="416"/>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7"/>
      <c r="IW50" s="257"/>
      <c r="IX50" s="257"/>
      <c r="IY50" s="257"/>
      <c r="IZ50" s="257"/>
      <c r="JA50" s="257"/>
      <c r="JB50" s="257"/>
      <c r="JC50" s="257"/>
      <c r="JD50" s="257"/>
      <c r="JE50" s="257"/>
      <c r="JF50" s="257"/>
      <c r="JG50" s="257"/>
    </row>
    <row r="51" spans="1:267" s="258" customFormat="1" ht="11.25" customHeight="1">
      <c r="A51" s="426"/>
      <c r="B51" s="424"/>
      <c r="C51" s="427"/>
      <c r="D51" s="254" t="s">
        <v>332</v>
      </c>
      <c r="E51" s="424"/>
      <c r="F51" s="424"/>
      <c r="G51" s="425"/>
      <c r="H51" s="411"/>
      <c r="I51" s="249"/>
      <c r="J51" s="243"/>
      <c r="K51" s="249" t="s">
        <v>333</v>
      </c>
      <c r="L51" s="244" t="s">
        <v>333</v>
      </c>
      <c r="M51" s="411"/>
      <c r="N51" s="412"/>
      <c r="O51" s="413"/>
      <c r="P51" s="257"/>
      <c r="Q51" s="417"/>
      <c r="R51" s="418"/>
      <c r="S51" s="418"/>
      <c r="T51" s="418"/>
      <c r="U51" s="418"/>
      <c r="V51" s="418"/>
      <c r="W51" s="418"/>
      <c r="X51" s="418"/>
      <c r="Y51" s="419"/>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7"/>
      <c r="IW51" s="257"/>
      <c r="IX51" s="257"/>
      <c r="IY51" s="257"/>
      <c r="IZ51" s="257"/>
      <c r="JA51" s="257"/>
      <c r="JB51" s="257"/>
      <c r="JC51" s="257"/>
      <c r="JD51" s="257"/>
      <c r="JE51" s="257"/>
      <c r="JF51" s="257"/>
      <c r="JG51" s="257"/>
    </row>
    <row r="52" spans="1:267" s="258" customFormat="1" ht="11.25" customHeight="1">
      <c r="A52" s="426"/>
      <c r="B52" s="424"/>
      <c r="C52" s="427"/>
      <c r="D52" s="254" t="s">
        <v>334</v>
      </c>
      <c r="E52" s="424"/>
      <c r="F52" s="424"/>
      <c r="G52" s="425"/>
      <c r="H52" s="411"/>
      <c r="I52" s="249"/>
      <c r="J52" s="243"/>
      <c r="K52" s="249" t="s">
        <v>333</v>
      </c>
      <c r="L52" s="244" t="s">
        <v>333</v>
      </c>
      <c r="M52" s="411"/>
      <c r="N52" s="412"/>
      <c r="O52" s="413"/>
      <c r="P52" s="257"/>
      <c r="Q52" s="417"/>
      <c r="R52" s="418"/>
      <c r="S52" s="418"/>
      <c r="T52" s="418"/>
      <c r="U52" s="418"/>
      <c r="V52" s="418"/>
      <c r="W52" s="418"/>
      <c r="X52" s="418"/>
      <c r="Y52" s="419"/>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7"/>
      <c r="IW52" s="257"/>
      <c r="IX52" s="257"/>
      <c r="IY52" s="257"/>
      <c r="IZ52" s="257"/>
      <c r="JA52" s="257"/>
      <c r="JB52" s="257"/>
      <c r="JC52" s="257"/>
      <c r="JD52" s="257"/>
      <c r="JE52" s="257"/>
      <c r="JF52" s="257"/>
      <c r="JG52" s="257"/>
    </row>
    <row r="53" spans="1:267" s="258" customFormat="1" ht="11.25" customHeight="1">
      <c r="A53" s="426"/>
      <c r="B53" s="424"/>
      <c r="C53" s="427"/>
      <c r="D53" s="254" t="s">
        <v>335</v>
      </c>
      <c r="E53" s="424"/>
      <c r="F53" s="424"/>
      <c r="G53" s="425"/>
      <c r="H53" s="411"/>
      <c r="I53" s="249"/>
      <c r="J53" s="243"/>
      <c r="K53" s="249" t="s">
        <v>333</v>
      </c>
      <c r="L53" s="244" t="s">
        <v>333</v>
      </c>
      <c r="M53" s="411"/>
      <c r="N53" s="412"/>
      <c r="O53" s="413"/>
      <c r="P53" s="257"/>
      <c r="Q53" s="417"/>
      <c r="R53" s="418"/>
      <c r="S53" s="418"/>
      <c r="T53" s="418"/>
      <c r="U53" s="418"/>
      <c r="V53" s="418"/>
      <c r="W53" s="418"/>
      <c r="X53" s="418"/>
      <c r="Y53" s="419"/>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c r="IV53" s="257"/>
      <c r="IW53" s="257"/>
      <c r="IX53" s="257"/>
      <c r="IY53" s="257"/>
      <c r="IZ53" s="257"/>
      <c r="JA53" s="257"/>
      <c r="JB53" s="257"/>
      <c r="JC53" s="257"/>
      <c r="JD53" s="257"/>
      <c r="JE53" s="257"/>
      <c r="JF53" s="257"/>
      <c r="JG53" s="257"/>
    </row>
    <row r="54" spans="1:267" s="258" customFormat="1" ht="11.25" customHeight="1">
      <c r="A54" s="426"/>
      <c r="B54" s="424"/>
      <c r="C54" s="427"/>
      <c r="D54" s="231" t="s">
        <v>336</v>
      </c>
      <c r="E54" s="424"/>
      <c r="F54" s="424"/>
      <c r="G54" s="425"/>
      <c r="H54" s="411"/>
      <c r="I54" s="265"/>
      <c r="J54" s="243"/>
      <c r="K54" s="265"/>
      <c r="L54" s="244"/>
      <c r="M54" s="411"/>
      <c r="N54" s="412"/>
      <c r="O54" s="413"/>
      <c r="P54" s="257"/>
      <c r="Q54" s="417"/>
      <c r="R54" s="418"/>
      <c r="S54" s="418"/>
      <c r="T54" s="418"/>
      <c r="U54" s="418"/>
      <c r="V54" s="418"/>
      <c r="W54" s="418"/>
      <c r="X54" s="418"/>
      <c r="Y54" s="419"/>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row>
    <row r="55" spans="1:267" s="258" customFormat="1" ht="11.25" customHeight="1">
      <c r="A55" s="426"/>
      <c r="B55" s="424"/>
      <c r="C55" s="427"/>
      <c r="D55" s="254"/>
      <c r="E55" s="424"/>
      <c r="F55" s="424"/>
      <c r="G55" s="425"/>
      <c r="H55" s="411"/>
      <c r="I55" s="265"/>
      <c r="J55" s="243"/>
      <c r="K55" s="265"/>
      <c r="L55" s="244"/>
      <c r="M55" s="411"/>
      <c r="N55" s="412"/>
      <c r="O55" s="413"/>
      <c r="P55" s="257"/>
      <c r="Q55" s="417"/>
      <c r="R55" s="418"/>
      <c r="S55" s="418"/>
      <c r="T55" s="418"/>
      <c r="U55" s="418"/>
      <c r="V55" s="418"/>
      <c r="W55" s="418"/>
      <c r="X55" s="418"/>
      <c r="Y55" s="419"/>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c r="HZ55" s="257"/>
      <c r="IA55" s="257"/>
      <c r="IB55" s="257"/>
      <c r="IC55" s="257"/>
      <c r="ID55" s="257"/>
      <c r="IE55" s="257"/>
      <c r="IF55" s="257"/>
      <c r="IG55" s="257"/>
      <c r="IH55" s="257"/>
      <c r="II55" s="257"/>
      <c r="IJ55" s="257"/>
      <c r="IK55" s="257"/>
      <c r="IL55" s="257"/>
      <c r="IM55" s="257"/>
      <c r="IN55" s="257"/>
      <c r="IO55" s="257"/>
      <c r="IP55" s="257"/>
      <c r="IQ55" s="257"/>
      <c r="IR55" s="257"/>
      <c r="IS55" s="257"/>
      <c r="IT55" s="257"/>
      <c r="IU55" s="257"/>
      <c r="IV55" s="257"/>
      <c r="IW55" s="257"/>
      <c r="IX55" s="257"/>
      <c r="IY55" s="257"/>
      <c r="IZ55" s="257"/>
      <c r="JA55" s="257"/>
      <c r="JB55" s="257"/>
      <c r="JC55" s="257"/>
      <c r="JD55" s="257"/>
      <c r="JE55" s="257"/>
      <c r="JF55" s="257"/>
      <c r="JG55" s="257"/>
    </row>
    <row r="56" spans="1:267" s="258" customFormat="1" ht="11.25" customHeight="1">
      <c r="A56" s="426"/>
      <c r="B56" s="424"/>
      <c r="C56" s="427"/>
      <c r="D56" s="254"/>
      <c r="E56" s="424"/>
      <c r="F56" s="424"/>
      <c r="G56" s="425"/>
      <c r="H56" s="411"/>
      <c r="I56" s="265"/>
      <c r="J56" s="243"/>
      <c r="K56" s="265"/>
      <c r="L56" s="244"/>
      <c r="M56" s="411"/>
      <c r="N56" s="412"/>
      <c r="O56" s="413"/>
      <c r="P56" s="257"/>
      <c r="Q56" s="417"/>
      <c r="R56" s="418"/>
      <c r="S56" s="418"/>
      <c r="T56" s="418"/>
      <c r="U56" s="418"/>
      <c r="V56" s="418"/>
      <c r="W56" s="418"/>
      <c r="X56" s="418"/>
      <c r="Y56" s="419"/>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c r="IW56" s="257"/>
      <c r="IX56" s="257"/>
      <c r="IY56" s="257"/>
      <c r="IZ56" s="257"/>
      <c r="JA56" s="257"/>
      <c r="JB56" s="257"/>
      <c r="JC56" s="257"/>
      <c r="JD56" s="257"/>
      <c r="JE56" s="257"/>
      <c r="JF56" s="257"/>
      <c r="JG56" s="257"/>
    </row>
    <row r="57" spans="1:267" s="258" customFormat="1" ht="11.25" customHeight="1">
      <c r="A57" s="426"/>
      <c r="B57" s="424"/>
      <c r="C57" s="427"/>
      <c r="D57" s="231"/>
      <c r="E57" s="424"/>
      <c r="F57" s="424"/>
      <c r="G57" s="425"/>
      <c r="H57" s="411"/>
      <c r="I57" s="249"/>
      <c r="J57" s="243"/>
      <c r="K57" s="249" t="s">
        <v>333</v>
      </c>
      <c r="L57" s="244" t="s">
        <v>333</v>
      </c>
      <c r="M57" s="411"/>
      <c r="N57" s="412"/>
      <c r="O57" s="413"/>
      <c r="P57" s="257"/>
      <c r="Q57" s="417"/>
      <c r="R57" s="418"/>
      <c r="S57" s="418"/>
      <c r="T57" s="418"/>
      <c r="U57" s="418"/>
      <c r="V57" s="418"/>
      <c r="W57" s="418"/>
      <c r="X57" s="418"/>
      <c r="Y57" s="419"/>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c r="HZ57" s="257"/>
      <c r="IA57" s="257"/>
      <c r="IB57" s="257"/>
      <c r="IC57" s="257"/>
      <c r="ID57" s="257"/>
      <c r="IE57" s="257"/>
      <c r="IF57" s="257"/>
      <c r="IG57" s="257"/>
      <c r="IH57" s="257"/>
      <c r="II57" s="257"/>
      <c r="IJ57" s="257"/>
      <c r="IK57" s="257"/>
      <c r="IL57" s="257"/>
      <c r="IM57" s="257"/>
      <c r="IN57" s="257"/>
      <c r="IO57" s="257"/>
      <c r="IP57" s="257"/>
      <c r="IQ57" s="257"/>
      <c r="IR57" s="257"/>
      <c r="IS57" s="257"/>
      <c r="IT57" s="257"/>
      <c r="IU57" s="257"/>
      <c r="IV57" s="257"/>
      <c r="IW57" s="257"/>
      <c r="IX57" s="257"/>
      <c r="IY57" s="257"/>
      <c r="IZ57" s="257"/>
      <c r="JA57" s="257"/>
      <c r="JB57" s="257"/>
      <c r="JC57" s="257"/>
      <c r="JD57" s="257"/>
      <c r="JE57" s="257"/>
      <c r="JF57" s="257"/>
      <c r="JG57" s="257"/>
    </row>
    <row r="58" spans="1:267" s="258" customFormat="1" ht="11.25" customHeight="1">
      <c r="A58" s="426"/>
      <c r="B58" s="424"/>
      <c r="C58" s="427"/>
      <c r="D58" s="231"/>
      <c r="E58" s="424"/>
      <c r="F58" s="424"/>
      <c r="G58" s="425"/>
      <c r="H58" s="411"/>
      <c r="I58" s="265"/>
      <c r="J58" s="243"/>
      <c r="K58" s="265"/>
      <c r="L58" s="244"/>
      <c r="M58" s="411"/>
      <c r="N58" s="412"/>
      <c r="O58" s="413"/>
      <c r="P58" s="257"/>
      <c r="Q58" s="417"/>
      <c r="R58" s="418"/>
      <c r="S58" s="418"/>
      <c r="T58" s="418"/>
      <c r="U58" s="418"/>
      <c r="V58" s="418"/>
      <c r="W58" s="418"/>
      <c r="X58" s="418"/>
      <c r="Y58" s="419"/>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c r="IX58" s="257"/>
      <c r="IY58" s="257"/>
      <c r="IZ58" s="257"/>
      <c r="JA58" s="257"/>
      <c r="JB58" s="257"/>
      <c r="JC58" s="257"/>
      <c r="JD58" s="257"/>
      <c r="JE58" s="257"/>
      <c r="JF58" s="257"/>
      <c r="JG58" s="257"/>
    </row>
    <row r="59" spans="1:267" s="258" customFormat="1" ht="11.25" customHeight="1">
      <c r="A59" s="426"/>
      <c r="B59" s="424"/>
      <c r="C59" s="427"/>
      <c r="D59" s="254"/>
      <c r="E59" s="424"/>
      <c r="F59" s="424"/>
      <c r="G59" s="425"/>
      <c r="H59" s="411"/>
      <c r="I59" s="249"/>
      <c r="J59" s="243"/>
      <c r="K59" s="249" t="s">
        <v>333</v>
      </c>
      <c r="L59" s="244" t="s">
        <v>333</v>
      </c>
      <c r="M59" s="411"/>
      <c r="N59" s="412"/>
      <c r="O59" s="413"/>
      <c r="P59" s="257"/>
      <c r="Q59" s="417"/>
      <c r="R59" s="418"/>
      <c r="S59" s="418"/>
      <c r="T59" s="418"/>
      <c r="U59" s="418"/>
      <c r="V59" s="418"/>
      <c r="W59" s="418"/>
      <c r="X59" s="418"/>
      <c r="Y59" s="419"/>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V59" s="257"/>
      <c r="IW59" s="257"/>
      <c r="IX59" s="257"/>
      <c r="IY59" s="257"/>
      <c r="IZ59" s="257"/>
      <c r="JA59" s="257"/>
      <c r="JB59" s="257"/>
      <c r="JC59" s="257"/>
      <c r="JD59" s="257"/>
      <c r="JE59" s="257"/>
      <c r="JF59" s="257"/>
      <c r="JG59" s="257"/>
    </row>
    <row r="60" spans="1:267" s="258" customFormat="1" ht="10.5" customHeight="1">
      <c r="A60" s="426">
        <v>6</v>
      </c>
      <c r="B60" s="424" t="s">
        <v>337</v>
      </c>
      <c r="C60" s="411" t="s">
        <v>338</v>
      </c>
      <c r="D60" s="254" t="s">
        <v>339</v>
      </c>
      <c r="E60" s="424"/>
      <c r="F60" s="424"/>
      <c r="G60" s="425" t="e">
        <f t="shared" ref="G60" si="4">F60/E60</f>
        <v>#DIV/0!</v>
      </c>
      <c r="H60" s="411"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49"/>
      <c r="J60" s="243"/>
      <c r="K60" s="249" t="str">
        <f>IFERROR(CONCATENATE(INDEX('8- Políticas de Administración '!$B$16:$F$53,MATCH('5- Identificación de Riesgos'!J60,'8- Políticas de Administración '!$C$16:$C$54,0),1)," - ",L60),"")</f>
        <v/>
      </c>
      <c r="L60" s="244" t="str">
        <f>IFERROR(VLOOKUP(INDEX('8- Políticas de Administración '!$B$16:$F$63,MATCH('5- Identificación de Riesgos'!J60,'8- Políticas de Administración '!$C$16:$C$64,0),1),'8- Políticas de Administración '!$B$16:$F$64,5,FALSE),"")</f>
        <v/>
      </c>
      <c r="M60" s="411" t="str">
        <f>IFERROR(CONCATENATE(INDEX('8- Políticas de Administración '!$B$16:$F$53,MATCH(ROUND(AVERAGE(L60:L69),0),'8- Políticas de Administración '!$F$16:$F$53,0),1)," - ",ROUND(AVERAGE(L60:L69),0)),"")</f>
        <v/>
      </c>
      <c r="N60" s="412" t="str">
        <f>IFERROR(CONCATENATE(VLOOKUP((LEFT(H60,LEN(H60)-4)&amp;LEFT(M60,LEN(M60)-4)),'9- Matriz de Calor '!$D$18:$E$42,2,0)," - ",RIGHT(H60,1)*RIGHT(M60,1)),"")</f>
        <v/>
      </c>
      <c r="O60" s="473" t="e">
        <f>RIGHT(H60,1)*RIGHT(M60,1)</f>
        <v>#DIV/0!</v>
      </c>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257"/>
    </row>
    <row r="61" spans="1:267" s="258" customFormat="1" ht="10.5" customHeight="1">
      <c r="A61" s="426"/>
      <c r="B61" s="424"/>
      <c r="C61" s="411"/>
      <c r="D61" s="254" t="s">
        <v>341</v>
      </c>
      <c r="E61" s="424"/>
      <c r="F61" s="424"/>
      <c r="G61" s="425"/>
      <c r="H61" s="411"/>
      <c r="I61" s="249"/>
      <c r="J61" s="243"/>
      <c r="K61" s="249" t="str">
        <f>IFERROR(CONCATENATE(INDEX('8- Políticas de Administración '!$B$16:$F$53,MATCH('5- Identificación de Riesgos'!J61,'8- Políticas de Administración '!$C$16:$C$54,0),1)," - ",L61),"")</f>
        <v/>
      </c>
      <c r="L61" s="244" t="str">
        <f>IFERROR(VLOOKUP(INDEX('8- Políticas de Administración '!$B$16:$F$63,MATCH('5- Identificación de Riesgos'!J61,'8- Políticas de Administración '!$C$16:$C$64,0),1),'8- Políticas de Administración '!$B$16:$F$64,5,FALSE),"")</f>
        <v/>
      </c>
      <c r="M61" s="411"/>
      <c r="N61" s="412"/>
      <c r="O61" s="474"/>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c r="IW61" s="257"/>
    </row>
    <row r="62" spans="1:267" s="258" customFormat="1" ht="10.5" customHeight="1">
      <c r="A62" s="426"/>
      <c r="B62" s="424"/>
      <c r="C62" s="411"/>
      <c r="D62" s="254" t="s">
        <v>343</v>
      </c>
      <c r="E62" s="424"/>
      <c r="F62" s="424"/>
      <c r="G62" s="425"/>
      <c r="H62" s="411"/>
      <c r="I62" s="249"/>
      <c r="J62" s="243"/>
      <c r="K62" s="249" t="str">
        <f>IFERROR(CONCATENATE(INDEX('8- Políticas de Administración '!$B$16:$F$53,MATCH('5- Identificación de Riesgos'!J62,'8- Políticas de Administración '!$C$16:$C$54,0),1)," - ",L62),"")</f>
        <v/>
      </c>
      <c r="L62" s="244" t="str">
        <f>IFERROR(VLOOKUP(INDEX('8- Políticas de Administración '!$B$16:$F$63,MATCH('5- Identificación de Riesgos'!J62,'8- Políticas de Administración '!$C$16:$C$64,0),1),'8- Políticas de Administración '!$B$16:$F$64,5,FALSE),"")</f>
        <v/>
      </c>
      <c r="M62" s="411"/>
      <c r="N62" s="412"/>
      <c r="O62" s="474"/>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c r="IW62" s="257"/>
    </row>
    <row r="63" spans="1:267" s="258" customFormat="1" ht="10.5" customHeight="1">
      <c r="A63" s="426"/>
      <c r="B63" s="424"/>
      <c r="C63" s="411"/>
      <c r="D63" s="254"/>
      <c r="E63" s="424"/>
      <c r="F63" s="424"/>
      <c r="G63" s="425"/>
      <c r="H63" s="411"/>
      <c r="I63" s="265"/>
      <c r="J63" s="243"/>
      <c r="K63" s="265"/>
      <c r="L63" s="244"/>
      <c r="M63" s="411"/>
      <c r="N63" s="412"/>
      <c r="O63" s="474"/>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c r="IW63" s="257"/>
    </row>
    <row r="64" spans="1:267" s="258" customFormat="1" ht="10.5" customHeight="1">
      <c r="A64" s="426"/>
      <c r="B64" s="424"/>
      <c r="C64" s="411"/>
      <c r="D64" s="254"/>
      <c r="E64" s="424"/>
      <c r="F64" s="424"/>
      <c r="G64" s="425"/>
      <c r="H64" s="411"/>
      <c r="I64" s="265"/>
      <c r="J64" s="243"/>
      <c r="K64" s="265"/>
      <c r="L64" s="244"/>
      <c r="M64" s="411"/>
      <c r="N64" s="412"/>
      <c r="O64" s="474"/>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c r="IW64" s="257"/>
    </row>
    <row r="65" spans="1:257" s="258" customFormat="1" ht="10.5" customHeight="1">
      <c r="A65" s="426"/>
      <c r="B65" s="424"/>
      <c r="C65" s="411"/>
      <c r="D65" s="254"/>
      <c r="E65" s="424"/>
      <c r="F65" s="424"/>
      <c r="G65" s="425"/>
      <c r="H65" s="411"/>
      <c r="I65" s="265"/>
      <c r="J65" s="243"/>
      <c r="K65" s="265"/>
      <c r="L65" s="244"/>
      <c r="M65" s="411"/>
      <c r="N65" s="412"/>
      <c r="O65" s="474"/>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7"/>
      <c r="IW65" s="257"/>
    </row>
    <row r="66" spans="1:257" s="258" customFormat="1" ht="10.5" customHeight="1">
      <c r="A66" s="426"/>
      <c r="B66" s="424"/>
      <c r="C66" s="411"/>
      <c r="D66" s="254"/>
      <c r="E66" s="424"/>
      <c r="F66" s="424"/>
      <c r="G66" s="425"/>
      <c r="H66" s="411"/>
      <c r="I66" s="265"/>
      <c r="J66" s="243"/>
      <c r="K66" s="265"/>
      <c r="L66" s="244"/>
      <c r="M66" s="411"/>
      <c r="N66" s="412"/>
      <c r="O66" s="474"/>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57"/>
      <c r="HI66" s="257"/>
      <c r="HJ66" s="257"/>
      <c r="HK66" s="257"/>
      <c r="HL66" s="257"/>
      <c r="HM66" s="257"/>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V66" s="257"/>
      <c r="IW66" s="257"/>
    </row>
    <row r="67" spans="1:257" s="258" customFormat="1" ht="10.5" customHeight="1">
      <c r="A67" s="426"/>
      <c r="B67" s="424"/>
      <c r="C67" s="411"/>
      <c r="D67" s="254"/>
      <c r="E67" s="424"/>
      <c r="F67" s="424"/>
      <c r="G67" s="425"/>
      <c r="H67" s="411"/>
      <c r="I67" s="265"/>
      <c r="J67" s="243"/>
      <c r="K67" s="265"/>
      <c r="L67" s="244"/>
      <c r="M67" s="411"/>
      <c r="N67" s="412"/>
      <c r="O67" s="474"/>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7"/>
      <c r="IW67" s="257"/>
    </row>
    <row r="68" spans="1:257" s="258" customFormat="1" ht="10.5" customHeight="1">
      <c r="A68" s="426"/>
      <c r="B68" s="424"/>
      <c r="C68" s="411"/>
      <c r="D68" s="254"/>
      <c r="E68" s="424"/>
      <c r="F68" s="424"/>
      <c r="G68" s="425"/>
      <c r="H68" s="411"/>
      <c r="I68" s="265"/>
      <c r="J68" s="243"/>
      <c r="K68" s="265"/>
      <c r="L68" s="244"/>
      <c r="M68" s="411"/>
      <c r="N68" s="412"/>
      <c r="O68" s="474"/>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c r="GL68" s="257"/>
      <c r="GM68" s="257"/>
      <c r="GN68" s="257"/>
      <c r="GO68" s="257"/>
      <c r="GP68" s="257"/>
      <c r="GQ68" s="257"/>
      <c r="GR68" s="257"/>
      <c r="GS68" s="257"/>
      <c r="GT68" s="257"/>
      <c r="GU68" s="257"/>
      <c r="GV68" s="257"/>
      <c r="GW68" s="257"/>
      <c r="GX68" s="257"/>
      <c r="GY68" s="257"/>
      <c r="GZ68" s="257"/>
      <c r="HA68" s="257"/>
      <c r="HB68" s="257"/>
      <c r="HC68" s="257"/>
      <c r="HD68" s="257"/>
      <c r="HE68" s="257"/>
      <c r="HF68" s="257"/>
      <c r="HG68" s="257"/>
      <c r="HH68" s="257"/>
      <c r="HI68" s="257"/>
      <c r="HJ68" s="257"/>
      <c r="HK68" s="257"/>
      <c r="HL68" s="257"/>
      <c r="HM68" s="257"/>
      <c r="HN68" s="257"/>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V68" s="257"/>
      <c r="IW68" s="257"/>
    </row>
    <row r="69" spans="1:257" s="258" customFormat="1" ht="10.5" customHeight="1">
      <c r="A69" s="426"/>
      <c r="B69" s="424"/>
      <c r="C69" s="411"/>
      <c r="D69" s="254"/>
      <c r="E69" s="424"/>
      <c r="F69" s="424"/>
      <c r="G69" s="425"/>
      <c r="H69" s="411"/>
      <c r="I69" s="249"/>
      <c r="J69" s="243"/>
      <c r="K69" s="249" t="str">
        <f>IFERROR(CONCATENATE(INDEX('8- Políticas de Administración '!$B$16:$F$53,MATCH('5- Identificación de Riesgos'!J69,'8- Políticas de Administración '!$C$16:$C$54,0),1)," - ",L69),"")</f>
        <v/>
      </c>
      <c r="L69" s="244" t="str">
        <f>IFERROR(VLOOKUP(INDEX('8- Políticas de Administración '!$B$16:$F$63,MATCH('5- Identificación de Riesgos'!J69,'8- Políticas de Administración '!$C$16:$C$64,0),1),'8- Políticas de Administración '!$B$16:$F$64,5,FALSE),"")</f>
        <v/>
      </c>
      <c r="M69" s="411"/>
      <c r="N69" s="412"/>
      <c r="O69" s="421"/>
      <c r="P69" s="257"/>
      <c r="Q69" s="257"/>
      <c r="R69" s="417"/>
      <c r="S69" s="418"/>
      <c r="T69" s="418"/>
      <c r="U69" s="418"/>
      <c r="V69" s="418"/>
      <c r="W69" s="418"/>
      <c r="X69" s="418"/>
      <c r="Y69" s="418"/>
      <c r="Z69" s="419"/>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7"/>
      <c r="IW69" s="257"/>
    </row>
    <row r="70" spans="1:257" s="258" customFormat="1" ht="12" customHeight="1">
      <c r="A70" s="426">
        <v>7</v>
      </c>
      <c r="B70" s="424" t="s">
        <v>344</v>
      </c>
      <c r="C70" s="411" t="s">
        <v>345</v>
      </c>
      <c r="D70" s="256" t="s">
        <v>339</v>
      </c>
      <c r="E70" s="424"/>
      <c r="F70" s="424"/>
      <c r="G70" s="425" t="e">
        <f t="shared" ref="G70:G80" si="5">F70/E70</f>
        <v>#DIV/0!</v>
      </c>
      <c r="H70" s="411"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249"/>
      <c r="J70" s="243"/>
      <c r="K70" s="249" t="str">
        <f>IFERROR(CONCATENATE(INDEX('8- Políticas de Administración '!$B$16:$F$53,MATCH('5- Identificación de Riesgos'!J70,'8- Políticas de Administración '!$C$16:$C$54,0),1)," - ",L70),"")</f>
        <v/>
      </c>
      <c r="L70" s="244" t="str">
        <f>IFERROR(VLOOKUP(INDEX('8- Políticas de Administración '!$B$16:$F$63,MATCH('5- Identificación de Riesgos'!J70,'8- Políticas de Administración '!$C$16:$C$64,0),1),'8- Políticas de Administración '!$B$16:$F$64,5,FALSE),"")</f>
        <v/>
      </c>
      <c r="M70" s="411" t="str">
        <f>IFERROR(CONCATENATE(INDEX('8- Políticas de Administración '!$B$16:$F$53,MATCH(ROUND(AVERAGE(L70:L79),0),'8- Políticas de Administración '!$F$16:$F$53,0),1)," - ",ROUND(AVERAGE(L70:L79),0)),"")</f>
        <v/>
      </c>
      <c r="N70" s="412" t="str">
        <f>IFERROR(CONCATENATE(VLOOKUP((LEFT(H70,LEN(H70)-4)&amp;LEFT(M70,LEN(M70)-4)),'9- Matriz de Calor '!$D$18:$E$42,2,0)," - ",RIGHT(H70,1)*RIGHT(M70,1)),"")</f>
        <v/>
      </c>
      <c r="O70" s="255"/>
      <c r="P70" s="257"/>
      <c r="Q70" s="257"/>
      <c r="R70" s="417"/>
      <c r="S70" s="418"/>
      <c r="T70" s="418"/>
      <c r="U70" s="418"/>
      <c r="V70" s="418"/>
      <c r="W70" s="418"/>
      <c r="X70" s="418"/>
      <c r="Y70" s="418"/>
      <c r="Z70" s="419"/>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row>
    <row r="71" spans="1:257" s="258" customFormat="1" ht="12" customHeight="1">
      <c r="A71" s="426"/>
      <c r="B71" s="424"/>
      <c r="C71" s="411"/>
      <c r="D71" s="256" t="s">
        <v>341</v>
      </c>
      <c r="E71" s="424"/>
      <c r="F71" s="424"/>
      <c r="G71" s="425"/>
      <c r="H71" s="411"/>
      <c r="I71" s="249"/>
      <c r="J71" s="243"/>
      <c r="K71" s="249" t="str">
        <f>IFERROR(CONCATENATE(INDEX('8- Políticas de Administración '!$B$16:$F$53,MATCH('5- Identificación de Riesgos'!J71,'8- Políticas de Administración '!$C$16:$C$54,0),1)," - ",L71),"")</f>
        <v/>
      </c>
      <c r="L71" s="244" t="str">
        <f>IFERROR(VLOOKUP(INDEX('8- Políticas de Administración '!$B$16:$F$63,MATCH('5- Identificación de Riesgos'!J71,'8- Políticas de Administración '!$C$16:$C$64,0),1),'8- Políticas de Administración '!$B$16:$F$64,5,FALSE),"")</f>
        <v/>
      </c>
      <c r="M71" s="411"/>
      <c r="N71" s="412"/>
      <c r="O71" s="255"/>
      <c r="P71" s="257"/>
      <c r="Q71" s="257"/>
      <c r="R71" s="417"/>
      <c r="S71" s="418"/>
      <c r="T71" s="418"/>
      <c r="U71" s="418"/>
      <c r="V71" s="418"/>
      <c r="W71" s="418"/>
      <c r="X71" s="418"/>
      <c r="Y71" s="418"/>
      <c r="Z71" s="419"/>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7"/>
      <c r="IW71" s="257"/>
    </row>
    <row r="72" spans="1:257" s="258" customFormat="1" ht="12" customHeight="1">
      <c r="A72" s="426"/>
      <c r="B72" s="424"/>
      <c r="C72" s="411"/>
      <c r="D72" s="256" t="s">
        <v>346</v>
      </c>
      <c r="E72" s="424"/>
      <c r="F72" s="424"/>
      <c r="G72" s="425"/>
      <c r="H72" s="411"/>
      <c r="I72" s="249"/>
      <c r="J72" s="243"/>
      <c r="K72" s="249" t="str">
        <f>IFERROR(CONCATENATE(INDEX('8- Políticas de Administración '!$B$16:$F$53,MATCH('5- Identificación de Riesgos'!J72,'8- Políticas de Administración '!$C$16:$C$54,0),1)," - ",L72),"")</f>
        <v/>
      </c>
      <c r="L72" s="244" t="str">
        <f>IFERROR(VLOOKUP(INDEX('8- Políticas de Administración '!$B$16:$F$63,MATCH('5- Identificación de Riesgos'!J72,'8- Políticas de Administración '!$C$16:$C$64,0),1),'8- Políticas de Administración '!$B$16:$F$64,5,FALSE),"")</f>
        <v/>
      </c>
      <c r="M72" s="411"/>
      <c r="N72" s="412"/>
      <c r="O72" s="255"/>
      <c r="P72" s="257"/>
      <c r="Q72" s="257"/>
      <c r="R72" s="417"/>
      <c r="S72" s="418"/>
      <c r="T72" s="418"/>
      <c r="U72" s="418"/>
      <c r="V72" s="418"/>
      <c r="W72" s="418"/>
      <c r="X72" s="418"/>
      <c r="Y72" s="418"/>
      <c r="Z72" s="419"/>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c r="GL72" s="257"/>
      <c r="GM72" s="257"/>
      <c r="GN72" s="257"/>
      <c r="GO72" s="257"/>
      <c r="GP72" s="257"/>
      <c r="GQ72" s="257"/>
      <c r="GR72" s="257"/>
      <c r="GS72" s="257"/>
      <c r="GT72" s="257"/>
      <c r="GU72" s="257"/>
      <c r="GV72" s="257"/>
      <c r="GW72" s="257"/>
      <c r="GX72" s="257"/>
      <c r="GY72" s="257"/>
      <c r="GZ72" s="257"/>
      <c r="HA72" s="257"/>
      <c r="HB72" s="257"/>
      <c r="HC72" s="257"/>
      <c r="HD72" s="257"/>
      <c r="HE72" s="257"/>
      <c r="HF72" s="257"/>
      <c r="HG72" s="257"/>
      <c r="HH72" s="257"/>
      <c r="HI72" s="257"/>
      <c r="HJ72" s="257"/>
      <c r="HK72" s="257"/>
      <c r="HL72" s="257"/>
      <c r="HM72" s="257"/>
      <c r="HN72" s="257"/>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V72" s="257"/>
      <c r="IW72" s="257"/>
    </row>
    <row r="73" spans="1:257" s="258" customFormat="1" ht="12" customHeight="1">
      <c r="A73" s="426"/>
      <c r="B73" s="424"/>
      <c r="C73" s="411"/>
      <c r="D73" s="256"/>
      <c r="E73" s="424"/>
      <c r="F73" s="424"/>
      <c r="G73" s="425"/>
      <c r="H73" s="411"/>
      <c r="I73" s="265"/>
      <c r="J73" s="243"/>
      <c r="K73" s="265"/>
      <c r="L73" s="244"/>
      <c r="M73" s="411"/>
      <c r="N73" s="412"/>
      <c r="O73" s="266"/>
      <c r="P73" s="257"/>
      <c r="Q73" s="257"/>
      <c r="R73" s="417"/>
      <c r="S73" s="418"/>
      <c r="T73" s="418"/>
      <c r="U73" s="418"/>
      <c r="V73" s="418"/>
      <c r="W73" s="418"/>
      <c r="X73" s="418"/>
      <c r="Y73" s="418"/>
      <c r="Z73" s="419"/>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7"/>
      <c r="IW73" s="257"/>
    </row>
    <row r="74" spans="1:257" s="258" customFormat="1" ht="12" customHeight="1">
      <c r="A74" s="426"/>
      <c r="B74" s="424"/>
      <c r="C74" s="411"/>
      <c r="D74" s="256"/>
      <c r="E74" s="424"/>
      <c r="F74" s="424"/>
      <c r="G74" s="425"/>
      <c r="H74" s="411"/>
      <c r="I74" s="265"/>
      <c r="J74" s="243"/>
      <c r="K74" s="265"/>
      <c r="L74" s="244"/>
      <c r="M74" s="411"/>
      <c r="N74" s="412"/>
      <c r="O74" s="266"/>
      <c r="P74" s="257"/>
      <c r="Q74" s="257"/>
      <c r="R74" s="417"/>
      <c r="S74" s="418"/>
      <c r="T74" s="418"/>
      <c r="U74" s="418"/>
      <c r="V74" s="418"/>
      <c r="W74" s="418"/>
      <c r="X74" s="418"/>
      <c r="Y74" s="418"/>
      <c r="Z74" s="419"/>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7"/>
      <c r="IW74" s="257"/>
    </row>
    <row r="75" spans="1:257" s="258" customFormat="1" ht="12" customHeight="1">
      <c r="A75" s="426"/>
      <c r="B75" s="424"/>
      <c r="C75" s="411"/>
      <c r="D75" s="256"/>
      <c r="E75" s="424"/>
      <c r="F75" s="424"/>
      <c r="G75" s="425"/>
      <c r="H75" s="411"/>
      <c r="I75" s="265"/>
      <c r="J75" s="243"/>
      <c r="K75" s="265"/>
      <c r="L75" s="244"/>
      <c r="M75" s="411"/>
      <c r="N75" s="412"/>
      <c r="O75" s="266"/>
      <c r="P75" s="257"/>
      <c r="Q75" s="257"/>
      <c r="R75" s="417"/>
      <c r="S75" s="418"/>
      <c r="T75" s="418"/>
      <c r="U75" s="418"/>
      <c r="V75" s="418"/>
      <c r="W75" s="418"/>
      <c r="X75" s="418"/>
      <c r="Y75" s="418"/>
      <c r="Z75" s="419"/>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7"/>
      <c r="IW75" s="257"/>
    </row>
    <row r="76" spans="1:257" s="258" customFormat="1" ht="12" customHeight="1">
      <c r="A76" s="426"/>
      <c r="B76" s="424"/>
      <c r="C76" s="411"/>
      <c r="D76" s="227"/>
      <c r="E76" s="424"/>
      <c r="F76" s="424"/>
      <c r="G76" s="425"/>
      <c r="H76" s="411"/>
      <c r="I76" s="249"/>
      <c r="J76" s="243"/>
      <c r="K76" s="249" t="str">
        <f>IFERROR(CONCATENATE(INDEX('8- Políticas de Administración '!$B$16:$F$53,MATCH('5- Identificación de Riesgos'!J76,'8- Políticas de Administración '!$C$16:$C$54,0),1)," - ",L76),"")</f>
        <v/>
      </c>
      <c r="L76" s="244" t="str">
        <f>IFERROR(VLOOKUP(INDEX('8- Políticas de Administración '!$B$16:$F$63,MATCH('5- Identificación de Riesgos'!J76,'8- Políticas de Administración '!$C$16:$C$64,0),1),'8- Políticas de Administración '!$B$16:$F$64,5,FALSE),"")</f>
        <v/>
      </c>
      <c r="M76" s="411"/>
      <c r="N76" s="412"/>
      <c r="O76" s="255"/>
      <c r="P76" s="257"/>
      <c r="Q76" s="257"/>
      <c r="R76" s="417"/>
      <c r="S76" s="418"/>
      <c r="T76" s="418"/>
      <c r="U76" s="418"/>
      <c r="V76" s="418"/>
      <c r="W76" s="418"/>
      <c r="X76" s="418"/>
      <c r="Y76" s="418"/>
      <c r="Z76" s="419"/>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c r="DM76" s="257"/>
      <c r="DN76" s="257"/>
      <c r="DO76" s="257"/>
      <c r="DP76" s="257"/>
      <c r="DQ76" s="257"/>
      <c r="DR76" s="257"/>
      <c r="DS76" s="257"/>
      <c r="DT76" s="257"/>
      <c r="DU76" s="257"/>
      <c r="DV76" s="257"/>
      <c r="DW76" s="257"/>
      <c r="DX76" s="257"/>
      <c r="DY76" s="257"/>
      <c r="DZ76" s="257"/>
      <c r="EA76" s="257"/>
      <c r="EB76" s="257"/>
      <c r="EC76" s="257"/>
      <c r="ED76" s="257"/>
      <c r="EE76" s="257"/>
      <c r="EF76" s="257"/>
      <c r="EG76" s="257"/>
      <c r="EH76" s="257"/>
      <c r="EI76" s="257"/>
      <c r="EJ76" s="257"/>
      <c r="EK76" s="257"/>
      <c r="EL76" s="257"/>
      <c r="EM76" s="257"/>
      <c r="EN76" s="257"/>
      <c r="EO76" s="257"/>
      <c r="EP76" s="257"/>
      <c r="EQ76" s="257"/>
      <c r="ER76" s="257"/>
      <c r="ES76" s="257"/>
      <c r="ET76" s="257"/>
      <c r="EU76" s="257"/>
      <c r="EV76" s="257"/>
      <c r="EW76" s="257"/>
      <c r="EX76" s="257"/>
      <c r="EY76" s="257"/>
      <c r="EZ76" s="257"/>
      <c r="FA76" s="257"/>
      <c r="FB76" s="257"/>
      <c r="FC76" s="257"/>
      <c r="FD76" s="257"/>
      <c r="FE76" s="257"/>
      <c r="FF76" s="257"/>
      <c r="FG76" s="257"/>
      <c r="FH76" s="257"/>
      <c r="FI76" s="257"/>
      <c r="FJ76" s="257"/>
      <c r="FK76" s="257"/>
      <c r="FL76" s="257"/>
      <c r="FM76" s="257"/>
      <c r="FN76" s="257"/>
      <c r="FO76" s="257"/>
      <c r="FP76" s="257"/>
      <c r="FQ76" s="257"/>
      <c r="FR76" s="257"/>
      <c r="FS76" s="257"/>
      <c r="FT76" s="257"/>
      <c r="FU76" s="257"/>
      <c r="FV76" s="257"/>
      <c r="FW76" s="257"/>
      <c r="FX76" s="257"/>
      <c r="FY76" s="257"/>
      <c r="FZ76" s="257"/>
      <c r="GA76" s="257"/>
      <c r="GB76" s="257"/>
      <c r="GC76" s="257"/>
      <c r="GD76" s="257"/>
      <c r="GE76" s="257"/>
      <c r="GF76" s="257"/>
      <c r="GG76" s="257"/>
      <c r="GH76" s="257"/>
      <c r="GI76" s="257"/>
      <c r="GJ76" s="257"/>
      <c r="GK76" s="257"/>
      <c r="GL76" s="257"/>
      <c r="GM76" s="257"/>
      <c r="GN76" s="257"/>
      <c r="GO76" s="257"/>
      <c r="GP76" s="257"/>
      <c r="GQ76" s="257"/>
      <c r="GR76" s="257"/>
      <c r="GS76" s="257"/>
      <c r="GT76" s="257"/>
      <c r="GU76" s="257"/>
      <c r="GV76" s="257"/>
      <c r="GW76" s="257"/>
      <c r="GX76" s="257"/>
      <c r="GY76" s="257"/>
      <c r="GZ76" s="257"/>
      <c r="HA76" s="257"/>
      <c r="HB76" s="257"/>
      <c r="HC76" s="257"/>
      <c r="HD76" s="257"/>
      <c r="HE76" s="257"/>
      <c r="HF76" s="257"/>
      <c r="HG76" s="257"/>
      <c r="HH76" s="257"/>
      <c r="HI76" s="257"/>
      <c r="HJ76" s="257"/>
      <c r="HK76" s="257"/>
      <c r="HL76" s="257"/>
      <c r="HM76" s="257"/>
      <c r="HN76" s="257"/>
      <c r="HO76" s="257"/>
      <c r="HP76" s="257"/>
      <c r="HQ76" s="257"/>
      <c r="HR76" s="257"/>
      <c r="HS76" s="257"/>
      <c r="HT76" s="257"/>
      <c r="HU76" s="257"/>
      <c r="HV76" s="257"/>
      <c r="HW76" s="257"/>
      <c r="HX76" s="257"/>
      <c r="HY76" s="257"/>
      <c r="HZ76" s="257"/>
      <c r="IA76" s="257"/>
      <c r="IB76" s="257"/>
      <c r="IC76" s="257"/>
      <c r="ID76" s="257"/>
      <c r="IE76" s="257"/>
      <c r="IF76" s="257"/>
      <c r="IG76" s="257"/>
      <c r="IH76" s="257"/>
      <c r="II76" s="257"/>
      <c r="IJ76" s="257"/>
      <c r="IK76" s="257"/>
      <c r="IL76" s="257"/>
      <c r="IM76" s="257"/>
      <c r="IN76" s="257"/>
      <c r="IO76" s="257"/>
      <c r="IP76" s="257"/>
      <c r="IQ76" s="257"/>
      <c r="IR76" s="257"/>
      <c r="IS76" s="257"/>
      <c r="IT76" s="257"/>
      <c r="IU76" s="257"/>
      <c r="IV76" s="257"/>
      <c r="IW76" s="257"/>
    </row>
    <row r="77" spans="1:257" s="258" customFormat="1" ht="12" customHeight="1">
      <c r="A77" s="426"/>
      <c r="B77" s="424"/>
      <c r="C77" s="411"/>
      <c r="D77" s="227"/>
      <c r="E77" s="424"/>
      <c r="F77" s="424"/>
      <c r="G77" s="425"/>
      <c r="H77" s="411"/>
      <c r="I77" s="265"/>
      <c r="J77" s="243"/>
      <c r="K77" s="265"/>
      <c r="L77" s="244"/>
      <c r="M77" s="411"/>
      <c r="N77" s="412"/>
      <c r="O77" s="266"/>
      <c r="P77" s="257"/>
      <c r="Q77" s="257"/>
      <c r="R77" s="417"/>
      <c r="S77" s="418"/>
      <c r="T77" s="418"/>
      <c r="U77" s="418"/>
      <c r="V77" s="418"/>
      <c r="W77" s="418"/>
      <c r="X77" s="418"/>
      <c r="Y77" s="418"/>
      <c r="Z77" s="419"/>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7"/>
      <c r="IW77" s="257"/>
    </row>
    <row r="78" spans="1:257" s="258" customFormat="1" ht="12" customHeight="1">
      <c r="A78" s="426"/>
      <c r="B78" s="424"/>
      <c r="C78" s="411"/>
      <c r="D78" s="227"/>
      <c r="E78" s="424"/>
      <c r="F78" s="424"/>
      <c r="G78" s="425"/>
      <c r="H78" s="411"/>
      <c r="I78" s="265"/>
      <c r="J78" s="243"/>
      <c r="K78" s="265"/>
      <c r="L78" s="244"/>
      <c r="M78" s="411"/>
      <c r="N78" s="412"/>
      <c r="O78" s="266"/>
      <c r="P78" s="257"/>
      <c r="Q78" s="257"/>
      <c r="R78" s="417"/>
      <c r="S78" s="418"/>
      <c r="T78" s="418"/>
      <c r="U78" s="418"/>
      <c r="V78" s="418"/>
      <c r="W78" s="418"/>
      <c r="X78" s="418"/>
      <c r="Y78" s="418"/>
      <c r="Z78" s="419"/>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c r="IW78" s="257"/>
    </row>
    <row r="79" spans="1:257" s="258" customFormat="1" ht="12" customHeight="1">
      <c r="A79" s="426"/>
      <c r="B79" s="424"/>
      <c r="C79" s="411"/>
      <c r="D79" s="254"/>
      <c r="E79" s="424"/>
      <c r="F79" s="424"/>
      <c r="G79" s="425"/>
      <c r="H79" s="411"/>
      <c r="I79" s="249"/>
      <c r="J79" s="243"/>
      <c r="K79" s="249" t="str">
        <f>IFERROR(CONCATENATE(INDEX('8- Políticas de Administración '!$B$16:$F$53,MATCH('5- Identificación de Riesgos'!J79,'8- Políticas de Administración '!$C$16:$C$54,0),1)," - ",L79),"")</f>
        <v/>
      </c>
      <c r="L79" s="244" t="str">
        <f>IFERROR(VLOOKUP(INDEX('8- Políticas de Administración '!$B$16:$F$63,MATCH('5- Identificación de Riesgos'!J79,'8- Políticas de Administración '!$C$16:$C$64,0),1),'8- Políticas de Administración '!$B$16:$F$64,5,FALSE),"")</f>
        <v/>
      </c>
      <c r="M79" s="411"/>
      <c r="N79" s="412"/>
      <c r="O79" s="255"/>
      <c r="P79" s="257"/>
      <c r="Q79" s="257"/>
      <c r="R79" s="417"/>
      <c r="S79" s="418"/>
      <c r="T79" s="418"/>
      <c r="U79" s="418"/>
      <c r="V79" s="418"/>
      <c r="W79" s="418"/>
      <c r="X79" s="418"/>
      <c r="Y79" s="418"/>
      <c r="Z79" s="419"/>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row>
    <row r="80" spans="1:257" s="258" customFormat="1" ht="12.75" customHeight="1">
      <c r="A80" s="426">
        <v>8</v>
      </c>
      <c r="B80" s="424" t="s">
        <v>518</v>
      </c>
      <c r="C80" s="411" t="s">
        <v>519</v>
      </c>
      <c r="D80" s="256" t="s">
        <v>339</v>
      </c>
      <c r="E80" s="424"/>
      <c r="F80" s="424"/>
      <c r="G80" s="425" t="e">
        <f t="shared" si="5"/>
        <v>#DIV/0!</v>
      </c>
      <c r="H80" s="411" t="e">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#DIV/0!</v>
      </c>
      <c r="I80" s="249"/>
      <c r="J80" s="243"/>
      <c r="K80" s="249" t="str">
        <f>IFERROR(CONCATENATE(INDEX('8- Políticas de Administración '!$B$16:$F$53,MATCH('5- Identificación de Riesgos'!J80,'8- Políticas de Administración '!$C$16:$C$54,0),1)," - ",L80),"")</f>
        <v/>
      </c>
      <c r="L80" s="244" t="str">
        <f>IFERROR(VLOOKUP(INDEX('8- Políticas de Administración '!$B$16:$F$63,MATCH('5- Identificación de Riesgos'!J80,'8- Políticas de Administración '!$C$16:$C$64,0),1),'8- Políticas de Administración '!$B$16:$F$64,5,FALSE),"")</f>
        <v/>
      </c>
      <c r="M80" s="411" t="str">
        <f>IFERROR(CONCATENATE(INDEX('8- Políticas de Administración '!$B$16:$F$53,MATCH(ROUND(AVERAGE(L80:L89),0),'8- Políticas de Administración '!$F$16:$F$53,0),1)," - ",ROUND(AVERAGE(L80:L89),0)),"")</f>
        <v/>
      </c>
      <c r="N80" s="412" t="str">
        <f>IFERROR(CONCATENATE(VLOOKUP((LEFT(H80,LEN(H80)-4)&amp;LEFT(M80,LEN(M80)-4)),'9- Matriz de Calor '!$D$18:$E$42,2,0)," - ",RIGHT(H80,1)*RIGHT(M80,1)),"")</f>
        <v/>
      </c>
      <c r="O80" s="255"/>
      <c r="P80" s="257"/>
      <c r="Q80" s="257"/>
      <c r="R80" s="417"/>
      <c r="S80" s="418"/>
      <c r="T80" s="418"/>
      <c r="U80" s="418"/>
      <c r="V80" s="418"/>
      <c r="W80" s="418"/>
      <c r="X80" s="418"/>
      <c r="Y80" s="418"/>
      <c r="Z80" s="419"/>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row>
    <row r="81" spans="1:257" s="258" customFormat="1" ht="12.75" customHeight="1">
      <c r="A81" s="426"/>
      <c r="B81" s="424"/>
      <c r="C81" s="411"/>
      <c r="D81" s="256" t="s">
        <v>341</v>
      </c>
      <c r="E81" s="424"/>
      <c r="F81" s="424"/>
      <c r="G81" s="425"/>
      <c r="H81" s="411"/>
      <c r="I81" s="249"/>
      <c r="J81" s="243"/>
      <c r="K81" s="249" t="str">
        <f>IFERROR(CONCATENATE(INDEX('8- Políticas de Administración '!$B$16:$F$53,MATCH('5- Identificación de Riesgos'!J81,'8- Políticas de Administración '!$C$16:$C$54,0),1)," - ",L81),"")</f>
        <v/>
      </c>
      <c r="L81" s="244" t="str">
        <f>IFERROR(VLOOKUP(INDEX('8- Políticas de Administración '!$B$16:$F$63,MATCH('5- Identificación de Riesgos'!J81,'8- Políticas de Administración '!$C$16:$C$64,0),1),'8- Políticas de Administración '!$B$16:$F$64,5,FALSE),"")</f>
        <v/>
      </c>
      <c r="M81" s="411"/>
      <c r="N81" s="412"/>
      <c r="O81" s="255"/>
      <c r="P81" s="257"/>
      <c r="Q81" s="257"/>
      <c r="R81" s="417"/>
      <c r="S81" s="418"/>
      <c r="T81" s="418"/>
      <c r="U81" s="418"/>
      <c r="V81" s="418"/>
      <c r="W81" s="418"/>
      <c r="X81" s="418"/>
      <c r="Y81" s="418"/>
      <c r="Z81" s="419"/>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row>
    <row r="82" spans="1:257" s="258" customFormat="1" ht="12.75" customHeight="1">
      <c r="A82" s="426"/>
      <c r="B82" s="424"/>
      <c r="C82" s="411"/>
      <c r="D82" s="256" t="s">
        <v>520</v>
      </c>
      <c r="E82" s="424"/>
      <c r="F82" s="424"/>
      <c r="G82" s="425"/>
      <c r="H82" s="411"/>
      <c r="I82" s="249"/>
      <c r="J82" s="243"/>
      <c r="K82" s="249" t="str">
        <f>IFERROR(CONCATENATE(INDEX('8- Políticas de Administración '!$B$16:$F$53,MATCH('5- Identificación de Riesgos'!J82,'8- Políticas de Administración '!$C$16:$C$54,0),1)," - ",L82),"")</f>
        <v/>
      </c>
      <c r="L82" s="244" t="str">
        <f>IFERROR(VLOOKUP(INDEX('8- Políticas de Administración '!$B$16:$F$63,MATCH('5- Identificación de Riesgos'!J82,'8- Políticas de Administración '!$C$16:$C$64,0),1),'8- Políticas de Administración '!$B$16:$F$64,5,FALSE),"")</f>
        <v/>
      </c>
      <c r="M82" s="411"/>
      <c r="N82" s="412"/>
      <c r="O82" s="255"/>
      <c r="P82" s="257"/>
      <c r="Q82" s="257"/>
      <c r="R82" s="417"/>
      <c r="S82" s="418"/>
      <c r="T82" s="418"/>
      <c r="U82" s="418"/>
      <c r="V82" s="418"/>
      <c r="W82" s="418"/>
      <c r="X82" s="418"/>
      <c r="Y82" s="418"/>
      <c r="Z82" s="419"/>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7"/>
      <c r="IW82" s="257"/>
    </row>
    <row r="83" spans="1:257" s="258" customFormat="1" ht="12.75" customHeight="1">
      <c r="A83" s="426"/>
      <c r="B83" s="424"/>
      <c r="C83" s="411"/>
      <c r="D83" s="227"/>
      <c r="E83" s="424"/>
      <c r="F83" s="424"/>
      <c r="G83" s="425"/>
      <c r="H83" s="411"/>
      <c r="I83" s="249"/>
      <c r="J83" s="243"/>
      <c r="K83" s="249" t="str">
        <f>IFERROR(CONCATENATE(INDEX('8- Políticas de Administración '!$B$16:$F$53,MATCH('5- Identificación de Riesgos'!J83,'8- Políticas de Administración '!$C$16:$C$54,0),1)," - ",L83),"")</f>
        <v/>
      </c>
      <c r="L83" s="244" t="str">
        <f>IFERROR(VLOOKUP(INDEX('8- Políticas de Administración '!$B$16:$F$63,MATCH('5- Identificación de Riesgos'!J83,'8- Políticas de Administración '!$C$16:$C$64,0),1),'8- Políticas de Administración '!$B$16:$F$64,5,FALSE),"")</f>
        <v/>
      </c>
      <c r="M83" s="411"/>
      <c r="N83" s="412"/>
      <c r="O83" s="255"/>
      <c r="P83" s="257"/>
      <c r="Q83" s="257"/>
      <c r="R83" s="417"/>
      <c r="S83" s="418"/>
      <c r="T83" s="418"/>
      <c r="U83" s="418"/>
      <c r="V83" s="418"/>
      <c r="W83" s="418"/>
      <c r="X83" s="418"/>
      <c r="Y83" s="418"/>
      <c r="Z83" s="419"/>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c r="GL83" s="257"/>
      <c r="GM83" s="257"/>
      <c r="GN83" s="257"/>
      <c r="GO83" s="257"/>
      <c r="GP83" s="257"/>
      <c r="GQ83" s="257"/>
      <c r="GR83" s="257"/>
      <c r="GS83" s="257"/>
      <c r="GT83" s="257"/>
      <c r="GU83" s="257"/>
      <c r="GV83" s="257"/>
      <c r="GW83" s="257"/>
      <c r="GX83" s="257"/>
      <c r="GY83" s="257"/>
      <c r="GZ83" s="257"/>
      <c r="HA83" s="257"/>
      <c r="HB83" s="257"/>
      <c r="HC83" s="257"/>
      <c r="HD83" s="257"/>
      <c r="HE83" s="257"/>
      <c r="HF83" s="257"/>
      <c r="HG83" s="257"/>
      <c r="HH83" s="257"/>
      <c r="HI83" s="257"/>
      <c r="HJ83" s="257"/>
      <c r="HK83" s="257"/>
      <c r="HL83" s="257"/>
      <c r="HM83" s="257"/>
      <c r="HN83" s="257"/>
      <c r="HO83" s="257"/>
      <c r="HP83" s="257"/>
      <c r="HQ83" s="257"/>
      <c r="HR83" s="257"/>
      <c r="HS83" s="257"/>
      <c r="HT83" s="257"/>
      <c r="HU83" s="257"/>
      <c r="HV83" s="257"/>
      <c r="HW83" s="257"/>
      <c r="HX83" s="257"/>
      <c r="HY83" s="257"/>
      <c r="HZ83" s="257"/>
      <c r="IA83" s="257"/>
      <c r="IB83" s="257"/>
      <c r="IC83" s="257"/>
      <c r="ID83" s="257"/>
      <c r="IE83" s="257"/>
      <c r="IF83" s="257"/>
      <c r="IG83" s="257"/>
      <c r="IH83" s="257"/>
      <c r="II83" s="257"/>
      <c r="IJ83" s="257"/>
      <c r="IK83" s="257"/>
      <c r="IL83" s="257"/>
      <c r="IM83" s="257"/>
      <c r="IN83" s="257"/>
      <c r="IO83" s="257"/>
      <c r="IP83" s="257"/>
      <c r="IQ83" s="257"/>
      <c r="IR83" s="257"/>
      <c r="IS83" s="257"/>
      <c r="IT83" s="257"/>
      <c r="IU83" s="257"/>
      <c r="IV83" s="257"/>
      <c r="IW83" s="257"/>
    </row>
    <row r="84" spans="1:257" s="258" customFormat="1" ht="12.75" customHeight="1">
      <c r="A84" s="426"/>
      <c r="B84" s="424"/>
      <c r="C84" s="411"/>
      <c r="D84" s="227"/>
      <c r="E84" s="424"/>
      <c r="F84" s="424"/>
      <c r="G84" s="425"/>
      <c r="H84" s="411"/>
      <c r="I84" s="249"/>
      <c r="J84" s="243"/>
      <c r="K84" s="249" t="str">
        <f>IFERROR(CONCATENATE(INDEX('8- Políticas de Administración '!$B$16:$F$53,MATCH('5- Identificación de Riesgos'!J84,'8- Políticas de Administración '!$C$16:$C$54,0),1)," - ",L84),"")</f>
        <v/>
      </c>
      <c r="L84" s="244" t="str">
        <f>IFERROR(VLOOKUP(INDEX('8- Políticas de Administración '!$B$16:$F$63,MATCH('5- Identificación de Riesgos'!J84,'8- Políticas de Administración '!$C$16:$C$64,0),1),'8- Políticas de Administración '!$B$16:$F$64,5,FALSE),"")</f>
        <v/>
      </c>
      <c r="M84" s="411"/>
      <c r="N84" s="412"/>
      <c r="O84" s="255"/>
      <c r="P84" s="257"/>
      <c r="Q84" s="257"/>
      <c r="R84" s="417"/>
      <c r="S84" s="418"/>
      <c r="T84" s="418"/>
      <c r="U84" s="418"/>
      <c r="V84" s="418"/>
      <c r="W84" s="418"/>
      <c r="X84" s="418"/>
      <c r="Y84" s="418"/>
      <c r="Z84" s="419"/>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7"/>
      <c r="IW84" s="257"/>
    </row>
    <row r="85" spans="1:257" s="258" customFormat="1" ht="12.75" customHeight="1">
      <c r="A85" s="426"/>
      <c r="B85" s="424"/>
      <c r="C85" s="411"/>
      <c r="D85" s="253"/>
      <c r="E85" s="424"/>
      <c r="F85" s="424"/>
      <c r="G85" s="425"/>
      <c r="H85" s="411"/>
      <c r="I85" s="249"/>
      <c r="J85" s="243"/>
      <c r="K85" s="249" t="str">
        <f>IFERROR(CONCATENATE(INDEX('8- Políticas de Administración '!$B$16:$F$53,MATCH('5- Identificación de Riesgos'!J85,'8- Políticas de Administración '!$C$16:$C$54,0),1)," - ",L85),"")</f>
        <v/>
      </c>
      <c r="L85" s="244" t="str">
        <f>IFERROR(VLOOKUP(INDEX('8- Políticas de Administración '!$B$16:$F$63,MATCH('5- Identificación de Riesgos'!J85,'8- Políticas de Administración '!$C$16:$C$64,0),1),'8- Políticas de Administración '!$B$16:$F$64,5,FALSE),"")</f>
        <v/>
      </c>
      <c r="M85" s="411"/>
      <c r="N85" s="412"/>
      <c r="O85" s="255"/>
      <c r="P85" s="257"/>
      <c r="Q85" s="257"/>
      <c r="R85" s="417"/>
      <c r="S85" s="418"/>
      <c r="T85" s="418"/>
      <c r="U85" s="418"/>
      <c r="V85" s="418"/>
      <c r="W85" s="418"/>
      <c r="X85" s="418"/>
      <c r="Y85" s="418"/>
      <c r="Z85" s="419"/>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57"/>
      <c r="ES85" s="257"/>
      <c r="ET85" s="257"/>
      <c r="EU85" s="257"/>
      <c r="EV85" s="257"/>
      <c r="EW85" s="257"/>
      <c r="EX85" s="257"/>
      <c r="EY85" s="257"/>
      <c r="EZ85" s="257"/>
      <c r="FA85" s="257"/>
      <c r="FB85" s="257"/>
      <c r="FC85" s="257"/>
      <c r="FD85" s="257"/>
      <c r="FE85" s="257"/>
      <c r="FF85" s="257"/>
      <c r="FG85" s="257"/>
      <c r="FH85" s="257"/>
      <c r="FI85" s="257"/>
      <c r="FJ85" s="257"/>
      <c r="FK85" s="257"/>
      <c r="FL85" s="257"/>
      <c r="FM85" s="257"/>
      <c r="FN85" s="257"/>
      <c r="FO85" s="257"/>
      <c r="FP85" s="257"/>
      <c r="FQ85" s="257"/>
      <c r="FR85" s="257"/>
      <c r="FS85" s="257"/>
      <c r="FT85" s="257"/>
      <c r="FU85" s="257"/>
      <c r="FV85" s="257"/>
      <c r="FW85" s="257"/>
      <c r="FX85" s="257"/>
      <c r="FY85" s="257"/>
      <c r="FZ85" s="257"/>
      <c r="GA85" s="257"/>
      <c r="GB85" s="257"/>
      <c r="GC85" s="257"/>
      <c r="GD85" s="257"/>
      <c r="GE85" s="257"/>
      <c r="GF85" s="257"/>
      <c r="GG85" s="257"/>
      <c r="GH85" s="257"/>
      <c r="GI85" s="257"/>
      <c r="GJ85" s="257"/>
      <c r="GK85" s="257"/>
      <c r="GL85" s="257"/>
      <c r="GM85" s="257"/>
      <c r="GN85" s="257"/>
      <c r="GO85" s="257"/>
      <c r="GP85" s="257"/>
      <c r="GQ85" s="257"/>
      <c r="GR85" s="257"/>
      <c r="GS85" s="257"/>
      <c r="GT85" s="257"/>
      <c r="GU85" s="257"/>
      <c r="GV85" s="257"/>
      <c r="GW85" s="257"/>
      <c r="GX85" s="257"/>
      <c r="GY85" s="257"/>
      <c r="GZ85" s="257"/>
      <c r="HA85" s="257"/>
      <c r="HB85" s="257"/>
      <c r="HC85" s="257"/>
      <c r="HD85" s="257"/>
      <c r="HE85" s="257"/>
      <c r="HF85" s="257"/>
      <c r="HG85" s="257"/>
      <c r="HH85" s="257"/>
      <c r="HI85" s="257"/>
      <c r="HJ85" s="257"/>
      <c r="HK85" s="257"/>
      <c r="HL85" s="257"/>
      <c r="HM85" s="257"/>
      <c r="HN85" s="257"/>
      <c r="HO85" s="257"/>
      <c r="HP85" s="257"/>
      <c r="HQ85" s="257"/>
      <c r="HR85" s="257"/>
      <c r="HS85" s="257"/>
      <c r="HT85" s="257"/>
      <c r="HU85" s="257"/>
      <c r="HV85" s="257"/>
      <c r="HW85" s="257"/>
      <c r="HX85" s="257"/>
      <c r="HY85" s="257"/>
      <c r="HZ85" s="257"/>
      <c r="IA85" s="257"/>
      <c r="IB85" s="257"/>
      <c r="IC85" s="257"/>
      <c r="ID85" s="257"/>
      <c r="IE85" s="257"/>
      <c r="IF85" s="257"/>
      <c r="IG85" s="257"/>
      <c r="IH85" s="257"/>
      <c r="II85" s="257"/>
      <c r="IJ85" s="257"/>
      <c r="IK85" s="257"/>
      <c r="IL85" s="257"/>
      <c r="IM85" s="257"/>
      <c r="IN85" s="257"/>
      <c r="IO85" s="257"/>
      <c r="IP85" s="257"/>
      <c r="IQ85" s="257"/>
      <c r="IR85" s="257"/>
      <c r="IS85" s="257"/>
      <c r="IT85" s="257"/>
      <c r="IU85" s="257"/>
      <c r="IV85" s="257"/>
      <c r="IW85" s="257"/>
    </row>
    <row r="86" spans="1:257" s="258" customFormat="1" ht="12.75" customHeight="1">
      <c r="A86" s="426"/>
      <c r="B86" s="424"/>
      <c r="C86" s="411"/>
      <c r="D86" s="254"/>
      <c r="E86" s="424"/>
      <c r="F86" s="424"/>
      <c r="G86" s="425"/>
      <c r="H86" s="411"/>
      <c r="I86" s="249"/>
      <c r="J86" s="243"/>
      <c r="K86" s="249" t="str">
        <f>IFERROR(CONCATENATE(INDEX('8- Políticas de Administración '!$B$16:$F$53,MATCH('5- Identificación de Riesgos'!J86,'8- Políticas de Administración '!$C$16:$C$54,0),1)," - ",L86),"")</f>
        <v/>
      </c>
      <c r="L86" s="244" t="str">
        <f>IFERROR(VLOOKUP(INDEX('8- Políticas de Administración '!$B$16:$F$63,MATCH('5- Identificación de Riesgos'!J86,'8- Políticas de Administración '!$C$16:$C$64,0),1),'8- Políticas de Administración '!$B$16:$F$64,5,FALSE),"")</f>
        <v/>
      </c>
      <c r="M86" s="411"/>
      <c r="N86" s="412"/>
      <c r="O86" s="255"/>
      <c r="P86" s="257"/>
      <c r="Q86" s="257"/>
      <c r="R86" s="417"/>
      <c r="S86" s="418"/>
      <c r="T86" s="418"/>
      <c r="U86" s="418"/>
      <c r="V86" s="418"/>
      <c r="W86" s="418"/>
      <c r="X86" s="418"/>
      <c r="Y86" s="418"/>
      <c r="Z86" s="419"/>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7"/>
      <c r="FS86" s="257"/>
      <c r="FT86" s="257"/>
      <c r="FU86" s="257"/>
      <c r="FV86" s="257"/>
      <c r="FW86" s="257"/>
      <c r="FX86" s="257"/>
      <c r="FY86" s="257"/>
      <c r="FZ86" s="257"/>
      <c r="GA86" s="257"/>
      <c r="GB86" s="257"/>
      <c r="GC86" s="257"/>
      <c r="GD86" s="257"/>
      <c r="GE86" s="257"/>
      <c r="GF86" s="257"/>
      <c r="GG86" s="257"/>
      <c r="GH86" s="257"/>
      <c r="GI86" s="257"/>
      <c r="GJ86" s="257"/>
      <c r="GK86" s="257"/>
      <c r="GL86" s="257"/>
      <c r="GM86" s="257"/>
      <c r="GN86" s="257"/>
      <c r="GO86" s="257"/>
      <c r="GP86" s="257"/>
      <c r="GQ86" s="257"/>
      <c r="GR86" s="257"/>
      <c r="GS86" s="257"/>
      <c r="GT86" s="257"/>
      <c r="GU86" s="257"/>
      <c r="GV86" s="257"/>
      <c r="GW86" s="257"/>
      <c r="GX86" s="257"/>
      <c r="GY86" s="257"/>
      <c r="GZ86" s="257"/>
      <c r="HA86" s="257"/>
      <c r="HB86" s="257"/>
      <c r="HC86" s="257"/>
      <c r="HD86" s="257"/>
      <c r="HE86" s="257"/>
      <c r="HF86" s="257"/>
      <c r="HG86" s="257"/>
      <c r="HH86" s="257"/>
      <c r="HI86" s="257"/>
      <c r="HJ86" s="257"/>
      <c r="HK86" s="257"/>
      <c r="HL86" s="257"/>
      <c r="HM86" s="257"/>
      <c r="HN86" s="257"/>
      <c r="HO86" s="257"/>
      <c r="HP86" s="257"/>
      <c r="HQ86" s="257"/>
      <c r="HR86" s="257"/>
      <c r="HS86" s="257"/>
      <c r="HT86" s="257"/>
      <c r="HU86" s="257"/>
      <c r="HV86" s="257"/>
      <c r="HW86" s="257"/>
      <c r="HX86" s="257"/>
      <c r="HY86" s="257"/>
      <c r="HZ86" s="257"/>
      <c r="IA86" s="257"/>
      <c r="IB86" s="257"/>
      <c r="IC86" s="257"/>
      <c r="ID86" s="257"/>
      <c r="IE86" s="257"/>
      <c r="IF86" s="257"/>
      <c r="IG86" s="257"/>
      <c r="IH86" s="257"/>
      <c r="II86" s="257"/>
      <c r="IJ86" s="257"/>
      <c r="IK86" s="257"/>
      <c r="IL86" s="257"/>
      <c r="IM86" s="257"/>
      <c r="IN86" s="257"/>
      <c r="IO86" s="257"/>
      <c r="IP86" s="257"/>
      <c r="IQ86" s="257"/>
      <c r="IR86" s="257"/>
      <c r="IS86" s="257"/>
      <c r="IT86" s="257"/>
      <c r="IU86" s="257"/>
      <c r="IV86" s="257"/>
      <c r="IW86" s="257"/>
    </row>
    <row r="87" spans="1:257" s="258" customFormat="1" ht="12.75" customHeight="1">
      <c r="A87" s="426"/>
      <c r="B87" s="424"/>
      <c r="C87" s="411"/>
      <c r="D87" s="254"/>
      <c r="E87" s="424"/>
      <c r="F87" s="424"/>
      <c r="G87" s="425"/>
      <c r="H87" s="411"/>
      <c r="I87" s="249"/>
      <c r="J87" s="243"/>
      <c r="K87" s="249" t="str">
        <f>IFERROR(CONCATENATE(INDEX('8- Políticas de Administración '!$B$16:$F$53,MATCH('5- Identificación de Riesgos'!J87,'8- Políticas de Administración '!$C$16:$C$54,0),1)," - ",L87),"")</f>
        <v/>
      </c>
      <c r="L87" s="244" t="str">
        <f>IFERROR(VLOOKUP(INDEX('8- Políticas de Administración '!$B$16:$F$63,MATCH('5- Identificación de Riesgos'!J87,'8- Políticas de Administración '!$C$16:$C$64,0),1),'8- Políticas de Administración '!$B$16:$F$64,5,FALSE),"")</f>
        <v/>
      </c>
      <c r="M87" s="411"/>
      <c r="N87" s="412"/>
      <c r="O87" s="255"/>
      <c r="P87" s="257"/>
      <c r="Q87" s="257"/>
      <c r="R87" s="417"/>
      <c r="S87" s="418"/>
      <c r="T87" s="418"/>
      <c r="U87" s="418"/>
      <c r="V87" s="418"/>
      <c r="W87" s="418"/>
      <c r="X87" s="418"/>
      <c r="Y87" s="418"/>
      <c r="Z87" s="419"/>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7"/>
      <c r="EU87" s="257"/>
      <c r="EV87" s="257"/>
      <c r="EW87" s="257"/>
      <c r="EX87" s="257"/>
      <c r="EY87" s="257"/>
      <c r="EZ87" s="257"/>
      <c r="FA87" s="257"/>
      <c r="FB87" s="257"/>
      <c r="FC87" s="257"/>
      <c r="FD87" s="257"/>
      <c r="FE87" s="257"/>
      <c r="FF87" s="257"/>
      <c r="FG87" s="257"/>
      <c r="FH87" s="257"/>
      <c r="FI87" s="257"/>
      <c r="FJ87" s="257"/>
      <c r="FK87" s="257"/>
      <c r="FL87" s="257"/>
      <c r="FM87" s="257"/>
      <c r="FN87" s="257"/>
      <c r="FO87" s="257"/>
      <c r="FP87" s="257"/>
      <c r="FQ87" s="257"/>
      <c r="FR87" s="257"/>
      <c r="FS87" s="257"/>
      <c r="FT87" s="257"/>
      <c r="FU87" s="257"/>
      <c r="FV87" s="257"/>
      <c r="FW87" s="257"/>
      <c r="FX87" s="257"/>
      <c r="FY87" s="257"/>
      <c r="FZ87" s="257"/>
      <c r="GA87" s="257"/>
      <c r="GB87" s="257"/>
      <c r="GC87" s="257"/>
      <c r="GD87" s="257"/>
      <c r="GE87" s="257"/>
      <c r="GF87" s="257"/>
      <c r="GG87" s="257"/>
      <c r="GH87" s="257"/>
      <c r="GI87" s="257"/>
      <c r="GJ87" s="257"/>
      <c r="GK87" s="257"/>
      <c r="GL87" s="257"/>
      <c r="GM87" s="257"/>
      <c r="GN87" s="257"/>
      <c r="GO87" s="257"/>
      <c r="GP87" s="257"/>
      <c r="GQ87" s="257"/>
      <c r="GR87" s="257"/>
      <c r="GS87" s="257"/>
      <c r="GT87" s="257"/>
      <c r="GU87" s="257"/>
      <c r="GV87" s="257"/>
      <c r="GW87" s="257"/>
      <c r="GX87" s="257"/>
      <c r="GY87" s="257"/>
      <c r="GZ87" s="257"/>
      <c r="HA87" s="257"/>
      <c r="HB87" s="257"/>
      <c r="HC87" s="257"/>
      <c r="HD87" s="257"/>
      <c r="HE87" s="257"/>
      <c r="HF87" s="257"/>
      <c r="HG87" s="257"/>
      <c r="HH87" s="257"/>
      <c r="HI87" s="257"/>
      <c r="HJ87" s="257"/>
      <c r="HK87" s="257"/>
      <c r="HL87" s="257"/>
      <c r="HM87" s="257"/>
      <c r="HN87" s="257"/>
      <c r="HO87" s="257"/>
      <c r="HP87" s="257"/>
      <c r="HQ87" s="257"/>
      <c r="HR87" s="257"/>
      <c r="HS87" s="257"/>
      <c r="HT87" s="257"/>
      <c r="HU87" s="257"/>
      <c r="HV87" s="257"/>
      <c r="HW87" s="257"/>
      <c r="HX87" s="257"/>
      <c r="HY87" s="257"/>
      <c r="HZ87" s="257"/>
      <c r="IA87" s="257"/>
      <c r="IB87" s="257"/>
      <c r="IC87" s="257"/>
      <c r="ID87" s="257"/>
      <c r="IE87" s="257"/>
      <c r="IF87" s="257"/>
      <c r="IG87" s="257"/>
      <c r="IH87" s="257"/>
      <c r="II87" s="257"/>
      <c r="IJ87" s="257"/>
      <c r="IK87" s="257"/>
      <c r="IL87" s="257"/>
      <c r="IM87" s="257"/>
      <c r="IN87" s="257"/>
      <c r="IO87" s="257"/>
      <c r="IP87" s="257"/>
      <c r="IQ87" s="257"/>
      <c r="IR87" s="257"/>
      <c r="IS87" s="257"/>
      <c r="IT87" s="257"/>
      <c r="IU87" s="257"/>
      <c r="IV87" s="257"/>
      <c r="IW87" s="257"/>
    </row>
    <row r="88" spans="1:257" s="258" customFormat="1" ht="12.75" customHeight="1">
      <c r="A88" s="426"/>
      <c r="B88" s="424"/>
      <c r="C88" s="411"/>
      <c r="D88" s="254"/>
      <c r="E88" s="424"/>
      <c r="F88" s="424"/>
      <c r="G88" s="425"/>
      <c r="H88" s="411"/>
      <c r="I88" s="249"/>
      <c r="J88" s="243"/>
      <c r="K88" s="249" t="str">
        <f>IFERROR(CONCATENATE(INDEX('8- Políticas de Administración '!$B$16:$F$53,MATCH('5- Identificación de Riesgos'!J88,'8- Políticas de Administración '!$C$16:$C$54,0),1)," - ",L88),"")</f>
        <v/>
      </c>
      <c r="L88" s="244" t="str">
        <f>IFERROR(VLOOKUP(INDEX('8- Políticas de Administración '!$B$16:$F$63,MATCH('5- Identificación de Riesgos'!J88,'8- Políticas de Administración '!$C$16:$C$64,0),1),'8- Políticas de Administración '!$B$16:$F$64,5,FALSE),"")</f>
        <v/>
      </c>
      <c r="M88" s="411"/>
      <c r="N88" s="412"/>
      <c r="O88" s="255"/>
      <c r="P88" s="257"/>
      <c r="Q88" s="257"/>
      <c r="R88" s="417"/>
      <c r="S88" s="418"/>
      <c r="T88" s="418"/>
      <c r="U88" s="418"/>
      <c r="V88" s="418"/>
      <c r="W88" s="418"/>
      <c r="X88" s="418"/>
      <c r="Y88" s="418"/>
      <c r="Z88" s="419"/>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57"/>
      <c r="GI88" s="257"/>
      <c r="GJ88" s="257"/>
      <c r="GK88" s="257"/>
      <c r="GL88" s="257"/>
      <c r="GM88" s="257"/>
      <c r="GN88" s="257"/>
      <c r="GO88" s="257"/>
      <c r="GP88" s="257"/>
      <c r="GQ88" s="257"/>
      <c r="GR88" s="257"/>
      <c r="GS88" s="257"/>
      <c r="GT88" s="257"/>
      <c r="GU88" s="257"/>
      <c r="GV88" s="257"/>
      <c r="GW88" s="257"/>
      <c r="GX88" s="257"/>
      <c r="GY88" s="257"/>
      <c r="GZ88" s="257"/>
      <c r="HA88" s="257"/>
      <c r="HB88" s="257"/>
      <c r="HC88" s="257"/>
      <c r="HD88" s="257"/>
      <c r="HE88" s="257"/>
      <c r="HF88" s="257"/>
      <c r="HG88" s="257"/>
      <c r="HH88" s="257"/>
      <c r="HI88" s="257"/>
      <c r="HJ88" s="257"/>
      <c r="HK88" s="257"/>
      <c r="HL88" s="257"/>
      <c r="HM88" s="257"/>
      <c r="HN88" s="257"/>
      <c r="HO88" s="257"/>
      <c r="HP88" s="257"/>
      <c r="HQ88" s="257"/>
      <c r="HR88" s="257"/>
      <c r="HS88" s="257"/>
      <c r="HT88" s="257"/>
      <c r="HU88" s="257"/>
      <c r="HV88" s="257"/>
      <c r="HW88" s="257"/>
      <c r="HX88" s="257"/>
      <c r="HY88" s="257"/>
      <c r="HZ88" s="257"/>
      <c r="IA88" s="257"/>
      <c r="IB88" s="257"/>
      <c r="IC88" s="257"/>
      <c r="ID88" s="257"/>
      <c r="IE88" s="257"/>
      <c r="IF88" s="257"/>
      <c r="IG88" s="257"/>
      <c r="IH88" s="257"/>
      <c r="II88" s="257"/>
      <c r="IJ88" s="257"/>
      <c r="IK88" s="257"/>
      <c r="IL88" s="257"/>
      <c r="IM88" s="257"/>
      <c r="IN88" s="257"/>
      <c r="IO88" s="257"/>
      <c r="IP88" s="257"/>
      <c r="IQ88" s="257"/>
      <c r="IR88" s="257"/>
      <c r="IS88" s="257"/>
      <c r="IT88" s="257"/>
      <c r="IU88" s="257"/>
      <c r="IV88" s="257"/>
      <c r="IW88" s="257"/>
    </row>
    <row r="89" spans="1:257" s="258" customFormat="1" ht="12.75" customHeight="1">
      <c r="A89" s="426"/>
      <c r="B89" s="424"/>
      <c r="C89" s="411"/>
      <c r="D89" s="254"/>
      <c r="E89" s="424"/>
      <c r="F89" s="424"/>
      <c r="G89" s="425"/>
      <c r="H89" s="411"/>
      <c r="I89" s="249"/>
      <c r="J89" s="243"/>
      <c r="K89" s="249" t="str">
        <f>IFERROR(CONCATENATE(INDEX('8- Políticas de Administración '!$B$16:$F$53,MATCH('5- Identificación de Riesgos'!J89,'8- Políticas de Administración '!$C$16:$C$54,0),1)," - ",L89),"")</f>
        <v/>
      </c>
      <c r="L89" s="244" t="str">
        <f>IFERROR(VLOOKUP(INDEX('8- Políticas de Administración '!$B$16:$F$63,MATCH('5- Identificación de Riesgos'!J89,'8- Políticas de Administración '!$C$16:$C$64,0),1),'8- Políticas de Administración '!$B$16:$F$64,5,FALSE),"")</f>
        <v/>
      </c>
      <c r="M89" s="411"/>
      <c r="N89" s="412"/>
      <c r="O89" s="255"/>
      <c r="P89" s="257"/>
      <c r="Q89" s="257"/>
      <c r="R89" s="417"/>
      <c r="S89" s="418"/>
      <c r="T89" s="418"/>
      <c r="U89" s="418"/>
      <c r="V89" s="418"/>
      <c r="W89" s="418"/>
      <c r="X89" s="418"/>
      <c r="Y89" s="418"/>
      <c r="Z89" s="419"/>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c r="HI89" s="257"/>
      <c r="HJ89" s="257"/>
      <c r="HK89" s="257"/>
      <c r="HL89" s="257"/>
      <c r="HM89" s="257"/>
      <c r="HN89" s="257"/>
      <c r="HO89" s="257"/>
      <c r="HP89" s="257"/>
      <c r="HQ89" s="257"/>
      <c r="HR89" s="257"/>
      <c r="HS89" s="257"/>
      <c r="HT89" s="257"/>
      <c r="HU89" s="257"/>
      <c r="HV89" s="257"/>
      <c r="HW89" s="257"/>
      <c r="HX89" s="257"/>
      <c r="HY89" s="257"/>
      <c r="HZ89" s="257"/>
      <c r="IA89" s="257"/>
      <c r="IB89" s="257"/>
      <c r="IC89" s="257"/>
      <c r="ID89" s="257"/>
      <c r="IE89" s="257"/>
      <c r="IF89" s="257"/>
      <c r="IG89" s="257"/>
      <c r="IH89" s="257"/>
      <c r="II89" s="257"/>
      <c r="IJ89" s="257"/>
      <c r="IK89" s="257"/>
      <c r="IL89" s="257"/>
      <c r="IM89" s="257"/>
      <c r="IN89" s="257"/>
      <c r="IO89" s="257"/>
      <c r="IP89" s="257"/>
      <c r="IQ89" s="257"/>
      <c r="IR89" s="257"/>
      <c r="IS89" s="257"/>
      <c r="IT89" s="257"/>
      <c r="IU89" s="257"/>
      <c r="IV89" s="257"/>
      <c r="IW89" s="257"/>
    </row>
    <row r="90" spans="1:257" s="258" customFormat="1" ht="12.75" customHeight="1">
      <c r="A90" s="426">
        <v>9</v>
      </c>
      <c r="B90" s="424" t="s">
        <v>347</v>
      </c>
      <c r="C90" s="427" t="s">
        <v>348</v>
      </c>
      <c r="D90" s="256" t="s">
        <v>339</v>
      </c>
      <c r="E90" s="424"/>
      <c r="F90" s="424"/>
      <c r="G90" s="425" t="e">
        <f t="shared" ref="G90" si="6">F90/E90</f>
        <v>#DIV/0!</v>
      </c>
      <c r="H90" s="411" t="e">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#DIV/0!</v>
      </c>
      <c r="I90" s="249"/>
      <c r="J90" s="243"/>
      <c r="K90" s="249" t="str">
        <f>IFERROR(CONCATENATE(INDEX('8- Políticas de Administración '!$B$16:$F$53,MATCH('5- Identificación de Riesgos'!J90,'8- Políticas de Administración '!$C$16:$C$54,0),1)," - ",L90),"")</f>
        <v/>
      </c>
      <c r="L90" s="244" t="str">
        <f>IFERROR(VLOOKUP(INDEX('8- Políticas de Administración '!$B$16:$F$63,MATCH('5- Identificación de Riesgos'!J90,'8- Políticas de Administración '!$C$16:$C$64,0),1),'8- Políticas de Administración '!$B$16:$F$64,5,FALSE),"")</f>
        <v/>
      </c>
      <c r="M90" s="411" t="str">
        <f>IFERROR(CONCATENATE(INDEX('8- Políticas de Administración '!$B$16:$F$53,MATCH(ROUND(AVERAGE(L90:L99),0),'8- Políticas de Administración '!$F$16:$F$53,0),1)," - ",ROUND(AVERAGE(L90:L99),0)),"")</f>
        <v/>
      </c>
      <c r="N90" s="412" t="str">
        <f>IFERROR(CONCATENATE(VLOOKUP((LEFT(H90,LEN(H90)-4)&amp;LEFT(M90,LEN(M90)-4)),'9- Matriz de Calor '!$D$18:$E$42,2,0)," - ",RIGHT(H90,1)*RIGHT(M90,1)),"")</f>
        <v/>
      </c>
      <c r="O90" s="413" t="e">
        <f>RIGHT(H90,1)*RIGHT(M90,1)</f>
        <v>#DIV/0!</v>
      </c>
      <c r="P90" s="257"/>
      <c r="Q90" s="257"/>
      <c r="R90" s="417"/>
      <c r="S90" s="418"/>
      <c r="T90" s="418"/>
      <c r="U90" s="418"/>
      <c r="V90" s="418"/>
      <c r="W90" s="418"/>
      <c r="X90" s="418"/>
      <c r="Y90" s="418"/>
      <c r="Z90" s="419"/>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57"/>
      <c r="GI90" s="257"/>
      <c r="GJ90" s="257"/>
      <c r="GK90" s="257"/>
      <c r="GL90" s="257"/>
      <c r="GM90" s="257"/>
      <c r="GN90" s="257"/>
      <c r="GO90" s="257"/>
      <c r="GP90" s="257"/>
      <c r="GQ90" s="257"/>
      <c r="GR90" s="257"/>
      <c r="GS90" s="257"/>
      <c r="GT90" s="257"/>
      <c r="GU90" s="257"/>
      <c r="GV90" s="257"/>
      <c r="GW90" s="257"/>
      <c r="GX90" s="257"/>
      <c r="GY90" s="257"/>
      <c r="GZ90" s="257"/>
      <c r="HA90" s="257"/>
      <c r="HB90" s="257"/>
      <c r="HC90" s="257"/>
      <c r="HD90" s="257"/>
      <c r="HE90" s="257"/>
      <c r="HF90" s="257"/>
      <c r="HG90" s="257"/>
      <c r="HH90" s="257"/>
      <c r="HI90" s="257"/>
      <c r="HJ90" s="257"/>
      <c r="HK90" s="257"/>
      <c r="HL90" s="257"/>
      <c r="HM90" s="257"/>
      <c r="HN90" s="257"/>
      <c r="HO90" s="257"/>
      <c r="HP90" s="257"/>
      <c r="HQ90" s="257"/>
      <c r="HR90" s="257"/>
      <c r="HS90" s="257"/>
      <c r="HT90" s="257"/>
      <c r="HU90" s="257"/>
      <c r="HV90" s="257"/>
      <c r="HW90" s="257"/>
      <c r="HX90" s="257"/>
      <c r="HY90" s="257"/>
      <c r="HZ90" s="257"/>
      <c r="IA90" s="257"/>
      <c r="IB90" s="257"/>
      <c r="IC90" s="257"/>
      <c r="ID90" s="257"/>
      <c r="IE90" s="257"/>
      <c r="IF90" s="257"/>
      <c r="IG90" s="257"/>
      <c r="IH90" s="257"/>
      <c r="II90" s="257"/>
      <c r="IJ90" s="257"/>
      <c r="IK90" s="257"/>
      <c r="IL90" s="257"/>
      <c r="IM90" s="257"/>
      <c r="IN90" s="257"/>
      <c r="IO90" s="257"/>
      <c r="IP90" s="257"/>
      <c r="IQ90" s="257"/>
      <c r="IR90" s="257"/>
      <c r="IS90" s="257"/>
      <c r="IT90" s="257"/>
      <c r="IU90" s="257"/>
      <c r="IV90" s="257"/>
      <c r="IW90" s="257"/>
    </row>
    <row r="91" spans="1:257" s="258" customFormat="1" ht="12.75" customHeight="1">
      <c r="A91" s="426"/>
      <c r="B91" s="424"/>
      <c r="C91" s="427"/>
      <c r="D91" s="256" t="s">
        <v>341</v>
      </c>
      <c r="E91" s="424"/>
      <c r="F91" s="424"/>
      <c r="G91" s="425"/>
      <c r="H91" s="411"/>
      <c r="I91" s="249"/>
      <c r="J91" s="243"/>
      <c r="K91" s="249" t="str">
        <f>IFERROR(CONCATENATE(INDEX('8- Políticas de Administración '!$B$16:$F$53,MATCH('5- Identificación de Riesgos'!J91,'8- Políticas de Administración '!$C$16:$C$54,0),1)," - ",L91),"")</f>
        <v/>
      </c>
      <c r="L91" s="244" t="str">
        <f>IFERROR(VLOOKUP(INDEX('8- Políticas de Administración '!$B$16:$F$63,MATCH('5- Identificación de Riesgos'!J91,'8- Políticas de Administración '!$C$16:$C$64,0),1),'8- Políticas de Administración '!$B$16:$F$64,5,FALSE),"")</f>
        <v/>
      </c>
      <c r="M91" s="411"/>
      <c r="N91" s="412"/>
      <c r="O91" s="413"/>
      <c r="P91" s="257"/>
      <c r="Q91" s="257"/>
      <c r="R91" s="417"/>
      <c r="S91" s="418"/>
      <c r="T91" s="418"/>
      <c r="U91" s="418"/>
      <c r="V91" s="418"/>
      <c r="W91" s="418"/>
      <c r="X91" s="418"/>
      <c r="Y91" s="418"/>
      <c r="Z91" s="419"/>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57"/>
      <c r="GI91" s="257"/>
      <c r="GJ91" s="257"/>
      <c r="GK91" s="257"/>
      <c r="GL91" s="257"/>
      <c r="GM91" s="257"/>
      <c r="GN91" s="257"/>
      <c r="GO91" s="257"/>
      <c r="GP91" s="257"/>
      <c r="GQ91" s="257"/>
      <c r="GR91" s="257"/>
      <c r="GS91" s="257"/>
      <c r="GT91" s="257"/>
      <c r="GU91" s="257"/>
      <c r="GV91" s="257"/>
      <c r="GW91" s="257"/>
      <c r="GX91" s="257"/>
      <c r="GY91" s="257"/>
      <c r="GZ91" s="257"/>
      <c r="HA91" s="257"/>
      <c r="HB91" s="257"/>
      <c r="HC91" s="257"/>
      <c r="HD91" s="257"/>
      <c r="HE91" s="257"/>
      <c r="HF91" s="257"/>
      <c r="HG91" s="257"/>
      <c r="HH91" s="257"/>
      <c r="HI91" s="257"/>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7"/>
      <c r="IW91" s="257"/>
    </row>
    <row r="92" spans="1:257" s="258" customFormat="1" ht="12.75" customHeight="1">
      <c r="A92" s="426"/>
      <c r="B92" s="424"/>
      <c r="C92" s="427"/>
      <c r="D92" s="256" t="s">
        <v>349</v>
      </c>
      <c r="E92" s="424"/>
      <c r="F92" s="424"/>
      <c r="G92" s="425"/>
      <c r="H92" s="411"/>
      <c r="I92" s="249"/>
      <c r="J92" s="243"/>
      <c r="K92" s="249" t="str">
        <f>IFERROR(CONCATENATE(INDEX('8- Políticas de Administración '!$B$16:$F$53,MATCH('5- Identificación de Riesgos'!J92,'8- Políticas de Administración '!$C$16:$C$54,0),1)," - ",L92),"")</f>
        <v/>
      </c>
      <c r="L92" s="244" t="str">
        <f>IFERROR(VLOOKUP(INDEX('8- Políticas de Administración '!$B$16:$F$63,MATCH('5- Identificación de Riesgos'!J92,'8- Políticas de Administración '!$C$16:$C$64,0),1),'8- Políticas de Administración '!$B$16:$F$64,5,FALSE),"")</f>
        <v/>
      </c>
      <c r="M92" s="411"/>
      <c r="N92" s="412"/>
      <c r="O92" s="413"/>
      <c r="P92" s="257"/>
      <c r="Q92" s="257"/>
      <c r="R92" s="417"/>
      <c r="S92" s="418"/>
      <c r="T92" s="418"/>
      <c r="U92" s="418"/>
      <c r="V92" s="418"/>
      <c r="W92" s="418"/>
      <c r="X92" s="418"/>
      <c r="Y92" s="418"/>
      <c r="Z92" s="419"/>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c r="FF92" s="257"/>
      <c r="FG92" s="257"/>
      <c r="FH92" s="257"/>
      <c r="FI92" s="257"/>
      <c r="FJ92" s="257"/>
      <c r="FK92" s="257"/>
      <c r="FL92" s="257"/>
      <c r="FM92" s="257"/>
      <c r="FN92" s="257"/>
      <c r="FO92" s="257"/>
      <c r="FP92" s="257"/>
      <c r="FQ92" s="257"/>
      <c r="FR92" s="257"/>
      <c r="FS92" s="257"/>
      <c r="FT92" s="257"/>
      <c r="FU92" s="257"/>
      <c r="FV92" s="257"/>
      <c r="FW92" s="257"/>
      <c r="FX92" s="257"/>
      <c r="FY92" s="257"/>
      <c r="FZ92" s="257"/>
      <c r="GA92" s="257"/>
      <c r="GB92" s="257"/>
      <c r="GC92" s="257"/>
      <c r="GD92" s="257"/>
      <c r="GE92" s="257"/>
      <c r="GF92" s="257"/>
      <c r="GG92" s="257"/>
      <c r="GH92" s="257"/>
      <c r="GI92" s="257"/>
      <c r="GJ92" s="257"/>
      <c r="GK92" s="257"/>
      <c r="GL92" s="257"/>
      <c r="GM92" s="257"/>
      <c r="GN92" s="257"/>
      <c r="GO92" s="257"/>
      <c r="GP92" s="257"/>
      <c r="GQ92" s="257"/>
      <c r="GR92" s="257"/>
      <c r="GS92" s="257"/>
      <c r="GT92" s="257"/>
      <c r="GU92" s="257"/>
      <c r="GV92" s="257"/>
      <c r="GW92" s="257"/>
      <c r="GX92" s="257"/>
      <c r="GY92" s="257"/>
      <c r="GZ92" s="257"/>
      <c r="HA92" s="257"/>
      <c r="HB92" s="257"/>
      <c r="HC92" s="257"/>
      <c r="HD92" s="257"/>
      <c r="HE92" s="257"/>
      <c r="HF92" s="257"/>
      <c r="HG92" s="257"/>
      <c r="HH92" s="257"/>
      <c r="HI92" s="257"/>
      <c r="HJ92" s="257"/>
      <c r="HK92" s="257"/>
      <c r="HL92" s="257"/>
      <c r="HM92" s="257"/>
      <c r="HN92" s="257"/>
      <c r="HO92" s="257"/>
      <c r="HP92" s="257"/>
      <c r="HQ92" s="257"/>
      <c r="HR92" s="257"/>
      <c r="HS92" s="257"/>
      <c r="HT92" s="257"/>
      <c r="HU92" s="257"/>
      <c r="HV92" s="257"/>
      <c r="HW92" s="257"/>
      <c r="HX92" s="257"/>
      <c r="HY92" s="257"/>
      <c r="HZ92" s="257"/>
      <c r="IA92" s="257"/>
      <c r="IB92" s="257"/>
      <c r="IC92" s="257"/>
      <c r="ID92" s="257"/>
      <c r="IE92" s="257"/>
      <c r="IF92" s="257"/>
      <c r="IG92" s="257"/>
      <c r="IH92" s="257"/>
      <c r="II92" s="257"/>
      <c r="IJ92" s="257"/>
      <c r="IK92" s="257"/>
      <c r="IL92" s="257"/>
      <c r="IM92" s="257"/>
      <c r="IN92" s="257"/>
      <c r="IO92" s="257"/>
      <c r="IP92" s="257"/>
      <c r="IQ92" s="257"/>
      <c r="IR92" s="257"/>
      <c r="IS92" s="257"/>
      <c r="IT92" s="257"/>
      <c r="IU92" s="257"/>
      <c r="IV92" s="257"/>
      <c r="IW92" s="257"/>
    </row>
    <row r="93" spans="1:257" s="258" customFormat="1" ht="12.75" customHeight="1">
      <c r="A93" s="426"/>
      <c r="B93" s="424"/>
      <c r="C93" s="427"/>
      <c r="D93" s="254"/>
      <c r="E93" s="424"/>
      <c r="F93" s="424"/>
      <c r="G93" s="425"/>
      <c r="H93" s="411"/>
      <c r="I93" s="249"/>
      <c r="J93" s="243"/>
      <c r="K93" s="249" t="str">
        <f>IFERROR(CONCATENATE(INDEX('8- Políticas de Administración '!$B$16:$F$53,MATCH('5- Identificación de Riesgos'!J93,'8- Políticas de Administración '!$C$16:$C$54,0),1)," - ",L93),"")</f>
        <v/>
      </c>
      <c r="L93" s="244" t="str">
        <f>IFERROR(VLOOKUP(INDEX('8- Políticas de Administración '!$B$16:$F$63,MATCH('5- Identificación de Riesgos'!J93,'8- Políticas de Administración '!$C$16:$C$64,0),1),'8- Políticas de Administración '!$B$16:$F$64,5,FALSE),"")</f>
        <v/>
      </c>
      <c r="M93" s="411"/>
      <c r="N93" s="412"/>
      <c r="O93" s="413"/>
      <c r="P93" s="257"/>
      <c r="Q93" s="257"/>
      <c r="R93" s="417"/>
      <c r="S93" s="418"/>
      <c r="T93" s="418"/>
      <c r="U93" s="418"/>
      <c r="V93" s="418"/>
      <c r="W93" s="418"/>
      <c r="X93" s="418"/>
      <c r="Y93" s="418"/>
      <c r="Z93" s="419"/>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c r="FF93" s="257"/>
      <c r="FG93" s="257"/>
      <c r="FH93" s="257"/>
      <c r="FI93" s="257"/>
      <c r="FJ93" s="257"/>
      <c r="FK93" s="257"/>
      <c r="FL93" s="257"/>
      <c r="FM93" s="257"/>
      <c r="FN93" s="257"/>
      <c r="FO93" s="257"/>
      <c r="FP93" s="257"/>
      <c r="FQ93" s="257"/>
      <c r="FR93" s="257"/>
      <c r="FS93" s="257"/>
      <c r="FT93" s="257"/>
      <c r="FU93" s="257"/>
      <c r="FV93" s="257"/>
      <c r="FW93" s="257"/>
      <c r="FX93" s="257"/>
      <c r="FY93" s="257"/>
      <c r="FZ93" s="257"/>
      <c r="GA93" s="257"/>
      <c r="GB93" s="257"/>
      <c r="GC93" s="257"/>
      <c r="GD93" s="257"/>
      <c r="GE93" s="257"/>
      <c r="GF93" s="257"/>
      <c r="GG93" s="257"/>
      <c r="GH93" s="257"/>
      <c r="GI93" s="257"/>
      <c r="GJ93" s="257"/>
      <c r="GK93" s="257"/>
      <c r="GL93" s="257"/>
      <c r="GM93" s="257"/>
      <c r="GN93" s="257"/>
      <c r="GO93" s="257"/>
      <c r="GP93" s="257"/>
      <c r="GQ93" s="257"/>
      <c r="GR93" s="257"/>
      <c r="GS93" s="257"/>
      <c r="GT93" s="257"/>
      <c r="GU93" s="257"/>
      <c r="GV93" s="257"/>
      <c r="GW93" s="257"/>
      <c r="GX93" s="257"/>
      <c r="GY93" s="257"/>
      <c r="GZ93" s="257"/>
      <c r="HA93" s="257"/>
      <c r="HB93" s="257"/>
      <c r="HC93" s="257"/>
      <c r="HD93" s="257"/>
      <c r="HE93" s="257"/>
      <c r="HF93" s="257"/>
      <c r="HG93" s="257"/>
      <c r="HH93" s="257"/>
      <c r="HI93" s="257"/>
      <c r="HJ93" s="257"/>
      <c r="HK93" s="257"/>
      <c r="HL93" s="257"/>
      <c r="HM93" s="257"/>
      <c r="HN93" s="257"/>
      <c r="HO93" s="257"/>
      <c r="HP93" s="257"/>
      <c r="HQ93" s="257"/>
      <c r="HR93" s="257"/>
      <c r="HS93" s="257"/>
      <c r="HT93" s="257"/>
      <c r="HU93" s="257"/>
      <c r="HV93" s="257"/>
      <c r="HW93" s="257"/>
      <c r="HX93" s="257"/>
      <c r="HY93" s="257"/>
      <c r="HZ93" s="257"/>
      <c r="IA93" s="257"/>
      <c r="IB93" s="257"/>
      <c r="IC93" s="257"/>
      <c r="ID93" s="257"/>
      <c r="IE93" s="257"/>
      <c r="IF93" s="257"/>
      <c r="IG93" s="257"/>
      <c r="IH93" s="257"/>
      <c r="II93" s="257"/>
      <c r="IJ93" s="257"/>
      <c r="IK93" s="257"/>
      <c r="IL93" s="257"/>
      <c r="IM93" s="257"/>
      <c r="IN93" s="257"/>
      <c r="IO93" s="257"/>
      <c r="IP93" s="257"/>
      <c r="IQ93" s="257"/>
      <c r="IR93" s="257"/>
      <c r="IS93" s="257"/>
      <c r="IT93" s="257"/>
      <c r="IU93" s="257"/>
      <c r="IV93" s="257"/>
      <c r="IW93" s="257"/>
    </row>
    <row r="94" spans="1:257" s="258" customFormat="1" ht="12.75" customHeight="1">
      <c r="A94" s="426"/>
      <c r="B94" s="424"/>
      <c r="C94" s="427"/>
      <c r="D94" s="231"/>
      <c r="E94" s="424"/>
      <c r="F94" s="424"/>
      <c r="G94" s="425"/>
      <c r="H94" s="411"/>
      <c r="I94" s="249"/>
      <c r="J94" s="243"/>
      <c r="K94" s="249" t="str">
        <f>IFERROR(CONCATENATE(INDEX('8- Políticas de Administración '!$B$16:$F$53,MATCH('5- Identificación de Riesgos'!J94,'8- Políticas de Administración '!$C$16:$C$54,0),1)," - ",L94),"")</f>
        <v/>
      </c>
      <c r="L94" s="244" t="str">
        <f>IFERROR(VLOOKUP(INDEX('8- Políticas de Administración '!$B$16:$F$63,MATCH('5- Identificación de Riesgos'!J94,'8- Políticas de Administración '!$C$16:$C$64,0),1),'8- Políticas de Administración '!$B$16:$F$64,5,FALSE),"")</f>
        <v/>
      </c>
      <c r="M94" s="411"/>
      <c r="N94" s="412"/>
      <c r="O94" s="413"/>
      <c r="P94" s="257"/>
      <c r="Q94" s="257"/>
      <c r="R94" s="417"/>
      <c r="S94" s="418"/>
      <c r="T94" s="418"/>
      <c r="U94" s="418"/>
      <c r="V94" s="418"/>
      <c r="W94" s="418"/>
      <c r="X94" s="418"/>
      <c r="Y94" s="418"/>
      <c r="Z94" s="419"/>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c r="FF94" s="257"/>
      <c r="FG94" s="257"/>
      <c r="FH94" s="257"/>
      <c r="FI94" s="257"/>
      <c r="FJ94" s="257"/>
      <c r="FK94" s="257"/>
      <c r="FL94" s="257"/>
      <c r="FM94" s="257"/>
      <c r="FN94" s="257"/>
      <c r="FO94" s="257"/>
      <c r="FP94" s="257"/>
      <c r="FQ94" s="257"/>
      <c r="FR94" s="257"/>
      <c r="FS94" s="257"/>
      <c r="FT94" s="257"/>
      <c r="FU94" s="257"/>
      <c r="FV94" s="257"/>
      <c r="FW94" s="257"/>
      <c r="FX94" s="257"/>
      <c r="FY94" s="257"/>
      <c r="FZ94" s="257"/>
      <c r="GA94" s="257"/>
      <c r="GB94" s="257"/>
      <c r="GC94" s="257"/>
      <c r="GD94" s="257"/>
      <c r="GE94" s="257"/>
      <c r="GF94" s="257"/>
      <c r="GG94" s="257"/>
      <c r="GH94" s="257"/>
      <c r="GI94" s="257"/>
      <c r="GJ94" s="257"/>
      <c r="GK94" s="257"/>
      <c r="GL94" s="257"/>
      <c r="GM94" s="257"/>
      <c r="GN94" s="257"/>
      <c r="GO94" s="257"/>
      <c r="GP94" s="257"/>
      <c r="GQ94" s="257"/>
      <c r="GR94" s="257"/>
      <c r="GS94" s="257"/>
      <c r="GT94" s="257"/>
      <c r="GU94" s="257"/>
      <c r="GV94" s="257"/>
      <c r="GW94" s="257"/>
      <c r="GX94" s="257"/>
      <c r="GY94" s="257"/>
      <c r="GZ94" s="257"/>
      <c r="HA94" s="257"/>
      <c r="HB94" s="257"/>
      <c r="HC94" s="257"/>
      <c r="HD94" s="257"/>
      <c r="HE94" s="257"/>
      <c r="HF94" s="257"/>
      <c r="HG94" s="257"/>
      <c r="HH94" s="257"/>
      <c r="HI94" s="257"/>
      <c r="HJ94" s="257"/>
      <c r="HK94" s="257"/>
      <c r="HL94" s="257"/>
      <c r="HM94" s="257"/>
      <c r="HN94" s="257"/>
      <c r="HO94" s="257"/>
      <c r="HP94" s="257"/>
      <c r="HQ94" s="257"/>
      <c r="HR94" s="257"/>
      <c r="HS94" s="257"/>
      <c r="HT94" s="257"/>
      <c r="HU94" s="257"/>
      <c r="HV94" s="257"/>
      <c r="HW94" s="257"/>
      <c r="HX94" s="257"/>
      <c r="HY94" s="257"/>
      <c r="HZ94" s="257"/>
      <c r="IA94" s="257"/>
      <c r="IB94" s="257"/>
      <c r="IC94" s="257"/>
      <c r="ID94" s="257"/>
      <c r="IE94" s="257"/>
      <c r="IF94" s="257"/>
      <c r="IG94" s="257"/>
      <c r="IH94" s="257"/>
      <c r="II94" s="257"/>
      <c r="IJ94" s="257"/>
      <c r="IK94" s="257"/>
      <c r="IL94" s="257"/>
      <c r="IM94" s="257"/>
      <c r="IN94" s="257"/>
      <c r="IO94" s="257"/>
      <c r="IP94" s="257"/>
      <c r="IQ94" s="257"/>
      <c r="IR94" s="257"/>
      <c r="IS94" s="257"/>
      <c r="IT94" s="257"/>
      <c r="IU94" s="257"/>
      <c r="IV94" s="257"/>
      <c r="IW94" s="257"/>
    </row>
    <row r="95" spans="1:257" s="258" customFormat="1" ht="12.75" customHeight="1">
      <c r="A95" s="426"/>
      <c r="B95" s="424"/>
      <c r="C95" s="427"/>
      <c r="D95" s="254"/>
      <c r="E95" s="424"/>
      <c r="F95" s="424"/>
      <c r="G95" s="425"/>
      <c r="H95" s="411"/>
      <c r="I95" s="249"/>
      <c r="J95" s="243"/>
      <c r="K95" s="249" t="str">
        <f>IFERROR(CONCATENATE(INDEX('8- Políticas de Administración '!$B$16:$F$53,MATCH('5- Identificación de Riesgos'!J95,'8- Políticas de Administración '!$C$16:$C$54,0),1)," - ",L95),"")</f>
        <v/>
      </c>
      <c r="L95" s="244" t="str">
        <f>IFERROR(VLOOKUP(INDEX('8- Políticas de Administración '!$B$16:$F$63,MATCH('5- Identificación de Riesgos'!J95,'8- Políticas de Administración '!$C$16:$C$64,0),1),'8- Políticas de Administración '!$B$16:$F$64,5,FALSE),"")</f>
        <v/>
      </c>
      <c r="M95" s="411"/>
      <c r="N95" s="412"/>
      <c r="O95" s="413"/>
      <c r="P95" s="257"/>
      <c r="Q95" s="257"/>
      <c r="R95" s="417"/>
      <c r="S95" s="418"/>
      <c r="T95" s="418"/>
      <c r="U95" s="418"/>
      <c r="V95" s="418"/>
      <c r="W95" s="418"/>
      <c r="X95" s="418"/>
      <c r="Y95" s="418"/>
      <c r="Z95" s="419"/>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7"/>
      <c r="IW95" s="257"/>
    </row>
    <row r="96" spans="1:257" s="258" customFormat="1" ht="12.75" customHeight="1">
      <c r="A96" s="426"/>
      <c r="B96" s="424"/>
      <c r="C96" s="427"/>
      <c r="D96" s="254"/>
      <c r="E96" s="424"/>
      <c r="F96" s="424"/>
      <c r="G96" s="425"/>
      <c r="H96" s="411"/>
      <c r="I96" s="249"/>
      <c r="J96" s="243"/>
      <c r="K96" s="249" t="str">
        <f>IFERROR(CONCATENATE(INDEX('8- Políticas de Administración '!$B$16:$F$53,MATCH('5- Identificación de Riesgos'!J96,'8- Políticas de Administración '!$C$16:$C$54,0),1)," - ",L96),"")</f>
        <v/>
      </c>
      <c r="L96" s="244" t="str">
        <f>IFERROR(VLOOKUP(INDEX('8- Políticas de Administración '!$B$16:$F$63,MATCH('5- Identificación de Riesgos'!J96,'8- Políticas de Administración '!$C$16:$C$64,0),1),'8- Políticas de Administración '!$B$16:$F$64,5,FALSE),"")</f>
        <v/>
      </c>
      <c r="M96" s="411"/>
      <c r="N96" s="412"/>
      <c r="O96" s="413"/>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c r="FF96" s="257"/>
      <c r="FG96" s="257"/>
      <c r="FH96" s="257"/>
      <c r="FI96" s="257"/>
      <c r="FJ96" s="257"/>
      <c r="FK96" s="257"/>
      <c r="FL96" s="257"/>
      <c r="FM96" s="257"/>
      <c r="FN96" s="257"/>
      <c r="FO96" s="257"/>
      <c r="FP96" s="257"/>
      <c r="FQ96" s="257"/>
      <c r="FR96" s="257"/>
      <c r="FS96" s="257"/>
      <c r="FT96" s="257"/>
      <c r="FU96" s="257"/>
      <c r="FV96" s="257"/>
      <c r="FW96" s="257"/>
      <c r="FX96" s="257"/>
      <c r="FY96" s="257"/>
      <c r="FZ96" s="257"/>
      <c r="GA96" s="257"/>
      <c r="GB96" s="257"/>
      <c r="GC96" s="257"/>
      <c r="GD96" s="257"/>
      <c r="GE96" s="257"/>
      <c r="GF96" s="257"/>
      <c r="GG96" s="257"/>
      <c r="GH96" s="257"/>
      <c r="GI96" s="257"/>
      <c r="GJ96" s="257"/>
      <c r="GK96" s="257"/>
      <c r="GL96" s="257"/>
      <c r="GM96" s="257"/>
      <c r="GN96" s="257"/>
      <c r="GO96" s="257"/>
      <c r="GP96" s="257"/>
      <c r="GQ96" s="257"/>
      <c r="GR96" s="257"/>
      <c r="GS96" s="257"/>
      <c r="GT96" s="257"/>
      <c r="GU96" s="257"/>
      <c r="GV96" s="257"/>
      <c r="GW96" s="257"/>
      <c r="GX96" s="257"/>
      <c r="GY96" s="257"/>
      <c r="GZ96" s="257"/>
      <c r="HA96" s="257"/>
      <c r="HB96" s="257"/>
      <c r="HC96" s="257"/>
      <c r="HD96" s="257"/>
      <c r="HE96" s="257"/>
      <c r="HF96" s="257"/>
      <c r="HG96" s="257"/>
      <c r="HH96" s="257"/>
      <c r="HI96" s="257"/>
      <c r="HJ96" s="257"/>
      <c r="HK96" s="257"/>
      <c r="HL96" s="257"/>
      <c r="HM96" s="257"/>
      <c r="HN96" s="257"/>
      <c r="HO96" s="257"/>
      <c r="HP96" s="257"/>
      <c r="HQ96" s="257"/>
      <c r="HR96" s="257"/>
      <c r="HS96" s="257"/>
      <c r="HT96" s="257"/>
      <c r="HU96" s="257"/>
      <c r="HV96" s="257"/>
      <c r="HW96" s="257"/>
      <c r="HX96" s="257"/>
      <c r="HY96" s="257"/>
      <c r="HZ96" s="257"/>
      <c r="IA96" s="257"/>
      <c r="IB96" s="257"/>
      <c r="IC96" s="257"/>
      <c r="ID96" s="257"/>
      <c r="IE96" s="257"/>
      <c r="IF96" s="257"/>
      <c r="IG96" s="257"/>
      <c r="IH96" s="257"/>
      <c r="II96" s="257"/>
      <c r="IJ96" s="257"/>
      <c r="IK96" s="257"/>
      <c r="IL96" s="257"/>
      <c r="IM96" s="257"/>
      <c r="IN96" s="257"/>
      <c r="IO96" s="257"/>
      <c r="IP96" s="257"/>
      <c r="IQ96" s="257"/>
      <c r="IR96" s="257"/>
      <c r="IS96" s="257"/>
      <c r="IT96" s="257"/>
      <c r="IU96" s="257"/>
      <c r="IV96" s="257"/>
      <c r="IW96" s="257"/>
    </row>
    <row r="97" spans="1:257" s="258" customFormat="1" ht="12.75" customHeight="1">
      <c r="A97" s="426"/>
      <c r="B97" s="424"/>
      <c r="C97" s="427"/>
      <c r="D97" s="254"/>
      <c r="E97" s="424"/>
      <c r="F97" s="424"/>
      <c r="G97" s="425"/>
      <c r="H97" s="411"/>
      <c r="I97" s="249"/>
      <c r="J97" s="243"/>
      <c r="K97" s="249" t="str">
        <f>IFERROR(CONCATENATE(INDEX('8- Políticas de Administración '!$B$16:$F$53,MATCH('5- Identificación de Riesgos'!J97,'8- Políticas de Administración '!$C$16:$C$54,0),1)," - ",L97),"")</f>
        <v/>
      </c>
      <c r="L97" s="244" t="str">
        <f>IFERROR(VLOOKUP(INDEX('8- Políticas de Administración '!$B$16:$F$63,MATCH('5- Identificación de Riesgos'!J97,'8- Políticas de Administración '!$C$16:$C$64,0),1),'8- Políticas de Administración '!$B$16:$F$64,5,FALSE),"")</f>
        <v/>
      </c>
      <c r="M97" s="411"/>
      <c r="N97" s="412"/>
      <c r="O97" s="413"/>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7"/>
      <c r="IW97" s="257"/>
    </row>
    <row r="98" spans="1:257" s="258" customFormat="1" ht="12.75" customHeight="1">
      <c r="A98" s="426"/>
      <c r="B98" s="424"/>
      <c r="C98" s="427"/>
      <c r="D98" s="254"/>
      <c r="E98" s="424"/>
      <c r="F98" s="424"/>
      <c r="G98" s="425"/>
      <c r="H98" s="411"/>
      <c r="I98" s="249"/>
      <c r="J98" s="243"/>
      <c r="K98" s="249" t="str">
        <f>IFERROR(CONCATENATE(INDEX('8- Políticas de Administración '!$B$16:$F$53,MATCH('5- Identificación de Riesgos'!J98,'8- Políticas de Administración '!$C$16:$C$54,0),1)," - ",L98),"")</f>
        <v/>
      </c>
      <c r="L98" s="244" t="str">
        <f>IFERROR(VLOOKUP(INDEX('8- Políticas de Administración '!$B$16:$F$63,MATCH('5- Identificación de Riesgos'!J98,'8- Políticas de Administración '!$C$16:$C$64,0),1),'8- Políticas de Administración '!$B$16:$F$64,5,FALSE),"")</f>
        <v/>
      </c>
      <c r="M98" s="411"/>
      <c r="N98" s="412"/>
      <c r="O98" s="413"/>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57"/>
      <c r="GF98" s="257"/>
      <c r="GG98" s="257"/>
      <c r="GH98" s="257"/>
      <c r="GI98" s="257"/>
      <c r="GJ98" s="257"/>
      <c r="GK98" s="257"/>
      <c r="GL98" s="257"/>
      <c r="GM98" s="257"/>
      <c r="GN98" s="257"/>
      <c r="GO98" s="257"/>
      <c r="GP98" s="257"/>
      <c r="GQ98" s="257"/>
      <c r="GR98" s="257"/>
      <c r="GS98" s="257"/>
      <c r="GT98" s="257"/>
      <c r="GU98" s="257"/>
      <c r="GV98" s="257"/>
      <c r="GW98" s="257"/>
      <c r="GX98" s="257"/>
      <c r="GY98" s="257"/>
      <c r="GZ98" s="257"/>
      <c r="HA98" s="257"/>
      <c r="HB98" s="257"/>
      <c r="HC98" s="257"/>
      <c r="HD98" s="257"/>
      <c r="HE98" s="257"/>
      <c r="HF98" s="257"/>
      <c r="HG98" s="257"/>
      <c r="HH98" s="257"/>
      <c r="HI98" s="257"/>
      <c r="HJ98" s="257"/>
      <c r="HK98" s="257"/>
      <c r="HL98" s="257"/>
      <c r="HM98" s="257"/>
      <c r="HN98" s="257"/>
      <c r="HO98" s="257"/>
      <c r="HP98" s="257"/>
      <c r="HQ98" s="257"/>
      <c r="HR98" s="257"/>
      <c r="HS98" s="257"/>
      <c r="HT98" s="257"/>
      <c r="HU98" s="257"/>
      <c r="HV98" s="257"/>
      <c r="HW98" s="257"/>
      <c r="HX98" s="257"/>
      <c r="HY98" s="257"/>
      <c r="HZ98" s="257"/>
      <c r="IA98" s="257"/>
      <c r="IB98" s="257"/>
      <c r="IC98" s="257"/>
      <c r="ID98" s="257"/>
      <c r="IE98" s="257"/>
      <c r="IF98" s="257"/>
      <c r="IG98" s="257"/>
      <c r="IH98" s="257"/>
      <c r="II98" s="257"/>
      <c r="IJ98" s="257"/>
      <c r="IK98" s="257"/>
      <c r="IL98" s="257"/>
      <c r="IM98" s="257"/>
      <c r="IN98" s="257"/>
      <c r="IO98" s="257"/>
      <c r="IP98" s="257"/>
      <c r="IQ98" s="257"/>
      <c r="IR98" s="257"/>
      <c r="IS98" s="257"/>
      <c r="IT98" s="257"/>
      <c r="IU98" s="257"/>
      <c r="IV98" s="257"/>
      <c r="IW98" s="257"/>
    </row>
    <row r="99" spans="1:257" s="258" customFormat="1" ht="12.75" customHeight="1" thickBot="1">
      <c r="A99" s="470"/>
      <c r="B99" s="471"/>
      <c r="C99" s="472"/>
      <c r="D99" s="251"/>
      <c r="E99" s="471"/>
      <c r="F99" s="471"/>
      <c r="G99" s="463"/>
      <c r="H99" s="464"/>
      <c r="I99" s="252"/>
      <c r="J99" s="245"/>
      <c r="K99" s="252" t="str">
        <f>IFERROR(CONCATENATE(INDEX('8- Políticas de Administración '!$B$16:$F$53,MATCH('5- Identificación de Riesgos'!J99,'8- Políticas de Administración '!$C$16:$C$54,0),1)," - ",L99),"")</f>
        <v/>
      </c>
      <c r="L99" s="246" t="str">
        <f>IFERROR(VLOOKUP(INDEX('8- Políticas de Administración '!$B$16:$F$63,MATCH('5- Identificación de Riesgos'!J99,'8- Políticas de Administración '!$C$16:$C$64,0),1),'8- Políticas de Administración '!$B$16:$F$64,5,FALSE),"")</f>
        <v/>
      </c>
      <c r="M99" s="411"/>
      <c r="N99" s="412"/>
      <c r="O99" s="413"/>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7"/>
      <c r="IW99" s="257"/>
    </row>
  </sheetData>
  <mergeCells count="115">
    <mergeCell ref="M90:M99"/>
    <mergeCell ref="R69:Z95"/>
    <mergeCell ref="A90:A99"/>
    <mergeCell ref="B90:B99"/>
    <mergeCell ref="C90:C99"/>
    <mergeCell ref="E90:E99"/>
    <mergeCell ref="F90:F99"/>
    <mergeCell ref="M60:M69"/>
    <mergeCell ref="N60:N69"/>
    <mergeCell ref="O90:O99"/>
    <mergeCell ref="N90:N99"/>
    <mergeCell ref="A70:A79"/>
    <mergeCell ref="A80:A89"/>
    <mergeCell ref="B70:B79"/>
    <mergeCell ref="A60:A69"/>
    <mergeCell ref="B60:B69"/>
    <mergeCell ref="C60:C69"/>
    <mergeCell ref="E60:E69"/>
    <mergeCell ref="F60:F69"/>
    <mergeCell ref="O60:O69"/>
    <mergeCell ref="M70:M79"/>
    <mergeCell ref="N70:N79"/>
    <mergeCell ref="M80:M89"/>
    <mergeCell ref="N80:N89"/>
    <mergeCell ref="A40:A49"/>
    <mergeCell ref="B30:B39"/>
    <mergeCell ref="G90:G99"/>
    <mergeCell ref="H90:H99"/>
    <mergeCell ref="O8:O9"/>
    <mergeCell ref="N8:N9"/>
    <mergeCell ref="A10:A19"/>
    <mergeCell ref="B10:B19"/>
    <mergeCell ref="A20:A29"/>
    <mergeCell ref="B20:B29"/>
    <mergeCell ref="A30:A39"/>
    <mergeCell ref="H30:H39"/>
    <mergeCell ref="C70:C79"/>
    <mergeCell ref="E70:E79"/>
    <mergeCell ref="F70:F79"/>
    <mergeCell ref="G60:G69"/>
    <mergeCell ref="H60:H69"/>
    <mergeCell ref="B40:B49"/>
    <mergeCell ref="G70:G79"/>
    <mergeCell ref="H70:H79"/>
    <mergeCell ref="C40:C49"/>
    <mergeCell ref="E20:E29"/>
    <mergeCell ref="G20:G29"/>
    <mergeCell ref="H20:H29"/>
    <mergeCell ref="E10:E19"/>
    <mergeCell ref="F10:F19"/>
    <mergeCell ref="G10:G19"/>
    <mergeCell ref="G40:G49"/>
    <mergeCell ref="H40:H49"/>
    <mergeCell ref="E40:E49"/>
    <mergeCell ref="F40:F49"/>
    <mergeCell ref="E30:E39"/>
    <mergeCell ref="C20:C29"/>
    <mergeCell ref="C10:C19"/>
    <mergeCell ref="F20:F29"/>
    <mergeCell ref="H10:H19"/>
    <mergeCell ref="C30:C39"/>
    <mergeCell ref="F30:F39"/>
    <mergeCell ref="G30:G39"/>
    <mergeCell ref="A1:C2"/>
    <mergeCell ref="A4:C4"/>
    <mergeCell ref="A8:A9"/>
    <mergeCell ref="B8:B9"/>
    <mergeCell ref="E8:E9"/>
    <mergeCell ref="A5:C5"/>
    <mergeCell ref="A6:C6"/>
    <mergeCell ref="D6:N6"/>
    <mergeCell ref="I8:I9"/>
    <mergeCell ref="G8:G9"/>
    <mergeCell ref="D4:N4"/>
    <mergeCell ref="D5:N5"/>
    <mergeCell ref="H8:H9"/>
    <mergeCell ref="E7:H7"/>
    <mergeCell ref="D7:D9"/>
    <mergeCell ref="L8:L9"/>
    <mergeCell ref="F8:F9"/>
    <mergeCell ref="N1:O3"/>
    <mergeCell ref="N7:O7"/>
    <mergeCell ref="K8:K9"/>
    <mergeCell ref="M8:M9"/>
    <mergeCell ref="I7:M7"/>
    <mergeCell ref="D1:M3"/>
    <mergeCell ref="E80:E89"/>
    <mergeCell ref="F80:F89"/>
    <mergeCell ref="G80:G89"/>
    <mergeCell ref="H80:H89"/>
    <mergeCell ref="A50:A59"/>
    <mergeCell ref="B50:B59"/>
    <mergeCell ref="C50:C59"/>
    <mergeCell ref="E50:E59"/>
    <mergeCell ref="F50:F59"/>
    <mergeCell ref="G50:G59"/>
    <mergeCell ref="H50:H59"/>
    <mergeCell ref="B80:B89"/>
    <mergeCell ref="C80:C89"/>
    <mergeCell ref="M50:M59"/>
    <mergeCell ref="N50:N59"/>
    <mergeCell ref="O50:O59"/>
    <mergeCell ref="Q50:Y59"/>
    <mergeCell ref="N40:N49"/>
    <mergeCell ref="M40:M49"/>
    <mergeCell ref="O10:O19"/>
    <mergeCell ref="O20:O29"/>
    <mergeCell ref="N10:N19"/>
    <mergeCell ref="M20:M29"/>
    <mergeCell ref="N20:N29"/>
    <mergeCell ref="M10:M19"/>
    <mergeCell ref="O40:O49"/>
    <mergeCell ref="O30:O39"/>
    <mergeCell ref="M30:M39"/>
    <mergeCell ref="N30:N39"/>
  </mergeCells>
  <conditionalFormatting sqref="D10:D12">
    <cfRule type="containsText" dxfId="378" priority="153" operator="containsText" text="3- Moderado">
      <formula>NOT(ISERROR(SEARCH("3- Moderado",D10)))</formula>
    </cfRule>
    <cfRule type="containsText" dxfId="377" priority="154" operator="containsText" text="6- Moderado">
      <formula>NOT(ISERROR(SEARCH("6- Moderado",D10)))</formula>
    </cfRule>
    <cfRule type="containsText" dxfId="376" priority="155" operator="containsText" text="4- Moderado">
      <formula>NOT(ISERROR(SEARCH("4- Moderado",D10)))</formula>
    </cfRule>
    <cfRule type="containsText" dxfId="375" priority="156" operator="containsText" text="3- Bajo">
      <formula>NOT(ISERROR(SEARCH("3- Bajo",D10)))</formula>
    </cfRule>
    <cfRule type="containsText" dxfId="374" priority="157" operator="containsText" text="4- Bajo">
      <formula>NOT(ISERROR(SEARCH("4- Bajo",D10)))</formula>
    </cfRule>
    <cfRule type="containsText" dxfId="373" priority="158" operator="containsText" text="1- Bajo">
      <formula>NOT(ISERROR(SEARCH("1- Bajo",D10)))</formula>
    </cfRule>
  </conditionalFormatting>
  <conditionalFormatting sqref="D20:D24">
    <cfRule type="containsText" dxfId="372" priority="135" operator="containsText" text="3- Moderado">
      <formula>NOT(ISERROR(SEARCH("3- Moderado",D20)))</formula>
    </cfRule>
    <cfRule type="containsText" dxfId="371" priority="136" operator="containsText" text="6- Moderado">
      <formula>NOT(ISERROR(SEARCH("6- Moderado",D20)))</formula>
    </cfRule>
    <cfRule type="containsText" dxfId="370" priority="137" operator="containsText" text="4- Moderado">
      <formula>NOT(ISERROR(SEARCH("4- Moderado",D20)))</formula>
    </cfRule>
    <cfRule type="containsText" dxfId="369" priority="138" operator="containsText" text="3- Bajo">
      <formula>NOT(ISERROR(SEARCH("3- Bajo",D20)))</formula>
    </cfRule>
    <cfRule type="containsText" dxfId="368" priority="139" operator="containsText" text="4- Bajo">
      <formula>NOT(ISERROR(SEARCH("4- Bajo",D20)))</formula>
    </cfRule>
    <cfRule type="containsText" dxfId="367" priority="140" operator="containsText" text="1- Bajo">
      <formula>NOT(ISERROR(SEARCH("1- Bajo",D20)))</formula>
    </cfRule>
  </conditionalFormatting>
  <conditionalFormatting sqref="D30:D33">
    <cfRule type="containsText" dxfId="366" priority="129" operator="containsText" text="3- Moderado">
      <formula>NOT(ISERROR(SEARCH("3- Moderado",D30)))</formula>
    </cfRule>
    <cfRule type="containsText" dxfId="365" priority="130" operator="containsText" text="6- Moderado">
      <formula>NOT(ISERROR(SEARCH("6- Moderado",D30)))</formula>
    </cfRule>
    <cfRule type="containsText" dxfId="364" priority="131" operator="containsText" text="4- Moderado">
      <formula>NOT(ISERROR(SEARCH("4- Moderado",D30)))</formula>
    </cfRule>
    <cfRule type="containsText" dxfId="363" priority="132" operator="containsText" text="3- Bajo">
      <formula>NOT(ISERROR(SEARCH("3- Bajo",D30)))</formula>
    </cfRule>
    <cfRule type="containsText" dxfId="362" priority="133" operator="containsText" text="4- Bajo">
      <formula>NOT(ISERROR(SEARCH("4- Bajo",D30)))</formula>
    </cfRule>
    <cfRule type="containsText" dxfId="361" priority="134" operator="containsText" text="1- Bajo">
      <formula>NOT(ISERROR(SEARCH("1- Bajo",D30)))</formula>
    </cfRule>
  </conditionalFormatting>
  <conditionalFormatting sqref="D40:D41">
    <cfRule type="containsText" dxfId="360" priority="123" operator="containsText" text="3- Moderado">
      <formula>NOT(ISERROR(SEARCH("3- Moderado",D40)))</formula>
    </cfRule>
    <cfRule type="containsText" dxfId="359" priority="124" operator="containsText" text="6- Moderado">
      <formula>NOT(ISERROR(SEARCH("6- Moderado",D40)))</formula>
    </cfRule>
    <cfRule type="containsText" dxfId="358" priority="125" operator="containsText" text="4- Moderado">
      <formula>NOT(ISERROR(SEARCH("4- Moderado",D40)))</formula>
    </cfRule>
    <cfRule type="containsText" dxfId="357" priority="126" operator="containsText" text="3- Bajo">
      <formula>NOT(ISERROR(SEARCH("3- Bajo",D40)))</formula>
    </cfRule>
    <cfRule type="containsText" dxfId="356" priority="127" operator="containsText" text="4- Bajo">
      <formula>NOT(ISERROR(SEARCH("4- Bajo",D40)))</formula>
    </cfRule>
    <cfRule type="containsText" dxfId="355" priority="128" operator="containsText" text="1- Bajo">
      <formula>NOT(ISERROR(SEARCH("1- Bajo",D40)))</formula>
    </cfRule>
  </conditionalFormatting>
  <conditionalFormatting sqref="D76:D78 D83:D84">
    <cfRule type="containsText" dxfId="354" priority="105" operator="containsText" text="3- Moderado">
      <formula>NOT(ISERROR(SEARCH("3- Moderado",D76)))</formula>
    </cfRule>
    <cfRule type="containsText" dxfId="353" priority="106" operator="containsText" text="6- Moderado">
      <formula>NOT(ISERROR(SEARCH("6- Moderado",D76)))</formula>
    </cfRule>
    <cfRule type="containsText" dxfId="352" priority="107" operator="containsText" text="4- Moderado">
      <formula>NOT(ISERROR(SEARCH("4- Moderado",D76)))</formula>
    </cfRule>
    <cfRule type="containsText" dxfId="351" priority="108" operator="containsText" text="3- Bajo">
      <formula>NOT(ISERROR(SEARCH("3- Bajo",D76)))</formula>
    </cfRule>
    <cfRule type="containsText" dxfId="350" priority="109" operator="containsText" text="4- Bajo">
      <formula>NOT(ISERROR(SEARCH("4- Bajo",D76)))</formula>
    </cfRule>
    <cfRule type="containsText" dxfId="349" priority="110" operator="containsText" text="1- Bajo">
      <formula>NOT(ISERROR(SEARCH("1- Bajo",D76)))</formula>
    </cfRule>
  </conditionalFormatting>
  <conditionalFormatting sqref="H10 H20">
    <cfRule type="containsText" dxfId="348" priority="824" operator="containsText" text="Muy Baja">
      <formula>NOT(ISERROR(SEARCH("Muy Baja",H10)))</formula>
    </cfRule>
    <cfRule type="containsText" dxfId="347" priority="825" operator="containsText" text="Baja">
      <formula>NOT(ISERROR(SEARCH("Baja",H10)))</formula>
    </cfRule>
    <cfRule type="containsText" dxfId="346" priority="826" operator="containsText" text="Muy Alta">
      <formula>NOT(ISERROR(SEARCH("Muy Alta",H10)))</formula>
    </cfRule>
    <cfRule type="containsText" dxfId="345" priority="828" operator="containsText" text="Alta">
      <formula>NOT(ISERROR(SEARCH("Alta",H10)))</formula>
    </cfRule>
    <cfRule type="containsText" dxfId="344" priority="829" operator="containsText" text="Media">
      <formula>NOT(ISERROR(SEARCH("Media",H10)))</formula>
    </cfRule>
    <cfRule type="containsText" dxfId="343" priority="830" operator="containsText" text="Media">
      <formula>NOT(ISERROR(SEARCH("Media",H10)))</formula>
    </cfRule>
    <cfRule type="containsText" dxfId="342" priority="831" operator="containsText" text="Media">
      <formula>NOT(ISERROR(SEARCH("Media",H10)))</formula>
    </cfRule>
    <cfRule type="containsText" dxfId="341" priority="832" operator="containsText" text="Muy Baja">
      <formula>NOT(ISERROR(SEARCH("Muy Baja",H10)))</formula>
    </cfRule>
    <cfRule type="containsText" dxfId="340" priority="833" operator="containsText" text="Baja">
      <formula>NOT(ISERROR(SEARCH("Baja",H10)))</formula>
    </cfRule>
    <cfRule type="containsText" dxfId="339" priority="834" operator="containsText" text="Muy Baja">
      <formula>NOT(ISERROR(SEARCH("Muy Baja",H10)))</formula>
    </cfRule>
    <cfRule type="containsText" dxfId="338" priority="835" operator="containsText" text="Muy Baja">
      <formula>NOT(ISERROR(SEARCH("Muy Baja",H10)))</formula>
    </cfRule>
    <cfRule type="containsText" dxfId="337" priority="836" operator="containsText" text="Muy Baja">
      <formula>NOT(ISERROR(SEARCH("Muy Baja",H10)))</formula>
    </cfRule>
    <cfRule type="containsText" dxfId="336" priority="837" operator="containsText" text="Muy Baja'Tabla probabilidad'!">
      <formula>NOT(ISERROR(SEARCH("Muy Baja'Tabla probabilidad'!",H10)))</formula>
    </cfRule>
    <cfRule type="containsText" dxfId="335" priority="838" operator="containsText" text="Muy bajo">
      <formula>NOT(ISERROR(SEARCH("Muy bajo",H10)))</formula>
    </cfRule>
    <cfRule type="containsText" dxfId="334" priority="839" operator="containsText" text="Alta">
      <formula>NOT(ISERROR(SEARCH("Alta",H10)))</formula>
    </cfRule>
    <cfRule type="containsText" dxfId="333" priority="840" operator="containsText" text="Media">
      <formula>NOT(ISERROR(SEARCH("Media",H10)))</formula>
    </cfRule>
    <cfRule type="containsText" dxfId="332" priority="841" operator="containsText" text="Baja">
      <formula>NOT(ISERROR(SEARCH("Baja",H10)))</formula>
    </cfRule>
    <cfRule type="containsText" dxfId="331" priority="842" operator="containsText" text="Muy baja">
      <formula>NOT(ISERROR(SEARCH("Muy baja",H10)))</formula>
    </cfRule>
    <cfRule type="cellIs" dxfId="330" priority="845" operator="between">
      <formula>1</formula>
      <formula>2</formula>
    </cfRule>
    <cfRule type="cellIs" dxfId="329" priority="846" operator="between">
      <formula>0</formula>
      <formula>2</formula>
    </cfRule>
  </conditionalFormatting>
  <conditionalFormatting sqref="H30 H40">
    <cfRule type="containsText" dxfId="328" priority="538" operator="containsText" text="Muy Baja">
      <formula>NOT(ISERROR(SEARCH("Muy Baja",H30)))</formula>
    </cfRule>
    <cfRule type="containsText" dxfId="327" priority="539" operator="containsText" text="Baja">
      <formula>NOT(ISERROR(SEARCH("Baja",H30)))</formula>
    </cfRule>
    <cfRule type="containsText" dxfId="326" priority="540" operator="containsText" text="Muy Alta">
      <formula>NOT(ISERROR(SEARCH("Muy Alta",H30)))</formula>
    </cfRule>
    <cfRule type="containsText" dxfId="325" priority="542" operator="containsText" text="Alta">
      <formula>NOT(ISERROR(SEARCH("Alta",H30)))</formula>
    </cfRule>
    <cfRule type="containsText" dxfId="324" priority="543" operator="containsText" text="Media">
      <formula>NOT(ISERROR(SEARCH("Media",H30)))</formula>
    </cfRule>
    <cfRule type="containsText" dxfId="323" priority="544" operator="containsText" text="Media">
      <formula>NOT(ISERROR(SEARCH("Media",H30)))</formula>
    </cfRule>
    <cfRule type="containsText" dxfId="322" priority="545" operator="containsText" text="Media">
      <formula>NOT(ISERROR(SEARCH("Media",H30)))</formula>
    </cfRule>
    <cfRule type="containsText" dxfId="321" priority="546" operator="containsText" text="Muy Baja">
      <formula>NOT(ISERROR(SEARCH("Muy Baja",H30)))</formula>
    </cfRule>
    <cfRule type="containsText" dxfId="320" priority="547" operator="containsText" text="Baja">
      <formula>NOT(ISERROR(SEARCH("Baja",H30)))</formula>
    </cfRule>
    <cfRule type="containsText" dxfId="319" priority="548" operator="containsText" text="Muy Baja">
      <formula>NOT(ISERROR(SEARCH("Muy Baja",H30)))</formula>
    </cfRule>
    <cfRule type="containsText" dxfId="318" priority="549" operator="containsText" text="Muy Baja">
      <formula>NOT(ISERROR(SEARCH("Muy Baja",H30)))</formula>
    </cfRule>
    <cfRule type="containsText" dxfId="317" priority="550" operator="containsText" text="Muy Baja">
      <formula>NOT(ISERROR(SEARCH("Muy Baja",H30)))</formula>
    </cfRule>
    <cfRule type="containsText" dxfId="316" priority="551" operator="containsText" text="Muy Baja'Tabla probabilidad'!">
      <formula>NOT(ISERROR(SEARCH("Muy Baja'Tabla probabilidad'!",H30)))</formula>
    </cfRule>
    <cfRule type="containsText" dxfId="315" priority="552" operator="containsText" text="Muy bajo">
      <formula>NOT(ISERROR(SEARCH("Muy bajo",H30)))</formula>
    </cfRule>
    <cfRule type="containsText" dxfId="314" priority="553" operator="containsText" text="Alta">
      <formula>NOT(ISERROR(SEARCH("Alta",H30)))</formula>
    </cfRule>
    <cfRule type="containsText" dxfId="313" priority="554" operator="containsText" text="Media">
      <formula>NOT(ISERROR(SEARCH("Media",H30)))</formula>
    </cfRule>
    <cfRule type="containsText" dxfId="312" priority="555" operator="containsText" text="Baja">
      <formula>NOT(ISERROR(SEARCH("Baja",H30)))</formula>
    </cfRule>
    <cfRule type="containsText" dxfId="311" priority="556" operator="containsText" text="Muy baja">
      <formula>NOT(ISERROR(SEARCH("Muy baja",H30)))</formula>
    </cfRule>
    <cfRule type="cellIs" dxfId="310" priority="559" operator="between">
      <formula>1</formula>
      <formula>2</formula>
    </cfRule>
    <cfRule type="cellIs" dxfId="309" priority="560" operator="between">
      <formula>0</formula>
      <formula>2</formula>
    </cfRule>
  </conditionalFormatting>
  <conditionalFormatting sqref="H60 H70 H80">
    <cfRule type="containsText" dxfId="308" priority="217" operator="containsText" text="Muy Baja">
      <formula>NOT(ISERROR(SEARCH("Muy Baja",H60)))</formula>
    </cfRule>
    <cfRule type="containsText" dxfId="307" priority="218" operator="containsText" text="Baja">
      <formula>NOT(ISERROR(SEARCH("Baja",H60)))</formula>
    </cfRule>
    <cfRule type="containsText" dxfId="306" priority="219" operator="containsText" text="Muy Alta">
      <formula>NOT(ISERROR(SEARCH("Muy Alta",H60)))</formula>
    </cfRule>
    <cfRule type="containsText" dxfId="305" priority="221" operator="containsText" text="Alta">
      <formula>NOT(ISERROR(SEARCH("Alta",H60)))</formula>
    </cfRule>
    <cfRule type="containsText" dxfId="304" priority="222" operator="containsText" text="Media">
      <formula>NOT(ISERROR(SEARCH("Media",H60)))</formula>
    </cfRule>
    <cfRule type="containsText" dxfId="303" priority="223" operator="containsText" text="Media">
      <formula>NOT(ISERROR(SEARCH("Media",H60)))</formula>
    </cfRule>
    <cfRule type="containsText" dxfId="302" priority="224" operator="containsText" text="Media">
      <formula>NOT(ISERROR(SEARCH("Media",H60)))</formula>
    </cfRule>
    <cfRule type="containsText" dxfId="301" priority="225" operator="containsText" text="Muy Baja">
      <formula>NOT(ISERROR(SEARCH("Muy Baja",H60)))</formula>
    </cfRule>
    <cfRule type="containsText" dxfId="300" priority="226" operator="containsText" text="Baja">
      <formula>NOT(ISERROR(SEARCH("Baja",H60)))</formula>
    </cfRule>
    <cfRule type="containsText" dxfId="299" priority="227" operator="containsText" text="Muy Baja">
      <formula>NOT(ISERROR(SEARCH("Muy Baja",H60)))</formula>
    </cfRule>
    <cfRule type="containsText" dxfId="298" priority="228" operator="containsText" text="Muy Baja">
      <formula>NOT(ISERROR(SEARCH("Muy Baja",H60)))</formula>
    </cfRule>
    <cfRule type="containsText" dxfId="297" priority="229" operator="containsText" text="Muy Baja">
      <formula>NOT(ISERROR(SEARCH("Muy Baja",H60)))</formula>
    </cfRule>
    <cfRule type="containsText" dxfId="296" priority="230" operator="containsText" text="Muy Baja'Tabla probabilidad'!">
      <formula>NOT(ISERROR(SEARCH("Muy Baja'Tabla probabilidad'!",H60)))</formula>
    </cfRule>
    <cfRule type="containsText" dxfId="295" priority="231" operator="containsText" text="Muy bajo">
      <formula>NOT(ISERROR(SEARCH("Muy bajo",H60)))</formula>
    </cfRule>
    <cfRule type="containsText" dxfId="294" priority="232" operator="containsText" text="Alta">
      <formula>NOT(ISERROR(SEARCH("Alta",H60)))</formula>
    </cfRule>
    <cfRule type="containsText" dxfId="293" priority="233" operator="containsText" text="Media">
      <formula>NOT(ISERROR(SEARCH("Media",H60)))</formula>
    </cfRule>
    <cfRule type="containsText" dxfId="292" priority="234" operator="containsText" text="Baja">
      <formula>NOT(ISERROR(SEARCH("Baja",H60)))</formula>
    </cfRule>
    <cfRule type="containsText" dxfId="291" priority="235" operator="containsText" text="Muy baja">
      <formula>NOT(ISERROR(SEARCH("Muy baja",H60)))</formula>
    </cfRule>
    <cfRule type="cellIs" dxfId="290" priority="238" operator="between">
      <formula>1</formula>
      <formula>2</formula>
    </cfRule>
    <cfRule type="cellIs" dxfId="289" priority="239" operator="between">
      <formula>0</formula>
      <formula>2</formula>
    </cfRule>
  </conditionalFormatting>
  <conditionalFormatting sqref="H90">
    <cfRule type="containsText" dxfId="288" priority="250" operator="containsText" text="Muy Baja">
      <formula>NOT(ISERROR(SEARCH("Muy Baja",H90)))</formula>
    </cfRule>
    <cfRule type="containsText" dxfId="287" priority="251" operator="containsText" text="Baja">
      <formula>NOT(ISERROR(SEARCH("Baja",H90)))</formula>
    </cfRule>
    <cfRule type="containsText" dxfId="286" priority="252" operator="containsText" text="Muy Alta">
      <formula>NOT(ISERROR(SEARCH("Muy Alta",H90)))</formula>
    </cfRule>
    <cfRule type="containsText" dxfId="285" priority="254" operator="containsText" text="Alta">
      <formula>NOT(ISERROR(SEARCH("Alta",H90)))</formula>
    </cfRule>
    <cfRule type="containsText" dxfId="284" priority="255" operator="containsText" text="Media">
      <formula>NOT(ISERROR(SEARCH("Media",H90)))</formula>
    </cfRule>
    <cfRule type="containsText" dxfId="283" priority="256" operator="containsText" text="Media">
      <formula>NOT(ISERROR(SEARCH("Media",H90)))</formula>
    </cfRule>
    <cfRule type="containsText" dxfId="282" priority="257" operator="containsText" text="Media">
      <formula>NOT(ISERROR(SEARCH("Media",H90)))</formula>
    </cfRule>
    <cfRule type="containsText" dxfId="281" priority="258" operator="containsText" text="Muy Baja">
      <formula>NOT(ISERROR(SEARCH("Muy Baja",H90)))</formula>
    </cfRule>
    <cfRule type="containsText" dxfId="280" priority="259" operator="containsText" text="Baja">
      <formula>NOT(ISERROR(SEARCH("Baja",H90)))</formula>
    </cfRule>
    <cfRule type="containsText" dxfId="279" priority="260" operator="containsText" text="Muy Baja">
      <formula>NOT(ISERROR(SEARCH("Muy Baja",H90)))</formula>
    </cfRule>
    <cfRule type="containsText" dxfId="278" priority="261" operator="containsText" text="Muy Baja">
      <formula>NOT(ISERROR(SEARCH("Muy Baja",H90)))</formula>
    </cfRule>
    <cfRule type="containsText" dxfId="277" priority="262" operator="containsText" text="Muy Baja">
      <formula>NOT(ISERROR(SEARCH("Muy Baja",H90)))</formula>
    </cfRule>
    <cfRule type="containsText" dxfId="276" priority="263" operator="containsText" text="Muy Baja'Tabla probabilidad'!">
      <formula>NOT(ISERROR(SEARCH("Muy Baja'Tabla probabilidad'!",H90)))</formula>
    </cfRule>
    <cfRule type="containsText" dxfId="275" priority="264" operator="containsText" text="Muy bajo">
      <formula>NOT(ISERROR(SEARCH("Muy bajo",H90)))</formula>
    </cfRule>
    <cfRule type="containsText" dxfId="274" priority="265" operator="containsText" text="Alta">
      <formula>NOT(ISERROR(SEARCH("Alta",H90)))</formula>
    </cfRule>
    <cfRule type="containsText" dxfId="273" priority="266" operator="containsText" text="Media">
      <formula>NOT(ISERROR(SEARCH("Media",H90)))</formula>
    </cfRule>
    <cfRule type="containsText" dxfId="272" priority="267" operator="containsText" text="Baja">
      <formula>NOT(ISERROR(SEARCH("Baja",H90)))</formula>
    </cfRule>
    <cfRule type="containsText" dxfId="271" priority="268" operator="containsText" text="Muy baja">
      <formula>NOT(ISERROR(SEARCH("Muy baja",H90)))</formula>
    </cfRule>
    <cfRule type="cellIs" dxfId="270" priority="271" operator="between">
      <formula>1</formula>
      <formula>2</formula>
    </cfRule>
    <cfRule type="cellIs" dxfId="269" priority="272" operator="between">
      <formula>0</formula>
      <formula>2</formula>
    </cfRule>
  </conditionalFormatting>
  <conditionalFormatting sqref="M10 M20 K10:K99">
    <cfRule type="containsText" dxfId="268" priority="818" operator="containsText" text="Catastrófico">
      <formula>NOT(ISERROR(SEARCH("Catastrófico",K10)))</formula>
    </cfRule>
    <cfRule type="containsText" dxfId="267" priority="819" operator="containsText" text="Mayor">
      <formula>NOT(ISERROR(SEARCH("Mayor",K10)))</formula>
    </cfRule>
    <cfRule type="containsText" dxfId="266" priority="820" operator="containsText" text="Alta">
      <formula>NOT(ISERROR(SEARCH("Alta",K10)))</formula>
    </cfRule>
    <cfRule type="containsText" dxfId="265" priority="821" operator="containsText" text="Moderado">
      <formula>NOT(ISERROR(SEARCH("Moderado",K10)))</formula>
    </cfRule>
    <cfRule type="containsText" dxfId="264" priority="822" operator="containsText" text="Menor">
      <formula>NOT(ISERROR(SEARCH("Menor",K10)))</formula>
    </cfRule>
    <cfRule type="containsText" dxfId="263" priority="823" operator="containsText" text="Leve">
      <formula>NOT(ISERROR(SEARCH("Leve",K10)))</formula>
    </cfRule>
  </conditionalFormatting>
  <conditionalFormatting sqref="M30 M40 M50 M60 M70 M80 M90">
    <cfRule type="containsText" dxfId="262" priority="532" operator="containsText" text="Catastrófico">
      <formula>NOT(ISERROR(SEARCH("Catastrófico",M30)))</formula>
    </cfRule>
    <cfRule type="containsText" dxfId="261" priority="533" operator="containsText" text="Mayor">
      <formula>NOT(ISERROR(SEARCH("Mayor",M30)))</formula>
    </cfRule>
    <cfRule type="containsText" dxfId="260" priority="534" operator="containsText" text="Alta">
      <formula>NOT(ISERROR(SEARCH("Alta",M30)))</formula>
    </cfRule>
    <cfRule type="containsText" dxfId="259" priority="535" operator="containsText" text="Moderado">
      <formula>NOT(ISERROR(SEARCH("Moderado",M30)))</formula>
    </cfRule>
    <cfRule type="containsText" dxfId="258" priority="536" operator="containsText" text="Menor">
      <formula>NOT(ISERROR(SEARCH("Menor",M30)))</formula>
    </cfRule>
    <cfRule type="containsText" dxfId="257" priority="537" operator="containsText" text="Leve">
      <formula>NOT(ISERROR(SEARCH("Leve",M30)))</formula>
    </cfRule>
  </conditionalFormatting>
  <conditionalFormatting sqref="N8:O8">
    <cfRule type="containsText" dxfId="256" priority="93" operator="containsText" text="3- Moderado">
      <formula>NOT(ISERROR(SEARCH("3- Moderado",N8)))</formula>
    </cfRule>
    <cfRule type="containsText" dxfId="255" priority="94" operator="containsText" text="6- Moderado">
      <formula>NOT(ISERROR(SEARCH("6- Moderado",N8)))</formula>
    </cfRule>
    <cfRule type="containsText" dxfId="254" priority="95" operator="containsText" text="4- Moderado">
      <formula>NOT(ISERROR(SEARCH("4- Moderado",N8)))</formula>
    </cfRule>
    <cfRule type="containsText" dxfId="253" priority="96" operator="containsText" text="3- Bajo">
      <formula>NOT(ISERROR(SEARCH("3- Bajo",N8)))</formula>
    </cfRule>
    <cfRule type="containsText" dxfId="252" priority="97" operator="containsText" text="4- Bajo">
      <formula>NOT(ISERROR(SEARCH("4- Bajo",N8)))</formula>
    </cfRule>
    <cfRule type="containsText" dxfId="251" priority="98" operator="containsText" text="1- Bajo">
      <formula>NOT(ISERROR(SEARCH("1- Bajo",N8)))</formula>
    </cfRule>
  </conditionalFormatting>
  <conditionalFormatting sqref="N10:O10 N20:O20">
    <cfRule type="containsText" dxfId="250" priority="1405" operator="containsText" text="Extremo">
      <formula>NOT(ISERROR(SEARCH("Extremo",N10)))</formula>
    </cfRule>
    <cfRule type="containsText" dxfId="249" priority="1406" operator="containsText" text="Alto">
      <formula>NOT(ISERROR(SEARCH("Alto",N10)))</formula>
    </cfRule>
    <cfRule type="containsText" dxfId="248" priority="1407" operator="containsText" text="Bajo">
      <formula>NOT(ISERROR(SEARCH("Bajo",N10)))</formula>
    </cfRule>
    <cfRule type="containsText" dxfId="247" priority="1408" operator="containsText" text="Moderado">
      <formula>NOT(ISERROR(SEARCH("Moderado",N10)))</formula>
    </cfRule>
  </conditionalFormatting>
  <conditionalFormatting sqref="N30:O30 N40 N50 N60 N70 N80 N90">
    <cfRule type="containsText" dxfId="246" priority="561" operator="containsText" text="Extremo">
      <formula>NOT(ISERROR(SEARCH("Extremo",N30)))</formula>
    </cfRule>
    <cfRule type="containsText" dxfId="245" priority="562" operator="containsText" text="Alto">
      <formula>NOT(ISERROR(SEARCH("Alto",N30)))</formula>
    </cfRule>
    <cfRule type="containsText" dxfId="244" priority="563" operator="containsText" text="Bajo">
      <formula>NOT(ISERROR(SEARCH("Bajo",N30)))</formula>
    </cfRule>
    <cfRule type="containsText" dxfId="243" priority="564" operator="containsText" text="Moderado">
      <formula>NOT(ISERROR(SEARCH("Moderado",N30)))</formula>
    </cfRule>
  </conditionalFormatting>
  <conditionalFormatting sqref="H50">
    <cfRule type="containsText" dxfId="242" priority="51" operator="containsText" text="Muy Baja">
      <formula>NOT(ISERROR(SEARCH("Muy Baja",H50)))</formula>
    </cfRule>
    <cfRule type="containsText" dxfId="241" priority="52" operator="containsText" text="Baja">
      <formula>NOT(ISERROR(SEARCH("Baja",H50)))</formula>
    </cfRule>
    <cfRule type="containsText" dxfId="240" priority="53" operator="containsText" text="Muy Alta">
      <formula>NOT(ISERROR(SEARCH("Muy Alta",H50)))</formula>
    </cfRule>
    <cfRule type="containsText" dxfId="239" priority="54" operator="containsText" text="Alta">
      <formula>NOT(ISERROR(SEARCH("Alta",H50)))</formula>
    </cfRule>
    <cfRule type="containsText" dxfId="238" priority="55" operator="containsText" text="Media">
      <formula>NOT(ISERROR(SEARCH("Media",H50)))</formula>
    </cfRule>
    <cfRule type="containsText" dxfId="237" priority="56" operator="containsText" text="Media">
      <formula>NOT(ISERROR(SEARCH("Media",H50)))</formula>
    </cfRule>
    <cfRule type="containsText" dxfId="236" priority="57" operator="containsText" text="Media">
      <formula>NOT(ISERROR(SEARCH("Media",H50)))</formula>
    </cfRule>
    <cfRule type="containsText" dxfId="235" priority="58" operator="containsText" text="Muy Baja">
      <formula>NOT(ISERROR(SEARCH("Muy Baja",H50)))</formula>
    </cfRule>
    <cfRule type="containsText" dxfId="234" priority="59" operator="containsText" text="Baja">
      <formula>NOT(ISERROR(SEARCH("Baja",H50)))</formula>
    </cfRule>
    <cfRule type="containsText" dxfId="233" priority="60" operator="containsText" text="Muy Baja">
      <formula>NOT(ISERROR(SEARCH("Muy Baja",H50)))</formula>
    </cfRule>
    <cfRule type="containsText" dxfId="232" priority="61" operator="containsText" text="Muy Baja">
      <formula>NOT(ISERROR(SEARCH("Muy Baja",H50)))</formula>
    </cfRule>
    <cfRule type="containsText" dxfId="231" priority="62" operator="containsText" text="Muy Baja">
      <formula>NOT(ISERROR(SEARCH("Muy Baja",H50)))</formula>
    </cfRule>
    <cfRule type="containsText" dxfId="230" priority="63" operator="containsText" text="Muy Baja'Tabla probabilidad'!">
      <formula>NOT(ISERROR(SEARCH("Muy Baja'Tabla probabilidad'!",H50)))</formula>
    </cfRule>
    <cfRule type="containsText" dxfId="229" priority="64" operator="containsText" text="Muy bajo">
      <formula>NOT(ISERROR(SEARCH("Muy bajo",H50)))</formula>
    </cfRule>
    <cfRule type="containsText" dxfId="228" priority="65" operator="containsText" text="Alta">
      <formula>NOT(ISERROR(SEARCH("Alta",H50)))</formula>
    </cfRule>
    <cfRule type="containsText" dxfId="227" priority="66" operator="containsText" text="Media">
      <formula>NOT(ISERROR(SEARCH("Media",H50)))</formula>
    </cfRule>
    <cfRule type="containsText" dxfId="226" priority="67" operator="containsText" text="Baja">
      <formula>NOT(ISERROR(SEARCH("Baja",H50)))</formula>
    </cfRule>
    <cfRule type="containsText" dxfId="225" priority="68" operator="containsText" text="Muy baja">
      <formula>NOT(ISERROR(SEARCH("Muy baja",H50)))</formula>
    </cfRule>
    <cfRule type="cellIs" dxfId="224" priority="71" operator="between">
      <formula>1</formula>
      <formula>2</formula>
    </cfRule>
    <cfRule type="cellIs" dxfId="223" priority="72" operator="between">
      <formula>0</formula>
      <formula>2</formula>
    </cfRule>
  </conditionalFormatting>
  <dataValidations count="1">
    <dataValidation type="list" allowBlank="1" showInputMessage="1" showErrorMessage="1" sqref="I50:J59"/>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58"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236"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37"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xm:sqref>
        </x14:conditionalFormatting>
        <x14:conditionalFormatting xmlns:xm="http://schemas.microsoft.com/office/excel/2006/main">
          <x14:cfRule type="containsText" priority="269" operator="containsText" id="{11D1C3EE-87E8-41ED-9705-AB190DD1E190}">
            <xm:f>NOT(ISERROR(SEARCH('8- Políticas de Administración '!$B$5,H90)))</xm:f>
            <xm:f>'8- Políticas de Administración '!$B$5</xm:f>
            <x14:dxf>
              <font>
                <color rgb="FF006100"/>
              </font>
              <fill>
                <patternFill>
                  <bgColor rgb="FFC6EFCE"/>
                </patternFill>
              </fill>
            </x14:dxf>
          </x14:cfRule>
          <x14:cfRule type="containsText" priority="270" operator="containsText" id="{67565E7B-28B1-4A9A-831D-D3244E018B7D}">
            <xm:f>NOT(ISERROR(SEARCH('8- Políticas de Administración '!$B$5,H90)))</xm:f>
            <xm:f>'8- Políticas de Administración '!$B$5</xm:f>
            <x14:dxf>
              <font>
                <color rgb="FF9C0006"/>
              </font>
              <fill>
                <patternFill>
                  <bgColor rgb="FFFFC7CE"/>
                </patternFill>
              </fill>
            </x14:dxf>
          </x14:cfRule>
          <xm:sqref>H90</xm:sqref>
        </x14:conditionalFormatting>
        <x14:conditionalFormatting xmlns:xm="http://schemas.microsoft.com/office/excel/2006/main">
          <x14:cfRule type="containsText" priority="69" operator="containsText" id="{6CC27EA5-37CF-43E9-A7E7-0102D9B1D6E7}">
            <xm:f>NOT(ISERROR(SEARCH(#REF!,H50)))</xm:f>
            <xm:f>#REF!</xm:f>
            <x14:dxf>
              <font>
                <color rgb="FF006100"/>
              </font>
              <fill>
                <patternFill>
                  <bgColor rgb="FFC6EFCE"/>
                </patternFill>
              </fill>
            </x14:dxf>
          </x14:cfRule>
          <x14:cfRule type="containsText" priority="70" operator="containsText" id="{953C5589-0A77-4442-B22D-EFE302FBFEAA}">
            <xm:f>NOT(ISERROR(SEARCH(#REF!,H50)))</xm:f>
            <xm:f>#REF!</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I60:I99 I10:I49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J10:J49 J60:J99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99"/>
  <sheetViews>
    <sheetView showGridLines="0" zoomScale="80" zoomScaleNormal="80" zoomScalePageLayoutView="70" workbookViewId="0">
      <pane xSplit="2" ySplit="9" topLeftCell="C10" activePane="bottomRight" state="frozen"/>
      <selection pane="topRight" activeCell="C1" sqref="C1"/>
      <selection pane="bottomLeft" activeCell="A10" sqref="A10"/>
      <selection pane="bottomRight" activeCell="C40" sqref="C40"/>
    </sheetView>
  </sheetViews>
  <sheetFormatPr baseColWidth="10" defaultColWidth="11.42578125" defaultRowHeight="15"/>
  <cols>
    <col min="1" max="1" width="7" customWidth="1"/>
    <col min="2" max="2" width="29" customWidth="1"/>
    <col min="3" max="3" width="37.85546875" style="46" customWidth="1"/>
    <col min="4" max="4" width="0.28515625" customWidth="1"/>
    <col min="5" max="5" width="49.140625" customWidth="1"/>
    <col min="7" max="7" width="12.28515625" bestFit="1" customWidth="1"/>
    <col min="8" max="8" width="14.7109375" bestFit="1" customWidth="1"/>
    <col min="9" max="9" width="13.5703125" customWidth="1"/>
    <col min="10" max="10" width="5" hidden="1"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8" hidden="1" customWidth="1"/>
    <col min="19" max="19" width="11.42578125" customWidth="1"/>
    <col min="20" max="20" width="26.28515625" style="36" customWidth="1"/>
    <col min="21" max="21" width="18.5703125" style="35" customWidth="1"/>
    <col min="22" max="22" width="22.5703125" style="37" customWidth="1"/>
    <col min="23" max="278" width="11.42578125" style="16"/>
    <col min="279" max="16384" width="11.42578125" style="21"/>
  </cols>
  <sheetData>
    <row r="1" spans="1:278" s="18" customFormat="1" ht="27.75" customHeight="1" thickTop="1">
      <c r="A1" s="487"/>
      <c r="B1" s="488"/>
      <c r="C1" s="489"/>
      <c r="D1" s="39"/>
      <c r="E1" s="475" t="s">
        <v>521</v>
      </c>
      <c r="F1" s="458"/>
      <c r="G1" s="458"/>
      <c r="H1" s="458"/>
      <c r="I1" s="458"/>
      <c r="J1" s="458"/>
      <c r="K1" s="458"/>
      <c r="L1" s="458"/>
      <c r="M1" s="458"/>
      <c r="N1" s="458"/>
      <c r="O1" s="458"/>
      <c r="P1" s="458"/>
      <c r="Q1" s="458"/>
      <c r="R1" s="458"/>
      <c r="S1" s="458"/>
      <c r="T1" s="476"/>
      <c r="U1" s="512"/>
      <c r="V1" s="51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ustomHeight="1">
      <c r="A2" s="490"/>
      <c r="B2" s="491"/>
      <c r="C2" s="492"/>
      <c r="D2" s="39"/>
      <c r="E2" s="475"/>
      <c r="F2" s="458"/>
      <c r="G2" s="458"/>
      <c r="H2" s="458"/>
      <c r="I2" s="458"/>
      <c r="J2" s="458"/>
      <c r="K2" s="458"/>
      <c r="L2" s="458"/>
      <c r="M2" s="458"/>
      <c r="N2" s="458"/>
      <c r="O2" s="458"/>
      <c r="P2" s="458"/>
      <c r="Q2" s="458"/>
      <c r="R2" s="458"/>
      <c r="S2" s="458"/>
      <c r="T2" s="476"/>
      <c r="U2" s="514"/>
      <c r="V2" s="51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ustomHeight="1">
      <c r="A3" s="490"/>
      <c r="B3" s="491"/>
      <c r="C3" s="492"/>
      <c r="D3" s="140"/>
      <c r="E3" s="477"/>
      <c r="F3" s="459"/>
      <c r="G3" s="459"/>
      <c r="H3" s="459"/>
      <c r="I3" s="459"/>
      <c r="J3" s="459"/>
      <c r="K3" s="459"/>
      <c r="L3" s="459"/>
      <c r="M3" s="459"/>
      <c r="N3" s="459"/>
      <c r="O3" s="459"/>
      <c r="P3" s="459"/>
      <c r="Q3" s="459"/>
      <c r="R3" s="459"/>
      <c r="S3" s="459"/>
      <c r="T3" s="478"/>
      <c r="U3" s="516"/>
      <c r="V3" s="5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10" t="s">
        <v>265</v>
      </c>
      <c r="B4" s="510"/>
      <c r="C4" s="511" t="s">
        <v>350</v>
      </c>
      <c r="D4" s="511"/>
      <c r="E4" s="511"/>
      <c r="F4" s="511"/>
      <c r="G4" s="511"/>
      <c r="H4" s="511"/>
      <c r="I4" s="511"/>
      <c r="J4" s="511"/>
      <c r="K4" s="511"/>
      <c r="L4" s="511"/>
      <c r="M4" s="511"/>
      <c r="N4" s="511"/>
      <c r="O4" s="511"/>
      <c r="P4" s="511"/>
      <c r="Q4" s="511"/>
      <c r="R4" s="511"/>
      <c r="S4" s="511"/>
      <c r="T4" s="511"/>
      <c r="U4" s="511"/>
      <c r="V4" s="51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24" customHeight="1">
      <c r="A5" s="510" t="s">
        <v>267</v>
      </c>
      <c r="B5" s="510"/>
      <c r="C5" s="484" t="s">
        <v>34</v>
      </c>
      <c r="D5" s="484"/>
      <c r="E5" s="484"/>
      <c r="F5" s="484"/>
      <c r="G5" s="484"/>
      <c r="H5" s="484"/>
      <c r="I5" s="484"/>
      <c r="J5" s="484"/>
      <c r="K5" s="484"/>
      <c r="L5" s="484"/>
      <c r="M5" s="484"/>
      <c r="N5" s="484"/>
      <c r="O5" s="484"/>
      <c r="P5" s="484"/>
      <c r="Q5" s="484"/>
      <c r="R5" s="484"/>
      <c r="S5" s="484"/>
      <c r="T5" s="484"/>
      <c r="U5" s="484"/>
      <c r="V5" s="48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10" t="s">
        <v>268</v>
      </c>
      <c r="B6" s="510"/>
      <c r="C6" s="485" t="s">
        <v>269</v>
      </c>
      <c r="D6" s="485"/>
      <c r="E6" s="485"/>
      <c r="F6" s="485"/>
      <c r="G6" s="485"/>
      <c r="H6" s="485"/>
      <c r="I6" s="485"/>
      <c r="J6" s="485"/>
      <c r="K6" s="485"/>
      <c r="L6" s="485"/>
      <c r="M6" s="485"/>
      <c r="N6" s="485"/>
      <c r="O6" s="485"/>
      <c r="P6" s="485"/>
      <c r="Q6" s="485"/>
      <c r="R6" s="485"/>
      <c r="S6" s="485"/>
      <c r="T6" s="485"/>
      <c r="U6" s="485"/>
      <c r="V6" s="48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493" t="s">
        <v>270</v>
      </c>
      <c r="B7" s="493"/>
      <c r="C7" s="493"/>
      <c r="D7" s="494" t="s">
        <v>351</v>
      </c>
      <c r="E7" s="495"/>
      <c r="F7" s="495"/>
      <c r="G7" s="495"/>
      <c r="H7" s="495"/>
      <c r="I7" s="495"/>
      <c r="J7" s="495"/>
      <c r="K7" s="495"/>
      <c r="L7" s="495"/>
      <c r="M7" s="495"/>
      <c r="N7" s="495"/>
      <c r="O7" s="495"/>
      <c r="P7" s="495"/>
      <c r="Q7" s="495"/>
      <c r="R7" s="496"/>
      <c r="S7" s="120"/>
      <c r="T7" s="493" t="s">
        <v>352</v>
      </c>
      <c r="U7" s="493"/>
      <c r="V7" s="493"/>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497" t="s">
        <v>275</v>
      </c>
      <c r="B8" s="499" t="s">
        <v>353</v>
      </c>
      <c r="C8" s="501" t="s">
        <v>271</v>
      </c>
      <c r="D8" s="503" t="s">
        <v>354</v>
      </c>
      <c r="E8" s="505" t="s">
        <v>240</v>
      </c>
      <c r="F8" s="507" t="s">
        <v>355</v>
      </c>
      <c r="G8" s="508"/>
      <c r="H8" s="508"/>
      <c r="I8" s="508"/>
      <c r="J8" s="508"/>
      <c r="K8" s="509"/>
      <c r="L8" s="507" t="s">
        <v>356</v>
      </c>
      <c r="M8" s="508"/>
      <c r="N8" s="508"/>
      <c r="O8" s="508"/>
      <c r="P8" s="508"/>
      <c r="Q8" s="508"/>
      <c r="R8" s="508"/>
      <c r="S8" s="509"/>
      <c r="T8" s="53"/>
      <c r="U8" s="54"/>
      <c r="V8" s="82" t="s">
        <v>357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98"/>
      <c r="B9" s="500"/>
      <c r="C9" s="502"/>
      <c r="D9" s="504"/>
      <c r="E9" s="506"/>
      <c r="F9" s="44" t="s">
        <v>242</v>
      </c>
      <c r="G9" s="44" t="s">
        <v>244</v>
      </c>
      <c r="H9" s="44" t="s">
        <v>358</v>
      </c>
      <c r="I9" s="44" t="s">
        <v>246</v>
      </c>
      <c r="J9" s="117" t="s">
        <v>359</v>
      </c>
      <c r="K9" s="44" t="s">
        <v>252</v>
      </c>
      <c r="L9" s="44" t="s">
        <v>360</v>
      </c>
      <c r="M9" s="116" t="s">
        <v>249</v>
      </c>
      <c r="N9" s="44" t="s">
        <v>361</v>
      </c>
      <c r="O9" s="44" t="s">
        <v>362</v>
      </c>
      <c r="P9" s="44" t="s">
        <v>363</v>
      </c>
      <c r="Q9" s="44" t="s">
        <v>364</v>
      </c>
      <c r="R9" s="236" t="s">
        <v>359</v>
      </c>
      <c r="S9" s="44" t="s">
        <v>365</v>
      </c>
      <c r="T9" s="47" t="s">
        <v>254</v>
      </c>
      <c r="U9" s="47" t="s">
        <v>256</v>
      </c>
      <c r="V9" s="48" t="s">
        <v>366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s="258" customFormat="1" ht="258.75" customHeight="1">
      <c r="A10" s="468">
        <f>'5- Identificación de Riesgos'!A10</f>
        <v>1</v>
      </c>
      <c r="B10" s="423" t="str">
        <f>'5- Identificación de Riesgos'!B10</f>
        <v xml:space="preserve">Inadecuada planeación de la contratación  </v>
      </c>
      <c r="C10" s="269" t="str">
        <f>'5- Identificación de Riesgos'!D10</f>
        <v>Plan Anual de Adquisiciones elaborado tardiamente o incompleto</v>
      </c>
      <c r="D10" s="270"/>
      <c r="E10" s="294" t="s">
        <v>508</v>
      </c>
      <c r="F10" s="276" t="s">
        <v>368</v>
      </c>
      <c r="G10" s="276" t="s">
        <v>368</v>
      </c>
      <c r="H10" s="276" t="s">
        <v>368</v>
      </c>
      <c r="I10" s="276" t="s">
        <v>368</v>
      </c>
      <c r="J10" s="233">
        <f>COUNTIF(F10:I10,"SI")/4</f>
        <v>1</v>
      </c>
      <c r="K10" s="486">
        <f>AVERAGE(J10:J19)</f>
        <v>0.66666666666666663</v>
      </c>
      <c r="L10" s="247" t="str">
        <f>'5- Identificación de Riesgos'!I10</f>
        <v>Afectación de reputacion,imagén,  credibilidad, satisfacción de usuarios y PI</v>
      </c>
      <c r="M10" s="226"/>
      <c r="N10" s="247"/>
      <c r="O10" s="247"/>
      <c r="P10" s="247"/>
      <c r="Q10" s="247"/>
      <c r="R10" s="233">
        <f>SUM(COUNTIF(N10,"SI")*25%,COUNTIF(O10,"SI")*40%,COUNTIF(P10,"SI")*25%,COUNTIF(Q10,"SI")*10%)</f>
        <v>0</v>
      </c>
      <c r="S10" s="486">
        <f>AVERAGE(R10:R19)</f>
        <v>0</v>
      </c>
      <c r="T10" s="42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22" t="str">
        <f>CONCATENATE(VLOOKUP((LEFT(T10,LEN(T10)-4)&amp;LEFT(U10,LEN(U10)-4)),'9- Matriz de Calor '!$D$18:$E$42,2,0)," - ",RIGHT(T10,1)*RIGHT(U10,1))</f>
        <v>Bajo - 2</v>
      </c>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c r="JM10" s="257"/>
      <c r="JN10" s="257"/>
      <c r="JO10" s="257"/>
      <c r="JP10" s="257"/>
      <c r="JQ10" s="257"/>
      <c r="JR10" s="257"/>
    </row>
    <row r="11" spans="1:278" s="258" customFormat="1" ht="45" customHeight="1">
      <c r="A11" s="469"/>
      <c r="B11" s="411"/>
      <c r="C11" s="272" t="str">
        <f>'5- Identificación de Riesgos'!D11</f>
        <v>Identificación de necesidades incompleta</v>
      </c>
      <c r="D11" s="254"/>
      <c r="E11" s="295"/>
      <c r="F11" s="275" t="s">
        <v>368</v>
      </c>
      <c r="G11" s="275" t="s">
        <v>368</v>
      </c>
      <c r="H11" s="275" t="s">
        <v>368</v>
      </c>
      <c r="I11" s="275" t="s">
        <v>368</v>
      </c>
      <c r="J11" s="234">
        <f t="shared" ref="J11:J29" si="0">COUNTIF(F11:I11,"SI")/4</f>
        <v>1</v>
      </c>
      <c r="K11" s="479"/>
      <c r="L11" s="249" t="str">
        <f>'5- Identificación de Riesgos'!I11</f>
        <v>Afectación Económica</v>
      </c>
      <c r="M11" s="227"/>
      <c r="N11" s="249"/>
      <c r="O11" s="249"/>
      <c r="P11" s="249"/>
      <c r="Q11" s="249"/>
      <c r="R11" s="234">
        <f t="shared" ref="R11:R29" si="1">SUM(COUNTIF(N11,"SI")*25%,COUNTIF(O11,"SI")*40%,COUNTIF(P11,"SI")*25%,COUNTIF(Q11,"SI")*10%)</f>
        <v>0</v>
      </c>
      <c r="S11" s="479"/>
      <c r="T11" s="411"/>
      <c r="U11" s="411"/>
      <c r="V11" s="412"/>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c r="JM11" s="257"/>
      <c r="JN11" s="257"/>
      <c r="JO11" s="257"/>
      <c r="JP11" s="257"/>
      <c r="JQ11" s="257"/>
      <c r="JR11" s="257"/>
    </row>
    <row r="12" spans="1:278" s="258" customFormat="1" ht="43.5" customHeight="1">
      <c r="A12" s="469"/>
      <c r="B12" s="411"/>
      <c r="C12" s="272" t="str">
        <f>'5- Identificación de Riesgos'!D12</f>
        <v xml:space="preserve">Modalidad de contratación no  adecuada para el bien o servicio </v>
      </c>
      <c r="D12" s="254"/>
      <c r="E12" s="295"/>
      <c r="F12" s="275" t="s">
        <v>368</v>
      </c>
      <c r="G12" s="275" t="s">
        <v>368</v>
      </c>
      <c r="H12" s="275" t="s">
        <v>368</v>
      </c>
      <c r="I12" s="275" t="s">
        <v>368</v>
      </c>
      <c r="J12" s="234">
        <f t="shared" si="0"/>
        <v>1</v>
      </c>
      <c r="K12" s="479"/>
      <c r="L12" s="249" t="str">
        <f>'5- Identificación de Riesgos'!I12</f>
        <v>Incumplimiento de las metas establecidas</v>
      </c>
      <c r="M12" s="227"/>
      <c r="N12" s="249"/>
      <c r="O12" s="249"/>
      <c r="P12" s="249"/>
      <c r="Q12" s="249"/>
      <c r="R12" s="234">
        <f t="shared" si="1"/>
        <v>0</v>
      </c>
      <c r="S12" s="479"/>
      <c r="T12" s="411"/>
      <c r="U12" s="411"/>
      <c r="V12" s="412"/>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c r="JM12" s="257"/>
      <c r="JN12" s="257"/>
      <c r="JO12" s="257"/>
      <c r="JP12" s="257"/>
      <c r="JQ12" s="257"/>
      <c r="JR12" s="257"/>
    </row>
    <row r="13" spans="1:278" s="258" customFormat="1" ht="21.75" customHeight="1" thickBot="1">
      <c r="A13" s="469"/>
      <c r="B13" s="411"/>
      <c r="C13" s="301" t="str">
        <f>'5- Identificación de Riesgos'!D13</f>
        <v>Presupuesto incompleto</v>
      </c>
      <c r="D13" s="302"/>
      <c r="E13" s="303"/>
      <c r="F13" s="243" t="s">
        <v>368</v>
      </c>
      <c r="G13" s="243" t="s">
        <v>368</v>
      </c>
      <c r="H13" s="243" t="s">
        <v>368</v>
      </c>
      <c r="I13" s="243" t="s">
        <v>368</v>
      </c>
      <c r="J13" s="234">
        <f t="shared" si="0"/>
        <v>1</v>
      </c>
      <c r="K13" s="479"/>
      <c r="L13" s="249">
        <f>'5- Identificación de Riesgos'!I13</f>
        <v>0</v>
      </c>
      <c r="M13" s="227"/>
      <c r="N13" s="249"/>
      <c r="O13" s="249"/>
      <c r="P13" s="249"/>
      <c r="Q13" s="249"/>
      <c r="R13" s="234">
        <f t="shared" si="1"/>
        <v>0</v>
      </c>
      <c r="S13" s="479"/>
      <c r="T13" s="411"/>
      <c r="U13" s="411"/>
      <c r="V13" s="412"/>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c r="JM13" s="257"/>
      <c r="JN13" s="257"/>
      <c r="JO13" s="257"/>
      <c r="JP13" s="257"/>
      <c r="JQ13" s="257"/>
      <c r="JR13" s="257"/>
    </row>
    <row r="14" spans="1:278" s="258" customFormat="1" hidden="1">
      <c r="A14" s="469"/>
      <c r="B14" s="411"/>
      <c r="C14" s="301">
        <f>'5- Identificación de Riesgos'!D14</f>
        <v>0</v>
      </c>
      <c r="D14" s="302"/>
      <c r="E14" s="304"/>
      <c r="F14" s="243"/>
      <c r="G14" s="243"/>
      <c r="H14" s="243"/>
      <c r="I14" s="243"/>
      <c r="J14" s="234">
        <f t="shared" si="0"/>
        <v>0</v>
      </c>
      <c r="K14" s="479"/>
      <c r="L14" s="249">
        <f>'5- Identificación de Riesgos'!I14</f>
        <v>0</v>
      </c>
      <c r="M14" s="227"/>
      <c r="N14" s="249"/>
      <c r="O14" s="249"/>
      <c r="P14" s="249"/>
      <c r="Q14" s="249"/>
      <c r="R14" s="234">
        <f t="shared" si="1"/>
        <v>0</v>
      </c>
      <c r="S14" s="479"/>
      <c r="T14" s="411"/>
      <c r="U14" s="411"/>
      <c r="V14" s="412"/>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c r="JM14" s="257"/>
      <c r="JN14" s="257"/>
      <c r="JO14" s="257"/>
      <c r="JP14" s="257"/>
      <c r="JQ14" s="257"/>
      <c r="JR14" s="257"/>
    </row>
    <row r="15" spans="1:278" s="258" customFormat="1" hidden="1">
      <c r="A15" s="469"/>
      <c r="B15" s="411"/>
      <c r="C15" s="272">
        <f>'5- Identificación de Riesgos'!D15</f>
        <v>0</v>
      </c>
      <c r="D15" s="254"/>
      <c r="E15" s="271"/>
      <c r="F15" s="265"/>
      <c r="G15" s="265"/>
      <c r="H15" s="265"/>
      <c r="I15" s="265"/>
      <c r="J15" s="267"/>
      <c r="K15" s="479"/>
      <c r="L15" s="265"/>
      <c r="M15" s="227"/>
      <c r="N15" s="265"/>
      <c r="O15" s="265"/>
      <c r="P15" s="265"/>
      <c r="Q15" s="265"/>
      <c r="R15" s="267"/>
      <c r="S15" s="479"/>
      <c r="T15" s="411"/>
      <c r="U15" s="411"/>
      <c r="V15" s="412"/>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c r="JM15" s="257"/>
      <c r="JN15" s="257"/>
      <c r="JO15" s="257"/>
      <c r="JP15" s="257"/>
      <c r="JQ15" s="257"/>
      <c r="JR15" s="257"/>
    </row>
    <row r="16" spans="1:278" s="258" customFormat="1" hidden="1">
      <c r="A16" s="469"/>
      <c r="B16" s="411"/>
      <c r="C16" s="272">
        <f>'5- Identificación de Riesgos'!D16</f>
        <v>0</v>
      </c>
      <c r="D16" s="254"/>
      <c r="E16" s="271"/>
      <c r="F16" s="265"/>
      <c r="G16" s="265"/>
      <c r="H16" s="265"/>
      <c r="I16" s="265"/>
      <c r="J16" s="267"/>
      <c r="K16" s="479"/>
      <c r="L16" s="265"/>
      <c r="M16" s="227"/>
      <c r="N16" s="265"/>
      <c r="O16" s="265"/>
      <c r="P16" s="265"/>
      <c r="Q16" s="265"/>
      <c r="R16" s="267"/>
      <c r="S16" s="479"/>
      <c r="T16" s="411"/>
      <c r="U16" s="411"/>
      <c r="V16" s="412"/>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c r="JM16" s="257"/>
      <c r="JN16" s="257"/>
      <c r="JO16" s="257"/>
      <c r="JP16" s="257"/>
      <c r="JQ16" s="257"/>
      <c r="JR16" s="257"/>
    </row>
    <row r="17" spans="1:278" s="258" customFormat="1" hidden="1">
      <c r="A17" s="469"/>
      <c r="B17" s="411"/>
      <c r="C17" s="272">
        <f>'5- Identificación de Riesgos'!D17</f>
        <v>0</v>
      </c>
      <c r="D17" s="254"/>
      <c r="E17" s="271"/>
      <c r="F17" s="265"/>
      <c r="G17" s="265"/>
      <c r="H17" s="265"/>
      <c r="I17" s="265"/>
      <c r="J17" s="267"/>
      <c r="K17" s="479"/>
      <c r="L17" s="265"/>
      <c r="M17" s="227"/>
      <c r="N17" s="265"/>
      <c r="O17" s="265"/>
      <c r="P17" s="265"/>
      <c r="Q17" s="265"/>
      <c r="R17" s="267"/>
      <c r="S17" s="479"/>
      <c r="T17" s="411"/>
      <c r="U17" s="411"/>
      <c r="V17" s="412"/>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c r="JM17" s="257"/>
      <c r="JN17" s="257"/>
      <c r="JO17" s="257"/>
      <c r="JP17" s="257"/>
      <c r="JQ17" s="257"/>
      <c r="JR17" s="257"/>
    </row>
    <row r="18" spans="1:278" s="258" customFormat="1" hidden="1">
      <c r="A18" s="469"/>
      <c r="B18" s="411"/>
      <c r="C18" s="272">
        <f>'5- Identificación de Riesgos'!D18</f>
        <v>0</v>
      </c>
      <c r="D18" s="254"/>
      <c r="E18" s="271"/>
      <c r="F18" s="265"/>
      <c r="G18" s="265"/>
      <c r="H18" s="265"/>
      <c r="I18" s="265"/>
      <c r="J18" s="267"/>
      <c r="K18" s="479"/>
      <c r="L18" s="265"/>
      <c r="M18" s="227"/>
      <c r="N18" s="265"/>
      <c r="O18" s="265"/>
      <c r="P18" s="265"/>
      <c r="Q18" s="265"/>
      <c r="R18" s="267"/>
      <c r="S18" s="479"/>
      <c r="T18" s="411"/>
      <c r="U18" s="411"/>
      <c r="V18" s="412"/>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c r="JM18" s="257"/>
      <c r="JN18" s="257"/>
      <c r="JO18" s="257"/>
      <c r="JP18" s="257"/>
      <c r="JQ18" s="257"/>
      <c r="JR18" s="257"/>
    </row>
    <row r="19" spans="1:278" s="258" customFormat="1" ht="15.75" hidden="1" thickBot="1">
      <c r="A19" s="469"/>
      <c r="B19" s="411"/>
      <c r="C19" s="272">
        <f>'5- Identificación de Riesgos'!D19</f>
        <v>0</v>
      </c>
      <c r="D19" s="254"/>
      <c r="E19" s="227"/>
      <c r="F19" s="249"/>
      <c r="G19" s="249"/>
      <c r="H19" s="249"/>
      <c r="I19" s="249"/>
      <c r="J19" s="234">
        <f t="shared" si="0"/>
        <v>0</v>
      </c>
      <c r="K19" s="479"/>
      <c r="L19" s="249">
        <f>'5- Identificación de Riesgos'!I19</f>
        <v>0</v>
      </c>
      <c r="M19" s="144"/>
      <c r="N19" s="249"/>
      <c r="O19" s="249"/>
      <c r="P19" s="249"/>
      <c r="Q19" s="249"/>
      <c r="R19" s="234">
        <f t="shared" si="1"/>
        <v>0</v>
      </c>
      <c r="S19" s="479"/>
      <c r="T19" s="411"/>
      <c r="U19" s="411"/>
      <c r="V19" s="412"/>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c r="JM19" s="257"/>
      <c r="JN19" s="257"/>
      <c r="JO19" s="257"/>
      <c r="JP19" s="257"/>
      <c r="JQ19" s="257"/>
      <c r="JR19" s="257"/>
    </row>
    <row r="20" spans="1:278" s="258" customFormat="1" ht="116.25" customHeight="1">
      <c r="A20" s="469">
        <f>'5- Identificación de Riesgos'!A20</f>
        <v>2</v>
      </c>
      <c r="B20" s="411" t="str">
        <f>'5- Identificación de Riesgos'!B20</f>
        <v>Contratar bienes, obras  o servicios que no cumplan con requisitos y/o  con las especificaciones técnicas requeridas por la Entidad</v>
      </c>
      <c r="C20" s="273" t="str">
        <f>'5- Identificación de Riesgos'!D20</f>
        <v>Estudios de mercado sobre  precios , oferta y demanda   no desarrolado tecnicamente</v>
      </c>
      <c r="D20" s="231"/>
      <c r="E20" s="227" t="s">
        <v>510</v>
      </c>
      <c r="F20" s="248" t="s">
        <v>367</v>
      </c>
      <c r="G20" s="248" t="s">
        <v>368</v>
      </c>
      <c r="H20" s="248" t="s">
        <v>368</v>
      </c>
      <c r="I20" s="248" t="s">
        <v>368</v>
      </c>
      <c r="J20" s="237">
        <f t="shared" si="0"/>
        <v>0.75</v>
      </c>
      <c r="K20" s="518">
        <f>AVERAGE(J20:J29)</f>
        <v>0.4375</v>
      </c>
      <c r="L20" s="248" t="str">
        <f>'5- Identificación de Riesgos'!I20</f>
        <v>Afectación de reputacion,imagén,  credibilidad, satisfacción de usuarios y PI</v>
      </c>
      <c r="M20" s="232"/>
      <c r="N20" s="248"/>
      <c r="O20" s="248"/>
      <c r="P20" s="248"/>
      <c r="Q20" s="248"/>
      <c r="R20" s="237">
        <f t="shared" si="1"/>
        <v>0</v>
      </c>
      <c r="S20" s="518">
        <f>AVERAGE(R20:R29)</f>
        <v>0</v>
      </c>
      <c r="T20" s="42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22" t="str">
        <f>CONCATENATE(VLOOKUP((LEFT(T20,LEN(T20)-4)&amp;LEFT(U20,LEN(U20)-4)),'9- Matriz de Calor '!$D$18:$E$42,2,0)," - ",RIGHT(T20,1)*RIGHT(U20,1))</f>
        <v>Bajo - 2</v>
      </c>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c r="JM20" s="257"/>
      <c r="JN20" s="257"/>
      <c r="JO20" s="257"/>
      <c r="JP20" s="257"/>
      <c r="JQ20" s="257"/>
      <c r="JR20" s="257"/>
    </row>
    <row r="21" spans="1:278" s="258" customFormat="1" ht="126.75" customHeight="1">
      <c r="A21" s="469"/>
      <c r="B21" s="411"/>
      <c r="C21" s="273" t="str">
        <f>'5- Identificación de Riesgos'!D21</f>
        <v>Estudios previos mal elaboradoros con falta de claridad en la descripción detallada del bien, obra  o servicio a contratar.</v>
      </c>
      <c r="D21" s="231"/>
      <c r="E21" s="227" t="s">
        <v>511</v>
      </c>
      <c r="F21" s="248" t="s">
        <v>367</v>
      </c>
      <c r="G21" s="248" t="s">
        <v>367</v>
      </c>
      <c r="H21" s="248" t="s">
        <v>368</v>
      </c>
      <c r="I21" s="248" t="s">
        <v>368</v>
      </c>
      <c r="J21" s="237">
        <f t="shared" si="0"/>
        <v>0.5</v>
      </c>
      <c r="K21" s="518"/>
      <c r="L21" s="248" t="str">
        <f>'5- Identificación de Riesgos'!I21</f>
        <v>Afectación Económica</v>
      </c>
      <c r="M21" s="232"/>
      <c r="N21" s="248"/>
      <c r="O21" s="248"/>
      <c r="P21" s="248"/>
      <c r="Q21" s="248"/>
      <c r="R21" s="237">
        <f t="shared" si="1"/>
        <v>0</v>
      </c>
      <c r="S21" s="518"/>
      <c r="T21" s="411"/>
      <c r="U21" s="411"/>
      <c r="V21" s="412"/>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c r="JM21" s="257"/>
      <c r="JN21" s="257"/>
      <c r="JO21" s="257"/>
      <c r="JP21" s="257"/>
      <c r="JQ21" s="257"/>
      <c r="JR21" s="257"/>
    </row>
    <row r="22" spans="1:278" s="258" customFormat="1" ht="90" customHeight="1">
      <c r="A22" s="469"/>
      <c r="B22" s="411"/>
      <c r="C22" s="273" t="str">
        <f>'5- Identificación de Riesgos'!D22</f>
        <v xml:space="preserve">Cambios en la normatividad no identificados </v>
      </c>
      <c r="D22" s="231"/>
      <c r="E22" s="227" t="s">
        <v>512</v>
      </c>
      <c r="F22" s="248" t="s">
        <v>367</v>
      </c>
      <c r="G22" s="248" t="s">
        <v>367</v>
      </c>
      <c r="H22" s="248" t="s">
        <v>368</v>
      </c>
      <c r="I22" s="248" t="s">
        <v>368</v>
      </c>
      <c r="J22" s="237">
        <f t="shared" si="0"/>
        <v>0.5</v>
      </c>
      <c r="K22" s="518"/>
      <c r="L22" s="248" t="str">
        <f>'5- Identificación de Riesgos'!I22</f>
        <v>Incumplimiento de las metas establecidas</v>
      </c>
      <c r="M22" s="232"/>
      <c r="N22" s="248"/>
      <c r="O22" s="248"/>
      <c r="P22" s="248"/>
      <c r="Q22" s="248"/>
      <c r="R22" s="237">
        <f t="shared" si="1"/>
        <v>0</v>
      </c>
      <c r="S22" s="518"/>
      <c r="T22" s="411"/>
      <c r="U22" s="411"/>
      <c r="V22" s="412"/>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c r="JM22" s="257"/>
      <c r="JN22" s="257"/>
      <c r="JO22" s="257"/>
      <c r="JP22" s="257"/>
      <c r="JQ22" s="257"/>
      <c r="JR22" s="257"/>
    </row>
    <row r="23" spans="1:278" s="258" customFormat="1" ht="30">
      <c r="A23" s="469"/>
      <c r="B23" s="411"/>
      <c r="C23" s="297" t="str">
        <f>'5- Identificación de Riesgos'!D23</f>
        <v xml:space="preserve">Definicion de requisitos  y condiciones incompleta o poco clara </v>
      </c>
      <c r="D23" s="298"/>
      <c r="E23" s="299"/>
      <c r="F23" s="243" t="s">
        <v>367</v>
      </c>
      <c r="G23" s="243" t="s">
        <v>367</v>
      </c>
      <c r="H23" s="243" t="s">
        <v>368</v>
      </c>
      <c r="I23" s="243" t="s">
        <v>368</v>
      </c>
      <c r="J23" s="268"/>
      <c r="K23" s="518"/>
      <c r="L23" s="264"/>
      <c r="M23" s="232"/>
      <c r="N23" s="264"/>
      <c r="O23" s="264"/>
      <c r="P23" s="264"/>
      <c r="Q23" s="264"/>
      <c r="R23" s="268"/>
      <c r="S23" s="518"/>
      <c r="T23" s="411"/>
      <c r="U23" s="411"/>
      <c r="V23" s="412"/>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c r="JM23" s="257"/>
      <c r="JN23" s="257"/>
      <c r="JO23" s="257"/>
      <c r="JP23" s="257"/>
      <c r="JQ23" s="257"/>
      <c r="JR23" s="257"/>
    </row>
    <row r="24" spans="1:278" s="258" customFormat="1" ht="30">
      <c r="A24" s="469"/>
      <c r="B24" s="411"/>
      <c r="C24" s="297" t="str">
        <f>'5- Identificación de Riesgos'!D24</f>
        <v xml:space="preserve">Proceso de contratación  desarrolados tardiamente </v>
      </c>
      <c r="D24" s="298"/>
      <c r="E24" s="299"/>
      <c r="F24" s="243" t="s">
        <v>367</v>
      </c>
      <c r="G24" s="243" t="s">
        <v>367</v>
      </c>
      <c r="H24" s="243" t="s">
        <v>368</v>
      </c>
      <c r="I24" s="243" t="s">
        <v>368</v>
      </c>
      <c r="J24" s="268"/>
      <c r="K24" s="518"/>
      <c r="L24" s="264"/>
      <c r="M24" s="232"/>
      <c r="N24" s="264"/>
      <c r="O24" s="264"/>
      <c r="P24" s="264"/>
      <c r="Q24" s="264"/>
      <c r="R24" s="268"/>
      <c r="S24" s="518"/>
      <c r="T24" s="411"/>
      <c r="U24" s="411"/>
      <c r="V24" s="412"/>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c r="JM24" s="257"/>
      <c r="JN24" s="257"/>
      <c r="JO24" s="257"/>
      <c r="JP24" s="257"/>
      <c r="JQ24" s="257"/>
      <c r="JR24" s="257"/>
    </row>
    <row r="25" spans="1:278" s="258" customFormat="1" ht="30">
      <c r="A25" s="469"/>
      <c r="B25" s="411"/>
      <c r="C25" s="297" t="str">
        <f>'5- Identificación de Riesgos'!D25</f>
        <v xml:space="preserve">Demora de los contratistas en suscribir polizas </v>
      </c>
      <c r="D25" s="298"/>
      <c r="E25" s="299"/>
      <c r="F25" s="243" t="s">
        <v>367</v>
      </c>
      <c r="G25" s="243" t="s">
        <v>367</v>
      </c>
      <c r="H25" s="243" t="s">
        <v>368</v>
      </c>
      <c r="I25" s="243" t="s">
        <v>368</v>
      </c>
      <c r="J25" s="268"/>
      <c r="K25" s="518"/>
      <c r="L25" s="264"/>
      <c r="M25" s="232"/>
      <c r="N25" s="264"/>
      <c r="O25" s="264"/>
      <c r="P25" s="264"/>
      <c r="Q25" s="264"/>
      <c r="R25" s="268"/>
      <c r="S25" s="518"/>
      <c r="T25" s="411"/>
      <c r="U25" s="411"/>
      <c r="V25" s="412"/>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c r="JM25" s="257"/>
      <c r="JN25" s="257"/>
      <c r="JO25" s="257"/>
      <c r="JP25" s="257"/>
      <c r="JQ25" s="257"/>
      <c r="JR25" s="257"/>
    </row>
    <row r="26" spans="1:278" s="258" customFormat="1" ht="30">
      <c r="A26" s="469"/>
      <c r="B26" s="411"/>
      <c r="C26" s="297" t="str">
        <f>'5- Identificación de Riesgos'!D26</f>
        <v>Inexistencia o monopolio de proveedores y contratistas</v>
      </c>
      <c r="D26" s="298"/>
      <c r="E26" s="299"/>
      <c r="F26" s="243" t="s">
        <v>367</v>
      </c>
      <c r="G26" s="243" t="s">
        <v>367</v>
      </c>
      <c r="H26" s="243" t="s">
        <v>368</v>
      </c>
      <c r="I26" s="243" t="s">
        <v>368</v>
      </c>
      <c r="J26" s="268"/>
      <c r="K26" s="518"/>
      <c r="L26" s="264"/>
      <c r="M26" s="232"/>
      <c r="N26" s="264"/>
      <c r="O26" s="264"/>
      <c r="P26" s="264"/>
      <c r="Q26" s="264"/>
      <c r="R26" s="268"/>
      <c r="S26" s="518"/>
      <c r="T26" s="411"/>
      <c r="U26" s="411"/>
      <c r="V26" s="412"/>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c r="JM26" s="257"/>
      <c r="JN26" s="257"/>
      <c r="JO26" s="257"/>
      <c r="JP26" s="257"/>
      <c r="JQ26" s="257"/>
      <c r="JR26" s="257"/>
    </row>
    <row r="27" spans="1:278" s="258" customFormat="1" ht="15.75" thickBot="1">
      <c r="A27" s="469"/>
      <c r="B27" s="411"/>
      <c r="C27" s="297" t="str">
        <f>'5- Identificación de Riesgos'!D27</f>
        <v xml:space="preserve">Presupuesto limitado </v>
      </c>
      <c r="D27" s="298"/>
      <c r="E27" s="299"/>
      <c r="F27" s="243" t="s">
        <v>367</v>
      </c>
      <c r="G27" s="243" t="s">
        <v>367</v>
      </c>
      <c r="H27" s="243" t="s">
        <v>368</v>
      </c>
      <c r="I27" s="243" t="s">
        <v>368</v>
      </c>
      <c r="J27" s="268"/>
      <c r="K27" s="518"/>
      <c r="L27" s="264"/>
      <c r="M27" s="232"/>
      <c r="N27" s="264"/>
      <c r="O27" s="264"/>
      <c r="P27" s="264"/>
      <c r="Q27" s="264"/>
      <c r="R27" s="268"/>
      <c r="S27" s="518"/>
      <c r="T27" s="411"/>
      <c r="U27" s="411"/>
      <c r="V27" s="412"/>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c r="JM27" s="257"/>
      <c r="JN27" s="257"/>
      <c r="JO27" s="257"/>
      <c r="JP27" s="257"/>
      <c r="JQ27" s="257"/>
      <c r="JR27" s="257"/>
    </row>
    <row r="28" spans="1:278" s="258" customFormat="1" hidden="1">
      <c r="A28" s="469"/>
      <c r="B28" s="411"/>
      <c r="C28" s="273">
        <f>'5- Identificación de Riesgos'!D28</f>
        <v>0</v>
      </c>
      <c r="D28" s="231"/>
      <c r="E28" s="227"/>
      <c r="F28" s="264"/>
      <c r="G28" s="264"/>
      <c r="H28" s="264"/>
      <c r="I28" s="264"/>
      <c r="J28" s="268"/>
      <c r="K28" s="518"/>
      <c r="L28" s="264"/>
      <c r="M28" s="232"/>
      <c r="N28" s="264"/>
      <c r="O28" s="264"/>
      <c r="P28" s="264"/>
      <c r="Q28" s="264"/>
      <c r="R28" s="268"/>
      <c r="S28" s="518"/>
      <c r="T28" s="411"/>
      <c r="U28" s="411"/>
      <c r="V28" s="412"/>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row>
    <row r="29" spans="1:278" s="258" customFormat="1" ht="15.75" hidden="1" thickBot="1">
      <c r="A29" s="469"/>
      <c r="B29" s="411"/>
      <c r="C29" s="273">
        <f>'5- Identificación de Riesgos'!D29</f>
        <v>0</v>
      </c>
      <c r="D29" s="231"/>
      <c r="E29" s="227"/>
      <c r="F29" s="248"/>
      <c r="G29" s="248"/>
      <c r="H29" s="248"/>
      <c r="I29" s="248"/>
      <c r="J29" s="237">
        <f t="shared" si="0"/>
        <v>0</v>
      </c>
      <c r="K29" s="518"/>
      <c r="L29" s="248">
        <f>'5- Identificación de Riesgos'!I29</f>
        <v>0</v>
      </c>
      <c r="M29" s="232"/>
      <c r="N29" s="248"/>
      <c r="O29" s="248"/>
      <c r="P29" s="248"/>
      <c r="Q29" s="248"/>
      <c r="R29" s="237">
        <f t="shared" si="1"/>
        <v>0</v>
      </c>
      <c r="S29" s="518"/>
      <c r="T29" s="411"/>
      <c r="U29" s="411"/>
      <c r="V29" s="412"/>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row>
    <row r="30" spans="1:278" s="258" customFormat="1" ht="160.5" customHeight="1">
      <c r="A30" s="469">
        <f>'5- Identificación de Riesgos'!A30</f>
        <v>3</v>
      </c>
      <c r="B30" s="411" t="str">
        <f>'5- Identificación de Riesgos'!B30</f>
        <v>Recibir bienes obras o servicios que  no cumplan con requisitos y/o  con las especificaciones técnicas pactadas con la Entidad</v>
      </c>
      <c r="C30" s="273" t="str">
        <f>'5- Identificación de Riesgos'!D30</f>
        <v xml:space="preserve">Controles o protocolos  inadecuados o inexistentes para la recepcion de los bienes y sericios </v>
      </c>
      <c r="D30" s="231"/>
      <c r="E30" s="295" t="s">
        <v>513</v>
      </c>
      <c r="F30" s="248" t="s">
        <v>368</v>
      </c>
      <c r="G30" s="248" t="s">
        <v>368</v>
      </c>
      <c r="H30" s="248" t="s">
        <v>368</v>
      </c>
      <c r="I30" s="248" t="s">
        <v>368</v>
      </c>
      <c r="J30" s="237">
        <f t="shared" ref="J30:J89" si="2">COUNTIF(F30:I30,"SI")/4</f>
        <v>1</v>
      </c>
      <c r="K30" s="518">
        <f>AVERAGE(J30:J39)</f>
        <v>0.5</v>
      </c>
      <c r="L30" s="248" t="str">
        <f>'5- Identificación de Riesgos'!I30</f>
        <v>Afectación Económica</v>
      </c>
      <c r="M30" s="232"/>
      <c r="N30" s="248"/>
      <c r="O30" s="248"/>
      <c r="P30" s="248"/>
      <c r="Q30" s="248"/>
      <c r="R30" s="237">
        <f t="shared" ref="R30:R80" si="3">SUM(COUNTIF(N30,"SI")*25%,COUNTIF(O30,"SI")*40%,COUNTIF(P30,"SI")*25%,COUNTIF(Q30,"SI")*10%)</f>
        <v>0</v>
      </c>
      <c r="S30" s="518">
        <f>AVERAGE(R30:R39)</f>
        <v>0</v>
      </c>
      <c r="T30" s="42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3"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22" t="str">
        <f>CONCATENATE(VLOOKUP((LEFT(T30,LEN(T30)-4)&amp;LEFT(U30,LEN(U30)-4)),'9- Matriz de Calor '!$D$18:$E$42,2,0)," - ",RIGHT(T30,1)*RIGHT(U30,1))</f>
        <v>Bajo - 2</v>
      </c>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row>
    <row r="31" spans="1:278" s="258" customFormat="1" ht="60" customHeight="1">
      <c r="A31" s="469"/>
      <c r="B31" s="411"/>
      <c r="C31" s="273" t="str">
        <f>'5- Identificación de Riesgos'!D31</f>
        <v>Fallas en la supervisión o interventoria</v>
      </c>
      <c r="D31" s="231"/>
      <c r="E31" s="295"/>
      <c r="F31" s="243" t="s">
        <v>367</v>
      </c>
      <c r="G31" s="243" t="s">
        <v>367</v>
      </c>
      <c r="H31" s="243" t="s">
        <v>368</v>
      </c>
      <c r="I31" s="243" t="s">
        <v>368</v>
      </c>
      <c r="J31" s="237">
        <f t="shared" si="2"/>
        <v>0.5</v>
      </c>
      <c r="K31" s="518"/>
      <c r="L31" s="248" t="str">
        <f>'5- Identificación de Riesgos'!I31</f>
        <v>Interrupción o afectación en la prestación del servicio judicial</v>
      </c>
      <c r="M31" s="232"/>
      <c r="N31" s="248"/>
      <c r="O31" s="248"/>
      <c r="P31" s="248"/>
      <c r="Q31" s="248"/>
      <c r="R31" s="237">
        <f t="shared" si="3"/>
        <v>0</v>
      </c>
      <c r="S31" s="518"/>
      <c r="T31" s="411"/>
      <c r="U31" s="411"/>
      <c r="V31" s="412"/>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row>
    <row r="32" spans="1:278" s="258" customFormat="1" ht="80.25" customHeight="1">
      <c r="A32" s="469"/>
      <c r="B32" s="411"/>
      <c r="C32" s="273" t="str">
        <f>'5- Identificación de Riesgos'!D32</f>
        <v>Entrega de bienes de forma tardia</v>
      </c>
      <c r="D32" s="231"/>
      <c r="E32" s="295"/>
      <c r="F32" s="243" t="s">
        <v>367</v>
      </c>
      <c r="G32" s="243" t="s">
        <v>367</v>
      </c>
      <c r="H32" s="243" t="s">
        <v>368</v>
      </c>
      <c r="I32" s="243" t="s">
        <v>368</v>
      </c>
      <c r="J32" s="237">
        <f t="shared" si="2"/>
        <v>0.5</v>
      </c>
      <c r="K32" s="518"/>
      <c r="L32" s="248" t="str">
        <f>'5- Identificación de Riesgos'!I32</f>
        <v>Afectación de reputacion,imagén,  credibilidad, satisfacción de usuarios y PI</v>
      </c>
      <c r="M32" s="232"/>
      <c r="N32" s="248"/>
      <c r="O32" s="248"/>
      <c r="P32" s="248"/>
      <c r="Q32" s="248"/>
      <c r="R32" s="237">
        <f t="shared" si="3"/>
        <v>0</v>
      </c>
      <c r="S32" s="518"/>
      <c r="T32" s="411"/>
      <c r="U32" s="411"/>
      <c r="V32" s="412"/>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row>
    <row r="33" spans="1:278" s="258" customFormat="1" ht="51" customHeight="1">
      <c r="A33" s="469"/>
      <c r="B33" s="411"/>
      <c r="C33" s="273" t="str">
        <f>'5- Identificación de Riesgos'!D33</f>
        <v xml:space="preserve">Interrupciones en la prestación del servicio no concertadas </v>
      </c>
      <c r="D33" s="231"/>
      <c r="E33" s="295"/>
      <c r="F33" s="243" t="s">
        <v>367</v>
      </c>
      <c r="G33" s="243" t="s">
        <v>367</v>
      </c>
      <c r="H33" s="243" t="s">
        <v>368</v>
      </c>
      <c r="I33" s="243" t="s">
        <v>368</v>
      </c>
      <c r="J33" s="237">
        <f t="shared" si="2"/>
        <v>0.5</v>
      </c>
      <c r="K33" s="518"/>
      <c r="L33" s="248" t="str">
        <f>'5- Identificación de Riesgos'!I33</f>
        <v>Incumplimiento de las metas establecidas</v>
      </c>
      <c r="M33" s="232"/>
      <c r="N33" s="248"/>
      <c r="O33" s="248"/>
      <c r="P33" s="248"/>
      <c r="Q33" s="248"/>
      <c r="R33" s="237">
        <f t="shared" si="3"/>
        <v>0</v>
      </c>
      <c r="S33" s="518"/>
      <c r="T33" s="411"/>
      <c r="U33" s="411"/>
      <c r="V33" s="412"/>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row>
    <row r="34" spans="1:278" s="258" customFormat="1" ht="29.25" customHeight="1">
      <c r="A34" s="469"/>
      <c r="B34" s="411"/>
      <c r="C34" s="273" t="str">
        <f>'5- Identificación de Riesgos'!D34</f>
        <v xml:space="preserve">Capacitacion insuficiente </v>
      </c>
      <c r="D34" s="231"/>
      <c r="E34" s="295"/>
      <c r="F34" s="243" t="s">
        <v>367</v>
      </c>
      <c r="G34" s="243" t="s">
        <v>367</v>
      </c>
      <c r="H34" s="243" t="s">
        <v>368</v>
      </c>
      <c r="I34" s="243" t="s">
        <v>368</v>
      </c>
      <c r="J34" s="237">
        <f t="shared" si="2"/>
        <v>0.5</v>
      </c>
      <c r="K34" s="518"/>
      <c r="L34" s="248">
        <f>'5- Identificación de Riesgos'!I34</f>
        <v>0</v>
      </c>
      <c r="M34" s="232"/>
      <c r="N34" s="248"/>
      <c r="O34" s="248"/>
      <c r="P34" s="248"/>
      <c r="Q34" s="248"/>
      <c r="R34" s="237">
        <f t="shared" si="3"/>
        <v>0</v>
      </c>
      <c r="S34" s="518"/>
      <c r="T34" s="411"/>
      <c r="U34" s="411"/>
      <c r="V34" s="412"/>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row>
    <row r="35" spans="1:278" s="258" customFormat="1" ht="38.25" customHeight="1">
      <c r="A35" s="469"/>
      <c r="B35" s="411"/>
      <c r="C35" s="273" t="str">
        <f>'5- Identificación de Riesgos'!D35</f>
        <v>Insuficiencia de personal asignado para esta funciones</v>
      </c>
      <c r="D35" s="231"/>
      <c r="E35" s="295"/>
      <c r="F35" s="243" t="s">
        <v>367</v>
      </c>
      <c r="G35" s="243" t="s">
        <v>367</v>
      </c>
      <c r="H35" s="243" t="s">
        <v>368</v>
      </c>
      <c r="I35" s="243" t="s">
        <v>368</v>
      </c>
      <c r="J35" s="237">
        <f t="shared" si="2"/>
        <v>0.5</v>
      </c>
      <c r="K35" s="518"/>
      <c r="L35" s="248">
        <f>'5- Identificación de Riesgos'!I35</f>
        <v>0</v>
      </c>
      <c r="M35" s="232"/>
      <c r="N35" s="248"/>
      <c r="O35" s="248"/>
      <c r="P35" s="248"/>
      <c r="Q35" s="248"/>
      <c r="R35" s="237">
        <f t="shared" si="3"/>
        <v>0</v>
      </c>
      <c r="S35" s="518"/>
      <c r="T35" s="411"/>
      <c r="U35" s="411"/>
      <c r="V35" s="412"/>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row>
    <row r="36" spans="1:278" s="258" customFormat="1" ht="41.25" customHeight="1">
      <c r="A36" s="469"/>
      <c r="B36" s="411"/>
      <c r="C36" s="273" t="str">
        <f>'5- Identificación de Riesgos'!D36</f>
        <v xml:space="preserve">Los contratistas incumplan los terminos contractuales </v>
      </c>
      <c r="D36" s="231"/>
      <c r="E36" s="295"/>
      <c r="F36" s="243" t="s">
        <v>367</v>
      </c>
      <c r="G36" s="243" t="s">
        <v>367</v>
      </c>
      <c r="H36" s="243" t="s">
        <v>368</v>
      </c>
      <c r="I36" s="243" t="s">
        <v>368</v>
      </c>
      <c r="J36" s="237">
        <f t="shared" si="2"/>
        <v>0.5</v>
      </c>
      <c r="K36" s="518"/>
      <c r="L36" s="248">
        <f>'5- Identificación de Riesgos'!I36</f>
        <v>0</v>
      </c>
      <c r="M36" s="232"/>
      <c r="N36" s="248"/>
      <c r="O36" s="248"/>
      <c r="P36" s="248"/>
      <c r="Q36" s="248"/>
      <c r="R36" s="237">
        <f t="shared" si="3"/>
        <v>0</v>
      </c>
      <c r="S36" s="518"/>
      <c r="T36" s="411"/>
      <c r="U36" s="411"/>
      <c r="V36" s="412"/>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row>
    <row r="37" spans="1:278" s="258" customFormat="1" ht="52.5" customHeight="1" thickBot="1">
      <c r="A37" s="469"/>
      <c r="B37" s="411"/>
      <c r="C37" s="273" t="str">
        <f>'5- Identificación de Riesgos'!D37</f>
        <v xml:space="preserve">Designacion de supervision sin el lleno de requisitos para supervisar </v>
      </c>
      <c r="D37" s="231"/>
      <c r="E37" s="227"/>
      <c r="F37" s="243" t="s">
        <v>367</v>
      </c>
      <c r="G37" s="243" t="s">
        <v>367</v>
      </c>
      <c r="H37" s="243" t="s">
        <v>368</v>
      </c>
      <c r="I37" s="243" t="s">
        <v>368</v>
      </c>
      <c r="J37" s="237">
        <f t="shared" si="2"/>
        <v>0.5</v>
      </c>
      <c r="K37" s="518"/>
      <c r="L37" s="248">
        <f>'5- Identificación de Riesgos'!I37</f>
        <v>0</v>
      </c>
      <c r="M37" s="232"/>
      <c r="N37" s="248"/>
      <c r="O37" s="248"/>
      <c r="P37" s="248"/>
      <c r="Q37" s="248"/>
      <c r="R37" s="237">
        <f t="shared" si="3"/>
        <v>0</v>
      </c>
      <c r="S37" s="518"/>
      <c r="T37" s="411"/>
      <c r="U37" s="411"/>
      <c r="V37" s="412"/>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257"/>
      <c r="GF37" s="257"/>
      <c r="GG37" s="257"/>
      <c r="GH37" s="257"/>
      <c r="GI37" s="257"/>
      <c r="GJ37" s="257"/>
      <c r="GK37" s="257"/>
      <c r="GL37" s="257"/>
      <c r="GM37" s="257"/>
      <c r="GN37" s="257"/>
      <c r="GO37" s="257"/>
      <c r="GP37" s="257"/>
      <c r="GQ37" s="257"/>
      <c r="GR37" s="257"/>
      <c r="GS37" s="257"/>
      <c r="GT37" s="257"/>
      <c r="GU37" s="257"/>
      <c r="GV37" s="257"/>
      <c r="GW37" s="257"/>
      <c r="GX37" s="257"/>
      <c r="GY37" s="257"/>
      <c r="GZ37" s="257"/>
      <c r="HA37" s="257"/>
      <c r="HB37" s="257"/>
      <c r="HC37" s="257"/>
      <c r="HD37" s="257"/>
      <c r="HE37" s="257"/>
      <c r="HF37" s="257"/>
      <c r="HG37" s="257"/>
      <c r="HH37" s="257"/>
      <c r="HI37" s="257"/>
      <c r="HJ37" s="257"/>
      <c r="HK37" s="257"/>
      <c r="HL37" s="257"/>
      <c r="HM37" s="257"/>
      <c r="HN37" s="257"/>
      <c r="HO37" s="257"/>
      <c r="HP37" s="257"/>
      <c r="HQ37" s="257"/>
      <c r="HR37" s="257"/>
      <c r="HS37" s="257"/>
      <c r="HT37" s="257"/>
      <c r="HU37" s="257"/>
      <c r="HV37" s="257"/>
      <c r="HW37" s="257"/>
      <c r="HX37" s="257"/>
      <c r="HY37" s="257"/>
      <c r="HZ37" s="257"/>
      <c r="IA37" s="257"/>
      <c r="IB37" s="257"/>
      <c r="IC37" s="257"/>
      <c r="ID37" s="257"/>
      <c r="IE37" s="257"/>
      <c r="IF37" s="257"/>
      <c r="IG37" s="257"/>
      <c r="IH37" s="257"/>
      <c r="II37" s="257"/>
      <c r="IJ37" s="257"/>
      <c r="IK37" s="257"/>
      <c r="IL37" s="257"/>
      <c r="IM37" s="257"/>
      <c r="IN37" s="257"/>
      <c r="IO37" s="257"/>
      <c r="IP37" s="257"/>
      <c r="IQ37" s="257"/>
      <c r="IR37" s="257"/>
      <c r="IS37" s="257"/>
      <c r="IT37" s="257"/>
      <c r="IU37" s="257"/>
      <c r="IV37" s="257"/>
      <c r="IW37" s="257"/>
      <c r="IX37" s="257"/>
      <c r="IY37" s="257"/>
      <c r="IZ37" s="257"/>
      <c r="JA37" s="257"/>
      <c r="JB37" s="257"/>
      <c r="JC37" s="257"/>
      <c r="JD37" s="257"/>
      <c r="JE37" s="257"/>
      <c r="JF37" s="257"/>
      <c r="JG37" s="257"/>
      <c r="JH37" s="257"/>
      <c r="JI37" s="257"/>
      <c r="JJ37" s="257"/>
      <c r="JK37" s="257"/>
      <c r="JL37" s="257"/>
      <c r="JM37" s="257"/>
      <c r="JN37" s="257"/>
      <c r="JO37" s="257"/>
      <c r="JP37" s="257"/>
      <c r="JQ37" s="257"/>
      <c r="JR37" s="257"/>
    </row>
    <row r="38" spans="1:278" s="258" customFormat="1" hidden="1">
      <c r="A38" s="469"/>
      <c r="B38" s="411"/>
      <c r="C38" s="273">
        <f>'5- Identificación de Riesgos'!D38</f>
        <v>0</v>
      </c>
      <c r="D38" s="231"/>
      <c r="E38" s="227"/>
      <c r="F38" s="264"/>
      <c r="G38" s="264"/>
      <c r="H38" s="264"/>
      <c r="I38" s="264"/>
      <c r="J38" s="268"/>
      <c r="K38" s="518"/>
      <c r="L38" s="264"/>
      <c r="M38" s="232"/>
      <c r="N38" s="264"/>
      <c r="O38" s="264"/>
      <c r="P38" s="264"/>
      <c r="Q38" s="264"/>
      <c r="R38" s="268"/>
      <c r="S38" s="518"/>
      <c r="T38" s="411"/>
      <c r="U38" s="411"/>
      <c r="V38" s="412"/>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257"/>
      <c r="IX38" s="257"/>
      <c r="IY38" s="257"/>
      <c r="IZ38" s="257"/>
      <c r="JA38" s="257"/>
      <c r="JB38" s="257"/>
      <c r="JC38" s="257"/>
      <c r="JD38" s="257"/>
      <c r="JE38" s="257"/>
      <c r="JF38" s="257"/>
      <c r="JG38" s="257"/>
      <c r="JH38" s="257"/>
      <c r="JI38" s="257"/>
      <c r="JJ38" s="257"/>
      <c r="JK38" s="257"/>
      <c r="JL38" s="257"/>
      <c r="JM38" s="257"/>
      <c r="JN38" s="257"/>
      <c r="JO38" s="257"/>
      <c r="JP38" s="257"/>
      <c r="JQ38" s="257"/>
      <c r="JR38" s="257"/>
    </row>
    <row r="39" spans="1:278" s="258" customFormat="1" ht="15.75" hidden="1" thickBot="1">
      <c r="A39" s="469"/>
      <c r="B39" s="411"/>
      <c r="C39" s="273">
        <f>'5- Identificación de Riesgos'!D39</f>
        <v>0</v>
      </c>
      <c r="D39" s="231"/>
      <c r="E39" s="227"/>
      <c r="F39" s="248"/>
      <c r="G39" s="248"/>
      <c r="H39" s="248"/>
      <c r="I39" s="248"/>
      <c r="J39" s="237">
        <f t="shared" si="2"/>
        <v>0</v>
      </c>
      <c r="K39" s="518"/>
      <c r="L39" s="248">
        <f>'5- Identificación de Riesgos'!I39</f>
        <v>0</v>
      </c>
      <c r="M39" s="232"/>
      <c r="N39" s="248"/>
      <c r="O39" s="248"/>
      <c r="P39" s="248"/>
      <c r="Q39" s="248"/>
      <c r="R39" s="237">
        <f t="shared" si="3"/>
        <v>0</v>
      </c>
      <c r="S39" s="518"/>
      <c r="T39" s="411"/>
      <c r="U39" s="411"/>
      <c r="V39" s="412"/>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c r="HZ39" s="257"/>
      <c r="IA39" s="257"/>
      <c r="IB39" s="257"/>
      <c r="IC39" s="257"/>
      <c r="ID39" s="257"/>
      <c r="IE39" s="257"/>
      <c r="IF39" s="257"/>
      <c r="IG39" s="257"/>
      <c r="IH39" s="257"/>
      <c r="II39" s="257"/>
      <c r="IJ39" s="257"/>
      <c r="IK39" s="257"/>
      <c r="IL39" s="257"/>
      <c r="IM39" s="257"/>
      <c r="IN39" s="257"/>
      <c r="IO39" s="257"/>
      <c r="IP39" s="257"/>
      <c r="IQ39" s="257"/>
      <c r="IR39" s="257"/>
      <c r="IS39" s="257"/>
      <c r="IT39" s="257"/>
      <c r="IU39" s="257"/>
      <c r="IV39" s="257"/>
      <c r="IW39" s="257"/>
      <c r="IX39" s="257"/>
      <c r="IY39" s="257"/>
      <c r="IZ39" s="257"/>
      <c r="JA39" s="257"/>
      <c r="JB39" s="257"/>
      <c r="JC39" s="257"/>
      <c r="JD39" s="257"/>
      <c r="JE39" s="257"/>
      <c r="JF39" s="257"/>
      <c r="JG39" s="257"/>
      <c r="JH39" s="257"/>
      <c r="JI39" s="257"/>
      <c r="JJ39" s="257"/>
      <c r="JK39" s="257"/>
      <c r="JL39" s="257"/>
      <c r="JM39" s="257"/>
      <c r="JN39" s="257"/>
      <c r="JO39" s="257"/>
      <c r="JP39" s="257"/>
      <c r="JQ39" s="257"/>
      <c r="JR39" s="257"/>
    </row>
    <row r="40" spans="1:278" s="258" customFormat="1" ht="90" customHeight="1" thickBot="1">
      <c r="A40" s="469">
        <f>'5- Identificación de Riesgos'!A40</f>
        <v>4</v>
      </c>
      <c r="B40" s="411" t="str">
        <f>'5- Identificación de Riesgos'!B40</f>
        <v>Fallas tecnológicas que impidan tramitar los procesos de contratación.</v>
      </c>
      <c r="C40" s="273" t="str">
        <f>'5- Identificación de Riesgos'!D40</f>
        <v>Falla en la Plataforma Transaccional SECOP II.</v>
      </c>
      <c r="D40" s="231"/>
      <c r="E40" s="227" t="s">
        <v>514</v>
      </c>
      <c r="F40" s="248" t="s">
        <v>368</v>
      </c>
      <c r="G40" s="248" t="s">
        <v>368</v>
      </c>
      <c r="H40" s="248" t="s">
        <v>368</v>
      </c>
      <c r="I40" s="248" t="s">
        <v>367</v>
      </c>
      <c r="J40" s="237">
        <f t="shared" si="2"/>
        <v>0.75</v>
      </c>
      <c r="K40" s="518">
        <f>AVERAGE(J40:J49)</f>
        <v>0.375</v>
      </c>
      <c r="L40" s="248" t="str">
        <f>'5- Identificación de Riesgos'!I40</f>
        <v>Incumplimiento de las metas establecidas</v>
      </c>
      <c r="M40" s="232"/>
      <c r="N40" s="248"/>
      <c r="O40" s="248"/>
      <c r="P40" s="248"/>
      <c r="Q40" s="248"/>
      <c r="R40" s="237">
        <f t="shared" si="3"/>
        <v>0</v>
      </c>
      <c r="S40" s="518">
        <f>AVERAGE(R40:R49)</f>
        <v>0</v>
      </c>
      <c r="T40" s="42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22" t="str">
        <f>CONCATENATE(VLOOKUP((LEFT(T40,LEN(T40)-4)&amp;LEFT(U40,LEN(U40)-4)),'9- Matriz de Calor '!$D$18:$E$42,2,0)," - ",RIGHT(T40,1)*RIGHT(U40,1))</f>
        <v>Bajo - 1</v>
      </c>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c r="IW40" s="257"/>
      <c r="IX40" s="257"/>
      <c r="IY40" s="257"/>
      <c r="IZ40" s="257"/>
      <c r="JA40" s="257"/>
      <c r="JB40" s="257"/>
      <c r="JC40" s="257"/>
      <c r="JD40" s="257"/>
      <c r="JE40" s="257"/>
      <c r="JF40" s="257"/>
      <c r="JG40" s="257"/>
      <c r="JH40" s="257"/>
      <c r="JI40" s="257"/>
      <c r="JJ40" s="257"/>
      <c r="JK40" s="257"/>
      <c r="JL40" s="257"/>
      <c r="JM40" s="257"/>
      <c r="JN40" s="257"/>
      <c r="JO40" s="257"/>
      <c r="JP40" s="257"/>
      <c r="JQ40" s="257"/>
      <c r="JR40" s="257"/>
    </row>
    <row r="41" spans="1:278" s="258" customFormat="1" hidden="1">
      <c r="A41" s="469"/>
      <c r="B41" s="411"/>
      <c r="C41" s="273">
        <f>'5- Identificación de Riesgos'!D41</f>
        <v>0</v>
      </c>
      <c r="D41" s="231"/>
      <c r="E41" s="227"/>
      <c r="F41" s="264"/>
      <c r="G41" s="264"/>
      <c r="H41" s="264"/>
      <c r="I41" s="264"/>
      <c r="J41" s="268"/>
      <c r="K41" s="518"/>
      <c r="L41" s="264"/>
      <c r="M41" s="232"/>
      <c r="N41" s="264"/>
      <c r="O41" s="264"/>
      <c r="P41" s="264"/>
      <c r="Q41" s="264"/>
      <c r="R41" s="268"/>
      <c r="S41" s="518"/>
      <c r="T41" s="411"/>
      <c r="U41" s="411"/>
      <c r="V41" s="412"/>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c r="IU41" s="257"/>
      <c r="IV41" s="257"/>
      <c r="IW41" s="257"/>
      <c r="IX41" s="257"/>
      <c r="IY41" s="257"/>
      <c r="IZ41" s="257"/>
      <c r="JA41" s="257"/>
      <c r="JB41" s="257"/>
      <c r="JC41" s="257"/>
      <c r="JD41" s="257"/>
      <c r="JE41" s="257"/>
      <c r="JF41" s="257"/>
      <c r="JG41" s="257"/>
      <c r="JH41" s="257"/>
      <c r="JI41" s="257"/>
      <c r="JJ41" s="257"/>
      <c r="JK41" s="257"/>
      <c r="JL41" s="257"/>
      <c r="JM41" s="257"/>
      <c r="JN41" s="257"/>
      <c r="JO41" s="257"/>
      <c r="JP41" s="257"/>
      <c r="JQ41" s="257"/>
      <c r="JR41" s="257"/>
    </row>
    <row r="42" spans="1:278" s="258" customFormat="1" hidden="1">
      <c r="A42" s="469"/>
      <c r="B42" s="411"/>
      <c r="C42" s="273">
        <f>'5- Identificación de Riesgos'!D42</f>
        <v>0</v>
      </c>
      <c r="D42" s="231"/>
      <c r="E42" s="227"/>
      <c r="F42" s="264"/>
      <c r="G42" s="264"/>
      <c r="H42" s="264"/>
      <c r="I42" s="264"/>
      <c r="J42" s="268"/>
      <c r="K42" s="518"/>
      <c r="L42" s="264"/>
      <c r="M42" s="232"/>
      <c r="N42" s="264"/>
      <c r="O42" s="264"/>
      <c r="P42" s="264"/>
      <c r="Q42" s="264"/>
      <c r="R42" s="268"/>
      <c r="S42" s="518"/>
      <c r="T42" s="411"/>
      <c r="U42" s="411"/>
      <c r="V42" s="412"/>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c r="IX42" s="257"/>
      <c r="IY42" s="257"/>
      <c r="IZ42" s="257"/>
      <c r="JA42" s="257"/>
      <c r="JB42" s="257"/>
      <c r="JC42" s="257"/>
      <c r="JD42" s="257"/>
      <c r="JE42" s="257"/>
      <c r="JF42" s="257"/>
      <c r="JG42" s="257"/>
      <c r="JH42" s="257"/>
      <c r="JI42" s="257"/>
      <c r="JJ42" s="257"/>
      <c r="JK42" s="257"/>
      <c r="JL42" s="257"/>
      <c r="JM42" s="257"/>
      <c r="JN42" s="257"/>
      <c r="JO42" s="257"/>
      <c r="JP42" s="257"/>
      <c r="JQ42" s="257"/>
      <c r="JR42" s="257"/>
    </row>
    <row r="43" spans="1:278" s="258" customFormat="1" hidden="1">
      <c r="A43" s="469"/>
      <c r="B43" s="411"/>
      <c r="C43" s="273">
        <f>'5- Identificación de Riesgos'!D43</f>
        <v>0</v>
      </c>
      <c r="D43" s="231"/>
      <c r="E43" s="227"/>
      <c r="F43" s="264"/>
      <c r="G43" s="264"/>
      <c r="H43" s="264"/>
      <c r="I43" s="264"/>
      <c r="J43" s="268"/>
      <c r="K43" s="518"/>
      <c r="L43" s="264"/>
      <c r="M43" s="232"/>
      <c r="N43" s="264"/>
      <c r="O43" s="264"/>
      <c r="P43" s="264"/>
      <c r="Q43" s="264"/>
      <c r="R43" s="268"/>
      <c r="S43" s="518"/>
      <c r="T43" s="411"/>
      <c r="U43" s="411"/>
      <c r="V43" s="412"/>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57"/>
      <c r="IU43" s="257"/>
      <c r="IV43" s="257"/>
      <c r="IW43" s="257"/>
      <c r="IX43" s="257"/>
      <c r="IY43" s="257"/>
      <c r="IZ43" s="257"/>
      <c r="JA43" s="257"/>
      <c r="JB43" s="257"/>
      <c r="JC43" s="257"/>
      <c r="JD43" s="257"/>
      <c r="JE43" s="257"/>
      <c r="JF43" s="257"/>
      <c r="JG43" s="257"/>
      <c r="JH43" s="257"/>
      <c r="JI43" s="257"/>
      <c r="JJ43" s="257"/>
      <c r="JK43" s="257"/>
      <c r="JL43" s="257"/>
      <c r="JM43" s="257"/>
      <c r="JN43" s="257"/>
      <c r="JO43" s="257"/>
      <c r="JP43" s="257"/>
      <c r="JQ43" s="257"/>
      <c r="JR43" s="257"/>
    </row>
    <row r="44" spans="1:278" s="258" customFormat="1" hidden="1">
      <c r="A44" s="469"/>
      <c r="B44" s="411"/>
      <c r="C44" s="273">
        <f>'5- Identificación de Riesgos'!D44</f>
        <v>0</v>
      </c>
      <c r="D44" s="231"/>
      <c r="E44" s="227"/>
      <c r="F44" s="264"/>
      <c r="G44" s="264"/>
      <c r="H44" s="264"/>
      <c r="I44" s="264"/>
      <c r="J44" s="268"/>
      <c r="K44" s="518"/>
      <c r="L44" s="264"/>
      <c r="M44" s="232"/>
      <c r="N44" s="264"/>
      <c r="O44" s="264"/>
      <c r="P44" s="264"/>
      <c r="Q44" s="264"/>
      <c r="R44" s="268"/>
      <c r="S44" s="518"/>
      <c r="T44" s="411"/>
      <c r="U44" s="411"/>
      <c r="V44" s="412"/>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7"/>
      <c r="IW44" s="257"/>
      <c r="IX44" s="257"/>
      <c r="IY44" s="257"/>
      <c r="IZ44" s="257"/>
      <c r="JA44" s="257"/>
      <c r="JB44" s="257"/>
      <c r="JC44" s="257"/>
      <c r="JD44" s="257"/>
      <c r="JE44" s="257"/>
      <c r="JF44" s="257"/>
      <c r="JG44" s="257"/>
      <c r="JH44" s="257"/>
      <c r="JI44" s="257"/>
      <c r="JJ44" s="257"/>
      <c r="JK44" s="257"/>
      <c r="JL44" s="257"/>
      <c r="JM44" s="257"/>
      <c r="JN44" s="257"/>
      <c r="JO44" s="257"/>
      <c r="JP44" s="257"/>
      <c r="JQ44" s="257"/>
      <c r="JR44" s="257"/>
    </row>
    <row r="45" spans="1:278" s="258" customFormat="1" hidden="1">
      <c r="A45" s="469"/>
      <c r="B45" s="411"/>
      <c r="C45" s="273">
        <f>'5- Identificación de Riesgos'!D45</f>
        <v>0</v>
      </c>
      <c r="D45" s="231"/>
      <c r="E45" s="227"/>
      <c r="F45" s="264"/>
      <c r="G45" s="264"/>
      <c r="H45" s="264"/>
      <c r="I45" s="264"/>
      <c r="J45" s="268"/>
      <c r="K45" s="518"/>
      <c r="L45" s="264"/>
      <c r="M45" s="232"/>
      <c r="N45" s="264"/>
      <c r="O45" s="264"/>
      <c r="P45" s="264"/>
      <c r="Q45" s="264"/>
      <c r="R45" s="268"/>
      <c r="S45" s="518"/>
      <c r="T45" s="411"/>
      <c r="U45" s="411"/>
      <c r="V45" s="412"/>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7"/>
      <c r="IW45" s="257"/>
      <c r="IX45" s="257"/>
      <c r="IY45" s="257"/>
      <c r="IZ45" s="257"/>
      <c r="JA45" s="257"/>
      <c r="JB45" s="257"/>
      <c r="JC45" s="257"/>
      <c r="JD45" s="257"/>
      <c r="JE45" s="257"/>
      <c r="JF45" s="257"/>
      <c r="JG45" s="257"/>
      <c r="JH45" s="257"/>
      <c r="JI45" s="257"/>
      <c r="JJ45" s="257"/>
      <c r="JK45" s="257"/>
      <c r="JL45" s="257"/>
      <c r="JM45" s="257"/>
      <c r="JN45" s="257"/>
      <c r="JO45" s="257"/>
      <c r="JP45" s="257"/>
      <c r="JQ45" s="257"/>
      <c r="JR45" s="257"/>
    </row>
    <row r="46" spans="1:278" s="258" customFormat="1" hidden="1">
      <c r="A46" s="469"/>
      <c r="B46" s="411"/>
      <c r="C46" s="273">
        <f>'5- Identificación de Riesgos'!D46</f>
        <v>0</v>
      </c>
      <c r="D46" s="231"/>
      <c r="E46" s="227"/>
      <c r="F46" s="264"/>
      <c r="G46" s="264"/>
      <c r="H46" s="264"/>
      <c r="I46" s="264"/>
      <c r="J46" s="268"/>
      <c r="K46" s="518"/>
      <c r="L46" s="264"/>
      <c r="M46" s="232"/>
      <c r="N46" s="264"/>
      <c r="O46" s="264"/>
      <c r="P46" s="264"/>
      <c r="Q46" s="264"/>
      <c r="R46" s="268"/>
      <c r="S46" s="518"/>
      <c r="T46" s="411"/>
      <c r="U46" s="411"/>
      <c r="V46" s="412"/>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c r="IW46" s="257"/>
      <c r="IX46" s="257"/>
      <c r="IY46" s="257"/>
      <c r="IZ46" s="257"/>
      <c r="JA46" s="257"/>
      <c r="JB46" s="257"/>
      <c r="JC46" s="257"/>
      <c r="JD46" s="257"/>
      <c r="JE46" s="257"/>
      <c r="JF46" s="257"/>
      <c r="JG46" s="257"/>
      <c r="JH46" s="257"/>
      <c r="JI46" s="257"/>
      <c r="JJ46" s="257"/>
      <c r="JK46" s="257"/>
      <c r="JL46" s="257"/>
      <c r="JM46" s="257"/>
      <c r="JN46" s="257"/>
      <c r="JO46" s="257"/>
      <c r="JP46" s="257"/>
      <c r="JQ46" s="257"/>
      <c r="JR46" s="257"/>
    </row>
    <row r="47" spans="1:278" s="258" customFormat="1" hidden="1">
      <c r="A47" s="469"/>
      <c r="B47" s="411"/>
      <c r="C47" s="273">
        <f>'5- Identificación de Riesgos'!D47</f>
        <v>0</v>
      </c>
      <c r="D47" s="231"/>
      <c r="E47" s="227"/>
      <c r="F47" s="264"/>
      <c r="G47" s="264"/>
      <c r="H47" s="264"/>
      <c r="I47" s="264"/>
      <c r="J47" s="268"/>
      <c r="K47" s="518"/>
      <c r="L47" s="264"/>
      <c r="M47" s="232"/>
      <c r="N47" s="264"/>
      <c r="O47" s="264"/>
      <c r="P47" s="264"/>
      <c r="Q47" s="264"/>
      <c r="R47" s="268"/>
      <c r="S47" s="518"/>
      <c r="T47" s="411"/>
      <c r="U47" s="411"/>
      <c r="V47" s="412"/>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c r="IV47" s="257"/>
      <c r="IW47" s="257"/>
      <c r="IX47" s="257"/>
      <c r="IY47" s="257"/>
      <c r="IZ47" s="257"/>
      <c r="JA47" s="257"/>
      <c r="JB47" s="257"/>
      <c r="JC47" s="257"/>
      <c r="JD47" s="257"/>
      <c r="JE47" s="257"/>
      <c r="JF47" s="257"/>
      <c r="JG47" s="257"/>
      <c r="JH47" s="257"/>
      <c r="JI47" s="257"/>
      <c r="JJ47" s="257"/>
      <c r="JK47" s="257"/>
      <c r="JL47" s="257"/>
      <c r="JM47" s="257"/>
      <c r="JN47" s="257"/>
      <c r="JO47" s="257"/>
      <c r="JP47" s="257"/>
      <c r="JQ47" s="257"/>
      <c r="JR47" s="257"/>
    </row>
    <row r="48" spans="1:278" s="258" customFormat="1" hidden="1">
      <c r="A48" s="469"/>
      <c r="B48" s="411"/>
      <c r="C48" s="273">
        <f>'5- Identificación de Riesgos'!D48</f>
        <v>0</v>
      </c>
      <c r="D48" s="231"/>
      <c r="E48" s="227"/>
      <c r="F48" s="264"/>
      <c r="G48" s="264"/>
      <c r="H48" s="264"/>
      <c r="I48" s="264"/>
      <c r="J48" s="268"/>
      <c r="K48" s="518"/>
      <c r="L48" s="264"/>
      <c r="M48" s="232"/>
      <c r="N48" s="264"/>
      <c r="O48" s="264"/>
      <c r="P48" s="264"/>
      <c r="Q48" s="264"/>
      <c r="R48" s="268"/>
      <c r="S48" s="518"/>
      <c r="T48" s="411"/>
      <c r="U48" s="411"/>
      <c r="V48" s="412"/>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c r="IW48" s="257"/>
      <c r="IX48" s="257"/>
      <c r="IY48" s="257"/>
      <c r="IZ48" s="257"/>
      <c r="JA48" s="257"/>
      <c r="JB48" s="257"/>
      <c r="JC48" s="257"/>
      <c r="JD48" s="257"/>
      <c r="JE48" s="257"/>
      <c r="JF48" s="257"/>
      <c r="JG48" s="257"/>
      <c r="JH48" s="257"/>
      <c r="JI48" s="257"/>
      <c r="JJ48" s="257"/>
      <c r="JK48" s="257"/>
      <c r="JL48" s="257"/>
      <c r="JM48" s="257"/>
      <c r="JN48" s="257"/>
      <c r="JO48" s="257"/>
      <c r="JP48" s="257"/>
      <c r="JQ48" s="257"/>
      <c r="JR48" s="257"/>
    </row>
    <row r="49" spans="1:278" s="258" customFormat="1" ht="15.75" hidden="1" thickBot="1">
      <c r="A49" s="469"/>
      <c r="B49" s="411"/>
      <c r="C49" s="273">
        <f>'5- Identificación de Riesgos'!D49</f>
        <v>0</v>
      </c>
      <c r="D49" s="231"/>
      <c r="E49" s="227"/>
      <c r="F49" s="248"/>
      <c r="G49" s="248"/>
      <c r="H49" s="248"/>
      <c r="I49" s="248"/>
      <c r="J49" s="237">
        <f t="shared" si="2"/>
        <v>0</v>
      </c>
      <c r="K49" s="518"/>
      <c r="L49" s="248">
        <f>'5- Identificación de Riesgos'!I49</f>
        <v>0</v>
      </c>
      <c r="M49" s="232"/>
      <c r="N49" s="248"/>
      <c r="O49" s="248"/>
      <c r="P49" s="248"/>
      <c r="Q49" s="248"/>
      <c r="R49" s="237">
        <f t="shared" si="3"/>
        <v>0</v>
      </c>
      <c r="S49" s="518"/>
      <c r="T49" s="411"/>
      <c r="U49" s="411"/>
      <c r="V49" s="412"/>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c r="IW49" s="257"/>
      <c r="IX49" s="257"/>
      <c r="IY49" s="257"/>
      <c r="IZ49" s="257"/>
      <c r="JA49" s="257"/>
      <c r="JB49" s="257"/>
      <c r="JC49" s="257"/>
      <c r="JD49" s="257"/>
      <c r="JE49" s="257"/>
      <c r="JF49" s="257"/>
      <c r="JG49" s="257"/>
      <c r="JH49" s="257"/>
      <c r="JI49" s="257"/>
      <c r="JJ49" s="257"/>
      <c r="JK49" s="257"/>
      <c r="JL49" s="257"/>
      <c r="JM49" s="257"/>
      <c r="JN49" s="257"/>
      <c r="JO49" s="257"/>
      <c r="JP49" s="257"/>
      <c r="JQ49" s="257"/>
      <c r="JR49" s="257"/>
    </row>
    <row r="50" spans="1:278" s="258" customFormat="1" ht="60" customHeight="1">
      <c r="A50" s="426">
        <f>'5- Identificación de Riesgos'!A50</f>
        <v>5</v>
      </c>
      <c r="B50" s="411" t="str">
        <f>'5- Identificación de Riesgos'!B50</f>
        <v>Recibir dádivas o beneficios a nombre propio o de terceros para direccionar   la contratación a un  proveedor o a   bienes o servicios específicos</v>
      </c>
      <c r="C50" s="272" t="str">
        <f>'5- Identificación de Riesgos'!D50</f>
        <v xml:space="preserve">1.Insuficientes programas de capacitación para la toma de conciencia debido al desconocimiento de la ley antisoborno (ISO 37001:2016), Plan Anticorrupción y  de los  valores y principios propios de la entidad.
</v>
      </c>
      <c r="D50" s="254"/>
      <c r="E50" s="227" t="s">
        <v>369</v>
      </c>
      <c r="F50" s="249"/>
      <c r="G50" s="249"/>
      <c r="H50" s="249"/>
      <c r="I50" s="249"/>
      <c r="J50" s="234">
        <f t="shared" si="2"/>
        <v>0</v>
      </c>
      <c r="K50" s="479">
        <f>AVERAGE(J50:J52)</f>
        <v>0</v>
      </c>
      <c r="L50" s="249">
        <f>'5- Identificación de Riesgos'!I60</f>
        <v>0</v>
      </c>
      <c r="M50" s="144"/>
      <c r="N50" s="249"/>
      <c r="O50" s="249"/>
      <c r="P50" s="249"/>
      <c r="Q50" s="249"/>
      <c r="R50" s="234">
        <f t="shared" si="3"/>
        <v>0</v>
      </c>
      <c r="S50" s="479">
        <f>AVERAGE(R50:R51)</f>
        <v>0</v>
      </c>
      <c r="T50" s="423" t="e">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#DIV/0!</v>
      </c>
      <c r="U50" s="423" t="e">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#VALUE!</v>
      </c>
      <c r="V50" s="422" t="e">
        <f>CONCATENATE(VLOOKUP((LEFT(T50,LEN(T50)-4)&amp;LEFT(U50,LEN(U50)-4)),'9- Matriz de Calor '!$D$18:$E$42,2,0)," - ",RIGHT(T50,1)*RIGHT(U50,1))</f>
        <v>#DIV/0!</v>
      </c>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7"/>
      <c r="IW50" s="257"/>
      <c r="IX50" s="257"/>
      <c r="IY50" s="257"/>
      <c r="IZ50" s="257"/>
      <c r="JA50" s="257"/>
      <c r="JB50" s="257"/>
      <c r="JC50" s="257"/>
      <c r="JD50" s="257"/>
      <c r="JE50" s="257"/>
      <c r="JF50" s="257"/>
      <c r="JG50" s="257"/>
      <c r="JH50" s="257"/>
      <c r="JI50" s="257"/>
      <c r="JJ50" s="257"/>
      <c r="JK50" s="257"/>
      <c r="JL50" s="257"/>
      <c r="JM50" s="257"/>
      <c r="JN50" s="257"/>
      <c r="JO50" s="257"/>
      <c r="JP50" s="257"/>
      <c r="JQ50" s="257"/>
      <c r="JR50" s="257"/>
    </row>
    <row r="51" spans="1:278" s="258" customFormat="1" ht="56.25" customHeight="1">
      <c r="A51" s="426"/>
      <c r="B51" s="411"/>
      <c r="C51" s="272" t="str">
        <f>'5- Identificación de Riesgos'!D51</f>
        <v xml:space="preserve">2. Desconocimiento y no aplicación del Código de Ética y Buen Gobierno.    
</v>
      </c>
      <c r="D51" s="254"/>
      <c r="E51" s="227" t="s">
        <v>370</v>
      </c>
      <c r="F51" s="249"/>
      <c r="G51" s="249"/>
      <c r="H51" s="249"/>
      <c r="I51" s="249"/>
      <c r="J51" s="234">
        <f t="shared" si="2"/>
        <v>0</v>
      </c>
      <c r="K51" s="479"/>
      <c r="L51" s="249">
        <f>'5- Identificación de Riesgos'!I61</f>
        <v>0</v>
      </c>
      <c r="M51" s="144"/>
      <c r="N51" s="249"/>
      <c r="O51" s="249"/>
      <c r="P51" s="249"/>
      <c r="Q51" s="249"/>
      <c r="R51" s="234">
        <f t="shared" si="3"/>
        <v>0</v>
      </c>
      <c r="S51" s="479"/>
      <c r="T51" s="411"/>
      <c r="U51" s="411"/>
      <c r="V51" s="412"/>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7"/>
      <c r="IW51" s="257"/>
      <c r="IX51" s="257"/>
      <c r="IY51" s="257"/>
      <c r="IZ51" s="257"/>
      <c r="JA51" s="257"/>
      <c r="JB51" s="257"/>
      <c r="JC51" s="257"/>
      <c r="JD51" s="257"/>
      <c r="JE51" s="257"/>
      <c r="JF51" s="257"/>
      <c r="JG51" s="257"/>
      <c r="JH51" s="257"/>
      <c r="JI51" s="257"/>
      <c r="JJ51" s="257"/>
      <c r="JK51" s="257"/>
      <c r="JL51" s="257"/>
      <c r="JM51" s="257"/>
      <c r="JN51" s="257"/>
      <c r="JO51" s="257"/>
      <c r="JP51" s="257"/>
      <c r="JQ51" s="257"/>
      <c r="JR51" s="257"/>
    </row>
    <row r="52" spans="1:278" s="258" customFormat="1" ht="123" customHeight="1">
      <c r="A52" s="426"/>
      <c r="B52" s="411"/>
      <c r="C52" s="272" t="str">
        <f>'5- Identificación de Riesgos'!D52</f>
        <v xml:space="preserve">3.Carencia de compromiso  y transparencia de los servidores judiciales
</v>
      </c>
      <c r="D52" s="254"/>
      <c r="E52" s="227" t="s">
        <v>371</v>
      </c>
      <c r="F52" s="249"/>
      <c r="G52" s="249"/>
      <c r="H52" s="249"/>
      <c r="I52" s="249"/>
      <c r="J52" s="234">
        <f t="shared" si="2"/>
        <v>0</v>
      </c>
      <c r="K52" s="479"/>
      <c r="L52" s="249">
        <f>'5- Identificación de Riesgos'!I62</f>
        <v>0</v>
      </c>
      <c r="M52" s="144"/>
      <c r="N52" s="249"/>
      <c r="O52" s="249"/>
      <c r="P52" s="249"/>
      <c r="Q52" s="249"/>
      <c r="R52" s="234"/>
      <c r="S52" s="479"/>
      <c r="T52" s="411"/>
      <c r="U52" s="411"/>
      <c r="V52" s="412"/>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7"/>
      <c r="IW52" s="257"/>
      <c r="IX52" s="257"/>
      <c r="IY52" s="257"/>
      <c r="IZ52" s="257"/>
      <c r="JA52" s="257"/>
      <c r="JB52" s="257"/>
      <c r="JC52" s="257"/>
      <c r="JD52" s="257"/>
      <c r="JE52" s="257"/>
      <c r="JF52" s="257"/>
      <c r="JG52" s="257"/>
      <c r="JH52" s="257"/>
      <c r="JI52" s="257"/>
      <c r="JJ52" s="257"/>
      <c r="JK52" s="257"/>
      <c r="JL52" s="257"/>
      <c r="JM52" s="257"/>
      <c r="JN52" s="257"/>
      <c r="JO52" s="257"/>
      <c r="JP52" s="257"/>
      <c r="JQ52" s="257"/>
      <c r="JR52" s="257"/>
    </row>
    <row r="53" spans="1:278" s="258" customFormat="1" ht="38.25" customHeight="1">
      <c r="A53" s="426"/>
      <c r="B53" s="411"/>
      <c r="C53" s="273" t="str">
        <f>'5- Identificación de Riesgos'!D53</f>
        <v>4.Deficiencia de  controles en el trámite  de los documentos</v>
      </c>
      <c r="D53" s="254"/>
      <c r="E53" s="227"/>
      <c r="F53" s="249"/>
      <c r="G53" s="249"/>
      <c r="H53" s="249"/>
      <c r="I53" s="249"/>
      <c r="J53" s="234">
        <f t="shared" si="2"/>
        <v>0</v>
      </c>
      <c r="K53" s="479"/>
      <c r="L53" s="249">
        <f>'5- Identificación de Riesgos'!I69</f>
        <v>0</v>
      </c>
      <c r="M53" s="144"/>
      <c r="N53" s="249"/>
      <c r="O53" s="249"/>
      <c r="P53" s="249"/>
      <c r="Q53" s="249"/>
      <c r="R53" s="234"/>
      <c r="S53" s="479"/>
      <c r="T53" s="411"/>
      <c r="U53" s="411"/>
      <c r="V53" s="412"/>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c r="IV53" s="257"/>
      <c r="IW53" s="257"/>
      <c r="IX53" s="257"/>
      <c r="IY53" s="257"/>
      <c r="IZ53" s="257"/>
      <c r="JA53" s="257"/>
      <c r="JB53" s="257"/>
      <c r="JC53" s="257"/>
      <c r="JD53" s="257"/>
      <c r="JE53" s="257"/>
      <c r="JF53" s="257"/>
      <c r="JG53" s="257"/>
      <c r="JH53" s="257"/>
      <c r="JI53" s="257"/>
      <c r="JJ53" s="257"/>
      <c r="JK53" s="257"/>
      <c r="JL53" s="257"/>
      <c r="JM53" s="257"/>
      <c r="JN53" s="257"/>
      <c r="JO53" s="257"/>
      <c r="JP53" s="257"/>
      <c r="JQ53" s="257"/>
      <c r="JR53" s="257"/>
    </row>
    <row r="54" spans="1:278" s="258" customFormat="1" ht="33.75" customHeight="1">
      <c r="A54" s="426"/>
      <c r="B54" s="411"/>
      <c r="C54" s="272" t="str">
        <f>'5- Identificación de Riesgos'!D54</f>
        <v xml:space="preserve">5. Aplicación no adecuada  de los procedimientos de control </v>
      </c>
      <c r="D54" s="254"/>
      <c r="E54" s="254"/>
      <c r="F54" s="249"/>
      <c r="G54" s="249"/>
      <c r="H54" s="249"/>
      <c r="I54" s="249"/>
      <c r="J54" s="234">
        <f t="shared" si="2"/>
        <v>0</v>
      </c>
      <c r="K54" s="479"/>
      <c r="L54" s="249">
        <f>'5- Identificación de Riesgos'!I70</f>
        <v>0</v>
      </c>
      <c r="M54" s="144"/>
      <c r="N54" s="249"/>
      <c r="O54" s="249"/>
      <c r="P54" s="249"/>
      <c r="Q54" s="249"/>
      <c r="R54" s="234"/>
      <c r="S54" s="479"/>
      <c r="T54" s="411"/>
      <c r="U54" s="411"/>
      <c r="V54" s="412"/>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c r="JH54" s="257"/>
      <c r="JI54" s="257"/>
      <c r="JJ54" s="257"/>
      <c r="JK54" s="257"/>
      <c r="JL54" s="257"/>
      <c r="JM54" s="257"/>
      <c r="JN54" s="257"/>
      <c r="JO54" s="257"/>
      <c r="JP54" s="257"/>
      <c r="JQ54" s="257"/>
      <c r="JR54" s="257"/>
    </row>
    <row r="55" spans="1:278" s="258" customFormat="1">
      <c r="A55" s="426"/>
      <c r="B55" s="411"/>
      <c r="C55" s="272">
        <f>'5- Identificación de Riesgos'!D55</f>
        <v>0</v>
      </c>
      <c r="D55" s="254"/>
      <c r="E55" s="254"/>
      <c r="F55" s="265"/>
      <c r="G55" s="265"/>
      <c r="H55" s="265"/>
      <c r="I55" s="265"/>
      <c r="J55" s="267"/>
      <c r="K55" s="479"/>
      <c r="L55" s="265"/>
      <c r="M55" s="144"/>
      <c r="N55" s="265"/>
      <c r="O55" s="265"/>
      <c r="P55" s="265"/>
      <c r="Q55" s="265"/>
      <c r="R55" s="267"/>
      <c r="S55" s="479"/>
      <c r="T55" s="411"/>
      <c r="U55" s="411"/>
      <c r="V55" s="412"/>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c r="HZ55" s="257"/>
      <c r="IA55" s="257"/>
      <c r="IB55" s="257"/>
      <c r="IC55" s="257"/>
      <c r="ID55" s="257"/>
      <c r="IE55" s="257"/>
      <c r="IF55" s="257"/>
      <c r="IG55" s="257"/>
      <c r="IH55" s="257"/>
      <c r="II55" s="257"/>
      <c r="IJ55" s="257"/>
      <c r="IK55" s="257"/>
      <c r="IL55" s="257"/>
      <c r="IM55" s="257"/>
      <c r="IN55" s="257"/>
      <c r="IO55" s="257"/>
      <c r="IP55" s="257"/>
      <c r="IQ55" s="257"/>
      <c r="IR55" s="257"/>
      <c r="IS55" s="257"/>
      <c r="IT55" s="257"/>
      <c r="IU55" s="257"/>
      <c r="IV55" s="257"/>
      <c r="IW55" s="257"/>
      <c r="IX55" s="257"/>
      <c r="IY55" s="257"/>
      <c r="IZ55" s="257"/>
      <c r="JA55" s="257"/>
      <c r="JB55" s="257"/>
      <c r="JC55" s="257"/>
      <c r="JD55" s="257"/>
      <c r="JE55" s="257"/>
      <c r="JF55" s="257"/>
      <c r="JG55" s="257"/>
      <c r="JH55" s="257"/>
      <c r="JI55" s="257"/>
      <c r="JJ55" s="257"/>
      <c r="JK55" s="257"/>
      <c r="JL55" s="257"/>
      <c r="JM55" s="257"/>
      <c r="JN55" s="257"/>
      <c r="JO55" s="257"/>
      <c r="JP55" s="257"/>
      <c r="JQ55" s="257"/>
      <c r="JR55" s="257"/>
    </row>
    <row r="56" spans="1:278" s="258" customFormat="1">
      <c r="A56" s="426"/>
      <c r="B56" s="411"/>
      <c r="C56" s="272">
        <f>'5- Identificación de Riesgos'!D56</f>
        <v>0</v>
      </c>
      <c r="D56" s="254"/>
      <c r="E56" s="254"/>
      <c r="F56" s="265"/>
      <c r="G56" s="265"/>
      <c r="H56" s="265"/>
      <c r="I56" s="265"/>
      <c r="J56" s="267"/>
      <c r="K56" s="479"/>
      <c r="L56" s="265"/>
      <c r="M56" s="144"/>
      <c r="N56" s="265"/>
      <c r="O56" s="265"/>
      <c r="P56" s="265"/>
      <c r="Q56" s="265"/>
      <c r="R56" s="267"/>
      <c r="S56" s="479"/>
      <c r="T56" s="411"/>
      <c r="U56" s="411"/>
      <c r="V56" s="412"/>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c r="IW56" s="257"/>
      <c r="IX56" s="257"/>
      <c r="IY56" s="257"/>
      <c r="IZ56" s="257"/>
      <c r="JA56" s="257"/>
      <c r="JB56" s="257"/>
      <c r="JC56" s="257"/>
      <c r="JD56" s="257"/>
      <c r="JE56" s="257"/>
      <c r="JF56" s="257"/>
      <c r="JG56" s="257"/>
      <c r="JH56" s="257"/>
      <c r="JI56" s="257"/>
      <c r="JJ56" s="257"/>
      <c r="JK56" s="257"/>
      <c r="JL56" s="257"/>
      <c r="JM56" s="257"/>
      <c r="JN56" s="257"/>
      <c r="JO56" s="257"/>
      <c r="JP56" s="257"/>
      <c r="JQ56" s="257"/>
      <c r="JR56" s="257"/>
    </row>
    <row r="57" spans="1:278" s="258" customFormat="1" ht="40.5" customHeight="1">
      <c r="A57" s="426"/>
      <c r="B57" s="411"/>
      <c r="C57" s="272">
        <f>'5- Identificación de Riesgos'!D57</f>
        <v>0</v>
      </c>
      <c r="D57" s="254"/>
      <c r="E57" s="254"/>
      <c r="F57" s="265"/>
      <c r="G57" s="265"/>
      <c r="H57" s="265"/>
      <c r="I57" s="265"/>
      <c r="J57" s="267"/>
      <c r="K57" s="479"/>
      <c r="L57" s="265"/>
      <c r="M57" s="144"/>
      <c r="N57" s="265"/>
      <c r="O57" s="265"/>
      <c r="P57" s="265"/>
      <c r="Q57" s="265"/>
      <c r="R57" s="267"/>
      <c r="S57" s="479"/>
      <c r="T57" s="411"/>
      <c r="U57" s="411"/>
      <c r="V57" s="412"/>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c r="HZ57" s="257"/>
      <c r="IA57" s="257"/>
      <c r="IB57" s="257"/>
      <c r="IC57" s="257"/>
      <c r="ID57" s="257"/>
      <c r="IE57" s="257"/>
      <c r="IF57" s="257"/>
      <c r="IG57" s="257"/>
      <c r="IH57" s="257"/>
      <c r="II57" s="257"/>
      <c r="IJ57" s="257"/>
      <c r="IK57" s="257"/>
      <c r="IL57" s="257"/>
      <c r="IM57" s="257"/>
      <c r="IN57" s="257"/>
      <c r="IO57" s="257"/>
      <c r="IP57" s="257"/>
      <c r="IQ57" s="257"/>
      <c r="IR57" s="257"/>
      <c r="IS57" s="257"/>
      <c r="IT57" s="257"/>
      <c r="IU57" s="257"/>
      <c r="IV57" s="257"/>
      <c r="IW57" s="257"/>
      <c r="IX57" s="257"/>
      <c r="IY57" s="257"/>
      <c r="IZ57" s="257"/>
      <c r="JA57" s="257"/>
      <c r="JB57" s="257"/>
      <c r="JC57" s="257"/>
      <c r="JD57" s="257"/>
      <c r="JE57" s="257"/>
      <c r="JF57" s="257"/>
      <c r="JG57" s="257"/>
      <c r="JH57" s="257"/>
      <c r="JI57" s="257"/>
      <c r="JJ57" s="257"/>
      <c r="JK57" s="257"/>
      <c r="JL57" s="257"/>
      <c r="JM57" s="257"/>
      <c r="JN57" s="257"/>
      <c r="JO57" s="257"/>
      <c r="JP57" s="257"/>
      <c r="JQ57" s="257"/>
      <c r="JR57" s="257"/>
    </row>
    <row r="58" spans="1:278" s="258" customFormat="1">
      <c r="A58" s="426"/>
      <c r="B58" s="411"/>
      <c r="C58" s="272">
        <f>'5- Identificación de Riesgos'!D58</f>
        <v>0</v>
      </c>
      <c r="D58" s="254"/>
      <c r="E58" s="254"/>
      <c r="F58" s="265"/>
      <c r="G58" s="265"/>
      <c r="H58" s="265"/>
      <c r="I58" s="265"/>
      <c r="J58" s="267"/>
      <c r="K58" s="479"/>
      <c r="L58" s="265"/>
      <c r="M58" s="144"/>
      <c r="N58" s="265"/>
      <c r="O58" s="265"/>
      <c r="P58" s="265"/>
      <c r="Q58" s="265"/>
      <c r="R58" s="267"/>
      <c r="S58" s="479"/>
      <c r="T58" s="411"/>
      <c r="U58" s="411"/>
      <c r="V58" s="412"/>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c r="IX58" s="257"/>
      <c r="IY58" s="257"/>
      <c r="IZ58" s="257"/>
      <c r="JA58" s="257"/>
      <c r="JB58" s="257"/>
      <c r="JC58" s="257"/>
      <c r="JD58" s="257"/>
      <c r="JE58" s="257"/>
      <c r="JF58" s="257"/>
      <c r="JG58" s="257"/>
      <c r="JH58" s="257"/>
      <c r="JI58" s="257"/>
      <c r="JJ58" s="257"/>
      <c r="JK58" s="257"/>
      <c r="JL58" s="257"/>
      <c r="JM58" s="257"/>
      <c r="JN58" s="257"/>
      <c r="JO58" s="257"/>
      <c r="JP58" s="257"/>
      <c r="JQ58" s="257"/>
      <c r="JR58" s="257"/>
    </row>
    <row r="59" spans="1:278" s="258" customFormat="1" ht="15.75" thickBot="1">
      <c r="A59" s="426"/>
      <c r="B59" s="411"/>
      <c r="C59" s="272">
        <f>'5- Identificación de Riesgos'!D59</f>
        <v>0</v>
      </c>
      <c r="D59" s="254"/>
      <c r="E59" s="227"/>
      <c r="F59" s="249"/>
      <c r="G59" s="249"/>
      <c r="H59" s="249"/>
      <c r="I59" s="249"/>
      <c r="J59" s="234">
        <f t="shared" si="2"/>
        <v>0</v>
      </c>
      <c r="K59" s="479"/>
      <c r="L59" s="249">
        <f>'5- Identificación de Riesgos'!I69</f>
        <v>0</v>
      </c>
      <c r="M59" s="144"/>
      <c r="N59" s="249"/>
      <c r="O59" s="249"/>
      <c r="P59" s="249"/>
      <c r="Q59" s="249"/>
      <c r="R59" s="234"/>
      <c r="S59" s="479"/>
      <c r="T59" s="411"/>
      <c r="U59" s="411"/>
      <c r="V59" s="412"/>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V59" s="257"/>
      <c r="IW59" s="257"/>
      <c r="IX59" s="257"/>
      <c r="IY59" s="257"/>
      <c r="IZ59" s="257"/>
      <c r="JA59" s="257"/>
      <c r="JB59" s="257"/>
      <c r="JC59" s="257"/>
      <c r="JD59" s="257"/>
      <c r="JE59" s="257"/>
      <c r="JF59" s="257"/>
      <c r="JG59" s="257"/>
      <c r="JH59" s="257"/>
      <c r="JI59" s="257"/>
      <c r="JJ59" s="257"/>
      <c r="JK59" s="257"/>
      <c r="JL59" s="257"/>
      <c r="JM59" s="257"/>
      <c r="JN59" s="257"/>
      <c r="JO59" s="257"/>
      <c r="JP59" s="257"/>
      <c r="JQ59" s="257"/>
      <c r="JR59" s="257"/>
    </row>
    <row r="60" spans="1:278" s="258" customFormat="1" ht="60" customHeight="1">
      <c r="A60" s="426">
        <f>'5- Identificación de Riesgos'!A60</f>
        <v>6</v>
      </c>
      <c r="B60" s="411" t="str">
        <f>'5- Identificación de Riesgos'!B60</f>
        <v>Ofrecer, prometer y entregar, aceptar o solicitar adiciones  de  contratos incurriendo en sobrecostos, durante la ejecución contractual, de forma indebida para obtener beneficio propio y/o de terceros</v>
      </c>
      <c r="C60" s="272" t="str">
        <f>'5- Identificación de Riesgos'!D60</f>
        <v>Falta de ética de los servidores públicos (Debilidades en principios y valores)</v>
      </c>
      <c r="D60" s="254"/>
      <c r="E60" s="227" t="s">
        <v>372</v>
      </c>
      <c r="F60" s="249"/>
      <c r="G60" s="249"/>
      <c r="H60" s="249"/>
      <c r="I60" s="249"/>
      <c r="J60" s="234">
        <f t="shared" ref="J60:J79" si="4">COUNTIF(F60:I60,"SI")/4</f>
        <v>0</v>
      </c>
      <c r="K60" s="479">
        <f>AVERAGE(J60:J62)</f>
        <v>0</v>
      </c>
      <c r="L60" s="249">
        <f>'5- Identificación de Riesgos'!I70</f>
        <v>0</v>
      </c>
      <c r="M60" s="144"/>
      <c r="N60" s="249"/>
      <c r="O60" s="249"/>
      <c r="P60" s="249"/>
      <c r="Q60" s="249"/>
      <c r="R60" s="234">
        <f t="shared" ref="R60:R71" si="5">SUM(COUNTIF(N60,"SI")*25%,COUNTIF(O60,"SI")*40%,COUNTIF(P60,"SI")*25%,COUNTIF(Q60,"SI")*10%)</f>
        <v>0</v>
      </c>
      <c r="S60" s="479">
        <v>1</v>
      </c>
      <c r="T60" s="423" t="e">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#DIV/0!</v>
      </c>
      <c r="U60" s="423" t="e">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#VALUE!</v>
      </c>
      <c r="V60" s="422" t="e">
        <f>CONCATENATE(VLOOKUP((LEFT(T60,LEN(T60)-4)&amp;LEFT(U60,LEN(U60)-4)),'9- Matriz de Calor '!$D$18:$E$42,2,0)," - ",RIGHT(T60,1)*RIGHT(U60,1))</f>
        <v>#DIV/0!</v>
      </c>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257"/>
      <c r="IX60" s="257"/>
      <c r="IY60" s="257"/>
      <c r="IZ60" s="257"/>
      <c r="JA60" s="257"/>
      <c r="JB60" s="257"/>
      <c r="JC60" s="257"/>
      <c r="JD60" s="257"/>
      <c r="JE60" s="257"/>
      <c r="JF60" s="257"/>
      <c r="JG60" s="257"/>
      <c r="JH60" s="257"/>
      <c r="JI60" s="257"/>
      <c r="JJ60" s="257"/>
      <c r="JK60" s="257"/>
      <c r="JL60" s="257"/>
      <c r="JM60" s="257"/>
      <c r="JN60" s="257"/>
      <c r="JO60" s="257"/>
      <c r="JP60" s="257"/>
      <c r="JQ60" s="257"/>
      <c r="JR60" s="257"/>
    </row>
    <row r="61" spans="1:278" s="258" customFormat="1" ht="30">
      <c r="A61" s="426"/>
      <c r="B61" s="411"/>
      <c r="C61" s="272" t="str">
        <f>'5- Identificación de Riesgos'!D61</f>
        <v>Falta de ética de terceros interesados  (Debilidades principios y valores)</v>
      </c>
      <c r="D61" s="254"/>
      <c r="E61" s="274" t="s">
        <v>373</v>
      </c>
      <c r="F61" s="249"/>
      <c r="G61" s="249"/>
      <c r="H61" s="249"/>
      <c r="I61" s="249"/>
      <c r="J61" s="234">
        <f t="shared" si="4"/>
        <v>0</v>
      </c>
      <c r="K61" s="479"/>
      <c r="L61" s="249">
        <f>'5- Identificación de Riesgos'!I71</f>
        <v>0</v>
      </c>
      <c r="M61" s="144"/>
      <c r="N61" s="249"/>
      <c r="O61" s="249"/>
      <c r="P61" s="249"/>
      <c r="Q61" s="249"/>
      <c r="R61" s="234">
        <f t="shared" si="5"/>
        <v>0</v>
      </c>
      <c r="S61" s="479"/>
      <c r="T61" s="411"/>
      <c r="U61" s="411"/>
      <c r="V61" s="412"/>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c r="IW61" s="257"/>
      <c r="IX61" s="257"/>
      <c r="IY61" s="257"/>
      <c r="IZ61" s="257"/>
      <c r="JA61" s="257"/>
      <c r="JB61" s="257"/>
      <c r="JC61" s="257"/>
      <c r="JD61" s="257"/>
      <c r="JE61" s="257"/>
      <c r="JF61" s="257"/>
      <c r="JG61" s="257"/>
      <c r="JH61" s="257"/>
      <c r="JI61" s="257"/>
      <c r="JJ61" s="257"/>
      <c r="JK61" s="257"/>
      <c r="JL61" s="257"/>
      <c r="JM61" s="257"/>
      <c r="JN61" s="257"/>
      <c r="JO61" s="257"/>
      <c r="JP61" s="257"/>
      <c r="JQ61" s="257"/>
      <c r="JR61" s="257"/>
    </row>
    <row r="62" spans="1:278" s="258" customFormat="1" ht="201" customHeight="1">
      <c r="A62" s="426"/>
      <c r="B62" s="411"/>
      <c r="C62" s="272" t="str">
        <f>'5- Identificación de Riesgos'!D62</f>
        <v>Debilidades en los controles de los procedimientos de gestión contractual</v>
      </c>
      <c r="D62" s="254"/>
      <c r="E62" s="227" t="s">
        <v>374</v>
      </c>
      <c r="F62" s="249"/>
      <c r="G62" s="249"/>
      <c r="H62" s="249"/>
      <c r="I62" s="249"/>
      <c r="J62" s="234">
        <f t="shared" si="4"/>
        <v>0</v>
      </c>
      <c r="K62" s="479"/>
      <c r="L62" s="249">
        <f>'5- Identificación de Riesgos'!I72</f>
        <v>0</v>
      </c>
      <c r="M62" s="144"/>
      <c r="N62" s="249"/>
      <c r="O62" s="249"/>
      <c r="P62" s="249"/>
      <c r="Q62" s="249"/>
      <c r="R62" s="234"/>
      <c r="S62" s="479"/>
      <c r="T62" s="411"/>
      <c r="U62" s="411"/>
      <c r="V62" s="412"/>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c r="IW62" s="257"/>
      <c r="IX62" s="257"/>
      <c r="IY62" s="257"/>
      <c r="IZ62" s="257"/>
      <c r="JA62" s="257"/>
      <c r="JB62" s="257"/>
      <c r="JC62" s="257"/>
      <c r="JD62" s="257"/>
      <c r="JE62" s="257"/>
      <c r="JF62" s="257"/>
      <c r="JG62" s="257"/>
      <c r="JH62" s="257"/>
      <c r="JI62" s="257"/>
      <c r="JJ62" s="257"/>
      <c r="JK62" s="257"/>
      <c r="JL62" s="257"/>
      <c r="JM62" s="257"/>
      <c r="JN62" s="257"/>
      <c r="JO62" s="257"/>
      <c r="JP62" s="257"/>
      <c r="JQ62" s="257"/>
      <c r="JR62" s="257"/>
    </row>
    <row r="63" spans="1:278" s="258" customFormat="1">
      <c r="A63" s="426"/>
      <c r="B63" s="411"/>
      <c r="C63" s="272">
        <f>'5- Identificación de Riesgos'!D63</f>
        <v>0</v>
      </c>
      <c r="D63" s="254"/>
      <c r="E63" s="227"/>
      <c r="F63" s="265"/>
      <c r="G63" s="265"/>
      <c r="H63" s="265"/>
      <c r="I63" s="265"/>
      <c r="J63" s="267"/>
      <c r="K63" s="479"/>
      <c r="L63" s="265"/>
      <c r="M63" s="144"/>
      <c r="N63" s="265"/>
      <c r="O63" s="265"/>
      <c r="P63" s="265"/>
      <c r="Q63" s="265"/>
      <c r="R63" s="267"/>
      <c r="S63" s="479"/>
      <c r="T63" s="411"/>
      <c r="U63" s="411"/>
      <c r="V63" s="412"/>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c r="IW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row>
    <row r="64" spans="1:278" s="258" customFormat="1">
      <c r="A64" s="426"/>
      <c r="B64" s="411"/>
      <c r="C64" s="272">
        <f>'5- Identificación de Riesgos'!D64</f>
        <v>0</v>
      </c>
      <c r="D64" s="254"/>
      <c r="E64" s="227"/>
      <c r="F64" s="265"/>
      <c r="G64" s="265"/>
      <c r="H64" s="265"/>
      <c r="I64" s="265"/>
      <c r="J64" s="267"/>
      <c r="K64" s="479"/>
      <c r="L64" s="265"/>
      <c r="M64" s="144"/>
      <c r="N64" s="265"/>
      <c r="O64" s="265"/>
      <c r="P64" s="265"/>
      <c r="Q64" s="265"/>
      <c r="R64" s="267"/>
      <c r="S64" s="479"/>
      <c r="T64" s="411"/>
      <c r="U64" s="411"/>
      <c r="V64" s="412"/>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c r="IW64" s="257"/>
      <c r="IX64" s="257"/>
      <c r="IY64" s="257"/>
      <c r="IZ64" s="257"/>
      <c r="JA64" s="257"/>
      <c r="JB64" s="257"/>
      <c r="JC64" s="257"/>
      <c r="JD64" s="257"/>
      <c r="JE64" s="257"/>
      <c r="JF64" s="257"/>
      <c r="JG64" s="257"/>
      <c r="JH64" s="257"/>
      <c r="JI64" s="257"/>
      <c r="JJ64" s="257"/>
      <c r="JK64" s="257"/>
      <c r="JL64" s="257"/>
      <c r="JM64" s="257"/>
      <c r="JN64" s="257"/>
      <c r="JO64" s="257"/>
      <c r="JP64" s="257"/>
      <c r="JQ64" s="257"/>
      <c r="JR64" s="257"/>
    </row>
    <row r="65" spans="1:278" s="258" customFormat="1">
      <c r="A65" s="426"/>
      <c r="B65" s="411"/>
      <c r="C65" s="272">
        <f>'5- Identificación de Riesgos'!D65</f>
        <v>0</v>
      </c>
      <c r="D65" s="254"/>
      <c r="E65" s="227"/>
      <c r="F65" s="265"/>
      <c r="G65" s="265"/>
      <c r="H65" s="265"/>
      <c r="I65" s="265"/>
      <c r="J65" s="267"/>
      <c r="K65" s="479"/>
      <c r="L65" s="265"/>
      <c r="M65" s="144"/>
      <c r="N65" s="265"/>
      <c r="O65" s="265"/>
      <c r="P65" s="265"/>
      <c r="Q65" s="265"/>
      <c r="R65" s="267"/>
      <c r="S65" s="479"/>
      <c r="T65" s="411"/>
      <c r="U65" s="411"/>
      <c r="V65" s="412"/>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7"/>
      <c r="IW65" s="257"/>
      <c r="IX65" s="257"/>
      <c r="IY65" s="257"/>
      <c r="IZ65" s="257"/>
      <c r="JA65" s="257"/>
      <c r="JB65" s="257"/>
      <c r="JC65" s="257"/>
      <c r="JD65" s="257"/>
      <c r="JE65" s="257"/>
      <c r="JF65" s="257"/>
      <c r="JG65" s="257"/>
      <c r="JH65" s="257"/>
      <c r="JI65" s="257"/>
      <c r="JJ65" s="257"/>
      <c r="JK65" s="257"/>
      <c r="JL65" s="257"/>
      <c r="JM65" s="257"/>
      <c r="JN65" s="257"/>
      <c r="JO65" s="257"/>
      <c r="JP65" s="257"/>
      <c r="JQ65" s="257"/>
      <c r="JR65" s="257"/>
    </row>
    <row r="66" spans="1:278" s="258" customFormat="1">
      <c r="A66" s="426"/>
      <c r="B66" s="411"/>
      <c r="C66" s="272">
        <f>'5- Identificación de Riesgos'!D66</f>
        <v>0</v>
      </c>
      <c r="D66" s="254"/>
      <c r="E66" s="227"/>
      <c r="F66" s="265"/>
      <c r="G66" s="265"/>
      <c r="H66" s="265"/>
      <c r="I66" s="265"/>
      <c r="J66" s="267"/>
      <c r="K66" s="479"/>
      <c r="L66" s="265"/>
      <c r="M66" s="144"/>
      <c r="N66" s="265"/>
      <c r="O66" s="265"/>
      <c r="P66" s="265"/>
      <c r="Q66" s="265"/>
      <c r="R66" s="267"/>
      <c r="S66" s="479"/>
      <c r="T66" s="411"/>
      <c r="U66" s="411"/>
      <c r="V66" s="412"/>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57"/>
      <c r="HI66" s="257"/>
      <c r="HJ66" s="257"/>
      <c r="HK66" s="257"/>
      <c r="HL66" s="257"/>
      <c r="HM66" s="257"/>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V66" s="257"/>
      <c r="IW66" s="257"/>
      <c r="IX66" s="257"/>
      <c r="IY66" s="257"/>
      <c r="IZ66" s="257"/>
      <c r="JA66" s="257"/>
      <c r="JB66" s="257"/>
      <c r="JC66" s="257"/>
      <c r="JD66" s="257"/>
      <c r="JE66" s="257"/>
      <c r="JF66" s="257"/>
      <c r="JG66" s="257"/>
      <c r="JH66" s="257"/>
      <c r="JI66" s="257"/>
      <c r="JJ66" s="257"/>
      <c r="JK66" s="257"/>
      <c r="JL66" s="257"/>
      <c r="JM66" s="257"/>
      <c r="JN66" s="257"/>
      <c r="JO66" s="257"/>
      <c r="JP66" s="257"/>
      <c r="JQ66" s="257"/>
      <c r="JR66" s="257"/>
    </row>
    <row r="67" spans="1:278" s="258" customFormat="1">
      <c r="A67" s="426"/>
      <c r="B67" s="411"/>
      <c r="C67" s="272">
        <f>'5- Identificación de Riesgos'!D67</f>
        <v>0</v>
      </c>
      <c r="D67" s="254"/>
      <c r="E67" s="227"/>
      <c r="F67" s="265"/>
      <c r="G67" s="265"/>
      <c r="H67" s="265"/>
      <c r="I67" s="265"/>
      <c r="J67" s="267"/>
      <c r="K67" s="479"/>
      <c r="L67" s="265"/>
      <c r="M67" s="144"/>
      <c r="N67" s="265"/>
      <c r="O67" s="265"/>
      <c r="P67" s="265"/>
      <c r="Q67" s="265"/>
      <c r="R67" s="267"/>
      <c r="S67" s="479"/>
      <c r="T67" s="411"/>
      <c r="U67" s="411"/>
      <c r="V67" s="412"/>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7"/>
      <c r="IW67" s="257"/>
      <c r="IX67" s="257"/>
      <c r="IY67" s="257"/>
      <c r="IZ67" s="257"/>
      <c r="JA67" s="257"/>
      <c r="JB67" s="257"/>
      <c r="JC67" s="257"/>
      <c r="JD67" s="257"/>
      <c r="JE67" s="257"/>
      <c r="JF67" s="257"/>
      <c r="JG67" s="257"/>
      <c r="JH67" s="257"/>
      <c r="JI67" s="257"/>
      <c r="JJ67" s="257"/>
      <c r="JK67" s="257"/>
      <c r="JL67" s="257"/>
      <c r="JM67" s="257"/>
      <c r="JN67" s="257"/>
      <c r="JO67" s="257"/>
      <c r="JP67" s="257"/>
      <c r="JQ67" s="257"/>
      <c r="JR67" s="257"/>
    </row>
    <row r="68" spans="1:278" s="258" customFormat="1" ht="11.25" customHeight="1">
      <c r="A68" s="426"/>
      <c r="B68" s="411"/>
      <c r="C68" s="272">
        <f>'5- Identificación de Riesgos'!D68</f>
        <v>0</v>
      </c>
      <c r="D68" s="254"/>
      <c r="E68" s="227"/>
      <c r="F68" s="265"/>
      <c r="G68" s="265"/>
      <c r="H68" s="265"/>
      <c r="I68" s="265"/>
      <c r="J68" s="267"/>
      <c r="K68" s="479"/>
      <c r="L68" s="265"/>
      <c r="M68" s="144"/>
      <c r="N68" s="265"/>
      <c r="O68" s="265"/>
      <c r="P68" s="265"/>
      <c r="Q68" s="265"/>
      <c r="R68" s="267"/>
      <c r="S68" s="479"/>
      <c r="T68" s="411"/>
      <c r="U68" s="411"/>
      <c r="V68" s="412"/>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c r="GL68" s="257"/>
      <c r="GM68" s="257"/>
      <c r="GN68" s="257"/>
      <c r="GO68" s="257"/>
      <c r="GP68" s="257"/>
      <c r="GQ68" s="257"/>
      <c r="GR68" s="257"/>
      <c r="GS68" s="257"/>
      <c r="GT68" s="257"/>
      <c r="GU68" s="257"/>
      <c r="GV68" s="257"/>
      <c r="GW68" s="257"/>
      <c r="GX68" s="257"/>
      <c r="GY68" s="257"/>
      <c r="GZ68" s="257"/>
      <c r="HA68" s="257"/>
      <c r="HB68" s="257"/>
      <c r="HC68" s="257"/>
      <c r="HD68" s="257"/>
      <c r="HE68" s="257"/>
      <c r="HF68" s="257"/>
      <c r="HG68" s="257"/>
      <c r="HH68" s="257"/>
      <c r="HI68" s="257"/>
      <c r="HJ68" s="257"/>
      <c r="HK68" s="257"/>
      <c r="HL68" s="257"/>
      <c r="HM68" s="257"/>
      <c r="HN68" s="257"/>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V68" s="257"/>
      <c r="IW68" s="257"/>
      <c r="IX68" s="257"/>
      <c r="IY68" s="257"/>
      <c r="IZ68" s="257"/>
      <c r="JA68" s="257"/>
      <c r="JB68" s="257"/>
      <c r="JC68" s="257"/>
      <c r="JD68" s="257"/>
      <c r="JE68" s="257"/>
      <c r="JF68" s="257"/>
      <c r="JG68" s="257"/>
      <c r="JH68" s="257"/>
      <c r="JI68" s="257"/>
      <c r="JJ68" s="257"/>
      <c r="JK68" s="257"/>
      <c r="JL68" s="257"/>
      <c r="JM68" s="257"/>
      <c r="JN68" s="257"/>
      <c r="JO68" s="257"/>
      <c r="JP68" s="257"/>
      <c r="JQ68" s="257"/>
      <c r="JR68" s="257"/>
    </row>
    <row r="69" spans="1:278" s="258" customFormat="1" ht="15.75" thickBot="1">
      <c r="A69" s="426"/>
      <c r="B69" s="411"/>
      <c r="C69" s="272">
        <f>'5- Identificación de Riesgos'!D69</f>
        <v>0</v>
      </c>
      <c r="D69" s="254"/>
      <c r="E69" s="227"/>
      <c r="F69" s="249"/>
      <c r="G69" s="249"/>
      <c r="H69" s="249"/>
      <c r="I69" s="249"/>
      <c r="J69" s="234">
        <f t="shared" si="4"/>
        <v>0</v>
      </c>
      <c r="K69" s="479"/>
      <c r="L69" s="249">
        <f>'5- Identificación de Riesgos'!I79</f>
        <v>0</v>
      </c>
      <c r="M69" s="144"/>
      <c r="N69" s="249"/>
      <c r="O69" s="249"/>
      <c r="P69" s="249"/>
      <c r="Q69" s="249"/>
      <c r="R69" s="234"/>
      <c r="S69" s="479"/>
      <c r="T69" s="411"/>
      <c r="U69" s="411"/>
      <c r="V69" s="412"/>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7"/>
      <c r="IW69" s="257"/>
      <c r="IX69" s="257"/>
      <c r="IY69" s="257"/>
      <c r="IZ69" s="257"/>
      <c r="JA69" s="257"/>
      <c r="JB69" s="257"/>
      <c r="JC69" s="257"/>
      <c r="JD69" s="257"/>
      <c r="JE69" s="257"/>
      <c r="JF69" s="257"/>
      <c r="JG69" s="257"/>
      <c r="JH69" s="257"/>
      <c r="JI69" s="257"/>
      <c r="JJ69" s="257"/>
      <c r="JK69" s="257"/>
      <c r="JL69" s="257"/>
      <c r="JM69" s="257"/>
      <c r="JN69" s="257"/>
      <c r="JO69" s="257"/>
      <c r="JP69" s="257"/>
      <c r="JQ69" s="257"/>
      <c r="JR69" s="257"/>
    </row>
    <row r="70" spans="1:278" s="258" customFormat="1" ht="45">
      <c r="A70" s="426">
        <f>'5- Identificación de Riesgos'!A70</f>
        <v>7</v>
      </c>
      <c r="B70" s="411"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272" t="str">
        <f>'5- Identificación de Riesgos'!D70</f>
        <v>Falta de ética de los servidores públicos (Debilidades en principios y valores)</v>
      </c>
      <c r="D70" s="254"/>
      <c r="E70" s="227" t="s">
        <v>372</v>
      </c>
      <c r="F70" s="249"/>
      <c r="G70" s="249"/>
      <c r="H70" s="249"/>
      <c r="I70" s="249"/>
      <c r="J70" s="234">
        <f t="shared" si="4"/>
        <v>0</v>
      </c>
      <c r="K70" s="479">
        <f>AVERAGE(J70:J72)</f>
        <v>0</v>
      </c>
      <c r="L70" s="249">
        <f>'5- Identificación de Riesgos'!I80</f>
        <v>0</v>
      </c>
      <c r="M70" s="144"/>
      <c r="N70" s="249"/>
      <c r="O70" s="249"/>
      <c r="P70" s="249"/>
      <c r="Q70" s="249"/>
      <c r="R70" s="234">
        <f t="shared" si="5"/>
        <v>0</v>
      </c>
      <c r="S70" s="479">
        <f>AVERAGE(R70:R79)</f>
        <v>0</v>
      </c>
      <c r="T70" s="423" t="e">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#DIV/0!</v>
      </c>
      <c r="U70" s="423" t="e">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#VALUE!</v>
      </c>
      <c r="V70" s="422" t="e">
        <f>CONCATENATE(VLOOKUP((LEFT(T70,LEN(T70)-4)&amp;LEFT(U70,LEN(U70)-4)),'9- Matriz de Calor '!$D$18:$E$42,2,0)," - ",RIGHT(T70,1)*RIGHT(U70,1))</f>
        <v>#DIV/0!</v>
      </c>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row>
    <row r="71" spans="1:278" s="258" customFormat="1" ht="30">
      <c r="A71" s="426"/>
      <c r="B71" s="411"/>
      <c r="C71" s="272" t="str">
        <f>'5- Identificación de Riesgos'!D71</f>
        <v>Falta de ética de terceros interesados  (Debilidades principios y valores)</v>
      </c>
      <c r="D71" s="254"/>
      <c r="E71" s="274" t="s">
        <v>373</v>
      </c>
      <c r="F71" s="249"/>
      <c r="G71" s="249"/>
      <c r="H71" s="249"/>
      <c r="I71" s="249"/>
      <c r="J71" s="234">
        <f t="shared" si="4"/>
        <v>0</v>
      </c>
      <c r="K71" s="479"/>
      <c r="L71" s="249">
        <f>'5- Identificación de Riesgos'!I81</f>
        <v>0</v>
      </c>
      <c r="M71" s="144"/>
      <c r="N71" s="249"/>
      <c r="O71" s="249"/>
      <c r="P71" s="249"/>
      <c r="Q71" s="249"/>
      <c r="R71" s="234">
        <f t="shared" si="5"/>
        <v>0</v>
      </c>
      <c r="S71" s="479"/>
      <c r="T71" s="411"/>
      <c r="U71" s="411"/>
      <c r="V71" s="412"/>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7"/>
      <c r="IW71" s="257"/>
      <c r="IX71" s="257"/>
      <c r="IY71" s="257"/>
      <c r="IZ71" s="257"/>
      <c r="JA71" s="257"/>
      <c r="JB71" s="257"/>
      <c r="JC71" s="257"/>
      <c r="JD71" s="257"/>
      <c r="JE71" s="257"/>
      <c r="JF71" s="257"/>
      <c r="JG71" s="257"/>
      <c r="JH71" s="257"/>
      <c r="JI71" s="257"/>
      <c r="JJ71" s="257"/>
      <c r="JK71" s="257"/>
      <c r="JL71" s="257"/>
      <c r="JM71" s="257"/>
      <c r="JN71" s="257"/>
      <c r="JO71" s="257"/>
      <c r="JP71" s="257"/>
      <c r="JQ71" s="257"/>
      <c r="JR71" s="257"/>
    </row>
    <row r="72" spans="1:278" s="258" customFormat="1" ht="99" customHeight="1">
      <c r="A72" s="426"/>
      <c r="B72" s="411"/>
      <c r="C72" s="272" t="str">
        <f>'5- Identificación de Riesgos'!D72</f>
        <v>Debilidades en los controles de los procedimientos de estructuración de los procesos de contratación</v>
      </c>
      <c r="D72" s="254"/>
      <c r="E72" s="227" t="s">
        <v>375</v>
      </c>
      <c r="F72" s="249"/>
      <c r="G72" s="249"/>
      <c r="H72" s="249"/>
      <c r="I72" s="249"/>
      <c r="J72" s="234">
        <f t="shared" si="4"/>
        <v>0</v>
      </c>
      <c r="K72" s="479"/>
      <c r="L72" s="249">
        <f>'5- Identificación de Riesgos'!I82</f>
        <v>0</v>
      </c>
      <c r="M72" s="144"/>
      <c r="N72" s="249"/>
      <c r="O72" s="249"/>
      <c r="P72" s="249"/>
      <c r="Q72" s="249"/>
      <c r="R72" s="234"/>
      <c r="S72" s="479"/>
      <c r="T72" s="411"/>
      <c r="U72" s="411"/>
      <c r="V72" s="412"/>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c r="GL72" s="257"/>
      <c r="GM72" s="257"/>
      <c r="GN72" s="257"/>
      <c r="GO72" s="257"/>
      <c r="GP72" s="257"/>
      <c r="GQ72" s="257"/>
      <c r="GR72" s="257"/>
      <c r="GS72" s="257"/>
      <c r="GT72" s="257"/>
      <c r="GU72" s="257"/>
      <c r="GV72" s="257"/>
      <c r="GW72" s="257"/>
      <c r="GX72" s="257"/>
      <c r="GY72" s="257"/>
      <c r="GZ72" s="257"/>
      <c r="HA72" s="257"/>
      <c r="HB72" s="257"/>
      <c r="HC72" s="257"/>
      <c r="HD72" s="257"/>
      <c r="HE72" s="257"/>
      <c r="HF72" s="257"/>
      <c r="HG72" s="257"/>
      <c r="HH72" s="257"/>
      <c r="HI72" s="257"/>
      <c r="HJ72" s="257"/>
      <c r="HK72" s="257"/>
      <c r="HL72" s="257"/>
      <c r="HM72" s="257"/>
      <c r="HN72" s="257"/>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V72" s="257"/>
      <c r="IW72" s="257"/>
      <c r="IX72" s="257"/>
      <c r="IY72" s="257"/>
      <c r="IZ72" s="257"/>
      <c r="JA72" s="257"/>
      <c r="JB72" s="257"/>
      <c r="JC72" s="257"/>
      <c r="JD72" s="257"/>
      <c r="JE72" s="257"/>
      <c r="JF72" s="257"/>
      <c r="JG72" s="257"/>
      <c r="JH72" s="257"/>
      <c r="JI72" s="257"/>
      <c r="JJ72" s="257"/>
      <c r="JK72" s="257"/>
      <c r="JL72" s="257"/>
      <c r="JM72" s="257"/>
      <c r="JN72" s="257"/>
      <c r="JO72" s="257"/>
      <c r="JP72" s="257"/>
      <c r="JQ72" s="257"/>
      <c r="JR72" s="257"/>
    </row>
    <row r="73" spans="1:278" s="258" customFormat="1">
      <c r="A73" s="426"/>
      <c r="B73" s="411"/>
      <c r="C73" s="272">
        <f>'5- Identificación de Riesgos'!D73</f>
        <v>0</v>
      </c>
      <c r="D73" s="254"/>
      <c r="E73" s="227"/>
      <c r="F73" s="249"/>
      <c r="G73" s="249"/>
      <c r="H73" s="249"/>
      <c r="I73" s="249"/>
      <c r="J73" s="234">
        <f t="shared" si="4"/>
        <v>0</v>
      </c>
      <c r="K73" s="479"/>
      <c r="L73" s="249">
        <f>'5- Identificación de Riesgos'!I83</f>
        <v>0</v>
      </c>
      <c r="M73" s="144"/>
      <c r="N73" s="249"/>
      <c r="O73" s="249"/>
      <c r="P73" s="249"/>
      <c r="Q73" s="249"/>
      <c r="R73" s="234"/>
      <c r="S73" s="479"/>
      <c r="T73" s="411"/>
      <c r="U73" s="411"/>
      <c r="V73" s="412"/>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7"/>
      <c r="IW73" s="257"/>
      <c r="IX73" s="257"/>
      <c r="IY73" s="257"/>
      <c r="IZ73" s="257"/>
      <c r="JA73" s="257"/>
      <c r="JB73" s="257"/>
      <c r="JC73" s="257"/>
      <c r="JD73" s="257"/>
      <c r="JE73" s="257"/>
      <c r="JF73" s="257"/>
      <c r="JG73" s="257"/>
      <c r="JH73" s="257"/>
      <c r="JI73" s="257"/>
      <c r="JJ73" s="257"/>
      <c r="JK73" s="257"/>
      <c r="JL73" s="257"/>
      <c r="JM73" s="257"/>
      <c r="JN73" s="257"/>
      <c r="JO73" s="257"/>
      <c r="JP73" s="257"/>
      <c r="JQ73" s="257"/>
      <c r="JR73" s="257"/>
    </row>
    <row r="74" spans="1:278" s="258" customFormat="1">
      <c r="A74" s="426"/>
      <c r="B74" s="411"/>
      <c r="C74" s="272">
        <f>'5- Identificación de Riesgos'!D74</f>
        <v>0</v>
      </c>
      <c r="D74" s="254"/>
      <c r="E74" s="227"/>
      <c r="F74" s="265"/>
      <c r="G74" s="265"/>
      <c r="H74" s="265"/>
      <c r="I74" s="265"/>
      <c r="J74" s="267"/>
      <c r="K74" s="479"/>
      <c r="L74" s="265"/>
      <c r="M74" s="144"/>
      <c r="N74" s="265"/>
      <c r="O74" s="265"/>
      <c r="P74" s="265"/>
      <c r="Q74" s="265"/>
      <c r="R74" s="267"/>
      <c r="S74" s="479"/>
      <c r="T74" s="411"/>
      <c r="U74" s="411"/>
      <c r="V74" s="412"/>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7"/>
      <c r="IW74" s="257"/>
      <c r="IX74" s="257"/>
      <c r="IY74" s="257"/>
      <c r="IZ74" s="257"/>
      <c r="JA74" s="257"/>
      <c r="JB74" s="257"/>
      <c r="JC74" s="257"/>
      <c r="JD74" s="257"/>
      <c r="JE74" s="257"/>
      <c r="JF74" s="257"/>
      <c r="JG74" s="257"/>
      <c r="JH74" s="257"/>
      <c r="JI74" s="257"/>
      <c r="JJ74" s="257"/>
      <c r="JK74" s="257"/>
      <c r="JL74" s="257"/>
      <c r="JM74" s="257"/>
      <c r="JN74" s="257"/>
      <c r="JO74" s="257"/>
      <c r="JP74" s="257"/>
      <c r="JQ74" s="257"/>
      <c r="JR74" s="257"/>
    </row>
    <row r="75" spans="1:278" s="258" customFormat="1">
      <c r="A75" s="426"/>
      <c r="B75" s="411"/>
      <c r="C75" s="272">
        <f>'5- Identificación de Riesgos'!D75</f>
        <v>0</v>
      </c>
      <c r="D75" s="254"/>
      <c r="E75" s="227"/>
      <c r="F75" s="265"/>
      <c r="G75" s="265"/>
      <c r="H75" s="265"/>
      <c r="I75" s="265"/>
      <c r="J75" s="267"/>
      <c r="K75" s="479"/>
      <c r="L75" s="265"/>
      <c r="M75" s="144"/>
      <c r="N75" s="265"/>
      <c r="O75" s="265"/>
      <c r="P75" s="265"/>
      <c r="Q75" s="265"/>
      <c r="R75" s="267"/>
      <c r="S75" s="479"/>
      <c r="T75" s="411"/>
      <c r="U75" s="411"/>
      <c r="V75" s="412"/>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7"/>
      <c r="IW75" s="257"/>
      <c r="IX75" s="257"/>
      <c r="IY75" s="257"/>
      <c r="IZ75" s="257"/>
      <c r="JA75" s="257"/>
      <c r="JB75" s="257"/>
      <c r="JC75" s="257"/>
      <c r="JD75" s="257"/>
      <c r="JE75" s="257"/>
      <c r="JF75" s="257"/>
      <c r="JG75" s="257"/>
      <c r="JH75" s="257"/>
      <c r="JI75" s="257"/>
      <c r="JJ75" s="257"/>
      <c r="JK75" s="257"/>
      <c r="JL75" s="257"/>
      <c r="JM75" s="257"/>
      <c r="JN75" s="257"/>
      <c r="JO75" s="257"/>
      <c r="JP75" s="257"/>
      <c r="JQ75" s="257"/>
      <c r="JR75" s="257"/>
    </row>
    <row r="76" spans="1:278" s="258" customFormat="1">
      <c r="A76" s="426"/>
      <c r="B76" s="411"/>
      <c r="C76" s="272">
        <f>'5- Identificación de Riesgos'!D76</f>
        <v>0</v>
      </c>
      <c r="D76" s="254"/>
      <c r="E76" s="227"/>
      <c r="F76" s="265"/>
      <c r="G76" s="265"/>
      <c r="H76" s="265"/>
      <c r="I76" s="265"/>
      <c r="J76" s="267"/>
      <c r="K76" s="479"/>
      <c r="L76" s="265"/>
      <c r="M76" s="144"/>
      <c r="N76" s="265"/>
      <c r="O76" s="265"/>
      <c r="P76" s="265"/>
      <c r="Q76" s="265"/>
      <c r="R76" s="267"/>
      <c r="S76" s="479"/>
      <c r="T76" s="411"/>
      <c r="U76" s="411"/>
      <c r="V76" s="412"/>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c r="DM76" s="257"/>
      <c r="DN76" s="257"/>
      <c r="DO76" s="257"/>
      <c r="DP76" s="257"/>
      <c r="DQ76" s="257"/>
      <c r="DR76" s="257"/>
      <c r="DS76" s="257"/>
      <c r="DT76" s="257"/>
      <c r="DU76" s="257"/>
      <c r="DV76" s="257"/>
      <c r="DW76" s="257"/>
      <c r="DX76" s="257"/>
      <c r="DY76" s="257"/>
      <c r="DZ76" s="257"/>
      <c r="EA76" s="257"/>
      <c r="EB76" s="257"/>
      <c r="EC76" s="257"/>
      <c r="ED76" s="257"/>
      <c r="EE76" s="257"/>
      <c r="EF76" s="257"/>
      <c r="EG76" s="257"/>
      <c r="EH76" s="257"/>
      <c r="EI76" s="257"/>
      <c r="EJ76" s="257"/>
      <c r="EK76" s="257"/>
      <c r="EL76" s="257"/>
      <c r="EM76" s="257"/>
      <c r="EN76" s="257"/>
      <c r="EO76" s="257"/>
      <c r="EP76" s="257"/>
      <c r="EQ76" s="257"/>
      <c r="ER76" s="257"/>
      <c r="ES76" s="257"/>
      <c r="ET76" s="257"/>
      <c r="EU76" s="257"/>
      <c r="EV76" s="257"/>
      <c r="EW76" s="257"/>
      <c r="EX76" s="257"/>
      <c r="EY76" s="257"/>
      <c r="EZ76" s="257"/>
      <c r="FA76" s="257"/>
      <c r="FB76" s="257"/>
      <c r="FC76" s="257"/>
      <c r="FD76" s="257"/>
      <c r="FE76" s="257"/>
      <c r="FF76" s="257"/>
      <c r="FG76" s="257"/>
      <c r="FH76" s="257"/>
      <c r="FI76" s="257"/>
      <c r="FJ76" s="257"/>
      <c r="FK76" s="257"/>
      <c r="FL76" s="257"/>
      <c r="FM76" s="257"/>
      <c r="FN76" s="257"/>
      <c r="FO76" s="257"/>
      <c r="FP76" s="257"/>
      <c r="FQ76" s="257"/>
      <c r="FR76" s="257"/>
      <c r="FS76" s="257"/>
      <c r="FT76" s="257"/>
      <c r="FU76" s="257"/>
      <c r="FV76" s="257"/>
      <c r="FW76" s="257"/>
      <c r="FX76" s="257"/>
      <c r="FY76" s="257"/>
      <c r="FZ76" s="257"/>
      <c r="GA76" s="257"/>
      <c r="GB76" s="257"/>
      <c r="GC76" s="257"/>
      <c r="GD76" s="257"/>
      <c r="GE76" s="257"/>
      <c r="GF76" s="257"/>
      <c r="GG76" s="257"/>
      <c r="GH76" s="257"/>
      <c r="GI76" s="257"/>
      <c r="GJ76" s="257"/>
      <c r="GK76" s="257"/>
      <c r="GL76" s="257"/>
      <c r="GM76" s="257"/>
      <c r="GN76" s="257"/>
      <c r="GO76" s="257"/>
      <c r="GP76" s="257"/>
      <c r="GQ76" s="257"/>
      <c r="GR76" s="257"/>
      <c r="GS76" s="257"/>
      <c r="GT76" s="257"/>
      <c r="GU76" s="257"/>
      <c r="GV76" s="257"/>
      <c r="GW76" s="257"/>
      <c r="GX76" s="257"/>
      <c r="GY76" s="257"/>
      <c r="GZ76" s="257"/>
      <c r="HA76" s="257"/>
      <c r="HB76" s="257"/>
      <c r="HC76" s="257"/>
      <c r="HD76" s="257"/>
      <c r="HE76" s="257"/>
      <c r="HF76" s="257"/>
      <c r="HG76" s="257"/>
      <c r="HH76" s="257"/>
      <c r="HI76" s="257"/>
      <c r="HJ76" s="257"/>
      <c r="HK76" s="257"/>
      <c r="HL76" s="257"/>
      <c r="HM76" s="257"/>
      <c r="HN76" s="257"/>
      <c r="HO76" s="257"/>
      <c r="HP76" s="257"/>
      <c r="HQ76" s="257"/>
      <c r="HR76" s="257"/>
      <c r="HS76" s="257"/>
      <c r="HT76" s="257"/>
      <c r="HU76" s="257"/>
      <c r="HV76" s="257"/>
      <c r="HW76" s="257"/>
      <c r="HX76" s="257"/>
      <c r="HY76" s="257"/>
      <c r="HZ76" s="257"/>
      <c r="IA76" s="257"/>
      <c r="IB76" s="257"/>
      <c r="IC76" s="257"/>
      <c r="ID76" s="257"/>
      <c r="IE76" s="257"/>
      <c r="IF76" s="257"/>
      <c r="IG76" s="257"/>
      <c r="IH76" s="257"/>
      <c r="II76" s="257"/>
      <c r="IJ76" s="257"/>
      <c r="IK76" s="257"/>
      <c r="IL76" s="257"/>
      <c r="IM76" s="257"/>
      <c r="IN76" s="257"/>
      <c r="IO76" s="257"/>
      <c r="IP76" s="257"/>
      <c r="IQ76" s="257"/>
      <c r="IR76" s="257"/>
      <c r="IS76" s="257"/>
      <c r="IT76" s="257"/>
      <c r="IU76" s="257"/>
      <c r="IV76" s="257"/>
      <c r="IW76" s="257"/>
      <c r="IX76" s="257"/>
      <c r="IY76" s="257"/>
      <c r="IZ76" s="257"/>
      <c r="JA76" s="257"/>
      <c r="JB76" s="257"/>
      <c r="JC76" s="257"/>
      <c r="JD76" s="257"/>
      <c r="JE76" s="257"/>
      <c r="JF76" s="257"/>
      <c r="JG76" s="257"/>
      <c r="JH76" s="257"/>
      <c r="JI76" s="257"/>
      <c r="JJ76" s="257"/>
      <c r="JK76" s="257"/>
      <c r="JL76" s="257"/>
      <c r="JM76" s="257"/>
      <c r="JN76" s="257"/>
      <c r="JO76" s="257"/>
      <c r="JP76" s="257"/>
      <c r="JQ76" s="257"/>
      <c r="JR76" s="257"/>
    </row>
    <row r="77" spans="1:278" s="258" customFormat="1">
      <c r="A77" s="426"/>
      <c r="B77" s="411"/>
      <c r="C77" s="272">
        <f>'5- Identificación de Riesgos'!D77</f>
        <v>0</v>
      </c>
      <c r="D77" s="254"/>
      <c r="E77" s="227"/>
      <c r="F77" s="265"/>
      <c r="G77" s="265"/>
      <c r="H77" s="265"/>
      <c r="I77" s="265"/>
      <c r="J77" s="267"/>
      <c r="K77" s="479"/>
      <c r="L77" s="265"/>
      <c r="M77" s="144"/>
      <c r="N77" s="265"/>
      <c r="O77" s="265"/>
      <c r="P77" s="265"/>
      <c r="Q77" s="265"/>
      <c r="R77" s="267"/>
      <c r="S77" s="479"/>
      <c r="T77" s="411"/>
      <c r="U77" s="411"/>
      <c r="V77" s="412"/>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7"/>
      <c r="IW77" s="257"/>
      <c r="IX77" s="257"/>
      <c r="IY77" s="257"/>
      <c r="IZ77" s="257"/>
      <c r="JA77" s="257"/>
      <c r="JB77" s="257"/>
      <c r="JC77" s="257"/>
      <c r="JD77" s="257"/>
      <c r="JE77" s="257"/>
      <c r="JF77" s="257"/>
      <c r="JG77" s="257"/>
      <c r="JH77" s="257"/>
      <c r="JI77" s="257"/>
      <c r="JJ77" s="257"/>
      <c r="JK77" s="257"/>
      <c r="JL77" s="257"/>
      <c r="JM77" s="257"/>
      <c r="JN77" s="257"/>
      <c r="JO77" s="257"/>
      <c r="JP77" s="257"/>
      <c r="JQ77" s="257"/>
      <c r="JR77" s="257"/>
    </row>
    <row r="78" spans="1:278" s="258" customFormat="1">
      <c r="A78" s="426"/>
      <c r="B78" s="411"/>
      <c r="C78" s="272">
        <f>'5- Identificación de Riesgos'!D78</f>
        <v>0</v>
      </c>
      <c r="D78" s="254"/>
      <c r="E78" s="227"/>
      <c r="F78" s="265"/>
      <c r="G78" s="265"/>
      <c r="H78" s="265"/>
      <c r="I78" s="265"/>
      <c r="J78" s="267"/>
      <c r="K78" s="479"/>
      <c r="L78" s="265"/>
      <c r="M78" s="144"/>
      <c r="N78" s="265"/>
      <c r="O78" s="265"/>
      <c r="P78" s="265"/>
      <c r="Q78" s="265"/>
      <c r="R78" s="267"/>
      <c r="S78" s="479"/>
      <c r="T78" s="411"/>
      <c r="U78" s="411"/>
      <c r="V78" s="412"/>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c r="IW78" s="257"/>
      <c r="IX78" s="257"/>
      <c r="IY78" s="257"/>
      <c r="IZ78" s="257"/>
      <c r="JA78" s="257"/>
      <c r="JB78" s="257"/>
      <c r="JC78" s="257"/>
      <c r="JD78" s="257"/>
      <c r="JE78" s="257"/>
      <c r="JF78" s="257"/>
      <c r="JG78" s="257"/>
      <c r="JH78" s="257"/>
      <c r="JI78" s="257"/>
      <c r="JJ78" s="257"/>
      <c r="JK78" s="257"/>
      <c r="JL78" s="257"/>
      <c r="JM78" s="257"/>
      <c r="JN78" s="257"/>
      <c r="JO78" s="257"/>
      <c r="JP78" s="257"/>
      <c r="JQ78" s="257"/>
      <c r="JR78" s="257"/>
    </row>
    <row r="79" spans="1:278" s="258" customFormat="1" ht="15.75" thickBot="1">
      <c r="A79" s="426"/>
      <c r="B79" s="411"/>
      <c r="C79" s="272">
        <f>'5- Identificación de Riesgos'!D79</f>
        <v>0</v>
      </c>
      <c r="D79" s="254"/>
      <c r="E79" s="227"/>
      <c r="F79" s="249"/>
      <c r="G79" s="249"/>
      <c r="H79" s="249"/>
      <c r="I79" s="249"/>
      <c r="J79" s="234">
        <f t="shared" si="4"/>
        <v>0</v>
      </c>
      <c r="K79" s="479"/>
      <c r="L79" s="249">
        <f>'5- Identificación de Riesgos'!I89</f>
        <v>0</v>
      </c>
      <c r="M79" s="144"/>
      <c r="N79" s="249"/>
      <c r="O79" s="249"/>
      <c r="P79" s="249"/>
      <c r="Q79" s="249"/>
      <c r="R79" s="234"/>
      <c r="S79" s="479"/>
      <c r="T79" s="411"/>
      <c r="U79" s="411"/>
      <c r="V79" s="412"/>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row>
    <row r="80" spans="1:278" s="258" customFormat="1" ht="60" customHeight="1">
      <c r="A80" s="426">
        <f>'5- Identificación de Riesgos'!A80</f>
        <v>8</v>
      </c>
      <c r="B80" s="411" t="str">
        <f>'5- Identificación de Riesgos'!B80</f>
        <v xml:space="preserve">Ofrecer, prometer y entregar, aceptar o solicitar una dádiva en beneficio propio o de un tercero para evitar ser objeto de sanción contractual </v>
      </c>
      <c r="C80" s="272" t="str">
        <f>'5- Identificación de Riesgos'!D80</f>
        <v>Falta de ética de los servidores públicos (Debilidades en principios y valores)</v>
      </c>
      <c r="D80" s="254"/>
      <c r="E80" s="227" t="s">
        <v>372</v>
      </c>
      <c r="F80" s="249"/>
      <c r="G80" s="249"/>
      <c r="H80" s="249"/>
      <c r="I80" s="249"/>
      <c r="J80" s="234">
        <f t="shared" si="2"/>
        <v>0</v>
      </c>
      <c r="K80" s="479">
        <f>AVERAGE(J80:J82)</f>
        <v>0</v>
      </c>
      <c r="L80" s="249">
        <f>'5- Identificación de Riesgos'!I90</f>
        <v>0</v>
      </c>
      <c r="M80" s="144"/>
      <c r="N80" s="249"/>
      <c r="O80" s="249"/>
      <c r="P80" s="249"/>
      <c r="Q80" s="249"/>
      <c r="R80" s="234">
        <f t="shared" si="3"/>
        <v>0</v>
      </c>
      <c r="S80" s="479">
        <f>AVERAGE(R80:R89)</f>
        <v>0</v>
      </c>
      <c r="T80" s="423" t="e">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#DIV/0!</v>
      </c>
      <c r="U80" s="423" t="e">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#VALUE!</v>
      </c>
      <c r="V80" s="422" t="e">
        <f>CONCATENATE(VLOOKUP((LEFT(T80,LEN(T80)-4)&amp;LEFT(U80,LEN(U80)-4)),'9- Matriz de Calor '!$D$18:$E$42,2,0)," - ",RIGHT(T80,1)*RIGHT(U80,1))</f>
        <v>#DIV/0!</v>
      </c>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row>
    <row r="81" spans="1:278" s="258" customFormat="1" ht="45" customHeight="1">
      <c r="A81" s="426"/>
      <c r="B81" s="411"/>
      <c r="C81" s="272" t="str">
        <f>'5- Identificación de Riesgos'!D81</f>
        <v>Falta de ética de terceros interesados  (Debilidades principios y valores)</v>
      </c>
      <c r="D81" s="254"/>
      <c r="E81" s="227" t="s">
        <v>373</v>
      </c>
      <c r="F81" s="249"/>
      <c r="G81" s="249"/>
      <c r="H81" s="249"/>
      <c r="I81" s="249"/>
      <c r="J81" s="234">
        <f t="shared" si="2"/>
        <v>0</v>
      </c>
      <c r="K81" s="479"/>
      <c r="L81" s="249">
        <f>'5- Identificación de Riesgos'!I91</f>
        <v>0</v>
      </c>
      <c r="M81" s="144"/>
      <c r="N81" s="249"/>
      <c r="O81" s="249"/>
      <c r="P81" s="249"/>
      <c r="Q81" s="249"/>
      <c r="R81" s="234"/>
      <c r="S81" s="479"/>
      <c r="T81" s="411"/>
      <c r="U81" s="411"/>
      <c r="V81" s="412"/>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c r="IX81" s="257"/>
      <c r="IY81" s="257"/>
      <c r="IZ81" s="257"/>
      <c r="JA81" s="257"/>
      <c r="JB81" s="257"/>
      <c r="JC81" s="257"/>
      <c r="JD81" s="257"/>
      <c r="JE81" s="257"/>
      <c r="JF81" s="257"/>
      <c r="JG81" s="257"/>
      <c r="JH81" s="257"/>
      <c r="JI81" s="257"/>
      <c r="JJ81" s="257"/>
      <c r="JK81" s="257"/>
      <c r="JL81" s="257"/>
      <c r="JM81" s="257"/>
      <c r="JN81" s="257"/>
      <c r="JO81" s="257"/>
      <c r="JP81" s="257"/>
      <c r="JQ81" s="257"/>
      <c r="JR81" s="257"/>
    </row>
    <row r="82" spans="1:278" s="258" customFormat="1" ht="132" customHeight="1">
      <c r="A82" s="426"/>
      <c r="B82" s="411"/>
      <c r="C82" s="272" t="str">
        <f>'5- Identificación de Riesgos'!D82</f>
        <v>Debilidades en los controles de los procedimientos sancionatorio contractual</v>
      </c>
      <c r="D82" s="254"/>
      <c r="E82" s="227" t="s">
        <v>376</v>
      </c>
      <c r="F82" s="249"/>
      <c r="G82" s="249"/>
      <c r="H82" s="249"/>
      <c r="I82" s="249"/>
      <c r="J82" s="234">
        <f t="shared" si="2"/>
        <v>0</v>
      </c>
      <c r="K82" s="479"/>
      <c r="L82" s="249">
        <f>'5- Identificación de Riesgos'!I92</f>
        <v>0</v>
      </c>
      <c r="M82" s="144"/>
      <c r="N82" s="249"/>
      <c r="O82" s="249"/>
      <c r="P82" s="249"/>
      <c r="Q82" s="249"/>
      <c r="R82" s="234"/>
      <c r="S82" s="479"/>
      <c r="T82" s="411"/>
      <c r="U82" s="411"/>
      <c r="V82" s="412"/>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7"/>
      <c r="IW82" s="257"/>
      <c r="IX82" s="257"/>
      <c r="IY82" s="257"/>
      <c r="IZ82" s="257"/>
      <c r="JA82" s="257"/>
      <c r="JB82" s="257"/>
      <c r="JC82" s="257"/>
      <c r="JD82" s="257"/>
      <c r="JE82" s="257"/>
      <c r="JF82" s="257"/>
      <c r="JG82" s="257"/>
      <c r="JH82" s="257"/>
      <c r="JI82" s="257"/>
      <c r="JJ82" s="257"/>
      <c r="JK82" s="257"/>
      <c r="JL82" s="257"/>
      <c r="JM82" s="257"/>
      <c r="JN82" s="257"/>
      <c r="JO82" s="257"/>
      <c r="JP82" s="257"/>
      <c r="JQ82" s="257"/>
      <c r="JR82" s="257"/>
    </row>
    <row r="83" spans="1:278" s="258" customFormat="1">
      <c r="A83" s="426"/>
      <c r="B83" s="411"/>
      <c r="C83" s="272">
        <f>'5- Identificación de Riesgos'!D83</f>
        <v>0</v>
      </c>
      <c r="D83" s="254"/>
      <c r="E83" s="227"/>
      <c r="F83" s="265"/>
      <c r="G83" s="265"/>
      <c r="H83" s="265"/>
      <c r="I83" s="265"/>
      <c r="J83" s="267"/>
      <c r="K83" s="479"/>
      <c r="L83" s="265"/>
      <c r="M83" s="144"/>
      <c r="N83" s="265"/>
      <c r="O83" s="265"/>
      <c r="P83" s="265"/>
      <c r="Q83" s="265"/>
      <c r="R83" s="267"/>
      <c r="S83" s="479"/>
      <c r="T83" s="411"/>
      <c r="U83" s="411"/>
      <c r="V83" s="412"/>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c r="GL83" s="257"/>
      <c r="GM83" s="257"/>
      <c r="GN83" s="257"/>
      <c r="GO83" s="257"/>
      <c r="GP83" s="257"/>
      <c r="GQ83" s="257"/>
      <c r="GR83" s="257"/>
      <c r="GS83" s="257"/>
      <c r="GT83" s="257"/>
      <c r="GU83" s="257"/>
      <c r="GV83" s="257"/>
      <c r="GW83" s="257"/>
      <c r="GX83" s="257"/>
      <c r="GY83" s="257"/>
      <c r="GZ83" s="257"/>
      <c r="HA83" s="257"/>
      <c r="HB83" s="257"/>
      <c r="HC83" s="257"/>
      <c r="HD83" s="257"/>
      <c r="HE83" s="257"/>
      <c r="HF83" s="257"/>
      <c r="HG83" s="257"/>
      <c r="HH83" s="257"/>
      <c r="HI83" s="257"/>
      <c r="HJ83" s="257"/>
      <c r="HK83" s="257"/>
      <c r="HL83" s="257"/>
      <c r="HM83" s="257"/>
      <c r="HN83" s="257"/>
      <c r="HO83" s="257"/>
      <c r="HP83" s="257"/>
      <c r="HQ83" s="257"/>
      <c r="HR83" s="257"/>
      <c r="HS83" s="257"/>
      <c r="HT83" s="257"/>
      <c r="HU83" s="257"/>
      <c r="HV83" s="257"/>
      <c r="HW83" s="257"/>
      <c r="HX83" s="257"/>
      <c r="HY83" s="257"/>
      <c r="HZ83" s="257"/>
      <c r="IA83" s="257"/>
      <c r="IB83" s="257"/>
      <c r="IC83" s="257"/>
      <c r="ID83" s="257"/>
      <c r="IE83" s="257"/>
      <c r="IF83" s="257"/>
      <c r="IG83" s="257"/>
      <c r="IH83" s="257"/>
      <c r="II83" s="257"/>
      <c r="IJ83" s="257"/>
      <c r="IK83" s="257"/>
      <c r="IL83" s="257"/>
      <c r="IM83" s="257"/>
      <c r="IN83" s="257"/>
      <c r="IO83" s="257"/>
      <c r="IP83" s="257"/>
      <c r="IQ83" s="257"/>
      <c r="IR83" s="257"/>
      <c r="IS83" s="257"/>
      <c r="IT83" s="257"/>
      <c r="IU83" s="257"/>
      <c r="IV83" s="257"/>
      <c r="IW83" s="257"/>
      <c r="IX83" s="257"/>
      <c r="IY83" s="257"/>
      <c r="IZ83" s="257"/>
      <c r="JA83" s="257"/>
      <c r="JB83" s="257"/>
      <c r="JC83" s="257"/>
      <c r="JD83" s="257"/>
      <c r="JE83" s="257"/>
      <c r="JF83" s="257"/>
      <c r="JG83" s="257"/>
      <c r="JH83" s="257"/>
      <c r="JI83" s="257"/>
      <c r="JJ83" s="257"/>
      <c r="JK83" s="257"/>
      <c r="JL83" s="257"/>
      <c r="JM83" s="257"/>
      <c r="JN83" s="257"/>
      <c r="JO83" s="257"/>
      <c r="JP83" s="257"/>
      <c r="JQ83" s="257"/>
      <c r="JR83" s="257"/>
    </row>
    <row r="84" spans="1:278" s="258" customFormat="1">
      <c r="A84" s="426"/>
      <c r="B84" s="411"/>
      <c r="C84" s="272">
        <f>'5- Identificación de Riesgos'!D84</f>
        <v>0</v>
      </c>
      <c r="D84" s="254"/>
      <c r="E84" s="227"/>
      <c r="F84" s="265"/>
      <c r="G84" s="265"/>
      <c r="H84" s="265"/>
      <c r="I84" s="265"/>
      <c r="J84" s="267"/>
      <c r="K84" s="479"/>
      <c r="L84" s="265"/>
      <c r="M84" s="144"/>
      <c r="N84" s="265"/>
      <c r="O84" s="265"/>
      <c r="P84" s="265"/>
      <c r="Q84" s="265"/>
      <c r="R84" s="267"/>
      <c r="S84" s="479"/>
      <c r="T84" s="411"/>
      <c r="U84" s="411"/>
      <c r="V84" s="412"/>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7"/>
      <c r="IW84" s="257"/>
      <c r="IX84" s="257"/>
      <c r="IY84" s="257"/>
      <c r="IZ84" s="257"/>
      <c r="JA84" s="257"/>
      <c r="JB84" s="257"/>
      <c r="JC84" s="257"/>
      <c r="JD84" s="257"/>
      <c r="JE84" s="257"/>
      <c r="JF84" s="257"/>
      <c r="JG84" s="257"/>
      <c r="JH84" s="257"/>
      <c r="JI84" s="257"/>
      <c r="JJ84" s="257"/>
      <c r="JK84" s="257"/>
      <c r="JL84" s="257"/>
      <c r="JM84" s="257"/>
      <c r="JN84" s="257"/>
      <c r="JO84" s="257"/>
      <c r="JP84" s="257"/>
      <c r="JQ84" s="257"/>
      <c r="JR84" s="257"/>
    </row>
    <row r="85" spans="1:278" s="258" customFormat="1">
      <c r="A85" s="426"/>
      <c r="B85" s="411"/>
      <c r="C85" s="272">
        <f>'5- Identificación de Riesgos'!D85</f>
        <v>0</v>
      </c>
      <c r="D85" s="254"/>
      <c r="E85" s="227"/>
      <c r="F85" s="265"/>
      <c r="G85" s="265"/>
      <c r="H85" s="265"/>
      <c r="I85" s="265"/>
      <c r="J85" s="267"/>
      <c r="K85" s="479"/>
      <c r="L85" s="265"/>
      <c r="M85" s="144"/>
      <c r="N85" s="265"/>
      <c r="O85" s="265"/>
      <c r="P85" s="265"/>
      <c r="Q85" s="265"/>
      <c r="R85" s="267"/>
      <c r="S85" s="479"/>
      <c r="T85" s="411"/>
      <c r="U85" s="411"/>
      <c r="V85" s="412"/>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57"/>
      <c r="ES85" s="257"/>
      <c r="ET85" s="257"/>
      <c r="EU85" s="257"/>
      <c r="EV85" s="257"/>
      <c r="EW85" s="257"/>
      <c r="EX85" s="257"/>
      <c r="EY85" s="257"/>
      <c r="EZ85" s="257"/>
      <c r="FA85" s="257"/>
      <c r="FB85" s="257"/>
      <c r="FC85" s="257"/>
      <c r="FD85" s="257"/>
      <c r="FE85" s="257"/>
      <c r="FF85" s="257"/>
      <c r="FG85" s="257"/>
      <c r="FH85" s="257"/>
      <c r="FI85" s="257"/>
      <c r="FJ85" s="257"/>
      <c r="FK85" s="257"/>
      <c r="FL85" s="257"/>
      <c r="FM85" s="257"/>
      <c r="FN85" s="257"/>
      <c r="FO85" s="257"/>
      <c r="FP85" s="257"/>
      <c r="FQ85" s="257"/>
      <c r="FR85" s="257"/>
      <c r="FS85" s="257"/>
      <c r="FT85" s="257"/>
      <c r="FU85" s="257"/>
      <c r="FV85" s="257"/>
      <c r="FW85" s="257"/>
      <c r="FX85" s="257"/>
      <c r="FY85" s="257"/>
      <c r="FZ85" s="257"/>
      <c r="GA85" s="257"/>
      <c r="GB85" s="257"/>
      <c r="GC85" s="257"/>
      <c r="GD85" s="257"/>
      <c r="GE85" s="257"/>
      <c r="GF85" s="257"/>
      <c r="GG85" s="257"/>
      <c r="GH85" s="257"/>
      <c r="GI85" s="257"/>
      <c r="GJ85" s="257"/>
      <c r="GK85" s="257"/>
      <c r="GL85" s="257"/>
      <c r="GM85" s="257"/>
      <c r="GN85" s="257"/>
      <c r="GO85" s="257"/>
      <c r="GP85" s="257"/>
      <c r="GQ85" s="257"/>
      <c r="GR85" s="257"/>
      <c r="GS85" s="257"/>
      <c r="GT85" s="257"/>
      <c r="GU85" s="257"/>
      <c r="GV85" s="257"/>
      <c r="GW85" s="257"/>
      <c r="GX85" s="257"/>
      <c r="GY85" s="257"/>
      <c r="GZ85" s="257"/>
      <c r="HA85" s="257"/>
      <c r="HB85" s="257"/>
      <c r="HC85" s="257"/>
      <c r="HD85" s="257"/>
      <c r="HE85" s="257"/>
      <c r="HF85" s="257"/>
      <c r="HG85" s="257"/>
      <c r="HH85" s="257"/>
      <c r="HI85" s="257"/>
      <c r="HJ85" s="257"/>
      <c r="HK85" s="257"/>
      <c r="HL85" s="257"/>
      <c r="HM85" s="257"/>
      <c r="HN85" s="257"/>
      <c r="HO85" s="257"/>
      <c r="HP85" s="257"/>
      <c r="HQ85" s="257"/>
      <c r="HR85" s="257"/>
      <c r="HS85" s="257"/>
      <c r="HT85" s="257"/>
      <c r="HU85" s="257"/>
      <c r="HV85" s="257"/>
      <c r="HW85" s="257"/>
      <c r="HX85" s="257"/>
      <c r="HY85" s="257"/>
      <c r="HZ85" s="257"/>
      <c r="IA85" s="257"/>
      <c r="IB85" s="257"/>
      <c r="IC85" s="257"/>
      <c r="ID85" s="257"/>
      <c r="IE85" s="257"/>
      <c r="IF85" s="257"/>
      <c r="IG85" s="257"/>
      <c r="IH85" s="257"/>
      <c r="II85" s="257"/>
      <c r="IJ85" s="257"/>
      <c r="IK85" s="257"/>
      <c r="IL85" s="257"/>
      <c r="IM85" s="257"/>
      <c r="IN85" s="257"/>
      <c r="IO85" s="257"/>
      <c r="IP85" s="257"/>
      <c r="IQ85" s="257"/>
      <c r="IR85" s="257"/>
      <c r="IS85" s="257"/>
      <c r="IT85" s="257"/>
      <c r="IU85" s="257"/>
      <c r="IV85" s="257"/>
      <c r="IW85" s="257"/>
      <c r="IX85" s="257"/>
      <c r="IY85" s="257"/>
      <c r="IZ85" s="257"/>
      <c r="JA85" s="257"/>
      <c r="JB85" s="257"/>
      <c r="JC85" s="257"/>
      <c r="JD85" s="257"/>
      <c r="JE85" s="257"/>
      <c r="JF85" s="257"/>
      <c r="JG85" s="257"/>
      <c r="JH85" s="257"/>
      <c r="JI85" s="257"/>
      <c r="JJ85" s="257"/>
      <c r="JK85" s="257"/>
      <c r="JL85" s="257"/>
      <c r="JM85" s="257"/>
      <c r="JN85" s="257"/>
      <c r="JO85" s="257"/>
      <c r="JP85" s="257"/>
      <c r="JQ85" s="257"/>
      <c r="JR85" s="257"/>
    </row>
    <row r="86" spans="1:278" s="258" customFormat="1">
      <c r="A86" s="426"/>
      <c r="B86" s="411"/>
      <c r="C86" s="272">
        <f>'5- Identificación de Riesgos'!D86</f>
        <v>0</v>
      </c>
      <c r="D86" s="254"/>
      <c r="E86" s="227"/>
      <c r="F86" s="265"/>
      <c r="G86" s="265"/>
      <c r="H86" s="265"/>
      <c r="I86" s="265"/>
      <c r="J86" s="267"/>
      <c r="K86" s="479"/>
      <c r="L86" s="265"/>
      <c r="M86" s="144"/>
      <c r="N86" s="265"/>
      <c r="O86" s="265"/>
      <c r="P86" s="265"/>
      <c r="Q86" s="265"/>
      <c r="R86" s="267"/>
      <c r="S86" s="479"/>
      <c r="T86" s="411"/>
      <c r="U86" s="411"/>
      <c r="V86" s="412"/>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7"/>
      <c r="FS86" s="257"/>
      <c r="FT86" s="257"/>
      <c r="FU86" s="257"/>
      <c r="FV86" s="257"/>
      <c r="FW86" s="257"/>
      <c r="FX86" s="257"/>
      <c r="FY86" s="257"/>
      <c r="FZ86" s="257"/>
      <c r="GA86" s="257"/>
      <c r="GB86" s="257"/>
      <c r="GC86" s="257"/>
      <c r="GD86" s="257"/>
      <c r="GE86" s="257"/>
      <c r="GF86" s="257"/>
      <c r="GG86" s="257"/>
      <c r="GH86" s="257"/>
      <c r="GI86" s="257"/>
      <c r="GJ86" s="257"/>
      <c r="GK86" s="257"/>
      <c r="GL86" s="257"/>
      <c r="GM86" s="257"/>
      <c r="GN86" s="257"/>
      <c r="GO86" s="257"/>
      <c r="GP86" s="257"/>
      <c r="GQ86" s="257"/>
      <c r="GR86" s="257"/>
      <c r="GS86" s="257"/>
      <c r="GT86" s="257"/>
      <c r="GU86" s="257"/>
      <c r="GV86" s="257"/>
      <c r="GW86" s="257"/>
      <c r="GX86" s="257"/>
      <c r="GY86" s="257"/>
      <c r="GZ86" s="257"/>
      <c r="HA86" s="257"/>
      <c r="HB86" s="257"/>
      <c r="HC86" s="257"/>
      <c r="HD86" s="257"/>
      <c r="HE86" s="257"/>
      <c r="HF86" s="257"/>
      <c r="HG86" s="257"/>
      <c r="HH86" s="257"/>
      <c r="HI86" s="257"/>
      <c r="HJ86" s="257"/>
      <c r="HK86" s="257"/>
      <c r="HL86" s="257"/>
      <c r="HM86" s="257"/>
      <c r="HN86" s="257"/>
      <c r="HO86" s="257"/>
      <c r="HP86" s="257"/>
      <c r="HQ86" s="257"/>
      <c r="HR86" s="257"/>
      <c r="HS86" s="257"/>
      <c r="HT86" s="257"/>
      <c r="HU86" s="257"/>
      <c r="HV86" s="257"/>
      <c r="HW86" s="257"/>
      <c r="HX86" s="257"/>
      <c r="HY86" s="257"/>
      <c r="HZ86" s="257"/>
      <c r="IA86" s="257"/>
      <c r="IB86" s="257"/>
      <c r="IC86" s="257"/>
      <c r="ID86" s="257"/>
      <c r="IE86" s="257"/>
      <c r="IF86" s="257"/>
      <c r="IG86" s="257"/>
      <c r="IH86" s="257"/>
      <c r="II86" s="257"/>
      <c r="IJ86" s="257"/>
      <c r="IK86" s="257"/>
      <c r="IL86" s="257"/>
      <c r="IM86" s="257"/>
      <c r="IN86" s="257"/>
      <c r="IO86" s="257"/>
      <c r="IP86" s="257"/>
      <c r="IQ86" s="257"/>
      <c r="IR86" s="257"/>
      <c r="IS86" s="257"/>
      <c r="IT86" s="257"/>
      <c r="IU86" s="257"/>
      <c r="IV86" s="257"/>
      <c r="IW86" s="257"/>
      <c r="IX86" s="257"/>
      <c r="IY86" s="257"/>
      <c r="IZ86" s="257"/>
      <c r="JA86" s="257"/>
      <c r="JB86" s="257"/>
      <c r="JC86" s="257"/>
      <c r="JD86" s="257"/>
      <c r="JE86" s="257"/>
      <c r="JF86" s="257"/>
      <c r="JG86" s="257"/>
      <c r="JH86" s="257"/>
      <c r="JI86" s="257"/>
      <c r="JJ86" s="257"/>
      <c r="JK86" s="257"/>
      <c r="JL86" s="257"/>
      <c r="JM86" s="257"/>
      <c r="JN86" s="257"/>
      <c r="JO86" s="257"/>
      <c r="JP86" s="257"/>
      <c r="JQ86" s="257"/>
      <c r="JR86" s="257"/>
    </row>
    <row r="87" spans="1:278" s="258" customFormat="1">
      <c r="A87" s="426"/>
      <c r="B87" s="411"/>
      <c r="C87" s="272">
        <f>'5- Identificación de Riesgos'!D87</f>
        <v>0</v>
      </c>
      <c r="D87" s="254"/>
      <c r="E87" s="227"/>
      <c r="F87" s="265"/>
      <c r="G87" s="265"/>
      <c r="H87" s="265"/>
      <c r="I87" s="265"/>
      <c r="J87" s="267"/>
      <c r="K87" s="479"/>
      <c r="L87" s="265"/>
      <c r="M87" s="144"/>
      <c r="N87" s="265"/>
      <c r="O87" s="265"/>
      <c r="P87" s="265"/>
      <c r="Q87" s="265"/>
      <c r="R87" s="267"/>
      <c r="S87" s="479"/>
      <c r="T87" s="411"/>
      <c r="U87" s="411"/>
      <c r="V87" s="412"/>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7"/>
      <c r="EU87" s="257"/>
      <c r="EV87" s="257"/>
      <c r="EW87" s="257"/>
      <c r="EX87" s="257"/>
      <c r="EY87" s="257"/>
      <c r="EZ87" s="257"/>
      <c r="FA87" s="257"/>
      <c r="FB87" s="257"/>
      <c r="FC87" s="257"/>
      <c r="FD87" s="257"/>
      <c r="FE87" s="257"/>
      <c r="FF87" s="257"/>
      <c r="FG87" s="257"/>
      <c r="FH87" s="257"/>
      <c r="FI87" s="257"/>
      <c r="FJ87" s="257"/>
      <c r="FK87" s="257"/>
      <c r="FL87" s="257"/>
      <c r="FM87" s="257"/>
      <c r="FN87" s="257"/>
      <c r="FO87" s="257"/>
      <c r="FP87" s="257"/>
      <c r="FQ87" s="257"/>
      <c r="FR87" s="257"/>
      <c r="FS87" s="257"/>
      <c r="FT87" s="257"/>
      <c r="FU87" s="257"/>
      <c r="FV87" s="257"/>
      <c r="FW87" s="257"/>
      <c r="FX87" s="257"/>
      <c r="FY87" s="257"/>
      <c r="FZ87" s="257"/>
      <c r="GA87" s="257"/>
      <c r="GB87" s="257"/>
      <c r="GC87" s="257"/>
      <c r="GD87" s="257"/>
      <c r="GE87" s="257"/>
      <c r="GF87" s="257"/>
      <c r="GG87" s="257"/>
      <c r="GH87" s="257"/>
      <c r="GI87" s="257"/>
      <c r="GJ87" s="257"/>
      <c r="GK87" s="257"/>
      <c r="GL87" s="257"/>
      <c r="GM87" s="257"/>
      <c r="GN87" s="257"/>
      <c r="GO87" s="257"/>
      <c r="GP87" s="257"/>
      <c r="GQ87" s="257"/>
      <c r="GR87" s="257"/>
      <c r="GS87" s="257"/>
      <c r="GT87" s="257"/>
      <c r="GU87" s="257"/>
      <c r="GV87" s="257"/>
      <c r="GW87" s="257"/>
      <c r="GX87" s="257"/>
      <c r="GY87" s="257"/>
      <c r="GZ87" s="257"/>
      <c r="HA87" s="257"/>
      <c r="HB87" s="257"/>
      <c r="HC87" s="257"/>
      <c r="HD87" s="257"/>
      <c r="HE87" s="257"/>
      <c r="HF87" s="257"/>
      <c r="HG87" s="257"/>
      <c r="HH87" s="257"/>
      <c r="HI87" s="257"/>
      <c r="HJ87" s="257"/>
      <c r="HK87" s="257"/>
      <c r="HL87" s="257"/>
      <c r="HM87" s="257"/>
      <c r="HN87" s="257"/>
      <c r="HO87" s="257"/>
      <c r="HP87" s="257"/>
      <c r="HQ87" s="257"/>
      <c r="HR87" s="257"/>
      <c r="HS87" s="257"/>
      <c r="HT87" s="257"/>
      <c r="HU87" s="257"/>
      <c r="HV87" s="257"/>
      <c r="HW87" s="257"/>
      <c r="HX87" s="257"/>
      <c r="HY87" s="257"/>
      <c r="HZ87" s="257"/>
      <c r="IA87" s="257"/>
      <c r="IB87" s="257"/>
      <c r="IC87" s="257"/>
      <c r="ID87" s="257"/>
      <c r="IE87" s="257"/>
      <c r="IF87" s="257"/>
      <c r="IG87" s="257"/>
      <c r="IH87" s="257"/>
      <c r="II87" s="257"/>
      <c r="IJ87" s="257"/>
      <c r="IK87" s="257"/>
      <c r="IL87" s="257"/>
      <c r="IM87" s="257"/>
      <c r="IN87" s="257"/>
      <c r="IO87" s="257"/>
      <c r="IP87" s="257"/>
      <c r="IQ87" s="257"/>
      <c r="IR87" s="257"/>
      <c r="IS87" s="257"/>
      <c r="IT87" s="257"/>
      <c r="IU87" s="257"/>
      <c r="IV87" s="257"/>
      <c r="IW87" s="257"/>
      <c r="IX87" s="257"/>
      <c r="IY87" s="257"/>
      <c r="IZ87" s="257"/>
      <c r="JA87" s="257"/>
      <c r="JB87" s="257"/>
      <c r="JC87" s="257"/>
      <c r="JD87" s="257"/>
      <c r="JE87" s="257"/>
      <c r="JF87" s="257"/>
      <c r="JG87" s="257"/>
      <c r="JH87" s="257"/>
      <c r="JI87" s="257"/>
      <c r="JJ87" s="257"/>
      <c r="JK87" s="257"/>
      <c r="JL87" s="257"/>
      <c r="JM87" s="257"/>
      <c r="JN87" s="257"/>
      <c r="JO87" s="257"/>
      <c r="JP87" s="257"/>
      <c r="JQ87" s="257"/>
      <c r="JR87" s="257"/>
    </row>
    <row r="88" spans="1:278" s="258" customFormat="1">
      <c r="A88" s="426"/>
      <c r="B88" s="411"/>
      <c r="C88" s="272">
        <f>'5- Identificación de Riesgos'!D88</f>
        <v>0</v>
      </c>
      <c r="D88" s="254"/>
      <c r="E88" s="227"/>
      <c r="F88" s="265"/>
      <c r="G88" s="265"/>
      <c r="H88" s="265"/>
      <c r="I88" s="265"/>
      <c r="J88" s="267"/>
      <c r="K88" s="479"/>
      <c r="L88" s="265"/>
      <c r="M88" s="144"/>
      <c r="N88" s="265"/>
      <c r="O88" s="265"/>
      <c r="P88" s="265"/>
      <c r="Q88" s="265"/>
      <c r="R88" s="267"/>
      <c r="S88" s="479"/>
      <c r="T88" s="411"/>
      <c r="U88" s="411"/>
      <c r="V88" s="412"/>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57"/>
      <c r="GI88" s="257"/>
      <c r="GJ88" s="257"/>
      <c r="GK88" s="257"/>
      <c r="GL88" s="257"/>
      <c r="GM88" s="257"/>
      <c r="GN88" s="257"/>
      <c r="GO88" s="257"/>
      <c r="GP88" s="257"/>
      <c r="GQ88" s="257"/>
      <c r="GR88" s="257"/>
      <c r="GS88" s="257"/>
      <c r="GT88" s="257"/>
      <c r="GU88" s="257"/>
      <c r="GV88" s="257"/>
      <c r="GW88" s="257"/>
      <c r="GX88" s="257"/>
      <c r="GY88" s="257"/>
      <c r="GZ88" s="257"/>
      <c r="HA88" s="257"/>
      <c r="HB88" s="257"/>
      <c r="HC88" s="257"/>
      <c r="HD88" s="257"/>
      <c r="HE88" s="257"/>
      <c r="HF88" s="257"/>
      <c r="HG88" s="257"/>
      <c r="HH88" s="257"/>
      <c r="HI88" s="257"/>
      <c r="HJ88" s="257"/>
      <c r="HK88" s="257"/>
      <c r="HL88" s="257"/>
      <c r="HM88" s="257"/>
      <c r="HN88" s="257"/>
      <c r="HO88" s="257"/>
      <c r="HP88" s="257"/>
      <c r="HQ88" s="257"/>
      <c r="HR88" s="257"/>
      <c r="HS88" s="257"/>
      <c r="HT88" s="257"/>
      <c r="HU88" s="257"/>
      <c r="HV88" s="257"/>
      <c r="HW88" s="257"/>
      <c r="HX88" s="257"/>
      <c r="HY88" s="257"/>
      <c r="HZ88" s="257"/>
      <c r="IA88" s="257"/>
      <c r="IB88" s="257"/>
      <c r="IC88" s="257"/>
      <c r="ID88" s="257"/>
      <c r="IE88" s="257"/>
      <c r="IF88" s="257"/>
      <c r="IG88" s="257"/>
      <c r="IH88" s="257"/>
      <c r="II88" s="257"/>
      <c r="IJ88" s="257"/>
      <c r="IK88" s="257"/>
      <c r="IL88" s="257"/>
      <c r="IM88" s="257"/>
      <c r="IN88" s="257"/>
      <c r="IO88" s="257"/>
      <c r="IP88" s="257"/>
      <c r="IQ88" s="257"/>
      <c r="IR88" s="257"/>
      <c r="IS88" s="257"/>
      <c r="IT88" s="257"/>
      <c r="IU88" s="257"/>
      <c r="IV88" s="257"/>
      <c r="IW88" s="257"/>
      <c r="IX88" s="257"/>
      <c r="IY88" s="257"/>
      <c r="IZ88" s="257"/>
      <c r="JA88" s="257"/>
      <c r="JB88" s="257"/>
      <c r="JC88" s="257"/>
      <c r="JD88" s="257"/>
      <c r="JE88" s="257"/>
      <c r="JF88" s="257"/>
      <c r="JG88" s="257"/>
      <c r="JH88" s="257"/>
      <c r="JI88" s="257"/>
      <c r="JJ88" s="257"/>
      <c r="JK88" s="257"/>
      <c r="JL88" s="257"/>
      <c r="JM88" s="257"/>
      <c r="JN88" s="257"/>
      <c r="JO88" s="257"/>
      <c r="JP88" s="257"/>
      <c r="JQ88" s="257"/>
      <c r="JR88" s="257"/>
    </row>
    <row r="89" spans="1:278" s="258" customFormat="1" ht="15.75" thickBot="1">
      <c r="A89" s="426"/>
      <c r="B89" s="411"/>
      <c r="C89" s="272">
        <f>'5- Identificación de Riesgos'!D89</f>
        <v>0</v>
      </c>
      <c r="D89" s="254"/>
      <c r="E89" s="227"/>
      <c r="F89" s="249"/>
      <c r="G89" s="249"/>
      <c r="H89" s="249"/>
      <c r="I89" s="249"/>
      <c r="J89" s="234">
        <f t="shared" si="2"/>
        <v>0</v>
      </c>
      <c r="K89" s="479"/>
      <c r="L89" s="249">
        <f>'5- Identificación de Riesgos'!I99</f>
        <v>0</v>
      </c>
      <c r="M89" s="144"/>
      <c r="N89" s="249"/>
      <c r="O89" s="249"/>
      <c r="P89" s="249"/>
      <c r="Q89" s="249"/>
      <c r="R89" s="234"/>
      <c r="S89" s="479"/>
      <c r="T89" s="411"/>
      <c r="U89" s="411"/>
      <c r="V89" s="412"/>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c r="HI89" s="257"/>
      <c r="HJ89" s="257"/>
      <c r="HK89" s="257"/>
      <c r="HL89" s="257"/>
      <c r="HM89" s="257"/>
      <c r="HN89" s="257"/>
      <c r="HO89" s="257"/>
      <c r="HP89" s="257"/>
      <c r="HQ89" s="257"/>
      <c r="HR89" s="257"/>
      <c r="HS89" s="257"/>
      <c r="HT89" s="257"/>
      <c r="HU89" s="257"/>
      <c r="HV89" s="257"/>
      <c r="HW89" s="257"/>
      <c r="HX89" s="257"/>
      <c r="HY89" s="257"/>
      <c r="HZ89" s="257"/>
      <c r="IA89" s="257"/>
      <c r="IB89" s="257"/>
      <c r="IC89" s="257"/>
      <c r="ID89" s="257"/>
      <c r="IE89" s="257"/>
      <c r="IF89" s="257"/>
      <c r="IG89" s="257"/>
      <c r="IH89" s="257"/>
      <c r="II89" s="257"/>
      <c r="IJ89" s="257"/>
      <c r="IK89" s="257"/>
      <c r="IL89" s="257"/>
      <c r="IM89" s="257"/>
      <c r="IN89" s="257"/>
      <c r="IO89" s="257"/>
      <c r="IP89" s="257"/>
      <c r="IQ89" s="257"/>
      <c r="IR89" s="257"/>
      <c r="IS89" s="257"/>
      <c r="IT89" s="257"/>
      <c r="IU89" s="257"/>
      <c r="IV89" s="257"/>
      <c r="IW89" s="257"/>
      <c r="IX89" s="257"/>
      <c r="IY89" s="257"/>
      <c r="IZ89" s="257"/>
      <c r="JA89" s="257"/>
      <c r="JB89" s="257"/>
      <c r="JC89" s="257"/>
      <c r="JD89" s="257"/>
      <c r="JE89" s="257"/>
      <c r="JF89" s="257"/>
      <c r="JG89" s="257"/>
      <c r="JH89" s="257"/>
      <c r="JI89" s="257"/>
      <c r="JJ89" s="257"/>
      <c r="JK89" s="257"/>
      <c r="JL89" s="257"/>
      <c r="JM89" s="257"/>
      <c r="JN89" s="257"/>
      <c r="JO89" s="257"/>
      <c r="JP89" s="257"/>
      <c r="JQ89" s="257"/>
      <c r="JR89" s="257"/>
    </row>
    <row r="90" spans="1:278" s="258" customFormat="1" ht="60" customHeight="1">
      <c r="A90" s="426">
        <f>'5- Identificación de Riesgos'!A90</f>
        <v>9</v>
      </c>
      <c r="B90" s="411"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272" t="str">
        <f>'5- Identificación de Riesgos'!D90</f>
        <v>Falta de ética de los servidores públicos (Debilidades en principios y valores)</v>
      </c>
      <c r="D90" s="254"/>
      <c r="E90" s="227" t="s">
        <v>372</v>
      </c>
      <c r="F90" s="249"/>
      <c r="G90" s="249"/>
      <c r="H90" s="249"/>
      <c r="I90" s="249"/>
      <c r="J90" s="234">
        <f t="shared" ref="J90:J99" si="6">COUNTIF(F90:I90,"SI")/4</f>
        <v>0</v>
      </c>
      <c r="K90" s="479">
        <f>AVERAGE(J90:J92)</f>
        <v>0</v>
      </c>
      <c r="L90" s="249">
        <f>'5- Identificación de Riesgos'!I100</f>
        <v>0</v>
      </c>
      <c r="M90" s="144"/>
      <c r="N90" s="249"/>
      <c r="O90" s="249"/>
      <c r="P90" s="249"/>
      <c r="Q90" s="249"/>
      <c r="R90" s="234">
        <f t="shared" ref="R90" si="7">SUM(COUNTIF(N90,"SI")*25%,COUNTIF(O90,"SI")*40%,COUNTIF(P90,"SI")*25%,COUNTIF(Q90,"SI")*10%)</f>
        <v>0</v>
      </c>
      <c r="S90" s="479">
        <f>AVERAGE(R90:R99)</f>
        <v>0</v>
      </c>
      <c r="T90" s="423" t="e">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#DIV/0!</v>
      </c>
      <c r="U90" s="423" t="e">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#VALUE!</v>
      </c>
      <c r="V90" s="422" t="e">
        <f>CONCATENATE(VLOOKUP((LEFT(T90,LEN(T90)-4)&amp;LEFT(U90,LEN(U90)-4)),'9- Matriz de Calor '!$D$18:$E$42,2,0)," - ",RIGHT(T90,1)*RIGHT(U90,1))</f>
        <v>#DIV/0!</v>
      </c>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57"/>
      <c r="GI90" s="257"/>
      <c r="GJ90" s="257"/>
      <c r="GK90" s="257"/>
      <c r="GL90" s="257"/>
      <c r="GM90" s="257"/>
      <c r="GN90" s="257"/>
      <c r="GO90" s="257"/>
      <c r="GP90" s="257"/>
      <c r="GQ90" s="257"/>
      <c r="GR90" s="257"/>
      <c r="GS90" s="257"/>
      <c r="GT90" s="257"/>
      <c r="GU90" s="257"/>
      <c r="GV90" s="257"/>
      <c r="GW90" s="257"/>
      <c r="GX90" s="257"/>
      <c r="GY90" s="257"/>
      <c r="GZ90" s="257"/>
      <c r="HA90" s="257"/>
      <c r="HB90" s="257"/>
      <c r="HC90" s="257"/>
      <c r="HD90" s="257"/>
      <c r="HE90" s="257"/>
      <c r="HF90" s="257"/>
      <c r="HG90" s="257"/>
      <c r="HH90" s="257"/>
      <c r="HI90" s="257"/>
      <c r="HJ90" s="257"/>
      <c r="HK90" s="257"/>
      <c r="HL90" s="257"/>
      <c r="HM90" s="257"/>
      <c r="HN90" s="257"/>
      <c r="HO90" s="257"/>
      <c r="HP90" s="257"/>
      <c r="HQ90" s="257"/>
      <c r="HR90" s="257"/>
      <c r="HS90" s="257"/>
      <c r="HT90" s="257"/>
      <c r="HU90" s="257"/>
      <c r="HV90" s="257"/>
      <c r="HW90" s="257"/>
      <c r="HX90" s="257"/>
      <c r="HY90" s="257"/>
      <c r="HZ90" s="257"/>
      <c r="IA90" s="257"/>
      <c r="IB90" s="257"/>
      <c r="IC90" s="257"/>
      <c r="ID90" s="257"/>
      <c r="IE90" s="257"/>
      <c r="IF90" s="257"/>
      <c r="IG90" s="257"/>
      <c r="IH90" s="257"/>
      <c r="II90" s="257"/>
      <c r="IJ90" s="257"/>
      <c r="IK90" s="257"/>
      <c r="IL90" s="257"/>
      <c r="IM90" s="257"/>
      <c r="IN90" s="257"/>
      <c r="IO90" s="257"/>
      <c r="IP90" s="257"/>
      <c r="IQ90" s="257"/>
      <c r="IR90" s="257"/>
      <c r="IS90" s="257"/>
      <c r="IT90" s="257"/>
      <c r="IU90" s="257"/>
      <c r="IV90" s="257"/>
      <c r="IW90" s="257"/>
      <c r="IX90" s="257"/>
      <c r="IY90" s="257"/>
      <c r="IZ90" s="257"/>
      <c r="JA90" s="257"/>
      <c r="JB90" s="257"/>
      <c r="JC90" s="257"/>
      <c r="JD90" s="257"/>
      <c r="JE90" s="257"/>
      <c r="JF90" s="257"/>
      <c r="JG90" s="257"/>
      <c r="JH90" s="257"/>
      <c r="JI90" s="257"/>
      <c r="JJ90" s="257"/>
      <c r="JK90" s="257"/>
      <c r="JL90" s="257"/>
      <c r="JM90" s="257"/>
      <c r="JN90" s="257"/>
      <c r="JO90" s="257"/>
      <c r="JP90" s="257"/>
      <c r="JQ90" s="257"/>
      <c r="JR90" s="257"/>
    </row>
    <row r="91" spans="1:278" s="258" customFormat="1" ht="30" customHeight="1">
      <c r="A91" s="426"/>
      <c r="B91" s="411"/>
      <c r="C91" s="272" t="str">
        <f>'5- Identificación de Riesgos'!D91</f>
        <v>Falta de ética de terceros interesados  (Debilidades principios y valores)</v>
      </c>
      <c r="D91" s="254"/>
      <c r="E91" s="227" t="s">
        <v>373</v>
      </c>
      <c r="F91" s="249"/>
      <c r="G91" s="249"/>
      <c r="H91" s="249"/>
      <c r="I91" s="249"/>
      <c r="J91" s="234">
        <f t="shared" si="6"/>
        <v>0</v>
      </c>
      <c r="K91" s="479"/>
      <c r="L91" s="249">
        <f>'5- Identificación de Riesgos'!I101</f>
        <v>0</v>
      </c>
      <c r="M91" s="144"/>
      <c r="N91" s="249"/>
      <c r="O91" s="249"/>
      <c r="P91" s="249"/>
      <c r="Q91" s="249"/>
      <c r="R91" s="234"/>
      <c r="S91" s="479"/>
      <c r="T91" s="411"/>
      <c r="U91" s="411"/>
      <c r="V91" s="412"/>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57"/>
      <c r="GI91" s="257"/>
      <c r="GJ91" s="257"/>
      <c r="GK91" s="257"/>
      <c r="GL91" s="257"/>
      <c r="GM91" s="257"/>
      <c r="GN91" s="257"/>
      <c r="GO91" s="257"/>
      <c r="GP91" s="257"/>
      <c r="GQ91" s="257"/>
      <c r="GR91" s="257"/>
      <c r="GS91" s="257"/>
      <c r="GT91" s="257"/>
      <c r="GU91" s="257"/>
      <c r="GV91" s="257"/>
      <c r="GW91" s="257"/>
      <c r="GX91" s="257"/>
      <c r="GY91" s="257"/>
      <c r="GZ91" s="257"/>
      <c r="HA91" s="257"/>
      <c r="HB91" s="257"/>
      <c r="HC91" s="257"/>
      <c r="HD91" s="257"/>
      <c r="HE91" s="257"/>
      <c r="HF91" s="257"/>
      <c r="HG91" s="257"/>
      <c r="HH91" s="257"/>
      <c r="HI91" s="257"/>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7"/>
      <c r="IW91" s="257"/>
      <c r="IX91" s="257"/>
      <c r="IY91" s="257"/>
      <c r="IZ91" s="257"/>
      <c r="JA91" s="257"/>
      <c r="JB91" s="257"/>
      <c r="JC91" s="257"/>
      <c r="JD91" s="257"/>
      <c r="JE91" s="257"/>
      <c r="JF91" s="257"/>
      <c r="JG91" s="257"/>
      <c r="JH91" s="257"/>
      <c r="JI91" s="257"/>
      <c r="JJ91" s="257"/>
      <c r="JK91" s="257"/>
      <c r="JL91" s="257"/>
      <c r="JM91" s="257"/>
      <c r="JN91" s="257"/>
      <c r="JO91" s="257"/>
      <c r="JP91" s="257"/>
      <c r="JQ91" s="257"/>
      <c r="JR91" s="257"/>
    </row>
    <row r="92" spans="1:278" s="258" customFormat="1" ht="120">
      <c r="A92" s="426"/>
      <c r="B92" s="411"/>
      <c r="C92" s="272" t="str">
        <f>'5- Identificación de Riesgos'!D92</f>
        <v xml:space="preserve">Debilidades en los controles de los procedimientos de estructuración y evaluación </v>
      </c>
      <c r="D92" s="254"/>
      <c r="E92" s="227" t="s">
        <v>376</v>
      </c>
      <c r="F92" s="249"/>
      <c r="G92" s="249"/>
      <c r="H92" s="249"/>
      <c r="I92" s="249"/>
      <c r="J92" s="234">
        <f t="shared" si="6"/>
        <v>0</v>
      </c>
      <c r="K92" s="479"/>
      <c r="L92" s="249">
        <f>'5- Identificación de Riesgos'!I102</f>
        <v>0</v>
      </c>
      <c r="M92" s="144"/>
      <c r="N92" s="249"/>
      <c r="O92" s="249"/>
      <c r="P92" s="249"/>
      <c r="Q92" s="249"/>
      <c r="R92" s="234"/>
      <c r="S92" s="479"/>
      <c r="T92" s="411"/>
      <c r="U92" s="411"/>
      <c r="V92" s="412"/>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c r="FF92" s="257"/>
      <c r="FG92" s="257"/>
      <c r="FH92" s="257"/>
      <c r="FI92" s="257"/>
      <c r="FJ92" s="257"/>
      <c r="FK92" s="257"/>
      <c r="FL92" s="257"/>
      <c r="FM92" s="257"/>
      <c r="FN92" s="257"/>
      <c r="FO92" s="257"/>
      <c r="FP92" s="257"/>
      <c r="FQ92" s="257"/>
      <c r="FR92" s="257"/>
      <c r="FS92" s="257"/>
      <c r="FT92" s="257"/>
      <c r="FU92" s="257"/>
      <c r="FV92" s="257"/>
      <c r="FW92" s="257"/>
      <c r="FX92" s="257"/>
      <c r="FY92" s="257"/>
      <c r="FZ92" s="257"/>
      <c r="GA92" s="257"/>
      <c r="GB92" s="257"/>
      <c r="GC92" s="257"/>
      <c r="GD92" s="257"/>
      <c r="GE92" s="257"/>
      <c r="GF92" s="257"/>
      <c r="GG92" s="257"/>
      <c r="GH92" s="257"/>
      <c r="GI92" s="257"/>
      <c r="GJ92" s="257"/>
      <c r="GK92" s="257"/>
      <c r="GL92" s="257"/>
      <c r="GM92" s="257"/>
      <c r="GN92" s="257"/>
      <c r="GO92" s="257"/>
      <c r="GP92" s="257"/>
      <c r="GQ92" s="257"/>
      <c r="GR92" s="257"/>
      <c r="GS92" s="257"/>
      <c r="GT92" s="257"/>
      <c r="GU92" s="257"/>
      <c r="GV92" s="257"/>
      <c r="GW92" s="257"/>
      <c r="GX92" s="257"/>
      <c r="GY92" s="257"/>
      <c r="GZ92" s="257"/>
      <c r="HA92" s="257"/>
      <c r="HB92" s="257"/>
      <c r="HC92" s="257"/>
      <c r="HD92" s="257"/>
      <c r="HE92" s="257"/>
      <c r="HF92" s="257"/>
      <c r="HG92" s="257"/>
      <c r="HH92" s="257"/>
      <c r="HI92" s="257"/>
      <c r="HJ92" s="257"/>
      <c r="HK92" s="257"/>
      <c r="HL92" s="257"/>
      <c r="HM92" s="257"/>
      <c r="HN92" s="257"/>
      <c r="HO92" s="257"/>
      <c r="HP92" s="257"/>
      <c r="HQ92" s="257"/>
      <c r="HR92" s="257"/>
      <c r="HS92" s="257"/>
      <c r="HT92" s="257"/>
      <c r="HU92" s="257"/>
      <c r="HV92" s="257"/>
      <c r="HW92" s="257"/>
      <c r="HX92" s="257"/>
      <c r="HY92" s="257"/>
      <c r="HZ92" s="257"/>
      <c r="IA92" s="257"/>
      <c r="IB92" s="257"/>
      <c r="IC92" s="257"/>
      <c r="ID92" s="257"/>
      <c r="IE92" s="257"/>
      <c r="IF92" s="257"/>
      <c r="IG92" s="257"/>
      <c r="IH92" s="257"/>
      <c r="II92" s="257"/>
      <c r="IJ92" s="257"/>
      <c r="IK92" s="257"/>
      <c r="IL92" s="257"/>
      <c r="IM92" s="257"/>
      <c r="IN92" s="257"/>
      <c r="IO92" s="257"/>
      <c r="IP92" s="257"/>
      <c r="IQ92" s="257"/>
      <c r="IR92" s="257"/>
      <c r="IS92" s="257"/>
      <c r="IT92" s="257"/>
      <c r="IU92" s="257"/>
      <c r="IV92" s="257"/>
      <c r="IW92" s="257"/>
      <c r="IX92" s="257"/>
      <c r="IY92" s="257"/>
      <c r="IZ92" s="257"/>
      <c r="JA92" s="257"/>
      <c r="JB92" s="257"/>
      <c r="JC92" s="257"/>
      <c r="JD92" s="257"/>
      <c r="JE92" s="257"/>
      <c r="JF92" s="257"/>
      <c r="JG92" s="257"/>
      <c r="JH92" s="257"/>
      <c r="JI92" s="257"/>
      <c r="JJ92" s="257"/>
      <c r="JK92" s="257"/>
      <c r="JL92" s="257"/>
      <c r="JM92" s="257"/>
      <c r="JN92" s="257"/>
      <c r="JO92" s="257"/>
      <c r="JP92" s="257"/>
      <c r="JQ92" s="257"/>
      <c r="JR92" s="257"/>
    </row>
    <row r="93" spans="1:278" s="258" customFormat="1">
      <c r="A93" s="480"/>
      <c r="B93" s="481"/>
      <c r="C93" s="272">
        <f>'5- Identificación de Riesgos'!D93</f>
        <v>0</v>
      </c>
      <c r="D93" s="277"/>
      <c r="E93" s="278"/>
      <c r="F93" s="279"/>
      <c r="G93" s="279"/>
      <c r="H93" s="279"/>
      <c r="I93" s="279"/>
      <c r="J93" s="280"/>
      <c r="K93" s="482"/>
      <c r="L93" s="279"/>
      <c r="M93" s="281"/>
      <c r="N93" s="279"/>
      <c r="O93" s="279"/>
      <c r="P93" s="279"/>
      <c r="Q93" s="279"/>
      <c r="R93" s="280"/>
      <c r="S93" s="482"/>
      <c r="T93" s="411"/>
      <c r="U93" s="411"/>
      <c r="V93" s="412"/>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c r="FF93" s="257"/>
      <c r="FG93" s="257"/>
      <c r="FH93" s="257"/>
      <c r="FI93" s="257"/>
      <c r="FJ93" s="257"/>
      <c r="FK93" s="257"/>
      <c r="FL93" s="257"/>
      <c r="FM93" s="257"/>
      <c r="FN93" s="257"/>
      <c r="FO93" s="257"/>
      <c r="FP93" s="257"/>
      <c r="FQ93" s="257"/>
      <c r="FR93" s="257"/>
      <c r="FS93" s="257"/>
      <c r="FT93" s="257"/>
      <c r="FU93" s="257"/>
      <c r="FV93" s="257"/>
      <c r="FW93" s="257"/>
      <c r="FX93" s="257"/>
      <c r="FY93" s="257"/>
      <c r="FZ93" s="257"/>
      <c r="GA93" s="257"/>
      <c r="GB93" s="257"/>
      <c r="GC93" s="257"/>
      <c r="GD93" s="257"/>
      <c r="GE93" s="257"/>
      <c r="GF93" s="257"/>
      <c r="GG93" s="257"/>
      <c r="GH93" s="257"/>
      <c r="GI93" s="257"/>
      <c r="GJ93" s="257"/>
      <c r="GK93" s="257"/>
      <c r="GL93" s="257"/>
      <c r="GM93" s="257"/>
      <c r="GN93" s="257"/>
      <c r="GO93" s="257"/>
      <c r="GP93" s="257"/>
      <c r="GQ93" s="257"/>
      <c r="GR93" s="257"/>
      <c r="GS93" s="257"/>
      <c r="GT93" s="257"/>
      <c r="GU93" s="257"/>
      <c r="GV93" s="257"/>
      <c r="GW93" s="257"/>
      <c r="GX93" s="257"/>
      <c r="GY93" s="257"/>
      <c r="GZ93" s="257"/>
      <c r="HA93" s="257"/>
      <c r="HB93" s="257"/>
      <c r="HC93" s="257"/>
      <c r="HD93" s="257"/>
      <c r="HE93" s="257"/>
      <c r="HF93" s="257"/>
      <c r="HG93" s="257"/>
      <c r="HH93" s="257"/>
      <c r="HI93" s="257"/>
      <c r="HJ93" s="257"/>
      <c r="HK93" s="257"/>
      <c r="HL93" s="257"/>
      <c r="HM93" s="257"/>
      <c r="HN93" s="257"/>
      <c r="HO93" s="257"/>
      <c r="HP93" s="257"/>
      <c r="HQ93" s="257"/>
      <c r="HR93" s="257"/>
      <c r="HS93" s="257"/>
      <c r="HT93" s="257"/>
      <c r="HU93" s="257"/>
      <c r="HV93" s="257"/>
      <c r="HW93" s="257"/>
      <c r="HX93" s="257"/>
      <c r="HY93" s="257"/>
      <c r="HZ93" s="257"/>
      <c r="IA93" s="257"/>
      <c r="IB93" s="257"/>
      <c r="IC93" s="257"/>
      <c r="ID93" s="257"/>
      <c r="IE93" s="257"/>
      <c r="IF93" s="257"/>
      <c r="IG93" s="257"/>
      <c r="IH93" s="257"/>
      <c r="II93" s="257"/>
      <c r="IJ93" s="257"/>
      <c r="IK93" s="257"/>
      <c r="IL93" s="257"/>
      <c r="IM93" s="257"/>
      <c r="IN93" s="257"/>
      <c r="IO93" s="257"/>
      <c r="IP93" s="257"/>
      <c r="IQ93" s="257"/>
      <c r="IR93" s="257"/>
      <c r="IS93" s="257"/>
      <c r="IT93" s="257"/>
      <c r="IU93" s="257"/>
      <c r="IV93" s="257"/>
      <c r="IW93" s="257"/>
      <c r="IX93" s="257"/>
      <c r="IY93" s="257"/>
      <c r="IZ93" s="257"/>
      <c r="JA93" s="257"/>
      <c r="JB93" s="257"/>
      <c r="JC93" s="257"/>
      <c r="JD93" s="257"/>
      <c r="JE93" s="257"/>
      <c r="JF93" s="257"/>
      <c r="JG93" s="257"/>
      <c r="JH93" s="257"/>
      <c r="JI93" s="257"/>
      <c r="JJ93" s="257"/>
      <c r="JK93" s="257"/>
      <c r="JL93" s="257"/>
      <c r="JM93" s="257"/>
      <c r="JN93" s="257"/>
      <c r="JO93" s="257"/>
      <c r="JP93" s="257"/>
      <c r="JQ93" s="257"/>
      <c r="JR93" s="257"/>
    </row>
    <row r="94" spans="1:278" s="258" customFormat="1">
      <c r="A94" s="480"/>
      <c r="B94" s="481"/>
      <c r="C94" s="272">
        <f>'5- Identificación de Riesgos'!D94</f>
        <v>0</v>
      </c>
      <c r="D94" s="277"/>
      <c r="E94" s="278"/>
      <c r="F94" s="279"/>
      <c r="G94" s="279"/>
      <c r="H94" s="279"/>
      <c r="I94" s="279"/>
      <c r="J94" s="280"/>
      <c r="K94" s="482"/>
      <c r="L94" s="279"/>
      <c r="M94" s="281"/>
      <c r="N94" s="279"/>
      <c r="O94" s="279"/>
      <c r="P94" s="279"/>
      <c r="Q94" s="279"/>
      <c r="R94" s="280"/>
      <c r="S94" s="482"/>
      <c r="T94" s="411"/>
      <c r="U94" s="411"/>
      <c r="V94" s="412"/>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c r="FF94" s="257"/>
      <c r="FG94" s="257"/>
      <c r="FH94" s="257"/>
      <c r="FI94" s="257"/>
      <c r="FJ94" s="257"/>
      <c r="FK94" s="257"/>
      <c r="FL94" s="257"/>
      <c r="FM94" s="257"/>
      <c r="FN94" s="257"/>
      <c r="FO94" s="257"/>
      <c r="FP94" s="257"/>
      <c r="FQ94" s="257"/>
      <c r="FR94" s="257"/>
      <c r="FS94" s="257"/>
      <c r="FT94" s="257"/>
      <c r="FU94" s="257"/>
      <c r="FV94" s="257"/>
      <c r="FW94" s="257"/>
      <c r="FX94" s="257"/>
      <c r="FY94" s="257"/>
      <c r="FZ94" s="257"/>
      <c r="GA94" s="257"/>
      <c r="GB94" s="257"/>
      <c r="GC94" s="257"/>
      <c r="GD94" s="257"/>
      <c r="GE94" s="257"/>
      <c r="GF94" s="257"/>
      <c r="GG94" s="257"/>
      <c r="GH94" s="257"/>
      <c r="GI94" s="257"/>
      <c r="GJ94" s="257"/>
      <c r="GK94" s="257"/>
      <c r="GL94" s="257"/>
      <c r="GM94" s="257"/>
      <c r="GN94" s="257"/>
      <c r="GO94" s="257"/>
      <c r="GP94" s="257"/>
      <c r="GQ94" s="257"/>
      <c r="GR94" s="257"/>
      <c r="GS94" s="257"/>
      <c r="GT94" s="257"/>
      <c r="GU94" s="257"/>
      <c r="GV94" s="257"/>
      <c r="GW94" s="257"/>
      <c r="GX94" s="257"/>
      <c r="GY94" s="257"/>
      <c r="GZ94" s="257"/>
      <c r="HA94" s="257"/>
      <c r="HB94" s="257"/>
      <c r="HC94" s="257"/>
      <c r="HD94" s="257"/>
      <c r="HE94" s="257"/>
      <c r="HF94" s="257"/>
      <c r="HG94" s="257"/>
      <c r="HH94" s="257"/>
      <c r="HI94" s="257"/>
      <c r="HJ94" s="257"/>
      <c r="HK94" s="257"/>
      <c r="HL94" s="257"/>
      <c r="HM94" s="257"/>
      <c r="HN94" s="257"/>
      <c r="HO94" s="257"/>
      <c r="HP94" s="257"/>
      <c r="HQ94" s="257"/>
      <c r="HR94" s="257"/>
      <c r="HS94" s="257"/>
      <c r="HT94" s="257"/>
      <c r="HU94" s="257"/>
      <c r="HV94" s="257"/>
      <c r="HW94" s="257"/>
      <c r="HX94" s="257"/>
      <c r="HY94" s="257"/>
      <c r="HZ94" s="257"/>
      <c r="IA94" s="257"/>
      <c r="IB94" s="257"/>
      <c r="IC94" s="257"/>
      <c r="ID94" s="257"/>
      <c r="IE94" s="257"/>
      <c r="IF94" s="257"/>
      <c r="IG94" s="257"/>
      <c r="IH94" s="257"/>
      <c r="II94" s="257"/>
      <c r="IJ94" s="257"/>
      <c r="IK94" s="257"/>
      <c r="IL94" s="257"/>
      <c r="IM94" s="257"/>
      <c r="IN94" s="257"/>
      <c r="IO94" s="257"/>
      <c r="IP94" s="257"/>
      <c r="IQ94" s="257"/>
      <c r="IR94" s="257"/>
      <c r="IS94" s="257"/>
      <c r="IT94" s="257"/>
      <c r="IU94" s="257"/>
      <c r="IV94" s="257"/>
      <c r="IW94" s="257"/>
      <c r="IX94" s="257"/>
      <c r="IY94" s="257"/>
      <c r="IZ94" s="257"/>
      <c r="JA94" s="257"/>
      <c r="JB94" s="257"/>
      <c r="JC94" s="257"/>
      <c r="JD94" s="257"/>
      <c r="JE94" s="257"/>
      <c r="JF94" s="257"/>
      <c r="JG94" s="257"/>
      <c r="JH94" s="257"/>
      <c r="JI94" s="257"/>
      <c r="JJ94" s="257"/>
      <c r="JK94" s="257"/>
      <c r="JL94" s="257"/>
      <c r="JM94" s="257"/>
      <c r="JN94" s="257"/>
      <c r="JO94" s="257"/>
      <c r="JP94" s="257"/>
      <c r="JQ94" s="257"/>
      <c r="JR94" s="257"/>
    </row>
    <row r="95" spans="1:278" s="258" customFormat="1">
      <c r="A95" s="480"/>
      <c r="B95" s="481"/>
      <c r="C95" s="272">
        <f>'5- Identificación de Riesgos'!D95</f>
        <v>0</v>
      </c>
      <c r="D95" s="277"/>
      <c r="E95" s="278"/>
      <c r="F95" s="279"/>
      <c r="G95" s="279"/>
      <c r="H95" s="279"/>
      <c r="I95" s="279"/>
      <c r="J95" s="280"/>
      <c r="K95" s="482"/>
      <c r="L95" s="279"/>
      <c r="M95" s="281"/>
      <c r="N95" s="279"/>
      <c r="O95" s="279"/>
      <c r="P95" s="279"/>
      <c r="Q95" s="279"/>
      <c r="R95" s="280"/>
      <c r="S95" s="482"/>
      <c r="T95" s="411"/>
      <c r="U95" s="411"/>
      <c r="V95" s="412"/>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7"/>
      <c r="IW95" s="257"/>
      <c r="IX95" s="257"/>
      <c r="IY95" s="257"/>
      <c r="IZ95" s="257"/>
      <c r="JA95" s="257"/>
      <c r="JB95" s="257"/>
      <c r="JC95" s="257"/>
      <c r="JD95" s="257"/>
      <c r="JE95" s="257"/>
      <c r="JF95" s="257"/>
      <c r="JG95" s="257"/>
      <c r="JH95" s="257"/>
      <c r="JI95" s="257"/>
      <c r="JJ95" s="257"/>
      <c r="JK95" s="257"/>
      <c r="JL95" s="257"/>
      <c r="JM95" s="257"/>
      <c r="JN95" s="257"/>
      <c r="JO95" s="257"/>
      <c r="JP95" s="257"/>
      <c r="JQ95" s="257"/>
      <c r="JR95" s="257"/>
    </row>
    <row r="96" spans="1:278" s="258" customFormat="1">
      <c r="A96" s="480"/>
      <c r="B96" s="481"/>
      <c r="C96" s="272">
        <f>'5- Identificación de Riesgos'!D96</f>
        <v>0</v>
      </c>
      <c r="D96" s="277"/>
      <c r="E96" s="278"/>
      <c r="F96" s="279"/>
      <c r="G96" s="279"/>
      <c r="H96" s="279"/>
      <c r="I96" s="279"/>
      <c r="J96" s="280"/>
      <c r="K96" s="482"/>
      <c r="L96" s="279"/>
      <c r="M96" s="281"/>
      <c r="N96" s="279"/>
      <c r="O96" s="279"/>
      <c r="P96" s="279"/>
      <c r="Q96" s="279"/>
      <c r="R96" s="280"/>
      <c r="S96" s="482"/>
      <c r="T96" s="411"/>
      <c r="U96" s="411"/>
      <c r="V96" s="412"/>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c r="DP96" s="257"/>
      <c r="DQ96" s="257"/>
      <c r="DR96" s="257"/>
      <c r="DS96" s="257"/>
      <c r="DT96" s="257"/>
      <c r="DU96" s="257"/>
      <c r="DV96" s="257"/>
      <c r="DW96" s="257"/>
      <c r="DX96" s="257"/>
      <c r="DY96" s="257"/>
      <c r="DZ96" s="257"/>
      <c r="EA96" s="257"/>
      <c r="EB96" s="257"/>
      <c r="EC96" s="257"/>
      <c r="ED96" s="257"/>
      <c r="EE96" s="257"/>
      <c r="EF96" s="257"/>
      <c r="EG96" s="257"/>
      <c r="EH96" s="257"/>
      <c r="EI96" s="257"/>
      <c r="EJ96" s="257"/>
      <c r="EK96" s="257"/>
      <c r="EL96" s="257"/>
      <c r="EM96" s="257"/>
      <c r="EN96" s="257"/>
      <c r="EO96" s="257"/>
      <c r="EP96" s="257"/>
      <c r="EQ96" s="257"/>
      <c r="ER96" s="257"/>
      <c r="ES96" s="257"/>
      <c r="ET96" s="257"/>
      <c r="EU96" s="257"/>
      <c r="EV96" s="257"/>
      <c r="EW96" s="257"/>
      <c r="EX96" s="257"/>
      <c r="EY96" s="257"/>
      <c r="EZ96" s="257"/>
      <c r="FA96" s="257"/>
      <c r="FB96" s="257"/>
      <c r="FC96" s="257"/>
      <c r="FD96" s="257"/>
      <c r="FE96" s="257"/>
      <c r="FF96" s="257"/>
      <c r="FG96" s="257"/>
      <c r="FH96" s="257"/>
      <c r="FI96" s="257"/>
      <c r="FJ96" s="257"/>
      <c r="FK96" s="257"/>
      <c r="FL96" s="257"/>
      <c r="FM96" s="257"/>
      <c r="FN96" s="257"/>
      <c r="FO96" s="257"/>
      <c r="FP96" s="257"/>
      <c r="FQ96" s="257"/>
      <c r="FR96" s="257"/>
      <c r="FS96" s="257"/>
      <c r="FT96" s="257"/>
      <c r="FU96" s="257"/>
      <c r="FV96" s="257"/>
      <c r="FW96" s="257"/>
      <c r="FX96" s="257"/>
      <c r="FY96" s="257"/>
      <c r="FZ96" s="257"/>
      <c r="GA96" s="257"/>
      <c r="GB96" s="257"/>
      <c r="GC96" s="257"/>
      <c r="GD96" s="257"/>
      <c r="GE96" s="257"/>
      <c r="GF96" s="257"/>
      <c r="GG96" s="257"/>
      <c r="GH96" s="257"/>
      <c r="GI96" s="257"/>
      <c r="GJ96" s="257"/>
      <c r="GK96" s="257"/>
      <c r="GL96" s="257"/>
      <c r="GM96" s="257"/>
      <c r="GN96" s="257"/>
      <c r="GO96" s="257"/>
      <c r="GP96" s="257"/>
      <c r="GQ96" s="257"/>
      <c r="GR96" s="257"/>
      <c r="GS96" s="257"/>
      <c r="GT96" s="257"/>
      <c r="GU96" s="257"/>
      <c r="GV96" s="257"/>
      <c r="GW96" s="257"/>
      <c r="GX96" s="257"/>
      <c r="GY96" s="257"/>
      <c r="GZ96" s="257"/>
      <c r="HA96" s="257"/>
      <c r="HB96" s="257"/>
      <c r="HC96" s="257"/>
      <c r="HD96" s="257"/>
      <c r="HE96" s="257"/>
      <c r="HF96" s="257"/>
      <c r="HG96" s="257"/>
      <c r="HH96" s="257"/>
      <c r="HI96" s="257"/>
      <c r="HJ96" s="257"/>
      <c r="HK96" s="257"/>
      <c r="HL96" s="257"/>
      <c r="HM96" s="257"/>
      <c r="HN96" s="257"/>
      <c r="HO96" s="257"/>
      <c r="HP96" s="257"/>
      <c r="HQ96" s="257"/>
      <c r="HR96" s="257"/>
      <c r="HS96" s="257"/>
      <c r="HT96" s="257"/>
      <c r="HU96" s="257"/>
      <c r="HV96" s="257"/>
      <c r="HW96" s="257"/>
      <c r="HX96" s="257"/>
      <c r="HY96" s="257"/>
      <c r="HZ96" s="257"/>
      <c r="IA96" s="257"/>
      <c r="IB96" s="257"/>
      <c r="IC96" s="257"/>
      <c r="ID96" s="257"/>
      <c r="IE96" s="257"/>
      <c r="IF96" s="257"/>
      <c r="IG96" s="257"/>
      <c r="IH96" s="257"/>
      <c r="II96" s="257"/>
      <c r="IJ96" s="257"/>
      <c r="IK96" s="257"/>
      <c r="IL96" s="257"/>
      <c r="IM96" s="257"/>
      <c r="IN96" s="257"/>
      <c r="IO96" s="257"/>
      <c r="IP96" s="257"/>
      <c r="IQ96" s="257"/>
      <c r="IR96" s="257"/>
      <c r="IS96" s="257"/>
      <c r="IT96" s="257"/>
      <c r="IU96" s="257"/>
      <c r="IV96" s="257"/>
      <c r="IW96" s="257"/>
      <c r="IX96" s="257"/>
      <c r="IY96" s="257"/>
      <c r="IZ96" s="257"/>
      <c r="JA96" s="257"/>
      <c r="JB96" s="257"/>
      <c r="JC96" s="257"/>
      <c r="JD96" s="257"/>
      <c r="JE96" s="257"/>
      <c r="JF96" s="257"/>
      <c r="JG96" s="257"/>
      <c r="JH96" s="257"/>
      <c r="JI96" s="257"/>
      <c r="JJ96" s="257"/>
      <c r="JK96" s="257"/>
      <c r="JL96" s="257"/>
      <c r="JM96" s="257"/>
      <c r="JN96" s="257"/>
      <c r="JO96" s="257"/>
      <c r="JP96" s="257"/>
      <c r="JQ96" s="257"/>
      <c r="JR96" s="257"/>
    </row>
    <row r="97" spans="1:278" s="258" customFormat="1">
      <c r="A97" s="480"/>
      <c r="B97" s="481"/>
      <c r="C97" s="272">
        <f>'5- Identificación de Riesgos'!D97</f>
        <v>0</v>
      </c>
      <c r="D97" s="277"/>
      <c r="E97" s="278"/>
      <c r="F97" s="279"/>
      <c r="G97" s="279"/>
      <c r="H97" s="279"/>
      <c r="I97" s="279"/>
      <c r="J97" s="280"/>
      <c r="K97" s="482"/>
      <c r="L97" s="279"/>
      <c r="M97" s="281"/>
      <c r="N97" s="279"/>
      <c r="O97" s="279"/>
      <c r="P97" s="279"/>
      <c r="Q97" s="279"/>
      <c r="R97" s="280"/>
      <c r="S97" s="482"/>
      <c r="T97" s="411"/>
      <c r="U97" s="411"/>
      <c r="V97" s="412"/>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7"/>
      <c r="IW97" s="257"/>
      <c r="IX97" s="257"/>
      <c r="IY97" s="257"/>
      <c r="IZ97" s="257"/>
      <c r="JA97" s="257"/>
      <c r="JB97" s="257"/>
      <c r="JC97" s="257"/>
      <c r="JD97" s="257"/>
      <c r="JE97" s="257"/>
      <c r="JF97" s="257"/>
      <c r="JG97" s="257"/>
      <c r="JH97" s="257"/>
      <c r="JI97" s="257"/>
      <c r="JJ97" s="257"/>
      <c r="JK97" s="257"/>
      <c r="JL97" s="257"/>
      <c r="JM97" s="257"/>
      <c r="JN97" s="257"/>
      <c r="JO97" s="257"/>
      <c r="JP97" s="257"/>
      <c r="JQ97" s="257"/>
      <c r="JR97" s="257"/>
    </row>
    <row r="98" spans="1:278" s="258" customFormat="1">
      <c r="A98" s="480"/>
      <c r="B98" s="481"/>
      <c r="C98" s="272">
        <f>'5- Identificación de Riesgos'!D98</f>
        <v>0</v>
      </c>
      <c r="D98" s="277"/>
      <c r="E98" s="278"/>
      <c r="F98" s="279"/>
      <c r="G98" s="279"/>
      <c r="H98" s="279"/>
      <c r="I98" s="279"/>
      <c r="J98" s="280"/>
      <c r="K98" s="482"/>
      <c r="L98" s="279"/>
      <c r="M98" s="281"/>
      <c r="N98" s="279"/>
      <c r="O98" s="279"/>
      <c r="P98" s="279"/>
      <c r="Q98" s="279"/>
      <c r="R98" s="280"/>
      <c r="S98" s="482"/>
      <c r="T98" s="411"/>
      <c r="U98" s="411"/>
      <c r="V98" s="412"/>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57"/>
      <c r="GF98" s="257"/>
      <c r="GG98" s="257"/>
      <c r="GH98" s="257"/>
      <c r="GI98" s="257"/>
      <c r="GJ98" s="257"/>
      <c r="GK98" s="257"/>
      <c r="GL98" s="257"/>
      <c r="GM98" s="257"/>
      <c r="GN98" s="257"/>
      <c r="GO98" s="257"/>
      <c r="GP98" s="257"/>
      <c r="GQ98" s="257"/>
      <c r="GR98" s="257"/>
      <c r="GS98" s="257"/>
      <c r="GT98" s="257"/>
      <c r="GU98" s="257"/>
      <c r="GV98" s="257"/>
      <c r="GW98" s="257"/>
      <c r="GX98" s="257"/>
      <c r="GY98" s="257"/>
      <c r="GZ98" s="257"/>
      <c r="HA98" s="257"/>
      <c r="HB98" s="257"/>
      <c r="HC98" s="257"/>
      <c r="HD98" s="257"/>
      <c r="HE98" s="257"/>
      <c r="HF98" s="257"/>
      <c r="HG98" s="257"/>
      <c r="HH98" s="257"/>
      <c r="HI98" s="257"/>
      <c r="HJ98" s="257"/>
      <c r="HK98" s="257"/>
      <c r="HL98" s="257"/>
      <c r="HM98" s="257"/>
      <c r="HN98" s="257"/>
      <c r="HO98" s="257"/>
      <c r="HP98" s="257"/>
      <c r="HQ98" s="257"/>
      <c r="HR98" s="257"/>
      <c r="HS98" s="257"/>
      <c r="HT98" s="257"/>
      <c r="HU98" s="257"/>
      <c r="HV98" s="257"/>
      <c r="HW98" s="257"/>
      <c r="HX98" s="257"/>
      <c r="HY98" s="257"/>
      <c r="HZ98" s="257"/>
      <c r="IA98" s="257"/>
      <c r="IB98" s="257"/>
      <c r="IC98" s="257"/>
      <c r="ID98" s="257"/>
      <c r="IE98" s="257"/>
      <c r="IF98" s="257"/>
      <c r="IG98" s="257"/>
      <c r="IH98" s="257"/>
      <c r="II98" s="257"/>
      <c r="IJ98" s="257"/>
      <c r="IK98" s="257"/>
      <c r="IL98" s="257"/>
      <c r="IM98" s="257"/>
      <c r="IN98" s="257"/>
      <c r="IO98" s="257"/>
      <c r="IP98" s="257"/>
      <c r="IQ98" s="257"/>
      <c r="IR98" s="257"/>
      <c r="IS98" s="257"/>
      <c r="IT98" s="257"/>
      <c r="IU98" s="257"/>
      <c r="IV98" s="257"/>
      <c r="IW98" s="257"/>
      <c r="IX98" s="257"/>
      <c r="IY98" s="257"/>
      <c r="IZ98" s="257"/>
      <c r="JA98" s="257"/>
      <c r="JB98" s="257"/>
      <c r="JC98" s="257"/>
      <c r="JD98" s="257"/>
      <c r="JE98" s="257"/>
      <c r="JF98" s="257"/>
      <c r="JG98" s="257"/>
      <c r="JH98" s="257"/>
      <c r="JI98" s="257"/>
      <c r="JJ98" s="257"/>
      <c r="JK98" s="257"/>
      <c r="JL98" s="257"/>
      <c r="JM98" s="257"/>
      <c r="JN98" s="257"/>
      <c r="JO98" s="257"/>
      <c r="JP98" s="257"/>
      <c r="JQ98" s="257"/>
      <c r="JR98" s="257"/>
    </row>
    <row r="99" spans="1:278" s="258" customFormat="1" ht="15.75" thickBot="1">
      <c r="A99" s="470"/>
      <c r="B99" s="464"/>
      <c r="C99" s="272">
        <f>'5- Identificación de Riesgos'!D99</f>
        <v>0</v>
      </c>
      <c r="D99" s="251"/>
      <c r="E99" s="143"/>
      <c r="F99" s="252"/>
      <c r="G99" s="252"/>
      <c r="H99" s="252"/>
      <c r="I99" s="252"/>
      <c r="J99" s="235">
        <f t="shared" si="6"/>
        <v>0</v>
      </c>
      <c r="K99" s="483"/>
      <c r="L99" s="252">
        <f>'5- Identificación de Riesgos'!I109</f>
        <v>0</v>
      </c>
      <c r="M99" s="145"/>
      <c r="N99" s="252"/>
      <c r="O99" s="252"/>
      <c r="P99" s="252"/>
      <c r="Q99" s="252"/>
      <c r="R99" s="235"/>
      <c r="S99" s="483"/>
      <c r="T99" s="411"/>
      <c r="U99" s="411"/>
      <c r="V99" s="412"/>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7"/>
      <c r="IW99" s="257"/>
      <c r="IX99" s="257"/>
      <c r="IY99" s="257"/>
      <c r="IZ99" s="257"/>
      <c r="JA99" s="257"/>
      <c r="JB99" s="257"/>
      <c r="JC99" s="257"/>
      <c r="JD99" s="257"/>
      <c r="JE99" s="257"/>
      <c r="JF99" s="257"/>
      <c r="JG99" s="257"/>
      <c r="JH99" s="257"/>
      <c r="JI99" s="257"/>
      <c r="JJ99" s="257"/>
      <c r="JK99" s="257"/>
      <c r="JL99" s="257"/>
      <c r="JM99" s="257"/>
      <c r="JN99" s="257"/>
      <c r="JO99" s="257"/>
      <c r="JP99" s="257"/>
      <c r="JQ99" s="257"/>
      <c r="JR99" s="257"/>
    </row>
  </sheetData>
  <mergeCells count="82">
    <mergeCell ref="T80:T89"/>
    <mergeCell ref="U80:U89"/>
    <mergeCell ref="V80:V89"/>
    <mergeCell ref="A80:A89"/>
    <mergeCell ref="B80:B89"/>
    <mergeCell ref="K80:K89"/>
    <mergeCell ref="S80:S89"/>
    <mergeCell ref="A40:A49"/>
    <mergeCell ref="B40:B49"/>
    <mergeCell ref="K40:K49"/>
    <mergeCell ref="S40:S49"/>
    <mergeCell ref="T50:T59"/>
    <mergeCell ref="A50:A59"/>
    <mergeCell ref="B50:B59"/>
    <mergeCell ref="K50:K59"/>
    <mergeCell ref="S50:S5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1:V3"/>
    <mergeCell ref="A10:A19"/>
    <mergeCell ref="B10:B19"/>
    <mergeCell ref="C5:V5"/>
    <mergeCell ref="C6:V6"/>
    <mergeCell ref="S10:S19"/>
    <mergeCell ref="T10:T19"/>
    <mergeCell ref="U10:U19"/>
    <mergeCell ref="V10:V19"/>
    <mergeCell ref="K10:K19"/>
    <mergeCell ref="B60:B69"/>
    <mergeCell ref="B70:B79"/>
    <mergeCell ref="A60:A69"/>
    <mergeCell ref="A70:A79"/>
    <mergeCell ref="K60:K69"/>
    <mergeCell ref="K70:K79"/>
    <mergeCell ref="A90:A99"/>
    <mergeCell ref="B90:B99"/>
    <mergeCell ref="K90:K99"/>
    <mergeCell ref="S90:S99"/>
    <mergeCell ref="T90:T99"/>
    <mergeCell ref="E1:T3"/>
    <mergeCell ref="U90:U99"/>
    <mergeCell ref="V90:V99"/>
    <mergeCell ref="S60:S69"/>
    <mergeCell ref="T60:T69"/>
    <mergeCell ref="U60:U69"/>
    <mergeCell ref="V60:V69"/>
    <mergeCell ref="S70:S79"/>
    <mergeCell ref="T70:T79"/>
    <mergeCell ref="U70:U79"/>
    <mergeCell ref="V70:V79"/>
    <mergeCell ref="T40:T49"/>
    <mergeCell ref="U40:U49"/>
    <mergeCell ref="V40:V49"/>
    <mergeCell ref="U50:U59"/>
    <mergeCell ref="V50:V59"/>
  </mergeCells>
  <conditionalFormatting sqref="T10 T20 T30 T40 T50 T60 T70 T80 T90">
    <cfRule type="containsText" dxfId="212" priority="472" operator="containsText" text="Muy Baja">
      <formula>NOT(ISERROR(SEARCH("Muy Baja",T10)))</formula>
    </cfRule>
    <cfRule type="containsText" dxfId="211" priority="473" operator="containsText" text="Baja">
      <formula>NOT(ISERROR(SEARCH("Baja",T10)))</formula>
    </cfRule>
    <cfRule type="containsText" dxfId="210" priority="474" operator="containsText" text="Muy Alta">
      <formula>NOT(ISERROR(SEARCH("Muy Alta",T10)))</formula>
    </cfRule>
    <cfRule type="containsText" dxfId="209" priority="476" operator="containsText" text="Alta">
      <formula>NOT(ISERROR(SEARCH("Alta",T10)))</formula>
    </cfRule>
    <cfRule type="containsText" dxfId="208" priority="477" operator="containsText" text="Media">
      <formula>NOT(ISERROR(SEARCH("Media",T10)))</formula>
    </cfRule>
    <cfRule type="containsText" dxfId="207" priority="478" operator="containsText" text="Media">
      <formula>NOT(ISERROR(SEARCH("Media",T10)))</formula>
    </cfRule>
    <cfRule type="containsText" dxfId="206" priority="479" operator="containsText" text="Media">
      <formula>NOT(ISERROR(SEARCH("Media",T10)))</formula>
    </cfRule>
    <cfRule type="containsText" dxfId="205" priority="480" operator="containsText" text="Muy Baja">
      <formula>NOT(ISERROR(SEARCH("Muy Baja",T10)))</formula>
    </cfRule>
    <cfRule type="containsText" dxfId="204" priority="481" operator="containsText" text="Baja">
      <formula>NOT(ISERROR(SEARCH("Baja",T10)))</formula>
    </cfRule>
    <cfRule type="containsText" dxfId="203" priority="482" operator="containsText" text="Muy Baja">
      <formula>NOT(ISERROR(SEARCH("Muy Baja",T10)))</formula>
    </cfRule>
    <cfRule type="containsText" dxfId="202" priority="483" operator="containsText" text="Muy Baja">
      <formula>NOT(ISERROR(SEARCH("Muy Baja",T10)))</formula>
    </cfRule>
    <cfRule type="containsText" dxfId="201" priority="484" operator="containsText" text="Muy Baja">
      <formula>NOT(ISERROR(SEARCH("Muy Baja",T10)))</formula>
    </cfRule>
    <cfRule type="containsText" dxfId="200" priority="485" operator="containsText" text="Muy Baja'Tabla probabilidad'!">
      <formula>NOT(ISERROR(SEARCH("Muy Baja'Tabla probabilidad'!",T10)))</formula>
    </cfRule>
    <cfRule type="containsText" dxfId="199" priority="486" operator="containsText" text="Muy bajo">
      <formula>NOT(ISERROR(SEARCH("Muy bajo",T10)))</formula>
    </cfRule>
    <cfRule type="containsText" dxfId="198" priority="487" operator="containsText" text="Alta">
      <formula>NOT(ISERROR(SEARCH("Alta",T10)))</formula>
    </cfRule>
    <cfRule type="containsText" dxfId="197" priority="488" operator="containsText" text="Media">
      <formula>NOT(ISERROR(SEARCH("Media",T10)))</formula>
    </cfRule>
    <cfRule type="containsText" dxfId="196" priority="489" operator="containsText" text="Baja">
      <formula>NOT(ISERROR(SEARCH("Baja",T10)))</formula>
    </cfRule>
    <cfRule type="containsText" dxfId="195" priority="490" operator="containsText" text="Muy baja">
      <formula>NOT(ISERROR(SEARCH("Muy baja",T10)))</formula>
    </cfRule>
    <cfRule type="cellIs" dxfId="194" priority="493" operator="between">
      <formula>1</formula>
      <formula>2</formula>
    </cfRule>
    <cfRule type="cellIs" dxfId="193" priority="494" operator="between">
      <formula>0</formula>
      <formula>2</formula>
    </cfRule>
  </conditionalFormatting>
  <conditionalFormatting sqref="U10 U20 U30 U40 U50 U60 U70 U80 U90">
    <cfRule type="containsText" dxfId="192" priority="466" operator="containsText" text="Catastrófico">
      <formula>NOT(ISERROR(SEARCH("Catastrófico",U10)))</formula>
    </cfRule>
    <cfRule type="containsText" dxfId="191" priority="467" operator="containsText" text="Mayor">
      <formula>NOT(ISERROR(SEARCH("Mayor",U10)))</formula>
    </cfRule>
    <cfRule type="containsText" dxfId="190" priority="468" operator="containsText" text="Alta">
      <formula>NOT(ISERROR(SEARCH("Alta",U10)))</formula>
    </cfRule>
    <cfRule type="containsText" dxfId="189" priority="469" operator="containsText" text="Moderado">
      <formula>NOT(ISERROR(SEARCH("Moderado",U10)))</formula>
    </cfRule>
    <cfRule type="containsText" dxfId="188" priority="470" operator="containsText" text="Menor">
      <formula>NOT(ISERROR(SEARCH("Menor",U10)))</formula>
    </cfRule>
    <cfRule type="containsText" dxfId="187" priority="471" operator="containsText" text="Leve">
      <formula>NOT(ISERROR(SEARCH("Leve",U10)))</formula>
    </cfRule>
  </conditionalFormatting>
  <conditionalFormatting sqref="V10 V20 V30 V40 V50 V60 V70 V80 V90">
    <cfRule type="containsText" dxfId="186" priority="430" operator="containsText" text="Extremo">
      <formula>NOT(ISERROR(SEARCH("Extremo",V10)))</formula>
    </cfRule>
    <cfRule type="containsText" dxfId="185" priority="431" operator="containsText" text="Alto">
      <formula>NOT(ISERROR(SEARCH("Alto",V10)))</formula>
    </cfRule>
    <cfRule type="containsText" dxfId="184" priority="432" operator="containsText" text="Bajo">
      <formula>NOT(ISERROR(SEARCH("Bajo",V10)))</formula>
    </cfRule>
    <cfRule type="containsText" dxfId="183" priority="433" operator="containsText" text="Moderado">
      <formula>NOT(ISERROR(SEARCH("Moderado",V10)))</formula>
    </cfRule>
  </conditionalFormatting>
  <dataValidations count="2">
    <dataValidation allowBlank="1" showInputMessage="1" showErrorMessage="1" prompt="Enunciar cuál es el control" sqref="M10:M18 E37:E38 E30 E10 E40:E48 E50:E53 E80:E88 E60:E68 E70:E78 E90:E98 E19:E21"/>
    <dataValidation type="list" allowBlank="1" showInputMessage="1" showErrorMessage="1" sqref="N10:Q99 F10:I99">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S99"/>
  <sheetViews>
    <sheetView showGridLines="0" zoomScale="85" zoomScaleNormal="85" zoomScalePageLayoutView="70" workbookViewId="0">
      <pane xSplit="5" ySplit="9" topLeftCell="F10" activePane="bottomRight" state="frozen"/>
      <selection pane="topRight" activeCell="F1" sqref="F1"/>
      <selection pane="bottomLeft" activeCell="A10" sqref="A10"/>
      <selection pane="bottomRight" activeCell="O27" sqref="O27"/>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8" hidden="1" customWidth="1"/>
    <col min="13" max="13" width="16.7109375" customWidth="1"/>
    <col min="14" max="14" width="17.42578125" customWidth="1"/>
    <col min="15" max="15" width="24.85546875" style="16" customWidth="1"/>
    <col min="16" max="16" width="17.42578125" style="16" customWidth="1"/>
    <col min="17" max="17" width="18.7109375" style="16" customWidth="1"/>
    <col min="18" max="253" width="11.42578125" style="16"/>
    <col min="254" max="16384" width="11.42578125" style="21"/>
  </cols>
  <sheetData>
    <row r="1" spans="1:253" s="18" customFormat="1" ht="27.75" customHeight="1">
      <c r="A1" s="541"/>
      <c r="B1" s="541"/>
      <c r="C1" s="541"/>
      <c r="D1" s="541"/>
      <c r="E1" s="541"/>
      <c r="F1" s="538" t="s">
        <v>377</v>
      </c>
      <c r="G1" s="538"/>
      <c r="H1" s="538"/>
      <c r="I1" s="538"/>
      <c r="J1" s="538"/>
      <c r="K1" s="538"/>
      <c r="L1" s="538"/>
      <c r="M1" s="538"/>
      <c r="N1" s="538"/>
      <c r="O1" s="538"/>
      <c r="P1" s="538"/>
      <c r="Q1" s="538"/>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row>
    <row r="2" spans="1:253" s="18" customFormat="1" ht="27" customHeight="1">
      <c r="A2" s="541"/>
      <c r="B2" s="541"/>
      <c r="C2" s="541"/>
      <c r="D2" s="541"/>
      <c r="E2" s="541"/>
      <c r="F2" s="538"/>
      <c r="G2" s="538"/>
      <c r="H2" s="538"/>
      <c r="I2" s="538"/>
      <c r="J2" s="538"/>
      <c r="K2" s="538"/>
      <c r="L2" s="538"/>
      <c r="M2" s="538"/>
      <c r="N2" s="538"/>
      <c r="O2" s="538"/>
      <c r="P2" s="538"/>
      <c r="Q2" s="538"/>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row>
    <row r="3" spans="1:253" s="18" customFormat="1" ht="27" customHeight="1">
      <c r="A3" s="541"/>
      <c r="B3" s="541"/>
      <c r="C3" s="541"/>
      <c r="D3" s="541"/>
      <c r="E3" s="541"/>
      <c r="F3" s="538"/>
      <c r="G3" s="538"/>
      <c r="H3" s="538"/>
      <c r="I3" s="538"/>
      <c r="J3" s="538"/>
      <c r="K3" s="538"/>
      <c r="L3" s="538"/>
      <c r="M3" s="538"/>
      <c r="N3" s="538"/>
      <c r="O3" s="538"/>
      <c r="P3" s="538"/>
      <c r="Q3" s="538"/>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row>
    <row r="4" spans="1:253" s="18" customFormat="1" ht="23.25" customHeight="1">
      <c r="A4" s="510" t="s">
        <v>265</v>
      </c>
      <c r="B4" s="510"/>
      <c r="C4" s="542" t="s">
        <v>350</v>
      </c>
      <c r="D4" s="542"/>
      <c r="E4" s="542"/>
      <c r="F4" s="542"/>
      <c r="G4" s="542"/>
      <c r="H4" s="542"/>
      <c r="I4" s="542"/>
      <c r="J4" s="542"/>
      <c r="K4" s="542"/>
      <c r="L4" s="542"/>
      <c r="M4" s="542"/>
      <c r="N4" s="542"/>
      <c r="O4" s="542"/>
      <c r="P4" s="542"/>
      <c r="Q4" s="54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row>
    <row r="5" spans="1:253" s="18" customFormat="1" ht="56.25" customHeight="1">
      <c r="A5" s="510" t="s">
        <v>267</v>
      </c>
      <c r="B5" s="510"/>
      <c r="C5" s="484" t="s">
        <v>34</v>
      </c>
      <c r="D5" s="484"/>
      <c r="E5" s="484"/>
      <c r="F5" s="484"/>
      <c r="G5" s="484"/>
      <c r="H5" s="484"/>
      <c r="I5" s="484"/>
      <c r="J5" s="484"/>
      <c r="K5" s="484"/>
      <c r="L5" s="484"/>
      <c r="M5" s="484"/>
      <c r="N5" s="484"/>
      <c r="O5" s="484"/>
      <c r="P5" s="484"/>
      <c r="Q5" s="48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row>
    <row r="6" spans="1:253" s="18" customFormat="1" ht="28.5" customHeight="1">
      <c r="A6" s="510" t="s">
        <v>268</v>
      </c>
      <c r="B6" s="510"/>
      <c r="C6" s="485" t="s">
        <v>269</v>
      </c>
      <c r="D6" s="485"/>
      <c r="E6" s="485"/>
      <c r="F6" s="485"/>
      <c r="G6" s="485"/>
      <c r="H6" s="485"/>
      <c r="I6" s="485"/>
      <c r="J6" s="485"/>
      <c r="K6" s="485"/>
      <c r="L6" s="485"/>
      <c r="M6" s="485"/>
      <c r="N6" s="485"/>
      <c r="O6" s="485"/>
      <c r="P6" s="485"/>
      <c r="Q6" s="48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row>
    <row r="7" spans="1:253" s="18" customFormat="1" ht="17.25" thickBot="1">
      <c r="A7" s="493" t="s">
        <v>378</v>
      </c>
      <c r="B7" s="493"/>
      <c r="C7" s="493"/>
      <c r="D7" s="493"/>
      <c r="E7" s="493"/>
      <c r="F7" s="493" t="s">
        <v>285</v>
      </c>
      <c r="G7" s="493"/>
      <c r="H7" s="493"/>
      <c r="I7" s="83"/>
      <c r="J7" s="495" t="s">
        <v>379</v>
      </c>
      <c r="K7" s="495"/>
      <c r="L7" s="495"/>
      <c r="M7" s="495"/>
      <c r="N7" s="49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row>
    <row r="8" spans="1:253" s="18" customFormat="1" ht="45.75" customHeight="1" thickTop="1" thickBot="1">
      <c r="A8" s="497" t="s">
        <v>275</v>
      </c>
      <c r="B8" s="499" t="s">
        <v>353</v>
      </c>
      <c r="C8" s="543" t="s">
        <v>277</v>
      </c>
      <c r="D8" s="545" t="s">
        <v>287</v>
      </c>
      <c r="E8" s="499" t="s">
        <v>271</v>
      </c>
      <c r="F8" s="539" t="s">
        <v>380</v>
      </c>
      <c r="G8" s="539" t="s">
        <v>381</v>
      </c>
      <c r="H8" s="539" t="s">
        <v>382</v>
      </c>
      <c r="I8" s="547"/>
      <c r="J8" s="539" t="s">
        <v>383</v>
      </c>
      <c r="K8" s="539" t="s">
        <v>384</v>
      </c>
      <c r="L8" s="539" t="s">
        <v>385</v>
      </c>
      <c r="M8" s="539" t="s">
        <v>386</v>
      </c>
      <c r="N8" s="539" t="s">
        <v>387</v>
      </c>
      <c r="O8" s="539" t="s">
        <v>388</v>
      </c>
      <c r="P8" s="539" t="s">
        <v>389</v>
      </c>
      <c r="Q8" s="539" t="s">
        <v>390</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row>
    <row r="9" spans="1:253" s="20" customFormat="1" ht="58.5" customHeight="1" thickTop="1" thickBot="1">
      <c r="A9" s="498"/>
      <c r="B9" s="500"/>
      <c r="C9" s="544"/>
      <c r="D9" s="546"/>
      <c r="E9" s="500"/>
      <c r="F9" s="540"/>
      <c r="G9" s="540"/>
      <c r="H9" s="540"/>
      <c r="I9" s="548"/>
      <c r="J9" s="540"/>
      <c r="K9" s="540"/>
      <c r="L9" s="540"/>
      <c r="M9" s="540"/>
      <c r="N9" s="540"/>
      <c r="O9" s="540"/>
      <c r="P9" s="540"/>
      <c r="Q9" s="54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row>
    <row r="10" spans="1:253" ht="13.5" customHeight="1">
      <c r="A10" s="527">
        <f>'5- Identificación de Riesgos'!A10</f>
        <v>1</v>
      </c>
      <c r="B10" s="522" t="str">
        <f>'5- Identificación de Riesgos'!B10</f>
        <v xml:space="preserve">Inadecuada planeación de la contratación  </v>
      </c>
      <c r="C10" s="529" t="str">
        <f>'5- Identificación de Riesgos'!C10</f>
        <v xml:space="preserve">El Plan Anual de Contratación no atienda las  necesidades y la oportunidad requerida por los procesos de la Entidad  </v>
      </c>
      <c r="D10" s="529" t="s">
        <v>298</v>
      </c>
      <c r="E10" s="146" t="str">
        <f>'5- Identificación de Riesgos'!D10</f>
        <v>Plan Anual de Adquisiciones elaborado tardiamente o incompleto</v>
      </c>
      <c r="F10" s="532" t="str">
        <f>'5- Identificación de Riesgos'!H10</f>
        <v>Baja - 2</v>
      </c>
      <c r="G10" s="529" t="str">
        <f>'5- Identificación de Riesgos'!M10</f>
        <v>Menor - 2</v>
      </c>
      <c r="H10" s="529" t="str">
        <f>'5- Identificación de Riesgos'!N10</f>
        <v>Moderado - 4</v>
      </c>
      <c r="I10" s="141"/>
      <c r="J10" s="535" t="str">
        <f>'6- Valoración Controles'!T10</f>
        <v>Muy Baja - 1</v>
      </c>
      <c r="K10" s="535" t="str">
        <f>'6- Valoración Controles'!U10</f>
        <v>Menor - 2</v>
      </c>
      <c r="L10" s="519" t="e">
        <f>AVERAGE(#REF!)</f>
        <v>#REF!</v>
      </c>
      <c r="M10" s="522" t="str">
        <f>'6- Valoración Controles'!V10</f>
        <v>Bajo - 2</v>
      </c>
      <c r="N10" s="522" t="s">
        <v>391</v>
      </c>
      <c r="O10" s="228"/>
      <c r="P10" s="229"/>
      <c r="Q10" s="230"/>
    </row>
    <row r="11" spans="1:253" ht="13.5" customHeight="1">
      <c r="A11" s="528"/>
      <c r="B11" s="523"/>
      <c r="C11" s="530"/>
      <c r="D11" s="530"/>
      <c r="E11" s="147" t="str">
        <f>'5- Identificación de Riesgos'!D11</f>
        <v>Identificación de necesidades incompleta</v>
      </c>
      <c r="F11" s="533"/>
      <c r="G11" s="534"/>
      <c r="H11" s="530"/>
      <c r="I11" s="84"/>
      <c r="J11" s="536"/>
      <c r="K11" s="536"/>
      <c r="L11" s="520"/>
      <c r="M11" s="523"/>
      <c r="N11" s="523"/>
      <c r="O11" s="228"/>
      <c r="P11" s="229"/>
      <c r="Q11" s="230"/>
    </row>
    <row r="12" spans="1:253" ht="13.5" customHeight="1">
      <c r="A12" s="528"/>
      <c r="B12" s="523"/>
      <c r="C12" s="530"/>
      <c r="D12" s="530"/>
      <c r="E12" s="147" t="str">
        <f>'5- Identificación de Riesgos'!D12</f>
        <v xml:space="preserve">Modalidad de contratación no  adecuada para el bien o servicio </v>
      </c>
      <c r="F12" s="533"/>
      <c r="G12" s="534"/>
      <c r="H12" s="530"/>
      <c r="I12" s="84"/>
      <c r="J12" s="536"/>
      <c r="K12" s="536"/>
      <c r="L12" s="520"/>
      <c r="M12" s="523"/>
      <c r="N12" s="523"/>
      <c r="O12" s="228"/>
      <c r="P12" s="229"/>
      <c r="Q12" s="230"/>
    </row>
    <row r="13" spans="1:253" ht="13.5" customHeight="1">
      <c r="A13" s="528"/>
      <c r="B13" s="523"/>
      <c r="C13" s="530"/>
      <c r="D13" s="530"/>
      <c r="E13" s="147" t="str">
        <f>'5- Identificación de Riesgos'!D13</f>
        <v>Presupuesto incompleto</v>
      </c>
      <c r="F13" s="533"/>
      <c r="G13" s="534"/>
      <c r="H13" s="530"/>
      <c r="I13" s="84"/>
      <c r="J13" s="536"/>
      <c r="K13" s="536"/>
      <c r="L13" s="520"/>
      <c r="M13" s="523"/>
      <c r="N13" s="523"/>
      <c r="O13" s="228"/>
      <c r="P13" s="229"/>
      <c r="Q13" s="230"/>
    </row>
    <row r="14" spans="1:253" ht="13.5" customHeight="1">
      <c r="A14" s="528"/>
      <c r="B14" s="523"/>
      <c r="C14" s="530"/>
      <c r="D14" s="530"/>
      <c r="E14" s="147">
        <f>'5- Identificación de Riesgos'!D14</f>
        <v>0</v>
      </c>
      <c r="F14" s="533"/>
      <c r="G14" s="534"/>
      <c r="H14" s="530"/>
      <c r="I14" s="84"/>
      <c r="J14" s="536"/>
      <c r="K14" s="536"/>
      <c r="L14" s="520"/>
      <c r="M14" s="523"/>
      <c r="N14" s="523"/>
      <c r="O14" s="228"/>
      <c r="P14" s="229"/>
      <c r="Q14" s="230"/>
    </row>
    <row r="15" spans="1:253" ht="13.5" customHeight="1">
      <c r="A15" s="528"/>
      <c r="B15" s="523"/>
      <c r="C15" s="530"/>
      <c r="D15" s="530"/>
      <c r="E15" s="147" t="e">
        <f>'5- Identificación de Riesgos'!#REF!</f>
        <v>#REF!</v>
      </c>
      <c r="F15" s="533"/>
      <c r="G15" s="534"/>
      <c r="H15" s="530"/>
      <c r="I15" s="84"/>
      <c r="J15" s="536"/>
      <c r="K15" s="536"/>
      <c r="L15" s="520"/>
      <c r="M15" s="523"/>
      <c r="N15" s="523"/>
      <c r="O15" s="228"/>
      <c r="P15" s="229"/>
      <c r="Q15" s="230"/>
    </row>
    <row r="16" spans="1:253" ht="13.5" customHeight="1">
      <c r="A16" s="528"/>
      <c r="B16" s="523"/>
      <c r="C16" s="530"/>
      <c r="D16" s="530"/>
      <c r="E16" s="147" t="e">
        <f>'5- Identificación de Riesgos'!#REF!</f>
        <v>#REF!</v>
      </c>
      <c r="F16" s="533"/>
      <c r="G16" s="534"/>
      <c r="H16" s="530"/>
      <c r="I16" s="84"/>
      <c r="J16" s="536"/>
      <c r="K16" s="536"/>
      <c r="L16" s="520"/>
      <c r="M16" s="523"/>
      <c r="N16" s="523"/>
      <c r="O16" s="228"/>
      <c r="P16" s="229"/>
      <c r="Q16" s="230"/>
    </row>
    <row r="17" spans="1:17" ht="13.5" customHeight="1">
      <c r="A17" s="528"/>
      <c r="B17" s="523"/>
      <c r="C17" s="530"/>
      <c r="D17" s="530"/>
      <c r="E17" s="147" t="e">
        <f>'5- Identificación de Riesgos'!#REF!</f>
        <v>#REF!</v>
      </c>
      <c r="F17" s="533"/>
      <c r="G17" s="534"/>
      <c r="H17" s="530"/>
      <c r="I17" s="84"/>
      <c r="J17" s="536"/>
      <c r="K17" s="536"/>
      <c r="L17" s="520"/>
      <c r="M17" s="523"/>
      <c r="N17" s="523"/>
      <c r="O17" s="228"/>
      <c r="P17" s="229"/>
      <c r="Q17" s="230"/>
    </row>
    <row r="18" spans="1:17" ht="13.5" customHeight="1">
      <c r="A18" s="528"/>
      <c r="B18" s="523"/>
      <c r="C18" s="530"/>
      <c r="D18" s="530"/>
      <c r="E18" s="147" t="e">
        <f>'5- Identificación de Riesgos'!#REF!</f>
        <v>#REF!</v>
      </c>
      <c r="F18" s="533"/>
      <c r="G18" s="534"/>
      <c r="H18" s="530"/>
      <c r="I18" s="84"/>
      <c r="J18" s="536"/>
      <c r="K18" s="536"/>
      <c r="L18" s="520"/>
      <c r="M18" s="523"/>
      <c r="N18" s="523"/>
      <c r="O18" s="228"/>
      <c r="P18" s="229"/>
      <c r="Q18" s="230"/>
    </row>
    <row r="19" spans="1:17" ht="13.5" customHeight="1" thickBot="1">
      <c r="A19" s="528"/>
      <c r="B19" s="524"/>
      <c r="C19" s="530"/>
      <c r="D19" s="530"/>
      <c r="E19" s="147">
        <f>'5- Identificación de Riesgos'!D19</f>
        <v>0</v>
      </c>
      <c r="F19" s="533"/>
      <c r="G19" s="534"/>
      <c r="H19" s="530"/>
      <c r="I19" s="85"/>
      <c r="J19" s="537"/>
      <c r="K19" s="537"/>
      <c r="L19" s="521"/>
      <c r="M19" s="524"/>
      <c r="N19" s="524"/>
      <c r="O19" s="228"/>
      <c r="P19" s="229"/>
      <c r="Q19" s="230"/>
    </row>
    <row r="20" spans="1:17" ht="13.5" customHeight="1">
      <c r="A20" s="527">
        <f>'5- Identificación de Riesgos'!A20</f>
        <v>2</v>
      </c>
      <c r="B20" s="522" t="str">
        <f>'5- Identificación de Riesgos'!B20</f>
        <v>Contratar bienes, obras  o servicios que no cumplan con requisitos y/o  con las especificaciones técnicas requeridas por la Entidad</v>
      </c>
      <c r="C20" s="529" t="str">
        <f>'5- Identificación de Riesgos'!C20</f>
        <v xml:space="preserve">Que los procesos estructurados no  se ciñan a los   requisitos legales y a traves de elllo no se adquieran los bienes y servicios requeridos  </v>
      </c>
      <c r="D20" s="524" t="s">
        <v>298</v>
      </c>
      <c r="E20" s="147" t="str">
        <f>'5- Identificación de Riesgos'!D20</f>
        <v>Estudios de mercado sobre  precios , oferta y demanda   no desarrolado tecnicamente</v>
      </c>
      <c r="F20" s="532" t="str">
        <f>'5- Identificación de Riesgos'!H20</f>
        <v>Muy Baja - 1</v>
      </c>
      <c r="G20" s="529" t="str">
        <f>'5- Identificación de Riesgos'!M20</f>
        <v>Menor - 2</v>
      </c>
      <c r="H20" s="529" t="str">
        <f>'5- Identificación de Riesgos'!N20</f>
        <v>Bajo - 2</v>
      </c>
      <c r="I20" s="84"/>
      <c r="J20" s="535" t="str">
        <f>'6- Valoración Controles'!T20</f>
        <v>Muy Baja - 1</v>
      </c>
      <c r="K20" s="535" t="str">
        <f>'6- Valoración Controles'!U20</f>
        <v>Menor - 2</v>
      </c>
      <c r="L20" s="519" t="e">
        <f>AVERAGE(#REF!)</f>
        <v>#REF!</v>
      </c>
      <c r="M20" s="522" t="str">
        <f>'6- Valoración Controles'!V20</f>
        <v>Bajo - 2</v>
      </c>
      <c r="N20" s="523" t="s">
        <v>391</v>
      </c>
      <c r="O20" s="148"/>
      <c r="P20" s="148"/>
      <c r="Q20" s="149"/>
    </row>
    <row r="21" spans="1:17" ht="13.5" customHeight="1">
      <c r="A21" s="528"/>
      <c r="B21" s="523"/>
      <c r="C21" s="530"/>
      <c r="D21" s="530"/>
      <c r="E21" s="147" t="str">
        <f>'5- Identificación de Riesgos'!D21</f>
        <v>Estudios previos mal elaboradoros con falta de claridad en la descripción detallada del bien, obra  o servicio a contratar.</v>
      </c>
      <c r="F21" s="533"/>
      <c r="G21" s="534"/>
      <c r="H21" s="530"/>
      <c r="I21" s="84"/>
      <c r="J21" s="536"/>
      <c r="K21" s="536"/>
      <c r="L21" s="520"/>
      <c r="M21" s="523"/>
      <c r="N21" s="523"/>
      <c r="O21" s="148"/>
      <c r="P21" s="148"/>
      <c r="Q21" s="149"/>
    </row>
    <row r="22" spans="1:17" ht="13.5" customHeight="1">
      <c r="A22" s="528"/>
      <c r="B22" s="523"/>
      <c r="C22" s="530"/>
      <c r="D22" s="530"/>
      <c r="E22" s="147" t="str">
        <f>'5- Identificación de Riesgos'!D22</f>
        <v xml:space="preserve">Cambios en la normatividad no identificados </v>
      </c>
      <c r="F22" s="533"/>
      <c r="G22" s="534"/>
      <c r="H22" s="530"/>
      <c r="I22" s="84"/>
      <c r="J22" s="536"/>
      <c r="K22" s="536"/>
      <c r="L22" s="520"/>
      <c r="M22" s="523"/>
      <c r="N22" s="523"/>
      <c r="O22" s="148"/>
      <c r="P22" s="148"/>
      <c r="Q22" s="149"/>
    </row>
    <row r="23" spans="1:17" ht="13.5" customHeight="1">
      <c r="A23" s="528"/>
      <c r="B23" s="523"/>
      <c r="C23" s="530"/>
      <c r="D23" s="530"/>
      <c r="E23" s="147" t="str">
        <f>'5- Identificación de Riesgos'!D23</f>
        <v xml:space="preserve">Definicion de requisitos  y condiciones incompleta o poco clara </v>
      </c>
      <c r="F23" s="533"/>
      <c r="G23" s="534"/>
      <c r="H23" s="530"/>
      <c r="I23" s="84"/>
      <c r="J23" s="536"/>
      <c r="K23" s="536"/>
      <c r="L23" s="520"/>
      <c r="M23" s="523"/>
      <c r="N23" s="523"/>
      <c r="O23" s="148"/>
      <c r="P23" s="148"/>
      <c r="Q23" s="149"/>
    </row>
    <row r="24" spans="1:17" ht="13.5" customHeight="1">
      <c r="A24" s="528"/>
      <c r="B24" s="523"/>
      <c r="C24" s="530"/>
      <c r="D24" s="530"/>
      <c r="E24" s="147" t="str">
        <f>'5- Identificación de Riesgos'!D24</f>
        <v xml:space="preserve">Proceso de contratación  desarrolados tardiamente </v>
      </c>
      <c r="F24" s="533"/>
      <c r="G24" s="534"/>
      <c r="H24" s="530"/>
      <c r="I24" s="84"/>
      <c r="J24" s="536"/>
      <c r="K24" s="536"/>
      <c r="L24" s="520"/>
      <c r="M24" s="523"/>
      <c r="N24" s="523"/>
      <c r="O24" s="148"/>
      <c r="P24" s="148"/>
      <c r="Q24" s="149"/>
    </row>
    <row r="25" spans="1:17" ht="13.5" customHeight="1">
      <c r="A25" s="528"/>
      <c r="B25" s="523"/>
      <c r="C25" s="530"/>
      <c r="D25" s="530"/>
      <c r="E25" s="147" t="str">
        <f>'5- Identificación de Riesgos'!D25</f>
        <v xml:space="preserve">Demora de los contratistas en suscribir polizas </v>
      </c>
      <c r="F25" s="533"/>
      <c r="G25" s="534"/>
      <c r="H25" s="530"/>
      <c r="I25" s="84"/>
      <c r="J25" s="536"/>
      <c r="K25" s="536"/>
      <c r="L25" s="520"/>
      <c r="M25" s="523"/>
      <c r="N25" s="523"/>
      <c r="O25" s="148"/>
      <c r="P25" s="148"/>
      <c r="Q25" s="149"/>
    </row>
    <row r="26" spans="1:17" ht="13.5" customHeight="1">
      <c r="A26" s="528"/>
      <c r="B26" s="523"/>
      <c r="C26" s="530"/>
      <c r="D26" s="530"/>
      <c r="E26" s="147" t="str">
        <f>'5- Identificación de Riesgos'!D26</f>
        <v>Inexistencia o monopolio de proveedores y contratistas</v>
      </c>
      <c r="F26" s="533"/>
      <c r="G26" s="534"/>
      <c r="H26" s="530"/>
      <c r="I26" s="84"/>
      <c r="J26" s="536"/>
      <c r="K26" s="536"/>
      <c r="L26" s="520"/>
      <c r="M26" s="523"/>
      <c r="N26" s="523"/>
      <c r="O26" s="148"/>
      <c r="P26" s="148"/>
      <c r="Q26" s="149"/>
    </row>
    <row r="27" spans="1:17" ht="13.5" customHeight="1">
      <c r="A27" s="528"/>
      <c r="B27" s="523"/>
      <c r="C27" s="530"/>
      <c r="D27" s="530"/>
      <c r="E27" s="147" t="str">
        <f>'5- Identificación de Riesgos'!D27</f>
        <v xml:space="preserve">Presupuesto limitado </v>
      </c>
      <c r="F27" s="533"/>
      <c r="G27" s="534"/>
      <c r="H27" s="530"/>
      <c r="I27" s="84"/>
      <c r="J27" s="536"/>
      <c r="K27" s="536"/>
      <c r="L27" s="520"/>
      <c r="M27" s="523"/>
      <c r="N27" s="523"/>
      <c r="O27" s="148"/>
      <c r="P27" s="148"/>
      <c r="Q27" s="149"/>
    </row>
    <row r="28" spans="1:17" ht="13.5" customHeight="1">
      <c r="A28" s="528"/>
      <c r="B28" s="523"/>
      <c r="C28" s="530"/>
      <c r="D28" s="530"/>
      <c r="E28" s="147" t="e">
        <f>'5- Identificación de Riesgos'!#REF!</f>
        <v>#REF!</v>
      </c>
      <c r="F28" s="533"/>
      <c r="G28" s="534"/>
      <c r="H28" s="530"/>
      <c r="I28" s="84"/>
      <c r="J28" s="536"/>
      <c r="K28" s="536"/>
      <c r="L28" s="520"/>
      <c r="M28" s="523"/>
      <c r="N28" s="523"/>
      <c r="O28" s="148"/>
      <c r="P28" s="148"/>
      <c r="Q28" s="149"/>
    </row>
    <row r="29" spans="1:17" ht="13.5" customHeight="1" thickBot="1">
      <c r="A29" s="528"/>
      <c r="B29" s="524"/>
      <c r="C29" s="530"/>
      <c r="D29" s="530"/>
      <c r="E29" s="147">
        <f>'5- Identificación de Riesgos'!D29</f>
        <v>0</v>
      </c>
      <c r="F29" s="533"/>
      <c r="G29" s="534"/>
      <c r="H29" s="530"/>
      <c r="I29" s="85"/>
      <c r="J29" s="537"/>
      <c r="K29" s="537"/>
      <c r="L29" s="521"/>
      <c r="M29" s="524"/>
      <c r="N29" s="524"/>
      <c r="O29" s="148"/>
      <c r="P29" s="148"/>
      <c r="Q29" s="149"/>
    </row>
    <row r="30" spans="1:17" ht="45" customHeight="1">
      <c r="A30" s="527">
        <f>'5- Identificación de Riesgos'!A30</f>
        <v>3</v>
      </c>
      <c r="B30" s="522" t="str">
        <f>'5- Identificación de Riesgos'!B30</f>
        <v>Recibir bienes obras o servicios que  no cumplan con requisitos y/o  con las especificaciones técnicas pactadas con la Entidad</v>
      </c>
      <c r="C30" s="529" t="str">
        <f>'5- Identificación de Riesgos'!C30</f>
        <v>Los bienes y servicios recibidos no tenga la calidad  estipulada y no  permitan satisfacer las necesidades  iidentificados por los  procesos</v>
      </c>
      <c r="D30" s="524" t="s">
        <v>298</v>
      </c>
      <c r="E30" s="147" t="str">
        <f>'5- Identificación de Riesgos'!D30</f>
        <v xml:space="preserve">Controles o protocolos  inadecuados o inexistentes para la recepcion de los bienes y sericios </v>
      </c>
      <c r="F30" s="532" t="str">
        <f>'5- Identificación de Riesgos'!H30</f>
        <v>Muy Baja - 1</v>
      </c>
      <c r="G30" s="529" t="str">
        <f>'5- Identificación de Riesgos'!M30</f>
        <v>Menor - 2</v>
      </c>
      <c r="H30" s="529" t="str">
        <f>'5- Identificación de Riesgos'!N30</f>
        <v>Bajo - 2</v>
      </c>
      <c r="I30" s="84"/>
      <c r="J30" s="535" t="str">
        <f>'6- Valoración Controles'!T30</f>
        <v>Muy Baja - 1</v>
      </c>
      <c r="K30" s="535" t="str">
        <f>'6- Valoración Controles'!U30</f>
        <v>Menor - 2</v>
      </c>
      <c r="L30" s="519" t="e">
        <f>AVERAGE(#REF!)</f>
        <v>#REF!</v>
      </c>
      <c r="M30" s="522" t="str">
        <f>'6- Valoración Controles'!V30</f>
        <v>Bajo - 2</v>
      </c>
      <c r="N30" s="523" t="s">
        <v>391</v>
      </c>
      <c r="O30" s="148"/>
      <c r="P30" s="148"/>
      <c r="Q30" s="149"/>
    </row>
    <row r="31" spans="1:17">
      <c r="A31" s="528"/>
      <c r="B31" s="523"/>
      <c r="C31" s="530"/>
      <c r="D31" s="530"/>
      <c r="E31" s="147" t="str">
        <f>'5- Identificación de Riesgos'!D31</f>
        <v>Fallas en la supervisión o interventoria</v>
      </c>
      <c r="F31" s="533"/>
      <c r="G31" s="534"/>
      <c r="H31" s="530"/>
      <c r="I31" s="84"/>
      <c r="J31" s="536"/>
      <c r="K31" s="536"/>
      <c r="L31" s="520"/>
      <c r="M31" s="523"/>
      <c r="N31" s="523"/>
      <c r="O31" s="148"/>
      <c r="P31" s="148"/>
      <c r="Q31" s="149"/>
    </row>
    <row r="32" spans="1:17">
      <c r="A32" s="528"/>
      <c r="B32" s="523"/>
      <c r="C32" s="530"/>
      <c r="D32" s="530"/>
      <c r="E32" s="147" t="str">
        <f>'5- Identificación de Riesgos'!D32</f>
        <v>Entrega de bienes de forma tardia</v>
      </c>
      <c r="F32" s="533"/>
      <c r="G32" s="534"/>
      <c r="H32" s="530"/>
      <c r="I32" s="84"/>
      <c r="J32" s="536"/>
      <c r="K32" s="536"/>
      <c r="L32" s="520"/>
      <c r="M32" s="523"/>
      <c r="N32" s="523"/>
      <c r="O32" s="148"/>
      <c r="P32" s="148"/>
      <c r="Q32" s="149"/>
    </row>
    <row r="33" spans="1:17" ht="30">
      <c r="A33" s="528"/>
      <c r="B33" s="523"/>
      <c r="C33" s="530"/>
      <c r="D33" s="530"/>
      <c r="E33" s="147" t="str">
        <f>'5- Identificación de Riesgos'!D33</f>
        <v xml:space="preserve">Interrupciones en la prestación del servicio no concertadas </v>
      </c>
      <c r="F33" s="533"/>
      <c r="G33" s="534"/>
      <c r="H33" s="530"/>
      <c r="I33" s="84"/>
      <c r="J33" s="536"/>
      <c r="K33" s="536"/>
      <c r="L33" s="520"/>
      <c r="M33" s="523"/>
      <c r="N33" s="523"/>
      <c r="O33" s="148"/>
      <c r="P33" s="148"/>
      <c r="Q33" s="149"/>
    </row>
    <row r="34" spans="1:17">
      <c r="A34" s="528"/>
      <c r="B34" s="523"/>
      <c r="C34" s="530"/>
      <c r="D34" s="530"/>
      <c r="E34" s="147" t="str">
        <f>'5- Identificación de Riesgos'!D34</f>
        <v xml:space="preserve">Capacitacion insuficiente </v>
      </c>
      <c r="F34" s="533"/>
      <c r="G34" s="534"/>
      <c r="H34" s="530"/>
      <c r="I34" s="84"/>
      <c r="J34" s="536"/>
      <c r="K34" s="536"/>
      <c r="L34" s="520"/>
      <c r="M34" s="523"/>
      <c r="N34" s="523"/>
      <c r="O34" s="148"/>
      <c r="P34" s="148"/>
      <c r="Q34" s="149"/>
    </row>
    <row r="35" spans="1:17" ht="30">
      <c r="A35" s="528"/>
      <c r="B35" s="523"/>
      <c r="C35" s="530"/>
      <c r="D35" s="530"/>
      <c r="E35" s="147" t="str">
        <f>'5- Identificación de Riesgos'!D35</f>
        <v>Insuficiencia de personal asignado para esta funciones</v>
      </c>
      <c r="F35" s="533"/>
      <c r="G35" s="534"/>
      <c r="H35" s="530"/>
      <c r="I35" s="84"/>
      <c r="J35" s="536"/>
      <c r="K35" s="536"/>
      <c r="L35" s="520"/>
      <c r="M35" s="523"/>
      <c r="N35" s="523"/>
      <c r="O35" s="148"/>
      <c r="P35" s="148"/>
      <c r="Q35" s="149"/>
    </row>
    <row r="36" spans="1:17" ht="30">
      <c r="A36" s="528"/>
      <c r="B36" s="523"/>
      <c r="C36" s="530"/>
      <c r="D36" s="530"/>
      <c r="E36" s="147" t="str">
        <f>'5- Identificación de Riesgos'!D36</f>
        <v xml:space="preserve">Los contratistas incumplan los terminos contractuales </v>
      </c>
      <c r="F36" s="533"/>
      <c r="G36" s="534"/>
      <c r="H36" s="530"/>
      <c r="I36" s="84"/>
      <c r="J36" s="536"/>
      <c r="K36" s="536"/>
      <c r="L36" s="520"/>
      <c r="M36" s="523"/>
      <c r="N36" s="523"/>
      <c r="O36" s="148"/>
      <c r="P36" s="148"/>
      <c r="Q36" s="149"/>
    </row>
    <row r="37" spans="1:17" ht="30">
      <c r="A37" s="528"/>
      <c r="B37" s="523"/>
      <c r="C37" s="530"/>
      <c r="D37" s="530"/>
      <c r="E37" s="147" t="str">
        <f>'5- Identificación de Riesgos'!D37</f>
        <v xml:space="preserve">Designacion de supervision sin el lleno de requisitos para supervisar </v>
      </c>
      <c r="F37" s="533"/>
      <c r="G37" s="534"/>
      <c r="H37" s="530"/>
      <c r="I37" s="84"/>
      <c r="J37" s="536"/>
      <c r="K37" s="536"/>
      <c r="L37" s="520"/>
      <c r="M37" s="523"/>
      <c r="N37" s="523"/>
      <c r="O37" s="148"/>
      <c r="P37" s="148"/>
      <c r="Q37" s="149"/>
    </row>
    <row r="38" spans="1:17">
      <c r="A38" s="528"/>
      <c r="B38" s="523"/>
      <c r="C38" s="530"/>
      <c r="D38" s="530"/>
      <c r="E38" s="147">
        <f>'5- Identificación de Riesgos'!D38</f>
        <v>0</v>
      </c>
      <c r="F38" s="533"/>
      <c r="G38" s="534"/>
      <c r="H38" s="530"/>
      <c r="I38" s="84"/>
      <c r="J38" s="536"/>
      <c r="K38" s="536"/>
      <c r="L38" s="520"/>
      <c r="M38" s="523"/>
      <c r="N38" s="523"/>
      <c r="O38" s="148"/>
      <c r="P38" s="148"/>
      <c r="Q38" s="149"/>
    </row>
    <row r="39" spans="1:17" ht="32.450000000000003" customHeight="1" thickBot="1">
      <c r="A39" s="528"/>
      <c r="B39" s="524"/>
      <c r="C39" s="530"/>
      <c r="D39" s="530"/>
      <c r="E39" s="147">
        <f>'5- Identificación de Riesgos'!D39</f>
        <v>0</v>
      </c>
      <c r="F39" s="533"/>
      <c r="G39" s="534"/>
      <c r="H39" s="530"/>
      <c r="I39" s="85"/>
      <c r="J39" s="537"/>
      <c r="K39" s="537"/>
      <c r="L39" s="521"/>
      <c r="M39" s="524"/>
      <c r="N39" s="524"/>
      <c r="O39" s="148"/>
      <c r="P39" s="148"/>
      <c r="Q39" s="149"/>
    </row>
    <row r="40" spans="1:17" ht="15" customHeight="1">
      <c r="A40" s="527">
        <f>'5- Identificación de Riesgos'!A40</f>
        <v>4</v>
      </c>
      <c r="B40" s="522" t="str">
        <f>'5- Identificación de Riesgos'!B40</f>
        <v>Fallas tecnológicas que impidan tramitar los procesos de contratación.</v>
      </c>
      <c r="C40" s="529" t="str">
        <f>'5- Identificación de Riesgos'!C40</f>
        <v>Afectación en la Prestación del Servicio de Justicia, a consecuencia de ataques cibernéticos y/o caida de red que impidan la oportuna  publicación de los procesos de contratación en las plataformas transaccioanales destinadas para tal fin</v>
      </c>
      <c r="D40" s="524" t="s">
        <v>298</v>
      </c>
      <c r="E40" s="147" t="str">
        <f>'5- Identificación de Riesgos'!D40</f>
        <v>Falla en la Plataforma Transaccional SECOP II.</v>
      </c>
      <c r="F40" s="532" t="str">
        <f>'5- Identificación de Riesgos'!H40</f>
        <v>Muy Baja - 1</v>
      </c>
      <c r="G40" s="529" t="str">
        <f>'5- Identificación de Riesgos'!M40</f>
        <v>Leve - 1</v>
      </c>
      <c r="H40" s="529" t="str">
        <f>'5- Identificación de Riesgos'!N40</f>
        <v>Bajo - 1</v>
      </c>
      <c r="I40" s="84"/>
      <c r="J40" s="535" t="str">
        <f>'6- Valoración Controles'!T40</f>
        <v>Muy Baja - 1</v>
      </c>
      <c r="K40" s="535" t="str">
        <f>'6- Valoración Controles'!U40</f>
        <v>Leve - 1</v>
      </c>
      <c r="L40" s="519" t="e">
        <f>AVERAGE(#REF!)</f>
        <v>#REF!</v>
      </c>
      <c r="M40" s="522" t="str">
        <f>'6- Valoración Controles'!V40</f>
        <v>Bajo - 1</v>
      </c>
      <c r="N40" s="523" t="s">
        <v>391</v>
      </c>
      <c r="O40" s="148"/>
      <c r="P40" s="148"/>
      <c r="Q40" s="149"/>
    </row>
    <row r="41" spans="1:17">
      <c r="A41" s="528"/>
      <c r="B41" s="523"/>
      <c r="C41" s="530"/>
      <c r="D41" s="530"/>
      <c r="E41" s="147">
        <f>'5- Identificación de Riesgos'!D41</f>
        <v>0</v>
      </c>
      <c r="F41" s="533"/>
      <c r="G41" s="534"/>
      <c r="H41" s="530"/>
      <c r="I41" s="84"/>
      <c r="J41" s="536"/>
      <c r="K41" s="536"/>
      <c r="L41" s="520"/>
      <c r="M41" s="523"/>
      <c r="N41" s="523"/>
      <c r="O41" s="148"/>
      <c r="P41" s="148"/>
      <c r="Q41" s="149"/>
    </row>
    <row r="42" spans="1:17">
      <c r="A42" s="528"/>
      <c r="B42" s="523"/>
      <c r="C42" s="530"/>
      <c r="D42" s="530"/>
      <c r="E42" s="147" t="e">
        <f>'5- Identificación de Riesgos'!#REF!</f>
        <v>#REF!</v>
      </c>
      <c r="F42" s="533"/>
      <c r="G42" s="534"/>
      <c r="H42" s="530"/>
      <c r="I42" s="84"/>
      <c r="J42" s="536"/>
      <c r="K42" s="536"/>
      <c r="L42" s="520"/>
      <c r="M42" s="523"/>
      <c r="N42" s="523"/>
      <c r="O42" s="148"/>
      <c r="P42" s="148"/>
      <c r="Q42" s="149"/>
    </row>
    <row r="43" spans="1:17">
      <c r="A43" s="528"/>
      <c r="B43" s="523"/>
      <c r="C43" s="530"/>
      <c r="D43" s="530"/>
      <c r="E43" s="147" t="e">
        <f>'5- Identificación de Riesgos'!#REF!</f>
        <v>#REF!</v>
      </c>
      <c r="F43" s="533"/>
      <c r="G43" s="534"/>
      <c r="H43" s="530"/>
      <c r="I43" s="84"/>
      <c r="J43" s="536"/>
      <c r="K43" s="536"/>
      <c r="L43" s="520"/>
      <c r="M43" s="523"/>
      <c r="N43" s="523"/>
      <c r="O43" s="148"/>
      <c r="P43" s="148"/>
      <c r="Q43" s="149"/>
    </row>
    <row r="44" spans="1:17">
      <c r="A44" s="528"/>
      <c r="B44" s="523"/>
      <c r="C44" s="530"/>
      <c r="D44" s="530"/>
      <c r="E44" s="147" t="e">
        <f>'5- Identificación de Riesgos'!#REF!</f>
        <v>#REF!</v>
      </c>
      <c r="F44" s="533"/>
      <c r="G44" s="534"/>
      <c r="H44" s="530"/>
      <c r="I44" s="84"/>
      <c r="J44" s="536"/>
      <c r="K44" s="536"/>
      <c r="L44" s="520"/>
      <c r="M44" s="523"/>
      <c r="N44" s="523"/>
      <c r="O44" s="148"/>
      <c r="P44" s="148"/>
      <c r="Q44" s="149"/>
    </row>
    <row r="45" spans="1:17">
      <c r="A45" s="528"/>
      <c r="B45" s="523"/>
      <c r="C45" s="530"/>
      <c r="D45" s="530"/>
      <c r="E45" s="147" t="e">
        <f>'5- Identificación de Riesgos'!#REF!</f>
        <v>#REF!</v>
      </c>
      <c r="F45" s="533"/>
      <c r="G45" s="534"/>
      <c r="H45" s="530"/>
      <c r="I45" s="84"/>
      <c r="J45" s="536"/>
      <c r="K45" s="536"/>
      <c r="L45" s="520"/>
      <c r="M45" s="523"/>
      <c r="N45" s="523"/>
      <c r="O45" s="148"/>
      <c r="P45" s="148"/>
      <c r="Q45" s="149"/>
    </row>
    <row r="46" spans="1:17">
      <c r="A46" s="528"/>
      <c r="B46" s="523"/>
      <c r="C46" s="530"/>
      <c r="D46" s="530"/>
      <c r="E46" s="147" t="e">
        <f>'5- Identificación de Riesgos'!#REF!</f>
        <v>#REF!</v>
      </c>
      <c r="F46" s="533"/>
      <c r="G46" s="534"/>
      <c r="H46" s="530"/>
      <c r="I46" s="84"/>
      <c r="J46" s="536"/>
      <c r="K46" s="536"/>
      <c r="L46" s="520"/>
      <c r="M46" s="523"/>
      <c r="N46" s="523"/>
      <c r="O46" s="148"/>
      <c r="P46" s="148"/>
      <c r="Q46" s="149"/>
    </row>
    <row r="47" spans="1:17">
      <c r="A47" s="528"/>
      <c r="B47" s="523"/>
      <c r="C47" s="530"/>
      <c r="D47" s="530"/>
      <c r="E47" s="147" t="e">
        <f>'5- Identificación de Riesgos'!#REF!</f>
        <v>#REF!</v>
      </c>
      <c r="F47" s="533"/>
      <c r="G47" s="534"/>
      <c r="H47" s="530"/>
      <c r="I47" s="84"/>
      <c r="J47" s="536"/>
      <c r="K47" s="536"/>
      <c r="L47" s="520"/>
      <c r="M47" s="523"/>
      <c r="N47" s="523"/>
      <c r="O47" s="148"/>
      <c r="P47" s="148"/>
      <c r="Q47" s="149"/>
    </row>
    <row r="48" spans="1:17">
      <c r="A48" s="528"/>
      <c r="B48" s="523"/>
      <c r="C48" s="530"/>
      <c r="D48" s="530"/>
      <c r="E48" s="147">
        <f>'5- Identificación de Riesgos'!D42</f>
        <v>0</v>
      </c>
      <c r="F48" s="533"/>
      <c r="G48" s="534"/>
      <c r="H48" s="530"/>
      <c r="I48" s="84"/>
      <c r="J48" s="536"/>
      <c r="K48" s="536"/>
      <c r="L48" s="520"/>
      <c r="M48" s="523"/>
      <c r="N48" s="523"/>
      <c r="O48" s="148"/>
      <c r="P48" s="148"/>
      <c r="Q48" s="149"/>
    </row>
    <row r="49" spans="1:17" ht="15.75" thickBot="1">
      <c r="A49" s="528"/>
      <c r="B49" s="524"/>
      <c r="C49" s="530"/>
      <c r="D49" s="530"/>
      <c r="E49" s="147">
        <f>'5- Identificación de Riesgos'!D49</f>
        <v>0</v>
      </c>
      <c r="F49" s="533"/>
      <c r="G49" s="534"/>
      <c r="H49" s="530"/>
      <c r="I49" s="85"/>
      <c r="J49" s="537"/>
      <c r="K49" s="537"/>
      <c r="L49" s="521"/>
      <c r="M49" s="524"/>
      <c r="N49" s="524"/>
      <c r="O49" s="148"/>
      <c r="P49" s="148"/>
      <c r="Q49" s="149"/>
    </row>
    <row r="50" spans="1:17" ht="72" customHeight="1">
      <c r="A50" s="527">
        <f>'5- Identificación de Riesgos'!A50</f>
        <v>5</v>
      </c>
      <c r="B50" s="522" t="str">
        <f>'5- Identificación de Riesgos'!B50</f>
        <v>Recibir dádivas o beneficios a nombre propio o de terceros para direccionar   la contratación a un  proveedor o a   bienes o servicios específicos</v>
      </c>
      <c r="C50" s="529" t="str">
        <f>'5- Identificación de Riesgos'!C50</f>
        <v>Se puede presentar filtración de datos sensibles sobre  estudios y documentos contractuales o interposicion de influencias</v>
      </c>
      <c r="D50" s="524" t="s">
        <v>298</v>
      </c>
      <c r="E50" s="147" t="str">
        <f>'5- Identificación de Riesgos'!D60</f>
        <v>Falta de ética de los servidores públicos (Debilidades en principios y valores)</v>
      </c>
      <c r="F50" s="532" t="e">
        <f>'5- Identificación de Riesgos'!H50</f>
        <v>#DIV/0!</v>
      </c>
      <c r="G50" s="529" t="str">
        <f>'5- Identificación de Riesgos'!M50</f>
        <v/>
      </c>
      <c r="H50" s="529" t="str">
        <f>'5- Identificación de Riesgos'!N50</f>
        <v/>
      </c>
      <c r="I50" s="84"/>
      <c r="J50" s="535" t="e">
        <f>'6- Valoración Controles'!T50</f>
        <v>#DIV/0!</v>
      </c>
      <c r="K50" s="535" t="e">
        <f>'6- Valoración Controles'!U50</f>
        <v>#VALUE!</v>
      </c>
      <c r="L50" s="519" t="e">
        <f>AVERAGE(#REF!)</f>
        <v>#REF!</v>
      </c>
      <c r="M50" s="522" t="e">
        <f>'6- Valoración Controles'!V50</f>
        <v>#DIV/0!</v>
      </c>
      <c r="N50" s="523" t="s">
        <v>391</v>
      </c>
      <c r="O50" s="148"/>
      <c r="P50" s="148"/>
      <c r="Q50" s="149"/>
    </row>
    <row r="51" spans="1:17" ht="43.15" customHeight="1">
      <c r="A51" s="528"/>
      <c r="B51" s="523"/>
      <c r="C51" s="530"/>
      <c r="D51" s="530"/>
      <c r="E51" s="147" t="str">
        <f>'5- Identificación de Riesgos'!D61</f>
        <v>Falta de ética de terceros interesados  (Debilidades principios y valores)</v>
      </c>
      <c r="F51" s="533"/>
      <c r="G51" s="534"/>
      <c r="H51" s="530"/>
      <c r="I51" s="84"/>
      <c r="J51" s="536"/>
      <c r="K51" s="536"/>
      <c r="L51" s="520"/>
      <c r="M51" s="523"/>
      <c r="N51" s="523"/>
      <c r="O51" s="148"/>
      <c r="P51" s="148"/>
      <c r="Q51" s="149"/>
    </row>
    <row r="52" spans="1:17" ht="30">
      <c r="A52" s="528"/>
      <c r="B52" s="523"/>
      <c r="C52" s="530"/>
      <c r="D52" s="530"/>
      <c r="E52" s="147" t="str">
        <f>'5- Identificación de Riesgos'!D62</f>
        <v>Debilidades en los controles de los procedimientos de gestión contractual</v>
      </c>
      <c r="F52" s="533"/>
      <c r="G52" s="534"/>
      <c r="H52" s="530"/>
      <c r="I52" s="84"/>
      <c r="J52" s="536"/>
      <c r="K52" s="536"/>
      <c r="L52" s="520"/>
      <c r="M52" s="523"/>
      <c r="N52" s="523"/>
      <c r="O52" s="148"/>
      <c r="P52" s="148"/>
      <c r="Q52" s="149"/>
    </row>
    <row r="53" spans="1:17">
      <c r="A53" s="528"/>
      <c r="B53" s="523"/>
      <c r="C53" s="530"/>
      <c r="D53" s="530"/>
      <c r="E53" s="147" t="e">
        <f>'5- Identificación de Riesgos'!#REF!</f>
        <v>#REF!</v>
      </c>
      <c r="F53" s="533"/>
      <c r="G53" s="534"/>
      <c r="H53" s="530"/>
      <c r="I53" s="84"/>
      <c r="J53" s="536"/>
      <c r="K53" s="536"/>
      <c r="L53" s="520"/>
      <c r="M53" s="523"/>
      <c r="N53" s="523"/>
      <c r="O53" s="148"/>
      <c r="P53" s="148"/>
      <c r="Q53" s="149"/>
    </row>
    <row r="54" spans="1:17" ht="14.45" customHeight="1">
      <c r="A54" s="528"/>
      <c r="B54" s="523"/>
      <c r="C54" s="530"/>
      <c r="D54" s="530"/>
      <c r="E54" s="147" t="e">
        <f>'5- Identificación de Riesgos'!#REF!</f>
        <v>#REF!</v>
      </c>
      <c r="F54" s="533"/>
      <c r="G54" s="534"/>
      <c r="H54" s="530"/>
      <c r="I54" s="84"/>
      <c r="J54" s="536"/>
      <c r="K54" s="536"/>
      <c r="L54" s="520"/>
      <c r="M54" s="523"/>
      <c r="N54" s="523"/>
      <c r="O54" s="148"/>
      <c r="P54" s="148"/>
      <c r="Q54" s="149"/>
    </row>
    <row r="55" spans="1:17">
      <c r="A55" s="528"/>
      <c r="B55" s="523"/>
      <c r="C55" s="530"/>
      <c r="D55" s="530"/>
      <c r="E55" s="147" t="e">
        <f>'5- Identificación de Riesgos'!#REF!</f>
        <v>#REF!</v>
      </c>
      <c r="F55" s="533"/>
      <c r="G55" s="534"/>
      <c r="H55" s="530"/>
      <c r="I55" s="84"/>
      <c r="J55" s="536"/>
      <c r="K55" s="536"/>
      <c r="L55" s="520"/>
      <c r="M55" s="523"/>
      <c r="N55" s="523"/>
      <c r="O55" s="148"/>
      <c r="P55" s="148"/>
      <c r="Q55" s="149"/>
    </row>
    <row r="56" spans="1:17" ht="14.45" customHeight="1">
      <c r="A56" s="528"/>
      <c r="B56" s="523"/>
      <c r="C56" s="530"/>
      <c r="D56" s="530"/>
      <c r="E56" s="147" t="e">
        <f>'5- Identificación de Riesgos'!#REF!</f>
        <v>#REF!</v>
      </c>
      <c r="F56" s="533"/>
      <c r="G56" s="534"/>
      <c r="H56" s="530"/>
      <c r="I56" s="84"/>
      <c r="J56" s="536"/>
      <c r="K56" s="536"/>
      <c r="L56" s="520"/>
      <c r="M56" s="523"/>
      <c r="N56" s="523"/>
      <c r="O56" s="148"/>
      <c r="P56" s="148"/>
      <c r="Q56" s="149"/>
    </row>
    <row r="57" spans="1:17">
      <c r="A57" s="528"/>
      <c r="B57" s="523"/>
      <c r="C57" s="530"/>
      <c r="D57" s="530"/>
      <c r="E57" s="147" t="e">
        <f>'5- Identificación de Riesgos'!#REF!</f>
        <v>#REF!</v>
      </c>
      <c r="F57" s="533"/>
      <c r="G57" s="534"/>
      <c r="H57" s="530"/>
      <c r="I57" s="84"/>
      <c r="J57" s="536"/>
      <c r="K57" s="536"/>
      <c r="L57" s="520"/>
      <c r="M57" s="523"/>
      <c r="N57" s="523"/>
      <c r="O57" s="148"/>
      <c r="P57" s="148"/>
      <c r="Q57" s="149"/>
    </row>
    <row r="58" spans="1:17">
      <c r="A58" s="528"/>
      <c r="B58" s="523"/>
      <c r="C58" s="530"/>
      <c r="D58" s="530"/>
      <c r="E58" s="147" t="e">
        <f>'5- Identificación de Riesgos'!#REF!</f>
        <v>#REF!</v>
      </c>
      <c r="F58" s="533"/>
      <c r="G58" s="534"/>
      <c r="H58" s="530"/>
      <c r="I58" s="84"/>
      <c r="J58" s="536"/>
      <c r="K58" s="536"/>
      <c r="L58" s="520"/>
      <c r="M58" s="523"/>
      <c r="N58" s="523"/>
      <c r="O58" s="148"/>
      <c r="P58" s="148"/>
      <c r="Q58" s="149"/>
    </row>
    <row r="59" spans="1:17" ht="15.75" thickBot="1">
      <c r="A59" s="528"/>
      <c r="B59" s="524"/>
      <c r="C59" s="530"/>
      <c r="D59" s="530"/>
      <c r="E59" s="147">
        <f>'5- Identificación de Riesgos'!D69</f>
        <v>0</v>
      </c>
      <c r="F59" s="533"/>
      <c r="G59" s="534"/>
      <c r="H59" s="530"/>
      <c r="I59" s="85"/>
      <c r="J59" s="537"/>
      <c r="K59" s="537"/>
      <c r="L59" s="521"/>
      <c r="M59" s="524"/>
      <c r="N59" s="524"/>
      <c r="O59" s="148"/>
      <c r="P59" s="148"/>
      <c r="Q59" s="149"/>
    </row>
    <row r="60" spans="1:17" ht="30" customHeight="1">
      <c r="A60" s="527">
        <f>'5- Identificación de Riesgos'!A60</f>
        <v>6</v>
      </c>
      <c r="B60" s="522" t="str">
        <f>'5- Identificación de Riesgos'!B60</f>
        <v>Ofrecer, prometer y entregar, aceptar o solicitar adiciones  de  contratos incurriendo en sobrecostos, durante la ejecución contractual, de forma indebida para obtener beneficio propio y/o de terceros</v>
      </c>
      <c r="C60" s="529" t="str">
        <f>'5- Identificación de Riesgos'!C60</f>
        <v xml:space="preserve">Cuando se solicita y/o se otorga el visto bueno jurídico para la adición de un contrato de forma indebida en beneficio  propio y/o de terceros </v>
      </c>
      <c r="D60" s="524" t="s">
        <v>298</v>
      </c>
      <c r="E60" s="147" t="str">
        <f>'5- Identificación de Riesgos'!D70</f>
        <v>Falta de ética de los servidores públicos (Debilidades en principios y valores)</v>
      </c>
      <c r="F60" s="532" t="e">
        <f>'5- Identificación de Riesgos'!H60</f>
        <v>#DIV/0!</v>
      </c>
      <c r="G60" s="529" t="str">
        <f>'5- Identificación de Riesgos'!M60</f>
        <v/>
      </c>
      <c r="H60" s="529" t="str">
        <f>'5- Identificación de Riesgos'!N60</f>
        <v/>
      </c>
      <c r="I60" s="84"/>
      <c r="J60" s="535" t="e">
        <f>'6- Valoración Controles'!T60</f>
        <v>#DIV/0!</v>
      </c>
      <c r="K60" s="535" t="e">
        <f>'6- Valoración Controles'!U60</f>
        <v>#VALUE!</v>
      </c>
      <c r="L60" s="519" t="e">
        <f>AVERAGE(#REF!)</f>
        <v>#REF!</v>
      </c>
      <c r="M60" s="522" t="e">
        <f>'6- Valoración Controles'!V60</f>
        <v>#DIV/0!</v>
      </c>
      <c r="N60" s="523" t="s">
        <v>391</v>
      </c>
      <c r="O60" s="148"/>
      <c r="P60" s="148"/>
      <c r="Q60" s="149"/>
    </row>
    <row r="61" spans="1:17" ht="30">
      <c r="A61" s="528"/>
      <c r="B61" s="523"/>
      <c r="C61" s="530"/>
      <c r="D61" s="530"/>
      <c r="E61" s="147" t="str">
        <f>'5- Identificación de Riesgos'!D71</f>
        <v>Falta de ética de terceros interesados  (Debilidades principios y valores)</v>
      </c>
      <c r="F61" s="533"/>
      <c r="G61" s="534"/>
      <c r="H61" s="530"/>
      <c r="I61" s="84"/>
      <c r="J61" s="536"/>
      <c r="K61" s="536"/>
      <c r="L61" s="520"/>
      <c r="M61" s="523"/>
      <c r="N61" s="523"/>
      <c r="O61" s="148"/>
      <c r="P61" s="148"/>
      <c r="Q61" s="149"/>
    </row>
    <row r="62" spans="1:17" ht="45">
      <c r="A62" s="528"/>
      <c r="B62" s="523"/>
      <c r="C62" s="530"/>
      <c r="D62" s="530"/>
      <c r="E62" s="147" t="str">
        <f>'5- Identificación de Riesgos'!D72</f>
        <v>Debilidades en los controles de los procedimientos de estructuración de los procesos de contratación</v>
      </c>
      <c r="F62" s="533"/>
      <c r="G62" s="534"/>
      <c r="H62" s="530"/>
      <c r="I62" s="84"/>
      <c r="J62" s="536"/>
      <c r="K62" s="536"/>
      <c r="L62" s="520"/>
      <c r="M62" s="523"/>
      <c r="N62" s="523"/>
      <c r="O62" s="148"/>
      <c r="P62" s="148"/>
      <c r="Q62" s="149"/>
    </row>
    <row r="63" spans="1:17">
      <c r="A63" s="528"/>
      <c r="B63" s="523"/>
      <c r="C63" s="530"/>
      <c r="D63" s="530"/>
      <c r="E63" s="147">
        <f>'5- Identificación de Riesgos'!D76</f>
        <v>0</v>
      </c>
      <c r="F63" s="533"/>
      <c r="G63" s="534"/>
      <c r="H63" s="530"/>
      <c r="I63" s="84"/>
      <c r="J63" s="536"/>
      <c r="K63" s="536"/>
      <c r="L63" s="520"/>
      <c r="M63" s="523"/>
      <c r="N63" s="523"/>
      <c r="O63" s="148"/>
      <c r="P63" s="148"/>
      <c r="Q63" s="149"/>
    </row>
    <row r="64" spans="1:17">
      <c r="A64" s="528"/>
      <c r="B64" s="523"/>
      <c r="C64" s="530"/>
      <c r="D64" s="530"/>
      <c r="E64" s="147" t="e">
        <f>'5- Identificación de Riesgos'!#REF!</f>
        <v>#REF!</v>
      </c>
      <c r="F64" s="533"/>
      <c r="G64" s="534"/>
      <c r="H64" s="530"/>
      <c r="I64" s="84"/>
      <c r="J64" s="536"/>
      <c r="K64" s="536"/>
      <c r="L64" s="520"/>
      <c r="M64" s="523"/>
      <c r="N64" s="523"/>
      <c r="O64" s="148"/>
      <c r="P64" s="148"/>
      <c r="Q64" s="149"/>
    </row>
    <row r="65" spans="1:17">
      <c r="A65" s="528"/>
      <c r="B65" s="523"/>
      <c r="C65" s="530"/>
      <c r="D65" s="530"/>
      <c r="E65" s="147" t="e">
        <f>'5- Identificación de Riesgos'!#REF!</f>
        <v>#REF!</v>
      </c>
      <c r="F65" s="533"/>
      <c r="G65" s="534"/>
      <c r="H65" s="530"/>
      <c r="I65" s="84"/>
      <c r="J65" s="536"/>
      <c r="K65" s="536"/>
      <c r="L65" s="520"/>
      <c r="M65" s="523"/>
      <c r="N65" s="523"/>
      <c r="O65" s="148"/>
      <c r="P65" s="148"/>
      <c r="Q65" s="149"/>
    </row>
    <row r="66" spans="1:17">
      <c r="A66" s="528"/>
      <c r="B66" s="523"/>
      <c r="C66" s="530"/>
      <c r="D66" s="530"/>
      <c r="E66" s="147" t="e">
        <f>'5- Identificación de Riesgos'!#REF!</f>
        <v>#REF!</v>
      </c>
      <c r="F66" s="533"/>
      <c r="G66" s="534"/>
      <c r="H66" s="530"/>
      <c r="I66" s="84"/>
      <c r="J66" s="536"/>
      <c r="K66" s="536"/>
      <c r="L66" s="520"/>
      <c r="M66" s="523"/>
      <c r="N66" s="523"/>
      <c r="O66" s="148"/>
      <c r="P66" s="148"/>
      <c r="Q66" s="149"/>
    </row>
    <row r="67" spans="1:17">
      <c r="A67" s="528"/>
      <c r="B67" s="523"/>
      <c r="C67" s="530"/>
      <c r="D67" s="530"/>
      <c r="E67" s="147" t="e">
        <f>'5- Identificación de Riesgos'!#REF!</f>
        <v>#REF!</v>
      </c>
      <c r="F67" s="533"/>
      <c r="G67" s="534"/>
      <c r="H67" s="530"/>
      <c r="I67" s="84"/>
      <c r="J67" s="536"/>
      <c r="K67" s="536"/>
      <c r="L67" s="520"/>
      <c r="M67" s="523"/>
      <c r="N67" s="523"/>
      <c r="O67" s="148"/>
      <c r="P67" s="148"/>
      <c r="Q67" s="149"/>
    </row>
    <row r="68" spans="1:17">
      <c r="A68" s="528"/>
      <c r="B68" s="523"/>
      <c r="C68" s="530"/>
      <c r="D68" s="530"/>
      <c r="E68" s="147" t="e">
        <f>'5- Identificación de Riesgos'!#REF!</f>
        <v>#REF!</v>
      </c>
      <c r="F68" s="533"/>
      <c r="G68" s="534"/>
      <c r="H68" s="530"/>
      <c r="I68" s="84"/>
      <c r="J68" s="536"/>
      <c r="K68" s="536"/>
      <c r="L68" s="520"/>
      <c r="M68" s="523"/>
      <c r="N68" s="523"/>
      <c r="O68" s="148"/>
      <c r="P68" s="148"/>
      <c r="Q68" s="149"/>
    </row>
    <row r="69" spans="1:17" ht="15.75" thickBot="1">
      <c r="A69" s="528"/>
      <c r="B69" s="524"/>
      <c r="C69" s="530"/>
      <c r="D69" s="530"/>
      <c r="E69" s="147">
        <f>'5- Identificación de Riesgos'!D79</f>
        <v>0</v>
      </c>
      <c r="F69" s="533"/>
      <c r="G69" s="534"/>
      <c r="H69" s="530"/>
      <c r="I69" s="85"/>
      <c r="J69" s="537"/>
      <c r="K69" s="537"/>
      <c r="L69" s="521"/>
      <c r="M69" s="524"/>
      <c r="N69" s="524"/>
      <c r="O69" s="148"/>
      <c r="P69" s="148"/>
      <c r="Q69" s="149"/>
    </row>
    <row r="70" spans="1:17" ht="30" customHeight="1">
      <c r="A70" s="527">
        <f>'5- Identificación de Riesgos'!A70</f>
        <v>7</v>
      </c>
      <c r="B70" s="522"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529" t="str">
        <f>'5- Identificación de Riesgos'!C70</f>
        <v>Cuando  se direccionan los requisitos habilitanes y técnicos para favorecer  indebidamente ciertos proponentes (pliegos sastre).</v>
      </c>
      <c r="D70" s="524" t="s">
        <v>298</v>
      </c>
      <c r="E70" s="147" t="str">
        <f>'5- Identificación de Riesgos'!D80</f>
        <v>Falta de ética de los servidores públicos (Debilidades en principios y valores)</v>
      </c>
      <c r="F70" s="532" t="e">
        <f>'5- Identificación de Riesgos'!H70</f>
        <v>#DIV/0!</v>
      </c>
      <c r="G70" s="529" t="str">
        <f>'5- Identificación de Riesgos'!M70</f>
        <v/>
      </c>
      <c r="H70" s="529" t="str">
        <f>'5- Identificación de Riesgos'!N70</f>
        <v/>
      </c>
      <c r="I70" s="84"/>
      <c r="J70" s="535" t="e">
        <f>'6- Valoración Controles'!T70</f>
        <v>#DIV/0!</v>
      </c>
      <c r="K70" s="535" t="e">
        <f>'6- Valoración Controles'!U70</f>
        <v>#VALUE!</v>
      </c>
      <c r="L70" s="519" t="e">
        <f>AVERAGE(#REF!)</f>
        <v>#REF!</v>
      </c>
      <c r="M70" s="522" t="e">
        <f>'6- Valoración Controles'!V70</f>
        <v>#DIV/0!</v>
      </c>
      <c r="N70" s="523" t="s">
        <v>391</v>
      </c>
      <c r="O70" s="148"/>
      <c r="P70" s="148"/>
      <c r="Q70" s="149"/>
    </row>
    <row r="71" spans="1:17" ht="30">
      <c r="A71" s="528"/>
      <c r="B71" s="523"/>
      <c r="C71" s="530"/>
      <c r="D71" s="530"/>
      <c r="E71" s="147" t="str">
        <f>'5- Identificación de Riesgos'!D81</f>
        <v>Falta de ética de terceros interesados  (Debilidades principios y valores)</v>
      </c>
      <c r="F71" s="533"/>
      <c r="G71" s="534"/>
      <c r="H71" s="530"/>
      <c r="I71" s="84"/>
      <c r="J71" s="536"/>
      <c r="K71" s="536"/>
      <c r="L71" s="520"/>
      <c r="M71" s="523"/>
      <c r="N71" s="523"/>
      <c r="O71" s="148"/>
      <c r="P71" s="148"/>
      <c r="Q71" s="149"/>
    </row>
    <row r="72" spans="1:17" ht="30">
      <c r="A72" s="528"/>
      <c r="B72" s="523"/>
      <c r="C72" s="530"/>
      <c r="D72" s="530"/>
      <c r="E72" s="147" t="str">
        <f>'5- Identificación de Riesgos'!D82</f>
        <v>Debilidades en los controles de los procedimientos sancionatorio contractual</v>
      </c>
      <c r="F72" s="533"/>
      <c r="G72" s="534"/>
      <c r="H72" s="530"/>
      <c r="I72" s="84"/>
      <c r="J72" s="536"/>
      <c r="K72" s="536"/>
      <c r="L72" s="520"/>
      <c r="M72" s="523"/>
      <c r="N72" s="523"/>
      <c r="O72" s="148"/>
      <c r="P72" s="148"/>
      <c r="Q72" s="149"/>
    </row>
    <row r="73" spans="1:17">
      <c r="A73" s="528"/>
      <c r="B73" s="523"/>
      <c r="C73" s="530"/>
      <c r="D73" s="530"/>
      <c r="E73" s="147">
        <f>'5- Identificación de Riesgos'!D83</f>
        <v>0</v>
      </c>
      <c r="F73" s="533"/>
      <c r="G73" s="534"/>
      <c r="H73" s="530"/>
      <c r="I73" s="84"/>
      <c r="J73" s="536"/>
      <c r="K73" s="536"/>
      <c r="L73" s="520"/>
      <c r="M73" s="523"/>
      <c r="N73" s="523"/>
      <c r="O73" s="148"/>
      <c r="P73" s="148"/>
      <c r="Q73" s="149"/>
    </row>
    <row r="74" spans="1:17">
      <c r="A74" s="528"/>
      <c r="B74" s="523"/>
      <c r="C74" s="530"/>
      <c r="D74" s="530"/>
      <c r="E74" s="147">
        <f>'5- Identificación de Riesgos'!D84</f>
        <v>0</v>
      </c>
      <c r="F74" s="533"/>
      <c r="G74" s="534"/>
      <c r="H74" s="530"/>
      <c r="I74" s="84"/>
      <c r="J74" s="536"/>
      <c r="K74" s="536"/>
      <c r="L74" s="520"/>
      <c r="M74" s="523"/>
      <c r="N74" s="523"/>
      <c r="O74" s="148"/>
      <c r="P74" s="148"/>
      <c r="Q74" s="149"/>
    </row>
    <row r="75" spans="1:17">
      <c r="A75" s="528"/>
      <c r="B75" s="523"/>
      <c r="C75" s="530"/>
      <c r="D75" s="530"/>
      <c r="E75" s="147">
        <f>'5- Identificación de Riesgos'!D85</f>
        <v>0</v>
      </c>
      <c r="F75" s="533"/>
      <c r="G75" s="534"/>
      <c r="H75" s="530"/>
      <c r="I75" s="84"/>
      <c r="J75" s="536"/>
      <c r="K75" s="536"/>
      <c r="L75" s="520"/>
      <c r="M75" s="523"/>
      <c r="N75" s="523"/>
      <c r="O75" s="148"/>
      <c r="P75" s="148"/>
      <c r="Q75" s="149"/>
    </row>
    <row r="76" spans="1:17">
      <c r="A76" s="528"/>
      <c r="B76" s="523"/>
      <c r="C76" s="530"/>
      <c r="D76" s="530"/>
      <c r="E76" s="147">
        <f>'5- Identificación de Riesgos'!D86</f>
        <v>0</v>
      </c>
      <c r="F76" s="533"/>
      <c r="G76" s="534"/>
      <c r="H76" s="530"/>
      <c r="I76" s="84"/>
      <c r="J76" s="536"/>
      <c r="K76" s="536"/>
      <c r="L76" s="520"/>
      <c r="M76" s="523"/>
      <c r="N76" s="523"/>
      <c r="O76" s="148"/>
      <c r="P76" s="148"/>
      <c r="Q76" s="149"/>
    </row>
    <row r="77" spans="1:17">
      <c r="A77" s="528"/>
      <c r="B77" s="523"/>
      <c r="C77" s="530"/>
      <c r="D77" s="530"/>
      <c r="E77" s="147">
        <f>'5- Identificación de Riesgos'!D87</f>
        <v>0</v>
      </c>
      <c r="F77" s="533"/>
      <c r="G77" s="534"/>
      <c r="H77" s="530"/>
      <c r="I77" s="84"/>
      <c r="J77" s="536"/>
      <c r="K77" s="536"/>
      <c r="L77" s="520"/>
      <c r="M77" s="523"/>
      <c r="N77" s="523"/>
      <c r="O77" s="148"/>
      <c r="P77" s="148"/>
      <c r="Q77" s="149"/>
    </row>
    <row r="78" spans="1:17">
      <c r="A78" s="528"/>
      <c r="B78" s="523"/>
      <c r="C78" s="530"/>
      <c r="D78" s="530"/>
      <c r="E78" s="147">
        <f>'5- Identificación de Riesgos'!D88</f>
        <v>0</v>
      </c>
      <c r="F78" s="533"/>
      <c r="G78" s="534"/>
      <c r="H78" s="530"/>
      <c r="I78" s="84"/>
      <c r="J78" s="536"/>
      <c r="K78" s="536"/>
      <c r="L78" s="520"/>
      <c r="M78" s="523"/>
      <c r="N78" s="523"/>
      <c r="O78" s="148"/>
      <c r="P78" s="148"/>
      <c r="Q78" s="149"/>
    </row>
    <row r="79" spans="1:17" ht="15.75" thickBot="1">
      <c r="A79" s="528"/>
      <c r="B79" s="524"/>
      <c r="C79" s="530"/>
      <c r="D79" s="530"/>
      <c r="E79" s="147">
        <f>'5- Identificación de Riesgos'!D89</f>
        <v>0</v>
      </c>
      <c r="F79" s="533"/>
      <c r="G79" s="534"/>
      <c r="H79" s="530"/>
      <c r="I79" s="85"/>
      <c r="J79" s="537"/>
      <c r="K79" s="537"/>
      <c r="L79" s="521"/>
      <c r="M79" s="524"/>
      <c r="N79" s="524"/>
      <c r="O79" s="148"/>
      <c r="P79" s="148"/>
      <c r="Q79" s="149"/>
    </row>
    <row r="80" spans="1:17" ht="30" customHeight="1">
      <c r="A80" s="527">
        <f>'5- Identificación de Riesgos'!A80</f>
        <v>8</v>
      </c>
      <c r="B80" s="522" t="str">
        <f>'5- Identificación de Riesgos'!B80</f>
        <v xml:space="preserve">Ofrecer, prometer y entregar, aceptar o solicitar una dádiva en beneficio propio o de un tercero para evitar ser objeto de sanción contractual </v>
      </c>
      <c r="C80" s="529" t="str">
        <f>'5- Identificación de Riesgos'!C80</f>
        <v xml:space="preserve">Cuando se abstiene de imponer una sanción contractual, cuando jurídicamente es procedente, con ocasión de una  dádiva en beneficio propio o de un tercero </v>
      </c>
      <c r="D80" s="530" t="s">
        <v>298</v>
      </c>
      <c r="E80" s="152" t="str">
        <f>'5- Identificación de Riesgos'!D90</f>
        <v>Falta de ética de los servidores públicos (Debilidades en principios y valores)</v>
      </c>
      <c r="F80" s="532" t="e">
        <f>'5- Identificación de Riesgos'!H80</f>
        <v>#DIV/0!</v>
      </c>
      <c r="G80" s="529" t="str">
        <f>'5- Identificación de Riesgos'!M80</f>
        <v/>
      </c>
      <c r="H80" s="529" t="str">
        <f>'5- Identificación de Riesgos'!N80</f>
        <v/>
      </c>
      <c r="I80" s="153"/>
      <c r="J80" s="535" t="e">
        <f>'6- Valoración Controles'!T80</f>
        <v>#DIV/0!</v>
      </c>
      <c r="K80" s="535" t="e">
        <f>'6- Valoración Controles'!U80</f>
        <v>#VALUE!</v>
      </c>
      <c r="L80" s="519" t="e">
        <f>AVERAGE(#REF!)</f>
        <v>#REF!</v>
      </c>
      <c r="M80" s="522" t="e">
        <f>'6- Valoración Controles'!V80</f>
        <v>#DIV/0!</v>
      </c>
      <c r="N80" s="525" t="s">
        <v>392</v>
      </c>
      <c r="O80" s="148"/>
      <c r="P80" s="148"/>
      <c r="Q80" s="149"/>
    </row>
    <row r="81" spans="1:17" ht="30">
      <c r="A81" s="528"/>
      <c r="B81" s="523"/>
      <c r="C81" s="530"/>
      <c r="D81" s="530"/>
      <c r="E81" s="147" t="str">
        <f>'5- Identificación de Riesgos'!D91</f>
        <v>Falta de ética de terceros interesados  (Debilidades principios y valores)</v>
      </c>
      <c r="F81" s="533"/>
      <c r="G81" s="534"/>
      <c r="H81" s="530"/>
      <c r="I81" s="84"/>
      <c r="J81" s="536"/>
      <c r="K81" s="536"/>
      <c r="L81" s="520"/>
      <c r="M81" s="523"/>
      <c r="N81" s="523"/>
      <c r="O81" s="148"/>
      <c r="P81" s="148"/>
      <c r="Q81" s="149"/>
    </row>
    <row r="82" spans="1:17" ht="45">
      <c r="A82" s="528"/>
      <c r="B82" s="523"/>
      <c r="C82" s="530"/>
      <c r="D82" s="530"/>
      <c r="E82" s="147" t="str">
        <f>'5- Identificación de Riesgos'!D92</f>
        <v xml:space="preserve">Debilidades en los controles de los procedimientos de estructuración y evaluación </v>
      </c>
      <c r="F82" s="533"/>
      <c r="G82" s="534"/>
      <c r="H82" s="530"/>
      <c r="I82" s="84"/>
      <c r="J82" s="536"/>
      <c r="K82" s="536"/>
      <c r="L82" s="520"/>
      <c r="M82" s="523"/>
      <c r="N82" s="523"/>
      <c r="O82" s="148"/>
      <c r="P82" s="148"/>
      <c r="Q82" s="149"/>
    </row>
    <row r="83" spans="1:17">
      <c r="A83" s="528"/>
      <c r="B83" s="523"/>
      <c r="C83" s="530"/>
      <c r="D83" s="530"/>
      <c r="E83" s="147">
        <f>'5- Identificación de Riesgos'!D93</f>
        <v>0</v>
      </c>
      <c r="F83" s="533"/>
      <c r="G83" s="534"/>
      <c r="H83" s="530"/>
      <c r="I83" s="84"/>
      <c r="J83" s="536"/>
      <c r="K83" s="536"/>
      <c r="L83" s="520"/>
      <c r="M83" s="523"/>
      <c r="N83" s="523"/>
      <c r="O83" s="148"/>
      <c r="P83" s="148"/>
      <c r="Q83" s="149"/>
    </row>
    <row r="84" spans="1:17">
      <c r="A84" s="528"/>
      <c r="B84" s="523"/>
      <c r="C84" s="530"/>
      <c r="D84" s="530"/>
      <c r="E84" s="147">
        <f>'5- Identificación de Riesgos'!D94</f>
        <v>0</v>
      </c>
      <c r="F84" s="533"/>
      <c r="G84" s="534"/>
      <c r="H84" s="530"/>
      <c r="I84" s="84"/>
      <c r="J84" s="536"/>
      <c r="K84" s="536"/>
      <c r="L84" s="520"/>
      <c r="M84" s="523"/>
      <c r="N84" s="523"/>
      <c r="O84" s="148"/>
      <c r="P84" s="148"/>
      <c r="Q84" s="149"/>
    </row>
    <row r="85" spans="1:17">
      <c r="A85" s="528"/>
      <c r="B85" s="523"/>
      <c r="C85" s="530"/>
      <c r="D85" s="530"/>
      <c r="E85" s="147">
        <f>'5- Identificación de Riesgos'!D95</f>
        <v>0</v>
      </c>
      <c r="F85" s="533"/>
      <c r="G85" s="534"/>
      <c r="H85" s="530"/>
      <c r="I85" s="84"/>
      <c r="J85" s="536"/>
      <c r="K85" s="536"/>
      <c r="L85" s="520"/>
      <c r="M85" s="523"/>
      <c r="N85" s="523"/>
      <c r="O85" s="148"/>
      <c r="P85" s="148"/>
      <c r="Q85" s="149"/>
    </row>
    <row r="86" spans="1:17">
      <c r="A86" s="528"/>
      <c r="B86" s="523"/>
      <c r="C86" s="530"/>
      <c r="D86" s="530"/>
      <c r="E86" s="147">
        <f>'5- Identificación de Riesgos'!D96</f>
        <v>0</v>
      </c>
      <c r="F86" s="533"/>
      <c r="G86" s="534"/>
      <c r="H86" s="530"/>
      <c r="I86" s="84"/>
      <c r="J86" s="536"/>
      <c r="K86" s="536"/>
      <c r="L86" s="520"/>
      <c r="M86" s="523"/>
      <c r="N86" s="523"/>
      <c r="O86" s="148"/>
      <c r="P86" s="148"/>
      <c r="Q86" s="149"/>
    </row>
    <row r="87" spans="1:17">
      <c r="A87" s="528"/>
      <c r="B87" s="523"/>
      <c r="C87" s="530"/>
      <c r="D87" s="530"/>
      <c r="E87" s="147">
        <f>'5- Identificación de Riesgos'!D97</f>
        <v>0</v>
      </c>
      <c r="F87" s="533"/>
      <c r="G87" s="534"/>
      <c r="H87" s="530"/>
      <c r="I87" s="84"/>
      <c r="J87" s="536"/>
      <c r="K87" s="536"/>
      <c r="L87" s="520"/>
      <c r="M87" s="523"/>
      <c r="N87" s="523"/>
      <c r="O87" s="148"/>
      <c r="P87" s="148"/>
      <c r="Q87" s="149"/>
    </row>
    <row r="88" spans="1:17">
      <c r="A88" s="528"/>
      <c r="B88" s="523"/>
      <c r="C88" s="530"/>
      <c r="D88" s="530"/>
      <c r="E88" s="147">
        <f>'5- Identificación de Riesgos'!D98</f>
        <v>0</v>
      </c>
      <c r="F88" s="533"/>
      <c r="G88" s="534"/>
      <c r="H88" s="530"/>
      <c r="I88" s="84"/>
      <c r="J88" s="536"/>
      <c r="K88" s="536"/>
      <c r="L88" s="520"/>
      <c r="M88" s="523"/>
      <c r="N88" s="523"/>
      <c r="O88" s="148"/>
      <c r="P88" s="148"/>
      <c r="Q88" s="149"/>
    </row>
    <row r="89" spans="1:17" ht="15.75" thickBot="1">
      <c r="A89" s="528"/>
      <c r="B89" s="524"/>
      <c r="C89" s="530"/>
      <c r="D89" s="531"/>
      <c r="E89" s="154">
        <f>'5- Identificación de Riesgos'!D99</f>
        <v>0</v>
      </c>
      <c r="F89" s="533"/>
      <c r="G89" s="534"/>
      <c r="H89" s="530"/>
      <c r="I89" s="142"/>
      <c r="J89" s="537"/>
      <c r="K89" s="537"/>
      <c r="L89" s="521"/>
      <c r="M89" s="524"/>
      <c r="N89" s="526"/>
      <c r="O89" s="150"/>
      <c r="P89" s="150"/>
      <c r="Q89" s="151"/>
    </row>
    <row r="90" spans="1:17">
      <c r="A90" s="527">
        <f>'5- Identificación de Riesgos'!A90</f>
        <v>9</v>
      </c>
      <c r="B90" s="522"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529" t="str">
        <f>'5- Identificación de Riesgos'!C90</f>
        <v>Cuando  se direccionan las evaluaciones para favorecer  indebidamente ciertos proponentes</v>
      </c>
      <c r="D90" s="530" t="s">
        <v>298</v>
      </c>
      <c r="E90" s="152">
        <f>'5- Identificación de Riesgos'!D100</f>
        <v>0</v>
      </c>
      <c r="F90" s="532" t="e">
        <f>'5- Identificación de Riesgos'!H90</f>
        <v>#DIV/0!</v>
      </c>
      <c r="G90" s="529" t="str">
        <f>'5- Identificación de Riesgos'!M90</f>
        <v/>
      </c>
      <c r="H90" s="529" t="str">
        <f>'5- Identificación de Riesgos'!N90</f>
        <v/>
      </c>
      <c r="I90" s="153"/>
      <c r="J90" s="535" t="e">
        <f>'6- Valoración Controles'!T90</f>
        <v>#DIV/0!</v>
      </c>
      <c r="K90" s="535" t="e">
        <f>'6- Valoración Controles'!U90</f>
        <v>#VALUE!</v>
      </c>
      <c r="L90" s="519" t="e">
        <f>AVERAGE(#REF!)</f>
        <v>#REF!</v>
      </c>
      <c r="M90" s="522" t="e">
        <f>'6- Valoración Controles'!V90</f>
        <v>#DIV/0!</v>
      </c>
      <c r="N90" s="525" t="s">
        <v>392</v>
      </c>
      <c r="O90" s="148"/>
      <c r="P90" s="148"/>
      <c r="Q90" s="149"/>
    </row>
    <row r="91" spans="1:17" ht="30" customHeight="1">
      <c r="A91" s="528"/>
      <c r="B91" s="523"/>
      <c r="C91" s="530"/>
      <c r="D91" s="530"/>
      <c r="E91" s="147">
        <f>'5- Identificación de Riesgos'!D101</f>
        <v>0</v>
      </c>
      <c r="F91" s="533"/>
      <c r="G91" s="534"/>
      <c r="H91" s="530"/>
      <c r="I91" s="84"/>
      <c r="J91" s="536"/>
      <c r="K91" s="536"/>
      <c r="L91" s="520"/>
      <c r="M91" s="523"/>
      <c r="N91" s="523"/>
      <c r="O91" s="148"/>
      <c r="P91" s="148"/>
      <c r="Q91" s="149"/>
    </row>
    <row r="92" spans="1:17" ht="45" customHeight="1">
      <c r="A92" s="528"/>
      <c r="B92" s="523"/>
      <c r="C92" s="530"/>
      <c r="D92" s="530"/>
      <c r="E92" s="147">
        <f>'5- Identificación de Riesgos'!D102</f>
        <v>0</v>
      </c>
      <c r="F92" s="533"/>
      <c r="G92" s="534"/>
      <c r="H92" s="530"/>
      <c r="I92" s="84"/>
      <c r="J92" s="536"/>
      <c r="K92" s="536"/>
      <c r="L92" s="520"/>
      <c r="M92" s="523"/>
      <c r="N92" s="523"/>
      <c r="O92" s="148"/>
      <c r="P92" s="148"/>
      <c r="Q92" s="149"/>
    </row>
    <row r="93" spans="1:17">
      <c r="A93" s="528"/>
      <c r="B93" s="523"/>
      <c r="C93" s="530"/>
      <c r="D93" s="530"/>
      <c r="E93" s="147">
        <f>'5- Identificación de Riesgos'!D103</f>
        <v>0</v>
      </c>
      <c r="F93" s="533"/>
      <c r="G93" s="534"/>
      <c r="H93" s="530"/>
      <c r="I93" s="84"/>
      <c r="J93" s="536"/>
      <c r="K93" s="536"/>
      <c r="L93" s="520"/>
      <c r="M93" s="523"/>
      <c r="N93" s="523"/>
      <c r="O93" s="148"/>
      <c r="P93" s="148"/>
      <c r="Q93" s="149"/>
    </row>
    <row r="94" spans="1:17">
      <c r="A94" s="528"/>
      <c r="B94" s="523"/>
      <c r="C94" s="530"/>
      <c r="D94" s="530"/>
      <c r="E94" s="147">
        <f>'5- Identificación de Riesgos'!D104</f>
        <v>0</v>
      </c>
      <c r="F94" s="533"/>
      <c r="G94" s="534"/>
      <c r="H94" s="530"/>
      <c r="I94" s="84"/>
      <c r="J94" s="536"/>
      <c r="K94" s="536"/>
      <c r="L94" s="520"/>
      <c r="M94" s="523"/>
      <c r="N94" s="523"/>
      <c r="O94" s="148"/>
      <c r="P94" s="148"/>
      <c r="Q94" s="149"/>
    </row>
    <row r="95" spans="1:17">
      <c r="A95" s="528"/>
      <c r="B95" s="523"/>
      <c r="C95" s="530"/>
      <c r="D95" s="530"/>
      <c r="E95" s="147">
        <f>'5- Identificación de Riesgos'!D105</f>
        <v>0</v>
      </c>
      <c r="F95" s="533"/>
      <c r="G95" s="534"/>
      <c r="H95" s="530"/>
      <c r="I95" s="84"/>
      <c r="J95" s="536"/>
      <c r="K95" s="536"/>
      <c r="L95" s="520"/>
      <c r="M95" s="523"/>
      <c r="N95" s="523"/>
      <c r="O95" s="148"/>
      <c r="P95" s="148"/>
      <c r="Q95" s="149"/>
    </row>
    <row r="96" spans="1:17">
      <c r="A96" s="528"/>
      <c r="B96" s="523"/>
      <c r="C96" s="530"/>
      <c r="D96" s="530"/>
      <c r="E96" s="147">
        <f>'5- Identificación de Riesgos'!D106</f>
        <v>0</v>
      </c>
      <c r="F96" s="533"/>
      <c r="G96" s="534"/>
      <c r="H96" s="530"/>
      <c r="I96" s="84"/>
      <c r="J96" s="536"/>
      <c r="K96" s="536"/>
      <c r="L96" s="520"/>
      <c r="M96" s="523"/>
      <c r="N96" s="523"/>
      <c r="O96" s="148"/>
      <c r="P96" s="148"/>
      <c r="Q96" s="149"/>
    </row>
    <row r="97" spans="1:17">
      <c r="A97" s="528"/>
      <c r="B97" s="523"/>
      <c r="C97" s="530"/>
      <c r="D97" s="530"/>
      <c r="E97" s="147">
        <f>'5- Identificación de Riesgos'!D107</f>
        <v>0</v>
      </c>
      <c r="F97" s="533"/>
      <c r="G97" s="534"/>
      <c r="H97" s="530"/>
      <c r="I97" s="84"/>
      <c r="J97" s="536"/>
      <c r="K97" s="536"/>
      <c r="L97" s="520"/>
      <c r="M97" s="523"/>
      <c r="N97" s="523"/>
      <c r="O97" s="148"/>
      <c r="P97" s="148"/>
      <c r="Q97" s="149"/>
    </row>
    <row r="98" spans="1:17">
      <c r="A98" s="528"/>
      <c r="B98" s="523"/>
      <c r="C98" s="530"/>
      <c r="D98" s="530"/>
      <c r="E98" s="147">
        <f>'5- Identificación de Riesgos'!D108</f>
        <v>0</v>
      </c>
      <c r="F98" s="533"/>
      <c r="G98" s="534"/>
      <c r="H98" s="530"/>
      <c r="I98" s="84"/>
      <c r="J98" s="536"/>
      <c r="K98" s="536"/>
      <c r="L98" s="520"/>
      <c r="M98" s="523"/>
      <c r="N98" s="523"/>
      <c r="O98" s="148"/>
      <c r="P98" s="148"/>
      <c r="Q98" s="149"/>
    </row>
    <row r="99" spans="1:17" ht="15.75" thickBot="1">
      <c r="A99" s="528"/>
      <c r="B99" s="524"/>
      <c r="C99" s="530"/>
      <c r="D99" s="531"/>
      <c r="E99" s="154">
        <f>'5- Identificación de Riesgos'!D109</f>
        <v>0</v>
      </c>
      <c r="F99" s="533"/>
      <c r="G99" s="534"/>
      <c r="H99" s="530"/>
      <c r="I99" s="142"/>
      <c r="J99" s="537"/>
      <c r="K99" s="537"/>
      <c r="L99" s="521"/>
      <c r="M99" s="524"/>
      <c r="N99" s="526"/>
      <c r="O99" s="150"/>
      <c r="P99" s="150"/>
      <c r="Q99" s="151"/>
    </row>
  </sheetData>
  <mergeCells count="136">
    <mergeCell ref="A60:A69"/>
    <mergeCell ref="A70:A79"/>
    <mergeCell ref="B60:B69"/>
    <mergeCell ref="C60:C69"/>
    <mergeCell ref="D60:D69"/>
    <mergeCell ref="M80:M89"/>
    <mergeCell ref="N80:N89"/>
    <mergeCell ref="G80:G89"/>
    <mergeCell ref="H80:H89"/>
    <mergeCell ref="J80:J89"/>
    <mergeCell ref="K80:K89"/>
    <mergeCell ref="L80:L89"/>
    <mergeCell ref="A80:A89"/>
    <mergeCell ref="B80:B89"/>
    <mergeCell ref="C80:C89"/>
    <mergeCell ref="D80:D89"/>
    <mergeCell ref="F80:F89"/>
    <mergeCell ref="F60:F69"/>
    <mergeCell ref="G60:G69"/>
    <mergeCell ref="H60:H69"/>
    <mergeCell ref="B70:B79"/>
    <mergeCell ref="C70:C79"/>
    <mergeCell ref="D70:D79"/>
    <mergeCell ref="F70:F79"/>
    <mergeCell ref="M40:M49"/>
    <mergeCell ref="N40:N49"/>
    <mergeCell ref="A30:A39"/>
    <mergeCell ref="B30:B39"/>
    <mergeCell ref="C30:C39"/>
    <mergeCell ref="G50:G59"/>
    <mergeCell ref="H50:H59"/>
    <mergeCell ref="J50:J59"/>
    <mergeCell ref="K50:K59"/>
    <mergeCell ref="L50:L59"/>
    <mergeCell ref="G40:G49"/>
    <mergeCell ref="H40:H49"/>
    <mergeCell ref="J40:J49"/>
    <mergeCell ref="K40:K49"/>
    <mergeCell ref="L40:L49"/>
    <mergeCell ref="A50:A59"/>
    <mergeCell ref="B50:B59"/>
    <mergeCell ref="C50:C59"/>
    <mergeCell ref="D50:D59"/>
    <mergeCell ref="F50:F59"/>
    <mergeCell ref="M50:M59"/>
    <mergeCell ref="N50:N59"/>
    <mergeCell ref="N20:N29"/>
    <mergeCell ref="M10:M19"/>
    <mergeCell ref="N10:N19"/>
    <mergeCell ref="J20:J29"/>
    <mergeCell ref="L20:L29"/>
    <mergeCell ref="J10:J19"/>
    <mergeCell ref="K10:K19"/>
    <mergeCell ref="J30:J39"/>
    <mergeCell ref="K30:K39"/>
    <mergeCell ref="L30:L39"/>
    <mergeCell ref="M20:M29"/>
    <mergeCell ref="L10:L19"/>
    <mergeCell ref="M30:M39"/>
    <mergeCell ref="N30:N39"/>
    <mergeCell ref="K20:K29"/>
    <mergeCell ref="H20:H29"/>
    <mergeCell ref="G10:G19"/>
    <mergeCell ref="H10:H19"/>
    <mergeCell ref="I8:I9"/>
    <mergeCell ref="A40:A49"/>
    <mergeCell ref="B40:B49"/>
    <mergeCell ref="C40:C49"/>
    <mergeCell ref="D40:D49"/>
    <mergeCell ref="F40:F49"/>
    <mergeCell ref="D30:D39"/>
    <mergeCell ref="F30:F39"/>
    <mergeCell ref="G30:G39"/>
    <mergeCell ref="H30:H39"/>
    <mergeCell ref="B8:B9"/>
    <mergeCell ref="A10:A19"/>
    <mergeCell ref="B10:B19"/>
    <mergeCell ref="F10:F19"/>
    <mergeCell ref="A6:B6"/>
    <mergeCell ref="E8:E9"/>
    <mergeCell ref="C10:C19"/>
    <mergeCell ref="D10:D19"/>
    <mergeCell ref="F20:F29"/>
    <mergeCell ref="G20:G29"/>
    <mergeCell ref="C20:C29"/>
    <mergeCell ref="D20:D29"/>
    <mergeCell ref="A20:A29"/>
    <mergeCell ref="B20:B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K8:K9"/>
    <mergeCell ref="G70:G79"/>
    <mergeCell ref="H70:H79"/>
    <mergeCell ref="J70:J79"/>
    <mergeCell ref="K70:K79"/>
    <mergeCell ref="L70:L79"/>
    <mergeCell ref="M70:M79"/>
    <mergeCell ref="N70:N79"/>
    <mergeCell ref="J60:J69"/>
    <mergeCell ref="K60:K69"/>
    <mergeCell ref="L60:L69"/>
    <mergeCell ref="M60:M69"/>
    <mergeCell ref="N60:N69"/>
    <mergeCell ref="L90:L99"/>
    <mergeCell ref="M90:M99"/>
    <mergeCell ref="N90:N99"/>
    <mergeCell ref="A90:A99"/>
    <mergeCell ref="B90:B99"/>
    <mergeCell ref="C90:C99"/>
    <mergeCell ref="D90:D99"/>
    <mergeCell ref="F90:F99"/>
    <mergeCell ref="G90:G99"/>
    <mergeCell ref="H90:H99"/>
    <mergeCell ref="J90:J99"/>
    <mergeCell ref="K90:K99"/>
  </mergeCells>
  <conditionalFormatting sqref="F10 F20 F30 F40 F50 F60 F70 F80 F90">
    <cfRule type="containsText" dxfId="180" priority="315" operator="containsText" text="Muy Baja">
      <formula>NOT(ISERROR(SEARCH("Muy Baja",F10)))</formula>
    </cfRule>
    <cfRule type="containsText" dxfId="179" priority="316" operator="containsText" text="Baja">
      <formula>NOT(ISERROR(SEARCH("Baja",F10)))</formula>
    </cfRule>
    <cfRule type="containsText" dxfId="178" priority="317" operator="containsText" text="Muy Alta">
      <formula>NOT(ISERROR(SEARCH("Muy Alta",F10)))</formula>
    </cfRule>
    <cfRule type="containsText" dxfId="177" priority="319" operator="containsText" text="Alta">
      <formula>NOT(ISERROR(SEARCH("Alta",F10)))</formula>
    </cfRule>
    <cfRule type="containsText" dxfId="176" priority="320" operator="containsText" text="Media">
      <formula>NOT(ISERROR(SEARCH("Media",F10)))</formula>
    </cfRule>
    <cfRule type="containsText" dxfId="175" priority="321" operator="containsText" text="Media">
      <formula>NOT(ISERROR(SEARCH("Media",F10)))</formula>
    </cfRule>
    <cfRule type="containsText" dxfId="174" priority="322" operator="containsText" text="Media">
      <formula>NOT(ISERROR(SEARCH("Media",F10)))</formula>
    </cfRule>
    <cfRule type="containsText" dxfId="173" priority="323" operator="containsText" text="Muy Baja">
      <formula>NOT(ISERROR(SEARCH("Muy Baja",F10)))</formula>
    </cfRule>
    <cfRule type="containsText" dxfId="172" priority="324" operator="containsText" text="Baja">
      <formula>NOT(ISERROR(SEARCH("Baja",F10)))</formula>
    </cfRule>
    <cfRule type="containsText" dxfId="171" priority="325" operator="containsText" text="Muy Baja">
      <formula>NOT(ISERROR(SEARCH("Muy Baja",F10)))</formula>
    </cfRule>
    <cfRule type="containsText" dxfId="170" priority="326" operator="containsText" text="Muy Baja">
      <formula>NOT(ISERROR(SEARCH("Muy Baja",F10)))</formula>
    </cfRule>
    <cfRule type="containsText" dxfId="169" priority="327" operator="containsText" text="Muy Baja">
      <formula>NOT(ISERROR(SEARCH("Muy Baja",F10)))</formula>
    </cfRule>
    <cfRule type="containsText" dxfId="168" priority="328" operator="containsText" text="Muy Baja'Tabla probabilidad'!">
      <formula>NOT(ISERROR(SEARCH("Muy Baja'Tabla probabilidad'!",F10)))</formula>
    </cfRule>
    <cfRule type="containsText" dxfId="167" priority="329" operator="containsText" text="Muy bajo">
      <formula>NOT(ISERROR(SEARCH("Muy bajo",F10)))</formula>
    </cfRule>
    <cfRule type="containsText" dxfId="166" priority="330" operator="containsText" text="Alta">
      <formula>NOT(ISERROR(SEARCH("Alta",F10)))</formula>
    </cfRule>
    <cfRule type="containsText" dxfId="165" priority="331" operator="containsText" text="Media">
      <formula>NOT(ISERROR(SEARCH("Media",F10)))</formula>
    </cfRule>
    <cfRule type="containsText" dxfId="164" priority="332" operator="containsText" text="Baja">
      <formula>NOT(ISERROR(SEARCH("Baja",F10)))</formula>
    </cfRule>
    <cfRule type="containsText" dxfId="163" priority="333" operator="containsText" text="Muy baja">
      <formula>NOT(ISERROR(SEARCH("Muy baja",F10)))</formula>
    </cfRule>
    <cfRule type="cellIs" dxfId="162" priority="336" operator="between">
      <formula>1</formula>
      <formula>2</formula>
    </cfRule>
    <cfRule type="cellIs" dxfId="161" priority="337" operator="between">
      <formula>0</formula>
      <formula>2</formula>
    </cfRule>
  </conditionalFormatting>
  <conditionalFormatting sqref="G10 G20 G30 G40 G50 G60 G70 G80 G90">
    <cfRule type="containsText" dxfId="160" priority="309" operator="containsText" text="Catastrófico">
      <formula>NOT(ISERROR(SEARCH("Catastrófico",G10)))</formula>
    </cfRule>
    <cfRule type="containsText" dxfId="159" priority="310" operator="containsText" text="Mayor">
      <formula>NOT(ISERROR(SEARCH("Mayor",G10)))</formula>
    </cfRule>
    <cfRule type="containsText" dxfId="158" priority="311" operator="containsText" text="Alta">
      <formula>NOT(ISERROR(SEARCH("Alta",G10)))</formula>
    </cfRule>
    <cfRule type="containsText" dxfId="157" priority="312" operator="containsText" text="Moderado">
      <formula>NOT(ISERROR(SEARCH("Moderado",G10)))</formula>
    </cfRule>
    <cfRule type="containsText" dxfId="156" priority="313" operator="containsText" text="Menor">
      <formula>NOT(ISERROR(SEARCH("Menor",G10)))</formula>
    </cfRule>
    <cfRule type="containsText" dxfId="155" priority="314" operator="containsText" text="Leve">
      <formula>NOT(ISERROR(SEARCH("Leve",G10)))</formula>
    </cfRule>
  </conditionalFormatting>
  <conditionalFormatting sqref="H10:I10 H20:I20 H30:I30 H40:I40 H50:I50 H60:I60 H70:I70 H80:I80 H90:I90">
    <cfRule type="containsText" dxfId="154" priority="304" operator="containsText" text="Extremo">
      <formula>NOT(ISERROR(SEARCH("Extremo",H10)))</formula>
    </cfRule>
    <cfRule type="containsText" dxfId="153" priority="305" operator="containsText" text="Alto">
      <formula>NOT(ISERROR(SEARCH("Alto",H10)))</formula>
    </cfRule>
    <cfRule type="containsText" dxfId="152" priority="306" operator="containsText" text="Bajo">
      <formula>NOT(ISERROR(SEARCH("Bajo",H10)))</formula>
    </cfRule>
    <cfRule type="containsText" dxfId="151" priority="307" operator="containsText" text="Moderado">
      <formula>NOT(ISERROR(SEARCH("Moderado",H10)))</formula>
    </cfRule>
    <cfRule type="containsText" dxfId="150" priority="308" operator="containsText" text="Extremo">
      <formula>NOT(ISERROR(SEARCH("Extremo",H10)))</formula>
    </cfRule>
  </conditionalFormatting>
  <conditionalFormatting sqref="J10:J99">
    <cfRule type="containsText" dxfId="149" priority="6" operator="containsText" text="Muy Baja">
      <formula>NOT(ISERROR(SEARCH("Muy Baja",J10)))</formula>
    </cfRule>
    <cfRule type="containsText" dxfId="148" priority="273" operator="containsText" text="Muy Alta">
      <formula>NOT(ISERROR(SEARCH("Muy Alta",J10)))</formula>
    </cfRule>
    <cfRule type="containsText" dxfId="147" priority="274" operator="containsText" text="Alta">
      <formula>NOT(ISERROR(SEARCH("Alta",J10)))</formula>
    </cfRule>
    <cfRule type="containsText" dxfId="146" priority="275" operator="containsText" text="Media">
      <formula>NOT(ISERROR(SEARCH("Media",J10)))</formula>
    </cfRule>
    <cfRule type="containsText" dxfId="145" priority="276" operator="containsText" text="Baja">
      <formula>NOT(ISERROR(SEARCH("Baja",J10)))</formula>
    </cfRule>
    <cfRule type="containsText" dxfId="144" priority="277" operator="containsText" text="Muy Baja">
      <formula>NOT(ISERROR(SEARCH("Muy Baja",J10)))</formula>
    </cfRule>
  </conditionalFormatting>
  <conditionalFormatting sqref="K10:K99">
    <cfRule type="containsText" dxfId="143" priority="268" operator="containsText" text="Catastrófico">
      <formula>NOT(ISERROR(SEARCH("Catastrófico",K10)))</formula>
    </cfRule>
    <cfRule type="containsText" dxfId="142" priority="269" operator="containsText" text="Moderado">
      <formula>NOT(ISERROR(SEARCH("Moderado",K10)))</formula>
    </cfRule>
    <cfRule type="containsText" dxfId="141" priority="270" operator="containsText" text="Menor">
      <formula>NOT(ISERROR(SEARCH("Menor",K10)))</formula>
    </cfRule>
    <cfRule type="containsText" dxfId="140" priority="271" operator="containsText" text="Leve">
      <formula>NOT(ISERROR(SEARCH("Leve",K10)))</formula>
    </cfRule>
    <cfRule type="containsText" dxfId="139" priority="272" operator="containsText" text="Mayor">
      <formula>NOT(ISERROR(SEARCH("Mayor",K10)))</formula>
    </cfRule>
  </conditionalFormatting>
  <conditionalFormatting sqref="M10 M20 M30 M40 M50 M60 M70 M80 M90">
    <cfRule type="containsText" dxfId="138" priority="278" operator="containsText" text="Extremo">
      <formula>NOT(ISERROR(SEARCH("Extremo",M10)))</formula>
    </cfRule>
    <cfRule type="containsText" dxfId="137" priority="279" operator="containsText" text="Alto">
      <formula>NOT(ISERROR(SEARCH("Alto",M10)))</formula>
    </cfRule>
    <cfRule type="containsText" dxfId="136" priority="280" operator="containsText" text="Moderado">
      <formula>NOT(ISERROR(SEARCH("Moderado",M10)))</formula>
    </cfRule>
    <cfRule type="containsText" dxfId="135" priority="281" operator="containsText" text="Menor">
      <formula>NOT(ISERROR(SEARCH("Menor",M10)))</formula>
    </cfRule>
    <cfRule type="containsText" dxfId="134" priority="282" operator="containsText" text="Bajo">
      <formula>NOT(ISERROR(SEARCH("Bajo",M10)))</formula>
    </cfRule>
    <cfRule type="containsText" dxfId="133" priority="283" operator="containsText" text="Moderado">
      <formula>NOT(ISERROR(SEARCH("Moderado",M10)))</formula>
    </cfRule>
    <cfRule type="containsText" dxfId="132" priority="284" operator="containsText" text="Extremo">
      <formula>NOT(ISERROR(SEARCH("Extremo",M10)))</formula>
    </cfRule>
    <cfRule type="containsText" dxfId="131" priority="285" operator="containsText" text="Baja">
      <formula>NOT(ISERROR(SEARCH("Baja",M10)))</formula>
    </cfRule>
    <cfRule type="containsText" dxfId="130" priority="286" operator="containsText" text="Alto">
      <formula>NOT(ISERROR(SEARCH("Alto",M10)))</formula>
    </cfRule>
  </conditionalFormatting>
  <dataValidations count="1">
    <dataValidation type="list" allowBlank="1" showInputMessage="1" showErrorMessage="1" sqref="D10:D9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topLeftCell="A43" zoomScale="70" zoomScaleNormal="70" workbookViewId="0">
      <selection activeCell="E56" sqref="E56"/>
    </sheetView>
  </sheetViews>
  <sheetFormatPr baseColWidth="10" defaultColWidth="11.42578125" defaultRowHeight="15"/>
  <cols>
    <col min="2" max="2" width="24.28515625" customWidth="1"/>
    <col min="3" max="3" width="62.85546875" customWidth="1"/>
    <col min="4" max="4" width="10.28515625" bestFit="1" customWidth="1"/>
    <col min="5" max="5" width="84.28515625" style="43"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0"/>
    </row>
    <row r="2" spans="1:137" ht="24" thickBot="1">
      <c r="A2" s="2"/>
      <c r="B2" s="549" t="s">
        <v>393</v>
      </c>
      <c r="C2" s="549"/>
      <c r="D2" s="549"/>
      <c r="E2" s="549"/>
      <c r="F2" s="81"/>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5"/>
      <c r="C3" s="15"/>
      <c r="D3" s="15"/>
      <c r="E3" s="41"/>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6"/>
      <c r="C4" s="57" t="s">
        <v>394</v>
      </c>
      <c r="D4" s="57"/>
      <c r="E4" s="57" t="s">
        <v>395</v>
      </c>
      <c r="F4" s="58"/>
      <c r="G4" s="2"/>
      <c r="H4" s="2"/>
      <c r="I4" s="2"/>
      <c r="J4" s="2"/>
      <c r="K4" s="2"/>
      <c r="L4" s="2"/>
      <c r="M4" s="2"/>
      <c r="N4" s="2"/>
      <c r="O4" s="2"/>
      <c r="P4" s="2"/>
      <c r="Q4" s="2"/>
      <c r="R4" s="2"/>
      <c r="S4" s="2"/>
      <c r="T4" s="2"/>
      <c r="U4" s="2"/>
      <c r="V4" s="2"/>
      <c r="W4" s="2"/>
      <c r="X4" s="2"/>
      <c r="Y4" s="2"/>
      <c r="Z4" s="2"/>
      <c r="AA4" s="2"/>
      <c r="AB4" s="2"/>
      <c r="AC4" s="2"/>
      <c r="AD4" s="2"/>
      <c r="AE4" s="2"/>
    </row>
    <row r="5" spans="1:137" ht="40.5">
      <c r="A5" s="2"/>
      <c r="B5" s="56"/>
      <c r="C5" s="57" t="s">
        <v>396</v>
      </c>
      <c r="D5" s="57"/>
      <c r="E5" s="59" t="s">
        <v>397</v>
      </c>
      <c r="F5" s="57" t="s">
        <v>395</v>
      </c>
      <c r="G5" s="2"/>
      <c r="H5" s="2"/>
      <c r="I5" s="2"/>
      <c r="J5" s="2"/>
      <c r="K5" s="2"/>
      <c r="L5" s="2"/>
      <c r="M5" s="2"/>
      <c r="N5" s="2"/>
      <c r="O5" s="2"/>
      <c r="P5" s="2"/>
      <c r="Q5" s="2"/>
      <c r="R5" s="2"/>
      <c r="S5" s="2"/>
      <c r="T5" s="2"/>
      <c r="U5" s="2"/>
      <c r="V5" s="2"/>
      <c r="W5" s="2"/>
      <c r="X5" s="2"/>
      <c r="Y5" s="2"/>
      <c r="Z5" s="2"/>
      <c r="AA5" s="2"/>
      <c r="AB5" s="2"/>
      <c r="AC5" s="2"/>
      <c r="AD5" s="2"/>
      <c r="AE5" s="2"/>
    </row>
    <row r="6" spans="1:137" ht="20.25">
      <c r="A6" s="2"/>
      <c r="B6" s="60" t="s">
        <v>398</v>
      </c>
      <c r="C6" s="102" t="s">
        <v>399</v>
      </c>
      <c r="D6" s="61">
        <v>0.04</v>
      </c>
      <c r="E6" s="62" t="s">
        <v>400</v>
      </c>
      <c r="F6" s="63">
        <v>1</v>
      </c>
      <c r="G6" s="2"/>
      <c r="H6" s="45"/>
      <c r="I6" s="2"/>
      <c r="J6" s="2"/>
      <c r="K6" s="2"/>
      <c r="L6" s="2"/>
      <c r="M6" s="2"/>
      <c r="N6" s="2"/>
      <c r="O6" s="2"/>
      <c r="P6" s="2"/>
      <c r="Q6" s="2"/>
      <c r="R6" s="2"/>
      <c r="S6" s="2"/>
      <c r="T6" s="2"/>
      <c r="U6" s="2"/>
      <c r="V6" s="2"/>
      <c r="W6" s="2"/>
      <c r="X6" s="2"/>
      <c r="Y6" s="2"/>
      <c r="Z6" s="2"/>
      <c r="AA6" s="2"/>
      <c r="AB6" s="2"/>
      <c r="AC6" s="2"/>
      <c r="AD6" s="2"/>
      <c r="AE6" s="2"/>
    </row>
    <row r="7" spans="1:137" ht="20.25">
      <c r="A7" s="2"/>
      <c r="B7" s="64" t="s">
        <v>401</v>
      </c>
      <c r="C7" s="102" t="s">
        <v>402</v>
      </c>
      <c r="D7" s="61">
        <v>0.09</v>
      </c>
      <c r="E7" s="62" t="s">
        <v>403</v>
      </c>
      <c r="F7" s="63">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5" t="s">
        <v>404</v>
      </c>
      <c r="C8" s="102" t="s">
        <v>405</v>
      </c>
      <c r="D8" s="61">
        <v>0.28999999999999998</v>
      </c>
      <c r="E8" s="62" t="s">
        <v>406</v>
      </c>
      <c r="F8" s="63">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6" t="s">
        <v>407</v>
      </c>
      <c r="C9" s="102" t="s">
        <v>408</v>
      </c>
      <c r="D9" s="61">
        <v>0.49</v>
      </c>
      <c r="E9" s="62" t="s">
        <v>409</v>
      </c>
      <c r="F9" s="63">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7" t="s">
        <v>410</v>
      </c>
      <c r="C10" s="102" t="s">
        <v>411</v>
      </c>
      <c r="D10" s="61">
        <v>1</v>
      </c>
      <c r="E10" s="62" t="s">
        <v>412</v>
      </c>
      <c r="F10" s="63">
        <v>5</v>
      </c>
      <c r="G10" s="2"/>
      <c r="H10" s="2"/>
      <c r="I10" s="86" t="s">
        <v>413</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0"/>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0"/>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50" t="s">
        <v>414</v>
      </c>
      <c r="C14" s="550"/>
      <c r="D14" s="550"/>
      <c r="E14" s="550"/>
      <c r="F14" s="91"/>
      <c r="G14" s="55"/>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0"/>
      <c r="C15" s="90"/>
      <c r="D15" s="90"/>
      <c r="E15" s="90"/>
      <c r="F15" s="92"/>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1" customFormat="1" ht="20.25">
      <c r="A16" s="69"/>
      <c r="B16" s="93"/>
      <c r="C16" s="552" t="s">
        <v>292</v>
      </c>
      <c r="D16" s="552"/>
      <c r="E16" s="552"/>
      <c r="F16" s="94"/>
      <c r="G16" s="69"/>
      <c r="H16" s="69"/>
      <c r="I16" s="87" t="s">
        <v>287</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row>
    <row r="17" spans="1:137" s="71" customFormat="1" ht="40.5" customHeight="1">
      <c r="A17" s="69"/>
      <c r="B17" s="60" t="s">
        <v>415</v>
      </c>
      <c r="C17" s="551" t="s">
        <v>416</v>
      </c>
      <c r="D17" s="551"/>
      <c r="E17" s="551"/>
      <c r="F17" s="95">
        <v>1</v>
      </c>
      <c r="G17" s="69"/>
      <c r="H17" s="69"/>
      <c r="I17" s="86" t="s">
        <v>292</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row>
    <row r="18" spans="1:137" s="71" customFormat="1" ht="20.25">
      <c r="A18" s="69"/>
      <c r="B18" s="64" t="s">
        <v>417</v>
      </c>
      <c r="C18" s="551" t="s">
        <v>293</v>
      </c>
      <c r="D18" s="551"/>
      <c r="E18" s="551"/>
      <c r="F18" s="95">
        <v>2</v>
      </c>
      <c r="G18" s="69"/>
      <c r="H18" s="69"/>
      <c r="I18" s="86" t="s">
        <v>295</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row>
    <row r="19" spans="1:137" s="71" customFormat="1" ht="30">
      <c r="A19" s="69"/>
      <c r="B19" s="65" t="s">
        <v>418</v>
      </c>
      <c r="C19" s="551" t="s">
        <v>303</v>
      </c>
      <c r="D19" s="551"/>
      <c r="E19" s="551"/>
      <c r="F19" s="95">
        <v>3</v>
      </c>
      <c r="G19" s="69"/>
      <c r="H19" s="69"/>
      <c r="I19" s="86" t="s">
        <v>298</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row>
    <row r="20" spans="1:137" s="71" customFormat="1" ht="30">
      <c r="A20" s="69"/>
      <c r="B20" s="66" t="s">
        <v>419</v>
      </c>
      <c r="C20" s="551" t="s">
        <v>340</v>
      </c>
      <c r="D20" s="551"/>
      <c r="E20" s="551"/>
      <c r="F20" s="95">
        <v>4</v>
      </c>
      <c r="G20" s="69"/>
      <c r="H20" s="69"/>
      <c r="I20" s="86" t="s">
        <v>315</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row>
    <row r="21" spans="1:137" s="71" customFormat="1" ht="60.6" customHeight="1">
      <c r="A21" s="69"/>
      <c r="B21" s="67" t="s">
        <v>420</v>
      </c>
      <c r="C21" s="551" t="s">
        <v>330</v>
      </c>
      <c r="D21" s="551"/>
      <c r="E21" s="551"/>
      <c r="F21" s="95">
        <v>5</v>
      </c>
      <c r="G21" s="69"/>
      <c r="H21" s="69"/>
      <c r="I21" s="86" t="str">
        <f>C48</f>
        <v>Interrupción o afectación en la prestación del servicio administrativo</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row>
    <row r="22" spans="1:137" s="71" customFormat="1" ht="20.25">
      <c r="A22" s="69"/>
      <c r="B22" s="77"/>
      <c r="C22" s="68"/>
      <c r="D22" s="68"/>
      <c r="E22" s="68"/>
      <c r="F22" s="78"/>
      <c r="G22" s="69"/>
      <c r="H22" s="69"/>
      <c r="I22" s="86" t="str">
        <f>C56</f>
        <v>Afectación Ambiental</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row>
    <row r="23" spans="1:137" s="71" customFormat="1" ht="20.25">
      <c r="A23" s="69"/>
      <c r="B23" s="77"/>
      <c r="C23" s="68"/>
      <c r="D23" s="68"/>
      <c r="E23" s="68"/>
      <c r="F23" s="78"/>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row>
    <row r="24" spans="1:137" s="71" customFormat="1" ht="20.25">
      <c r="A24" s="69"/>
      <c r="B24" s="70"/>
      <c r="C24" s="553" t="s">
        <v>295</v>
      </c>
      <c r="D24" s="553"/>
      <c r="E24" s="553"/>
      <c r="F24" s="78"/>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row>
    <row r="25" spans="1:137" s="71" customFormat="1" ht="20.25">
      <c r="A25" s="69"/>
      <c r="B25" s="72" t="s">
        <v>415</v>
      </c>
      <c r="C25" s="551" t="s">
        <v>342</v>
      </c>
      <c r="D25" s="551"/>
      <c r="E25" s="551"/>
      <c r="F25" s="95">
        <v>1</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row>
    <row r="26" spans="1:137" s="71" customFormat="1" ht="20.25">
      <c r="A26" s="69"/>
      <c r="B26" s="73" t="s">
        <v>417</v>
      </c>
      <c r="C26" s="551" t="s">
        <v>296</v>
      </c>
      <c r="D26" s="551"/>
      <c r="E26" s="551"/>
      <c r="F26" s="95">
        <v>2</v>
      </c>
      <c r="G26" s="69"/>
      <c r="H26" s="69"/>
      <c r="I26" s="77"/>
      <c r="J26" s="77"/>
      <c r="K26" s="77"/>
      <c r="L26" s="77"/>
      <c r="M26" s="77"/>
      <c r="N26" s="77"/>
      <c r="O26" s="77"/>
      <c r="P26" s="77"/>
      <c r="Q26" s="77"/>
      <c r="R26" s="77"/>
      <c r="S26" s="77"/>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row>
    <row r="27" spans="1:137" s="71" customFormat="1" ht="20.25">
      <c r="A27" s="69"/>
      <c r="B27" s="74" t="s">
        <v>418</v>
      </c>
      <c r="C27" s="551" t="s">
        <v>313</v>
      </c>
      <c r="D27" s="551"/>
      <c r="E27" s="551"/>
      <c r="F27" s="95">
        <v>3</v>
      </c>
      <c r="G27" s="69"/>
      <c r="H27" s="69"/>
      <c r="I27" s="77"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7"/>
      <c r="K27" s="77"/>
      <c r="L27" s="77"/>
      <c r="M27" s="77"/>
      <c r="N27" s="77"/>
      <c r="O27" s="77"/>
      <c r="P27" s="77"/>
      <c r="Q27" s="77"/>
      <c r="R27" s="77"/>
      <c r="S27" s="77"/>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row>
    <row r="28" spans="1:137" s="71" customFormat="1" ht="20.25">
      <c r="A28" s="69"/>
      <c r="B28" s="75" t="s">
        <v>419</v>
      </c>
      <c r="C28" s="551" t="s">
        <v>421</v>
      </c>
      <c r="D28" s="551"/>
      <c r="E28" s="551"/>
      <c r="F28" s="95">
        <v>4</v>
      </c>
      <c r="G28" s="69"/>
      <c r="H28" s="69"/>
      <c r="I28" s="77" t="str">
        <v xml:space="preserve">Si el hecho llegara a presentarse, tendría bajo impacto o efecto sobre la entidad.
</v>
      </c>
      <c r="J28" s="77"/>
      <c r="K28" s="77"/>
      <c r="L28" s="77"/>
      <c r="M28" s="77"/>
      <c r="N28" s="77"/>
      <c r="O28" s="77"/>
      <c r="P28" s="77"/>
      <c r="Q28" s="77"/>
      <c r="R28" s="77"/>
      <c r="S28" s="77"/>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row>
    <row r="29" spans="1:137" s="71" customFormat="1" ht="20.25">
      <c r="A29" s="69"/>
      <c r="B29" s="76" t="s">
        <v>420</v>
      </c>
      <c r="C29" s="551" t="s">
        <v>422</v>
      </c>
      <c r="D29" s="551"/>
      <c r="E29" s="551"/>
      <c r="F29" s="95">
        <v>5</v>
      </c>
      <c r="G29" s="69"/>
      <c r="H29" s="69"/>
      <c r="I29" s="77" t="str">
        <v xml:space="preserve">Si el hecho llegara a presentarse, tendría medianas consecuencias o efectos sobre la entidad.
</v>
      </c>
      <c r="J29" s="77"/>
      <c r="K29" s="77"/>
      <c r="L29" s="77"/>
      <c r="M29" s="77"/>
      <c r="N29" s="77"/>
      <c r="O29" s="77"/>
      <c r="P29" s="77"/>
      <c r="Q29" s="77"/>
      <c r="R29" s="77"/>
      <c r="S29" s="77"/>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row>
    <row r="30" spans="1:137" s="71" customFormat="1" ht="20.25">
      <c r="A30" s="69"/>
      <c r="B30" s="77"/>
      <c r="C30" s="68"/>
      <c r="D30" s="68"/>
      <c r="E30" s="68"/>
      <c r="F30" s="78"/>
      <c r="G30" s="69"/>
      <c r="H30" s="69"/>
      <c r="I30" s="77" t="str">
        <v xml:space="preserve">Si el hecho llegara a presentarse, tendría altas consecuencias o efectos sobre la entidad
</v>
      </c>
      <c r="J30" s="77"/>
      <c r="K30" s="77"/>
      <c r="L30" s="77"/>
      <c r="M30" s="77"/>
      <c r="N30" s="77"/>
      <c r="O30" s="77"/>
      <c r="P30" s="77"/>
      <c r="Q30" s="77"/>
      <c r="R30" s="77"/>
      <c r="S30" s="77"/>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row>
    <row r="31" spans="1:137" s="69" customFormat="1" ht="20.25">
      <c r="B31" s="79"/>
      <c r="C31" s="79"/>
      <c r="D31" s="79"/>
      <c r="E31" s="79"/>
      <c r="F31" s="78"/>
      <c r="I31" s="77" t="str">
        <v xml:space="preserve">Si el hecho llegara a presentarse, tendría desastrosas consecuencias o efectos sobre la entidad.
</v>
      </c>
      <c r="J31" s="77"/>
      <c r="K31" s="77"/>
      <c r="L31" s="77"/>
      <c r="M31" s="77"/>
      <c r="N31" s="77"/>
      <c r="O31" s="77"/>
      <c r="P31" s="77"/>
      <c r="Q31" s="77"/>
      <c r="R31" s="77"/>
      <c r="S31" s="77"/>
    </row>
    <row r="32" spans="1:137" s="69" customFormat="1" ht="20.25">
      <c r="B32" s="93"/>
      <c r="C32" s="552" t="s">
        <v>298</v>
      </c>
      <c r="D32" s="552"/>
      <c r="E32" s="552"/>
      <c r="F32" s="78"/>
      <c r="I32" s="77"/>
      <c r="J32" s="77"/>
      <c r="K32" s="77"/>
      <c r="L32" s="77"/>
      <c r="M32" s="77"/>
      <c r="N32" s="77"/>
      <c r="O32" s="77"/>
      <c r="P32" s="77"/>
      <c r="Q32" s="77"/>
      <c r="R32" s="77"/>
      <c r="S32" s="77"/>
    </row>
    <row r="33" spans="2:19" s="69" customFormat="1" ht="20.25">
      <c r="B33" s="60" t="s">
        <v>415</v>
      </c>
      <c r="C33" s="551" t="s">
        <v>423</v>
      </c>
      <c r="D33" s="551"/>
      <c r="E33" s="551"/>
      <c r="F33" s="96">
        <v>1</v>
      </c>
      <c r="I33" s="77"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7"/>
      <c r="K33" s="77"/>
      <c r="L33" s="77"/>
      <c r="M33" s="77"/>
      <c r="N33" s="77"/>
      <c r="O33" s="77"/>
      <c r="P33" s="77"/>
      <c r="Q33" s="77"/>
      <c r="R33" s="77"/>
      <c r="S33" s="77"/>
    </row>
    <row r="34" spans="2:19" s="69" customFormat="1" ht="20.25">
      <c r="B34" s="64" t="s">
        <v>417</v>
      </c>
      <c r="C34" s="551" t="s">
        <v>299</v>
      </c>
      <c r="D34" s="551"/>
      <c r="E34" s="551"/>
      <c r="F34" s="96">
        <v>2</v>
      </c>
      <c r="I34" s="77" t="str">
        <v xml:space="preserve">Si el hecho llegara a presentarse, tendría bajo impacto o efecto sobre la entidad.
</v>
      </c>
      <c r="J34" s="77"/>
      <c r="K34" s="77"/>
      <c r="L34" s="77"/>
      <c r="M34" s="77"/>
      <c r="N34" s="77"/>
      <c r="O34" s="77"/>
      <c r="P34" s="77"/>
      <c r="Q34" s="77"/>
      <c r="R34" s="77"/>
      <c r="S34" s="77"/>
    </row>
    <row r="35" spans="2:19" s="69" customFormat="1" ht="20.25">
      <c r="B35" s="65" t="s">
        <v>418</v>
      </c>
      <c r="C35" s="551" t="s">
        <v>424</v>
      </c>
      <c r="D35" s="551"/>
      <c r="E35" s="551"/>
      <c r="F35" s="96">
        <v>3</v>
      </c>
      <c r="I35" s="77" t="str">
        <v xml:space="preserve">Si el hecho llegara a presentarse, tendría medianas consecuencias o efectos sobre la entidad.
</v>
      </c>
      <c r="J35" s="77"/>
      <c r="K35" s="77"/>
      <c r="L35" s="77"/>
      <c r="M35" s="77"/>
      <c r="N35" s="77"/>
      <c r="O35" s="77"/>
      <c r="P35" s="77"/>
      <c r="Q35" s="77"/>
      <c r="R35" s="77"/>
      <c r="S35" s="77"/>
    </row>
    <row r="36" spans="2:19" s="69" customFormat="1" ht="20.25">
      <c r="B36" s="66" t="s">
        <v>419</v>
      </c>
      <c r="C36" s="551" t="s">
        <v>425</v>
      </c>
      <c r="D36" s="551"/>
      <c r="E36" s="551"/>
      <c r="F36" s="96">
        <v>4</v>
      </c>
      <c r="I36" s="77" t="str">
        <v xml:space="preserve">Si el hecho llegara a presentarse, tendría altas consecuencias o efectos sobre la entidad
</v>
      </c>
      <c r="J36" s="77"/>
      <c r="K36" s="77"/>
      <c r="L36" s="77"/>
      <c r="M36" s="77"/>
      <c r="N36" s="77"/>
      <c r="O36" s="77"/>
      <c r="P36" s="77"/>
      <c r="Q36" s="77"/>
      <c r="R36" s="77"/>
      <c r="S36" s="77"/>
    </row>
    <row r="37" spans="2:19" s="69" customFormat="1" ht="20.25">
      <c r="B37" s="67" t="s">
        <v>420</v>
      </c>
      <c r="C37" s="551" t="s">
        <v>426</v>
      </c>
      <c r="D37" s="551"/>
      <c r="E37" s="551"/>
      <c r="F37" s="96">
        <v>5</v>
      </c>
      <c r="I37" s="77" t="str">
        <v xml:space="preserve">Si el hecho llegara a presentarse, tendría desastrosas consecuencias o efectos sobre la entidad.
</v>
      </c>
      <c r="J37" s="77"/>
      <c r="K37" s="77"/>
      <c r="L37" s="77"/>
      <c r="M37" s="77"/>
      <c r="N37" s="77"/>
      <c r="O37" s="77"/>
      <c r="P37" s="77"/>
      <c r="Q37" s="77"/>
      <c r="R37" s="77"/>
      <c r="S37" s="77"/>
    </row>
    <row r="38" spans="2:19" s="69" customFormat="1" ht="20.25">
      <c r="B38" s="79"/>
      <c r="C38" s="79"/>
      <c r="D38" s="79"/>
      <c r="E38" s="79"/>
      <c r="F38" s="78"/>
      <c r="I38" s="77"/>
      <c r="J38" s="77"/>
      <c r="K38" s="77"/>
      <c r="L38" s="77"/>
      <c r="M38" s="77"/>
      <c r="N38" s="77"/>
      <c r="O38" s="77"/>
      <c r="P38" s="77"/>
      <c r="Q38" s="77"/>
      <c r="R38" s="77"/>
      <c r="S38" s="77"/>
    </row>
    <row r="39" spans="2:19" s="69" customFormat="1" ht="20.25">
      <c r="B39" s="79"/>
      <c r="C39" s="79"/>
      <c r="D39" s="79"/>
      <c r="E39" s="79"/>
      <c r="F39" s="78"/>
    </row>
    <row r="40" spans="2:19" s="69" customFormat="1" ht="20.25">
      <c r="B40" s="70"/>
      <c r="C40" s="552" t="s">
        <v>315</v>
      </c>
      <c r="D40" s="552"/>
      <c r="E40" s="552"/>
      <c r="F40" s="78"/>
    </row>
    <row r="41" spans="2:19" s="69" customFormat="1" ht="20.25">
      <c r="B41" s="97" t="s">
        <v>415</v>
      </c>
      <c r="C41" s="551" t="s">
        <v>427</v>
      </c>
      <c r="D41" s="551"/>
      <c r="E41" s="551"/>
      <c r="F41" s="96">
        <v>1</v>
      </c>
    </row>
    <row r="42" spans="2:19" s="69" customFormat="1" ht="20.25">
      <c r="B42" s="98" t="s">
        <v>417</v>
      </c>
      <c r="C42" s="551" t="s">
        <v>316</v>
      </c>
      <c r="D42" s="551"/>
      <c r="E42" s="551"/>
      <c r="F42" s="96">
        <v>2</v>
      </c>
    </row>
    <row r="43" spans="2:19" s="69" customFormat="1" ht="20.25">
      <c r="B43" s="99" t="s">
        <v>418</v>
      </c>
      <c r="C43" s="551" t="s">
        <v>324</v>
      </c>
      <c r="D43" s="551"/>
      <c r="E43" s="551"/>
      <c r="F43" s="96">
        <v>3</v>
      </c>
    </row>
    <row r="44" spans="2:19" s="69" customFormat="1" ht="20.25">
      <c r="B44" s="100" t="s">
        <v>419</v>
      </c>
      <c r="C44" s="551" t="s">
        <v>428</v>
      </c>
      <c r="D44" s="551"/>
      <c r="E44" s="551"/>
      <c r="F44" s="96">
        <v>4</v>
      </c>
    </row>
    <row r="45" spans="2:19" s="69" customFormat="1" ht="20.25">
      <c r="B45" s="101" t="s">
        <v>420</v>
      </c>
      <c r="C45" s="551" t="s">
        <v>429</v>
      </c>
      <c r="D45" s="551"/>
      <c r="E45" s="551"/>
      <c r="F45" s="96">
        <v>5</v>
      </c>
    </row>
    <row r="46" spans="2:19" s="69" customFormat="1" ht="20.25">
      <c r="B46" s="77"/>
      <c r="C46" s="77" t="s">
        <v>430</v>
      </c>
      <c r="D46" s="77"/>
      <c r="F46" s="78"/>
    </row>
    <row r="47" spans="2:19" s="69" customFormat="1" ht="20.25">
      <c r="B47" s="77"/>
      <c r="C47" s="77"/>
      <c r="D47" s="77"/>
      <c r="F47" s="78"/>
    </row>
    <row r="48" spans="2:19" s="69" customFormat="1" ht="20.25">
      <c r="B48" s="70"/>
      <c r="C48" s="553" t="s">
        <v>325</v>
      </c>
      <c r="D48" s="553"/>
      <c r="E48" s="553"/>
      <c r="F48" s="78"/>
    </row>
    <row r="49" spans="2:6" s="69" customFormat="1" ht="20.25" customHeight="1">
      <c r="B49" s="72" t="s">
        <v>415</v>
      </c>
      <c r="C49" s="554" t="s">
        <v>431</v>
      </c>
      <c r="D49" s="555"/>
      <c r="E49" s="556"/>
      <c r="F49" s="63">
        <v>1</v>
      </c>
    </row>
    <row r="50" spans="2:6" s="69" customFormat="1" ht="20.25" customHeight="1">
      <c r="B50" s="73" t="s">
        <v>417</v>
      </c>
      <c r="C50" s="554" t="s">
        <v>432</v>
      </c>
      <c r="D50" s="555"/>
      <c r="E50" s="556"/>
      <c r="F50" s="63">
        <v>2</v>
      </c>
    </row>
    <row r="51" spans="2:6" s="69" customFormat="1" ht="20.25" customHeight="1">
      <c r="B51" s="74" t="s">
        <v>418</v>
      </c>
      <c r="C51" s="554" t="s">
        <v>326</v>
      </c>
      <c r="D51" s="555"/>
      <c r="E51" s="556"/>
      <c r="F51" s="63">
        <v>3</v>
      </c>
    </row>
    <row r="52" spans="2:6" s="69" customFormat="1" ht="20.25" customHeight="1">
      <c r="B52" s="75" t="s">
        <v>419</v>
      </c>
      <c r="C52" s="554" t="s">
        <v>433</v>
      </c>
      <c r="D52" s="555"/>
      <c r="E52" s="556"/>
      <c r="F52" s="63">
        <v>4</v>
      </c>
    </row>
    <row r="53" spans="2:6" s="69" customFormat="1" ht="20.25" customHeight="1">
      <c r="B53" s="76" t="s">
        <v>420</v>
      </c>
      <c r="C53" s="554" t="s">
        <v>434</v>
      </c>
      <c r="D53" s="555"/>
      <c r="E53" s="556"/>
      <c r="F53" s="63">
        <v>5</v>
      </c>
    </row>
    <row r="54" spans="2:6" s="69" customFormat="1" ht="20.25">
      <c r="B54" s="77"/>
      <c r="C54" s="77"/>
      <c r="D54" s="77"/>
      <c r="E54" s="77"/>
      <c r="F54" s="78"/>
    </row>
    <row r="55" spans="2:6" s="69" customFormat="1" ht="20.25"/>
    <row r="56" spans="2:6" s="69" customFormat="1" ht="20.25" customHeight="1">
      <c r="B56" s="70"/>
      <c r="C56" s="89" t="s">
        <v>413</v>
      </c>
      <c r="D56" s="89"/>
      <c r="E56" s="89"/>
      <c r="F56" s="78"/>
    </row>
    <row r="57" spans="2:6" s="69" customFormat="1" ht="20.25" customHeight="1">
      <c r="B57" s="72" t="s">
        <v>415</v>
      </c>
      <c r="C57" s="557" t="s">
        <v>435</v>
      </c>
      <c r="D57" s="558"/>
      <c r="E57" s="559"/>
      <c r="F57" s="63">
        <v>1</v>
      </c>
    </row>
    <row r="58" spans="2:6" s="69" customFormat="1" ht="20.25" customHeight="1">
      <c r="B58" s="73" t="s">
        <v>417</v>
      </c>
      <c r="C58" s="557" t="s">
        <v>436</v>
      </c>
      <c r="D58" s="558"/>
      <c r="E58" s="559"/>
      <c r="F58" s="63">
        <v>2</v>
      </c>
    </row>
    <row r="59" spans="2:6" s="69" customFormat="1" ht="20.25" customHeight="1">
      <c r="B59" s="74" t="s">
        <v>418</v>
      </c>
      <c r="C59" s="557" t="s">
        <v>437</v>
      </c>
      <c r="D59" s="558"/>
      <c r="E59" s="559"/>
      <c r="F59" s="63">
        <v>3</v>
      </c>
    </row>
    <row r="60" spans="2:6" s="69" customFormat="1" ht="20.25" customHeight="1">
      <c r="B60" s="75" t="s">
        <v>419</v>
      </c>
      <c r="C60" s="557" t="s">
        <v>438</v>
      </c>
      <c r="D60" s="558"/>
      <c r="E60" s="559"/>
      <c r="F60" s="63">
        <v>4</v>
      </c>
    </row>
    <row r="61" spans="2:6" s="69" customFormat="1" ht="20.25" customHeight="1">
      <c r="B61" s="76" t="s">
        <v>420</v>
      </c>
      <c r="C61" s="557" t="s">
        <v>439</v>
      </c>
      <c r="D61" s="558"/>
      <c r="E61" s="559"/>
      <c r="F61" s="63">
        <v>5</v>
      </c>
    </row>
    <row r="62" spans="2:6" s="69" customFormat="1" ht="20.25">
      <c r="E62" s="80"/>
    </row>
    <row r="63" spans="2:6" s="69" customFormat="1" ht="20.25">
      <c r="E63" s="80"/>
    </row>
    <row r="64" spans="2:6" s="69" customFormat="1" ht="20.25">
      <c r="E64" s="80"/>
    </row>
    <row r="65" spans="5:5" s="69" customFormat="1" ht="20.25">
      <c r="E65" s="80"/>
    </row>
    <row r="66" spans="5:5" s="69" customFormat="1" ht="20.25">
      <c r="E66" s="80"/>
    </row>
    <row r="67" spans="5:5" s="69" customFormat="1" ht="20.25">
      <c r="E67" s="80"/>
    </row>
    <row r="68" spans="5:5" s="69" customFormat="1" ht="20.25">
      <c r="E68" s="80"/>
    </row>
    <row r="69" spans="5:5" s="69" customFormat="1" ht="20.25">
      <c r="E69" s="80"/>
    </row>
    <row r="70" spans="5:5" s="69" customFormat="1" ht="20.25">
      <c r="E70" s="80"/>
    </row>
    <row r="71" spans="5:5" s="69" customFormat="1" ht="20.25">
      <c r="E71" s="80"/>
    </row>
    <row r="72" spans="5:5" s="69" customFormat="1" ht="20.25">
      <c r="E72" s="80"/>
    </row>
    <row r="73" spans="5:5" s="69" customFormat="1" ht="20.25">
      <c r="E73" s="80"/>
    </row>
    <row r="74" spans="5:5" s="69" customFormat="1" ht="20.25">
      <c r="E74" s="80"/>
    </row>
    <row r="75" spans="5:5" s="69" customFormat="1" ht="20.25">
      <c r="E75" s="80"/>
    </row>
    <row r="76" spans="5:5" s="69" customFormat="1" ht="20.25">
      <c r="E76" s="80"/>
    </row>
    <row r="77" spans="5:5" s="69" customFormat="1" ht="20.25">
      <c r="E77" s="80"/>
    </row>
    <row r="78" spans="5:5" s="69" customFormat="1" ht="20.25">
      <c r="E78" s="80"/>
    </row>
    <row r="79" spans="5:5" s="69" customFormat="1" ht="20.25">
      <c r="E79" s="80"/>
    </row>
    <row r="80" spans="5:5" s="69" customFormat="1" ht="20.25">
      <c r="E80" s="80"/>
    </row>
    <row r="81" spans="5:5" s="69" customFormat="1" ht="20.25">
      <c r="E81" s="80"/>
    </row>
    <row r="82" spans="5:5" s="69" customFormat="1" ht="20.25">
      <c r="E82" s="80"/>
    </row>
    <row r="83" spans="5:5" s="69" customFormat="1" ht="20.25">
      <c r="E83" s="80"/>
    </row>
    <row r="84" spans="5:5" s="69" customFormat="1" ht="20.25">
      <c r="E84" s="80"/>
    </row>
    <row r="85" spans="5:5" s="69" customFormat="1" ht="20.25">
      <c r="E85" s="80"/>
    </row>
    <row r="86" spans="5:5" s="69" customFormat="1" ht="20.25">
      <c r="E86" s="80"/>
    </row>
    <row r="87" spans="5:5" s="69" customFormat="1" ht="20.25">
      <c r="E87" s="80"/>
    </row>
    <row r="88" spans="5:5" s="69" customFormat="1" ht="20.25">
      <c r="E88" s="80"/>
    </row>
    <row r="89" spans="5:5" s="69" customFormat="1" ht="20.25">
      <c r="E89" s="80"/>
    </row>
    <row r="90" spans="5:5" s="69" customFormat="1" ht="20.25">
      <c r="E90" s="80"/>
    </row>
    <row r="91" spans="5:5" s="69" customFormat="1" ht="20.25">
      <c r="E91" s="80"/>
    </row>
    <row r="92" spans="5:5" s="69" customFormat="1" ht="20.25">
      <c r="E92" s="80"/>
    </row>
    <row r="93" spans="5:5" s="69" customFormat="1" ht="20.25">
      <c r="E93" s="80"/>
    </row>
    <row r="94" spans="5:5" s="69" customFormat="1" ht="20.25">
      <c r="E94" s="80"/>
    </row>
    <row r="95" spans="5:5" s="69" customFormat="1" ht="20.25">
      <c r="E95" s="80"/>
    </row>
    <row r="96" spans="5:5" s="69" customFormat="1" ht="20.25">
      <c r="E96" s="80"/>
    </row>
    <row r="97" spans="5:5" s="69" customFormat="1" ht="20.25">
      <c r="E97" s="80"/>
    </row>
    <row r="98" spans="5:5" s="69" customFormat="1" ht="20.25">
      <c r="E98" s="80"/>
    </row>
    <row r="99" spans="5:5" s="69" customFormat="1" ht="20.25">
      <c r="E99" s="80"/>
    </row>
    <row r="100" spans="5:5" s="69" customFormat="1" ht="20.25">
      <c r="E100" s="80"/>
    </row>
    <row r="101" spans="5:5" s="69" customFormat="1" ht="20.25">
      <c r="E101" s="80"/>
    </row>
    <row r="102" spans="5:5" s="69" customFormat="1" ht="20.25">
      <c r="E102" s="80"/>
    </row>
    <row r="103" spans="5:5" s="69" customFormat="1" ht="20.25">
      <c r="E103" s="80"/>
    </row>
    <row r="104" spans="5:5" s="69" customFormat="1" ht="20.25">
      <c r="E104" s="80"/>
    </row>
    <row r="105" spans="5:5" s="69" customFormat="1" ht="20.25">
      <c r="E105" s="80"/>
    </row>
    <row r="106" spans="5:5" s="69" customFormat="1" ht="20.25">
      <c r="E106" s="80"/>
    </row>
    <row r="107" spans="5:5" s="69" customFormat="1" ht="20.25">
      <c r="E107" s="80"/>
    </row>
    <row r="108" spans="5:5" s="69" customFormat="1" ht="20.25">
      <c r="E108" s="80"/>
    </row>
    <row r="109" spans="5:5" s="69" customFormat="1" ht="20.25">
      <c r="E109" s="80"/>
    </row>
    <row r="110" spans="5:5" s="69" customFormat="1" ht="20.25">
      <c r="E110" s="80"/>
    </row>
    <row r="111" spans="5:5" s="69" customFormat="1" ht="20.25">
      <c r="E111" s="80"/>
    </row>
    <row r="112" spans="5:5" s="69" customFormat="1" ht="20.25">
      <c r="E112" s="80"/>
    </row>
    <row r="113" spans="5:5" s="69" customFormat="1" ht="20.25">
      <c r="E113" s="80"/>
    </row>
    <row r="114" spans="5:5" s="69" customFormat="1" ht="20.25">
      <c r="E114" s="80"/>
    </row>
    <row r="115" spans="5:5" s="69" customFormat="1" ht="20.25">
      <c r="E115" s="80"/>
    </row>
    <row r="116" spans="5:5" s="69" customFormat="1" ht="20.25">
      <c r="E116" s="80"/>
    </row>
    <row r="117" spans="5:5" s="69" customFormat="1" ht="20.25">
      <c r="E117" s="80"/>
    </row>
    <row r="118" spans="5:5" s="69" customFormat="1" ht="20.25">
      <c r="E118" s="80"/>
    </row>
    <row r="119" spans="5:5" s="69" customFormat="1" ht="20.25">
      <c r="E119" s="80"/>
    </row>
    <row r="120" spans="5:5" s="69" customFormat="1" ht="20.25">
      <c r="E120" s="80"/>
    </row>
    <row r="121" spans="5:5" s="69" customFormat="1" ht="20.25">
      <c r="E121" s="80"/>
    </row>
    <row r="122" spans="5:5" s="69" customFormat="1" ht="20.25">
      <c r="E122" s="80"/>
    </row>
    <row r="123" spans="5:5" s="69" customFormat="1" ht="20.25">
      <c r="E123" s="80"/>
    </row>
    <row r="124" spans="5:5" s="69" customFormat="1" ht="20.25">
      <c r="E124" s="80"/>
    </row>
    <row r="125" spans="5:5" s="69" customFormat="1" ht="20.25">
      <c r="E125" s="80"/>
    </row>
    <row r="126" spans="5:5" s="69" customFormat="1" ht="20.25">
      <c r="E126" s="80"/>
    </row>
    <row r="127" spans="5:5" s="69" customFormat="1" ht="20.25">
      <c r="E127" s="80"/>
    </row>
    <row r="128" spans="5:5" s="69" customFormat="1" ht="20.25">
      <c r="E128" s="80"/>
    </row>
    <row r="129" spans="5:5" s="69" customFormat="1" ht="20.25">
      <c r="E129" s="80"/>
    </row>
    <row r="130" spans="5:5" s="69" customFormat="1" ht="20.25">
      <c r="E130" s="80"/>
    </row>
    <row r="131" spans="5:5" s="69" customFormat="1" ht="20.25">
      <c r="E131" s="80"/>
    </row>
    <row r="132" spans="5:5" s="69" customFormat="1" ht="20.25">
      <c r="E132" s="80"/>
    </row>
    <row r="133" spans="5:5" s="69" customFormat="1" ht="20.25">
      <c r="E133" s="80"/>
    </row>
    <row r="134" spans="5:5" s="69" customFormat="1" ht="20.25">
      <c r="E134" s="80"/>
    </row>
    <row r="135" spans="5:5" s="69" customFormat="1" ht="20.25">
      <c r="E135" s="80"/>
    </row>
    <row r="136" spans="5:5" s="69" customFormat="1" ht="20.25">
      <c r="E136" s="80"/>
    </row>
    <row r="137" spans="5:5" s="69" customFormat="1" ht="20.25">
      <c r="E137" s="80"/>
    </row>
    <row r="138" spans="5:5" s="69" customFormat="1" ht="20.25">
      <c r="E138" s="80"/>
    </row>
    <row r="139" spans="5:5" s="69" customFormat="1" ht="20.25">
      <c r="E139" s="80"/>
    </row>
    <row r="140" spans="5:5" s="69" customFormat="1" ht="20.25">
      <c r="E140" s="80"/>
    </row>
    <row r="141" spans="5:5" s="69" customFormat="1" ht="20.25">
      <c r="E141" s="80"/>
    </row>
    <row r="142" spans="5:5" s="69" customFormat="1" ht="20.25">
      <c r="E142" s="80"/>
    </row>
    <row r="143" spans="5:5" s="69" customFormat="1" ht="20.25">
      <c r="E143" s="80"/>
    </row>
    <row r="144" spans="5:5" s="69" customFormat="1" ht="20.25">
      <c r="E144" s="80"/>
    </row>
    <row r="145" spans="5:5" s="69" customFormat="1" ht="20.25">
      <c r="E145" s="80"/>
    </row>
    <row r="146" spans="5:5" s="69" customFormat="1" ht="20.25">
      <c r="E146" s="80"/>
    </row>
    <row r="147" spans="5:5" s="69" customFormat="1" ht="20.25">
      <c r="E147" s="80"/>
    </row>
    <row r="148" spans="5:5" s="69" customFormat="1" ht="20.25">
      <c r="E148" s="80"/>
    </row>
    <row r="149" spans="5:5" s="69" customFormat="1" ht="20.25">
      <c r="E149" s="80"/>
    </row>
    <row r="150" spans="5:5" s="69" customFormat="1" ht="20.25">
      <c r="E150" s="80"/>
    </row>
    <row r="151" spans="5:5" s="69" customFormat="1" ht="20.25">
      <c r="E151" s="80"/>
    </row>
    <row r="152" spans="5:5" s="69" customFormat="1" ht="20.25">
      <c r="E152" s="80"/>
    </row>
    <row r="153" spans="5:5" s="69" customFormat="1" ht="20.25">
      <c r="E153" s="80"/>
    </row>
    <row r="154" spans="5:5" s="69" customFormat="1" ht="20.25">
      <c r="E154" s="80"/>
    </row>
    <row r="155" spans="5:5" s="69" customFormat="1" ht="20.25">
      <c r="E155" s="80"/>
    </row>
    <row r="156" spans="5:5" s="69" customFormat="1" ht="20.25">
      <c r="E156" s="80"/>
    </row>
    <row r="157" spans="5:5" s="69" customFormat="1" ht="20.25">
      <c r="E157" s="80"/>
    </row>
    <row r="158" spans="5:5" s="69" customFormat="1" ht="20.25">
      <c r="E158" s="80"/>
    </row>
    <row r="159" spans="5:5" s="69" customFormat="1" ht="20.25">
      <c r="E159" s="80"/>
    </row>
    <row r="160" spans="5:5" s="69" customFormat="1" ht="20.25">
      <c r="E160" s="80"/>
    </row>
    <row r="161" spans="5:5" s="69" customFormat="1" ht="20.25">
      <c r="E161" s="80"/>
    </row>
    <row r="162" spans="5:5" s="69" customFormat="1" ht="20.25">
      <c r="E162" s="80"/>
    </row>
    <row r="163" spans="5:5" s="69" customFormat="1" ht="20.25">
      <c r="E163" s="80"/>
    </row>
    <row r="164" spans="5:5" s="69" customFormat="1" ht="20.25">
      <c r="E164" s="80"/>
    </row>
    <row r="165" spans="5:5" s="69" customFormat="1" ht="20.25">
      <c r="E165" s="80"/>
    </row>
    <row r="166" spans="5:5" s="69" customFormat="1" ht="20.25">
      <c r="E166" s="80"/>
    </row>
    <row r="167" spans="5:5" s="69" customFormat="1" ht="20.25">
      <c r="E167" s="80"/>
    </row>
    <row r="168" spans="5:5" s="69" customFormat="1" ht="20.25">
      <c r="E168" s="80"/>
    </row>
    <row r="169" spans="5:5" s="69" customFormat="1" ht="20.25">
      <c r="E169" s="80"/>
    </row>
    <row r="170" spans="5:5" s="69" customFormat="1" ht="20.25">
      <c r="E170" s="80"/>
    </row>
    <row r="171" spans="5:5" s="69" customFormat="1" ht="20.25">
      <c r="E171" s="80"/>
    </row>
    <row r="172" spans="5:5" s="69" customFormat="1" ht="20.25">
      <c r="E172" s="80"/>
    </row>
    <row r="173" spans="5:5" s="69" customFormat="1" ht="20.25">
      <c r="E173" s="80"/>
    </row>
    <row r="174" spans="5:5" s="69" customFormat="1" ht="20.25">
      <c r="E174" s="80"/>
    </row>
    <row r="175" spans="5:5" s="69" customFormat="1" ht="20.25">
      <c r="E175" s="80"/>
    </row>
    <row r="176" spans="5:5" s="69" customFormat="1" ht="20.25">
      <c r="E176" s="80"/>
    </row>
    <row r="177" spans="5:5" s="69" customFormat="1" ht="20.25">
      <c r="E177" s="80"/>
    </row>
    <row r="178" spans="5:5" s="69" customFormat="1" ht="20.25">
      <c r="E178" s="80"/>
    </row>
    <row r="179" spans="5:5" s="69" customFormat="1" ht="20.25">
      <c r="E179" s="80"/>
    </row>
    <row r="180" spans="5:5" s="69" customFormat="1" ht="20.25">
      <c r="E180" s="80"/>
    </row>
    <row r="181" spans="5:5" s="69" customFormat="1" ht="20.25">
      <c r="E181" s="80"/>
    </row>
    <row r="182" spans="5:5" s="69" customFormat="1" ht="20.25">
      <c r="E182" s="80"/>
    </row>
    <row r="183" spans="5:5" s="69" customFormat="1" ht="20.25">
      <c r="E183" s="80"/>
    </row>
    <row r="184" spans="5:5" s="69" customFormat="1" ht="20.25">
      <c r="E184" s="80"/>
    </row>
    <row r="185" spans="5:5" s="69" customFormat="1" ht="20.25">
      <c r="E185" s="80"/>
    </row>
    <row r="186" spans="5:5" s="69" customFormat="1" ht="20.25">
      <c r="E186" s="80"/>
    </row>
    <row r="187" spans="5:5" s="69" customFormat="1" ht="20.25">
      <c r="E187" s="80"/>
    </row>
    <row r="188" spans="5:5" s="69" customFormat="1" ht="20.25">
      <c r="E188" s="80"/>
    </row>
    <row r="189" spans="5:5" s="69" customFormat="1" ht="20.25">
      <c r="E189" s="80"/>
    </row>
    <row r="190" spans="5:5" s="69" customFormat="1" ht="20.25">
      <c r="E190" s="80"/>
    </row>
    <row r="191" spans="5:5" s="69" customFormat="1" ht="20.25">
      <c r="E191" s="80"/>
    </row>
    <row r="192" spans="5:5" s="69" customFormat="1" ht="20.25">
      <c r="E192" s="80"/>
    </row>
    <row r="193" spans="5:5" s="69" customFormat="1" ht="20.25">
      <c r="E193" s="80"/>
    </row>
    <row r="194" spans="5:5" s="69" customFormat="1" ht="20.25">
      <c r="E194" s="80"/>
    </row>
    <row r="195" spans="5:5" s="69" customFormat="1" ht="20.25">
      <c r="E195" s="80"/>
    </row>
    <row r="196" spans="5:5" s="69" customFormat="1" ht="20.25">
      <c r="E196" s="80"/>
    </row>
    <row r="197" spans="5:5" s="69" customFormat="1" ht="20.25">
      <c r="E197" s="80"/>
    </row>
    <row r="198" spans="5:5" s="69" customFormat="1" ht="20.25">
      <c r="E198" s="80"/>
    </row>
    <row r="199" spans="5:5" s="2" customFormat="1">
      <c r="E199" s="40"/>
    </row>
    <row r="200" spans="5:5" s="2" customFormat="1">
      <c r="E200" s="40"/>
    </row>
    <row r="201" spans="5:5" s="2" customFormat="1">
      <c r="E201" s="40"/>
    </row>
    <row r="202" spans="5:5" s="2" customFormat="1">
      <c r="E202" s="40"/>
    </row>
    <row r="203" spans="5:5" s="2" customFormat="1">
      <c r="E203" s="40"/>
    </row>
    <row r="204" spans="5:5" s="2" customFormat="1">
      <c r="E204" s="40"/>
    </row>
    <row r="205" spans="5:5" s="2" customFormat="1">
      <c r="E205" s="40"/>
    </row>
    <row r="206" spans="5:5" s="2" customFormat="1">
      <c r="E206" s="40"/>
    </row>
    <row r="207" spans="5:5" s="2" customFormat="1">
      <c r="E207" s="40"/>
    </row>
    <row r="208" spans="5:5" s="2" customFormat="1">
      <c r="E208" s="40"/>
    </row>
    <row r="209" spans="5:5" s="2" customFormat="1">
      <c r="E209" s="40"/>
    </row>
    <row r="210" spans="5:5" s="2" customFormat="1">
      <c r="E210" s="40"/>
    </row>
    <row r="211" spans="5:5" s="2" customFormat="1">
      <c r="E211" s="40"/>
    </row>
    <row r="212" spans="5:5" s="2" customFormat="1">
      <c r="E212" s="40"/>
    </row>
    <row r="213" spans="5:5" s="2" customFormat="1">
      <c r="E213" s="40"/>
    </row>
    <row r="214" spans="5:5" s="2" customFormat="1">
      <c r="E214" s="40"/>
    </row>
    <row r="215" spans="5:5" s="2" customFormat="1">
      <c r="E215" s="40"/>
    </row>
    <row r="216" spans="5:5" s="2" customFormat="1">
      <c r="E216" s="40"/>
    </row>
    <row r="217" spans="5:5" s="2" customFormat="1">
      <c r="E217" s="40"/>
    </row>
    <row r="218" spans="5:5" s="2" customFormat="1">
      <c r="E218" s="40"/>
    </row>
    <row r="219" spans="5:5" s="2" customFormat="1">
      <c r="E219" s="40"/>
    </row>
    <row r="220" spans="5:5" s="2" customFormat="1">
      <c r="E220" s="40"/>
    </row>
    <row r="221" spans="5:5" s="2" customFormat="1">
      <c r="E221" s="40"/>
    </row>
    <row r="222" spans="5:5" s="2" customFormat="1">
      <c r="E222" s="40"/>
    </row>
    <row r="223" spans="5:5" s="2" customFormat="1">
      <c r="E223" s="40"/>
    </row>
    <row r="224" spans="5:5" s="2" customFormat="1">
      <c r="E224" s="40"/>
    </row>
    <row r="225" spans="5:5" s="2" customFormat="1">
      <c r="E225" s="40"/>
    </row>
    <row r="226" spans="5:5" s="2" customFormat="1">
      <c r="E226" s="40"/>
    </row>
    <row r="227" spans="5:5" s="2" customFormat="1">
      <c r="E227" s="40"/>
    </row>
    <row r="228" spans="5:5" s="2" customFormat="1">
      <c r="E228" s="40"/>
    </row>
    <row r="229" spans="5:5" s="2" customFormat="1">
      <c r="E229" s="40"/>
    </row>
    <row r="230" spans="5:5" s="2" customFormat="1">
      <c r="E230" s="40"/>
    </row>
    <row r="231" spans="5:5" s="2" customFormat="1">
      <c r="E231" s="40"/>
    </row>
    <row r="232" spans="5:5" s="2" customFormat="1">
      <c r="E232" s="40"/>
    </row>
    <row r="233" spans="5:5" s="2" customFormat="1">
      <c r="E233" s="40"/>
    </row>
    <row r="234" spans="5:5" s="2" customFormat="1">
      <c r="E234" s="40"/>
    </row>
    <row r="235" spans="5:5" s="2" customFormat="1">
      <c r="E235" s="40"/>
    </row>
    <row r="236" spans="5:5" s="2" customFormat="1">
      <c r="E236" s="40"/>
    </row>
    <row r="237" spans="5:5" s="2" customFormat="1">
      <c r="E237" s="40"/>
    </row>
    <row r="238" spans="5:5" s="2" customFormat="1">
      <c r="E238" s="40"/>
    </row>
    <row r="239" spans="5:5" s="2" customFormat="1">
      <c r="E239" s="40"/>
    </row>
    <row r="240" spans="5:5" s="2" customFormat="1">
      <c r="E240" s="40"/>
    </row>
    <row r="241" spans="5:5" s="2" customFormat="1">
      <c r="E241" s="40"/>
    </row>
    <row r="242" spans="5:5" s="2" customFormat="1">
      <c r="E242" s="40"/>
    </row>
    <row r="243" spans="5:5" s="2" customFormat="1">
      <c r="E243" s="40"/>
    </row>
    <row r="244" spans="5:5" s="2" customFormat="1">
      <c r="E244" s="40"/>
    </row>
    <row r="245" spans="5:5" s="2" customFormat="1">
      <c r="E245" s="40"/>
    </row>
    <row r="246" spans="5:5" s="2" customFormat="1">
      <c r="E246" s="40"/>
    </row>
    <row r="247" spans="5:5" s="2" customFormat="1">
      <c r="E247" s="40"/>
    </row>
    <row r="248" spans="5:5" s="2" customFormat="1">
      <c r="E248" s="40"/>
    </row>
    <row r="249" spans="5:5" s="2" customFormat="1">
      <c r="E249" s="40"/>
    </row>
    <row r="250" spans="5:5" s="2" customFormat="1">
      <c r="E250" s="40"/>
    </row>
    <row r="251" spans="5:5" s="2" customFormat="1">
      <c r="E251" s="40"/>
    </row>
    <row r="252" spans="5:5" s="2" customFormat="1">
      <c r="E252" s="40"/>
    </row>
    <row r="253" spans="5:5" s="2" customFormat="1">
      <c r="E253" s="40"/>
    </row>
    <row r="254" spans="5:5" s="2" customFormat="1">
      <c r="E254" s="40"/>
    </row>
    <row r="255" spans="5:5" s="2" customFormat="1">
      <c r="E255" s="40"/>
    </row>
    <row r="256" spans="5:5" s="2" customFormat="1">
      <c r="E256" s="40"/>
    </row>
    <row r="257" spans="5:5" s="2" customFormat="1">
      <c r="E257" s="40"/>
    </row>
    <row r="258" spans="5:5" s="2" customFormat="1">
      <c r="E258" s="40"/>
    </row>
    <row r="259" spans="5:5" s="2" customFormat="1">
      <c r="E259" s="40"/>
    </row>
    <row r="260" spans="5:5" s="2" customFormat="1">
      <c r="E260" s="40"/>
    </row>
    <row r="261" spans="5:5" s="2" customFormat="1">
      <c r="E261" s="40"/>
    </row>
    <row r="262" spans="5:5" s="2" customFormat="1">
      <c r="E262" s="40"/>
    </row>
    <row r="263" spans="5:5" s="2" customFormat="1">
      <c r="E263" s="40"/>
    </row>
    <row r="264" spans="5:5" s="2" customFormat="1">
      <c r="E264" s="40"/>
    </row>
    <row r="265" spans="5:5" s="2" customFormat="1">
      <c r="E265" s="40"/>
    </row>
    <row r="266" spans="5:5" s="2" customFormat="1">
      <c r="E266" s="40"/>
    </row>
    <row r="267" spans="5:5" s="2" customFormat="1">
      <c r="E267" s="40"/>
    </row>
    <row r="268" spans="5:5" s="2" customFormat="1">
      <c r="E268" s="40"/>
    </row>
    <row r="269" spans="5:5" s="2" customFormat="1">
      <c r="E269" s="40"/>
    </row>
    <row r="270" spans="5:5" s="2" customFormat="1">
      <c r="E270" s="40"/>
    </row>
    <row r="271" spans="5:5" s="2" customFormat="1">
      <c r="E271" s="40"/>
    </row>
    <row r="272" spans="5:5" s="2" customFormat="1">
      <c r="E272" s="40"/>
    </row>
    <row r="273" spans="5:5" s="2" customFormat="1">
      <c r="E273" s="40"/>
    </row>
    <row r="274" spans="5:5" s="2" customFormat="1">
      <c r="E274" s="40"/>
    </row>
    <row r="275" spans="5:5" s="2" customFormat="1">
      <c r="E275" s="40"/>
    </row>
    <row r="276" spans="5:5" s="2" customFormat="1">
      <c r="E276" s="40"/>
    </row>
    <row r="277" spans="5:5" s="2" customFormat="1">
      <c r="E277" s="40"/>
    </row>
    <row r="278" spans="5:5" s="2" customFormat="1">
      <c r="E278" s="40"/>
    </row>
    <row r="279" spans="5:5" s="2" customFormat="1">
      <c r="E279" s="40"/>
    </row>
    <row r="280" spans="5:5" s="2" customFormat="1">
      <c r="E280" s="40"/>
    </row>
    <row r="281" spans="5:5" s="2" customFormat="1">
      <c r="E281" s="40"/>
    </row>
    <row r="282" spans="5:5" s="2" customFormat="1">
      <c r="E282" s="40"/>
    </row>
    <row r="283" spans="5:5" s="2" customFormat="1">
      <c r="E283" s="40"/>
    </row>
    <row r="284" spans="5:5" s="2" customFormat="1">
      <c r="E284" s="40"/>
    </row>
    <row r="285" spans="5:5" s="2" customFormat="1">
      <c r="E285" s="40"/>
    </row>
    <row r="286" spans="5:5" s="2" customFormat="1">
      <c r="E286" s="40"/>
    </row>
    <row r="287" spans="5:5" s="2" customFormat="1">
      <c r="E287" s="40"/>
    </row>
    <row r="288" spans="5:5" s="2" customFormat="1">
      <c r="E288" s="40"/>
    </row>
    <row r="289" spans="5:5" s="2" customFormat="1">
      <c r="E289" s="40"/>
    </row>
    <row r="290" spans="5:5" s="2" customFormat="1">
      <c r="E290" s="40"/>
    </row>
    <row r="291" spans="5:5" s="2" customFormat="1">
      <c r="E291" s="40"/>
    </row>
    <row r="292" spans="5:5" s="2" customFormat="1">
      <c r="E292" s="40"/>
    </row>
    <row r="293" spans="5:5" s="2" customFormat="1">
      <c r="E293" s="40"/>
    </row>
    <row r="294" spans="5:5" s="2" customFormat="1">
      <c r="E294" s="40"/>
    </row>
    <row r="295" spans="5:5" s="2" customFormat="1">
      <c r="E295" s="40"/>
    </row>
    <row r="296" spans="5:5" s="2" customFormat="1">
      <c r="E296" s="40"/>
    </row>
    <row r="297" spans="5:5" s="2" customFormat="1">
      <c r="E297" s="40"/>
    </row>
    <row r="298" spans="5:5" s="2" customFormat="1">
      <c r="E298" s="40"/>
    </row>
    <row r="299" spans="5:5" s="2" customFormat="1">
      <c r="E299" s="40"/>
    </row>
    <row r="300" spans="5:5" s="2" customFormat="1">
      <c r="E300" s="40"/>
    </row>
    <row r="301" spans="5:5" s="2" customFormat="1">
      <c r="E301" s="40"/>
    </row>
    <row r="302" spans="5:5" s="2" customFormat="1">
      <c r="E302" s="40"/>
    </row>
    <row r="303" spans="5:5" s="2" customFormat="1">
      <c r="E303" s="40"/>
    </row>
    <row r="304" spans="5:5" s="2" customFormat="1">
      <c r="E304" s="40"/>
    </row>
    <row r="305" spans="5:5" s="2" customFormat="1">
      <c r="E305" s="40"/>
    </row>
    <row r="306" spans="5:5" s="2" customFormat="1">
      <c r="E306" s="40"/>
    </row>
    <row r="307" spans="5:5" s="2" customFormat="1">
      <c r="E307" s="40"/>
    </row>
    <row r="308" spans="5:5" s="2" customFormat="1">
      <c r="E308" s="40"/>
    </row>
    <row r="309" spans="5:5" s="2" customFormat="1">
      <c r="E309" s="40"/>
    </row>
    <row r="310" spans="5:5" s="2" customFormat="1">
      <c r="E310" s="40"/>
    </row>
    <row r="311" spans="5:5" s="2" customFormat="1">
      <c r="E311" s="40"/>
    </row>
    <row r="312" spans="5:5" s="2" customFormat="1">
      <c r="E312" s="40"/>
    </row>
    <row r="313" spans="5:5" s="2" customFormat="1">
      <c r="E313" s="40"/>
    </row>
    <row r="314" spans="5:5" s="2" customFormat="1">
      <c r="E314" s="40"/>
    </row>
    <row r="315" spans="5:5" s="2" customFormat="1">
      <c r="E315" s="40"/>
    </row>
    <row r="316" spans="5:5" s="2" customFormat="1">
      <c r="E316" s="40"/>
    </row>
    <row r="317" spans="5:5" s="2" customFormat="1">
      <c r="E317" s="40"/>
    </row>
    <row r="318" spans="5:5" s="2" customFormat="1">
      <c r="E318" s="40"/>
    </row>
    <row r="319" spans="5:5" s="2" customFormat="1">
      <c r="E319" s="40"/>
    </row>
    <row r="320" spans="5:5" s="2" customFormat="1">
      <c r="E320" s="40"/>
    </row>
    <row r="321" spans="5:5" s="2" customFormat="1">
      <c r="E321" s="40"/>
    </row>
    <row r="322" spans="5:5" s="2" customFormat="1">
      <c r="E322" s="40"/>
    </row>
    <row r="323" spans="5:5" s="2" customFormat="1">
      <c r="E323" s="40"/>
    </row>
    <row r="324" spans="5:5" s="2" customFormat="1">
      <c r="E324" s="40"/>
    </row>
    <row r="325" spans="5:5" s="2" customFormat="1">
      <c r="E325" s="40"/>
    </row>
    <row r="326" spans="5:5" s="2" customFormat="1">
      <c r="E326" s="40"/>
    </row>
    <row r="327" spans="5:5" s="2" customFormat="1">
      <c r="E327" s="40"/>
    </row>
    <row r="328" spans="5:5" s="2" customFormat="1">
      <c r="E328" s="40"/>
    </row>
    <row r="329" spans="5:5" s="2" customFormat="1">
      <c r="E329" s="40"/>
    </row>
    <row r="330" spans="5:5" s="2" customFormat="1">
      <c r="E330" s="40"/>
    </row>
    <row r="331" spans="5:5" s="2" customFormat="1">
      <c r="E331" s="40"/>
    </row>
    <row r="332" spans="5:5" s="2" customFormat="1">
      <c r="E332" s="40"/>
    </row>
    <row r="333" spans="5:5" s="2" customFormat="1">
      <c r="E333" s="40"/>
    </row>
    <row r="334" spans="5:5" s="2" customFormat="1">
      <c r="E334" s="40"/>
    </row>
    <row r="335" spans="5:5" s="2" customFormat="1">
      <c r="E335" s="40"/>
    </row>
    <row r="336" spans="5:5" s="2" customFormat="1">
      <c r="E336" s="40"/>
    </row>
    <row r="337" spans="5:5" s="2" customFormat="1">
      <c r="E337" s="40"/>
    </row>
    <row r="338" spans="5:5" s="2" customFormat="1">
      <c r="E338" s="40"/>
    </row>
    <row r="339" spans="5:5" s="2" customFormat="1">
      <c r="E339" s="40"/>
    </row>
    <row r="340" spans="5:5" s="2" customFormat="1">
      <c r="E340" s="40"/>
    </row>
    <row r="341" spans="5:5" s="2" customFormat="1">
      <c r="E341" s="40"/>
    </row>
    <row r="342" spans="5:5" s="2" customFormat="1">
      <c r="E342" s="40"/>
    </row>
    <row r="343" spans="5:5" s="2" customFormat="1">
      <c r="E343" s="40"/>
    </row>
    <row r="344" spans="5:5" s="2" customFormat="1">
      <c r="E344" s="40"/>
    </row>
    <row r="345" spans="5:5" s="2" customFormat="1">
      <c r="E345" s="40"/>
    </row>
    <row r="346" spans="5:5" s="2" customFormat="1">
      <c r="E346" s="40"/>
    </row>
    <row r="347" spans="5:5" s="2" customFormat="1">
      <c r="E347" s="40"/>
    </row>
    <row r="348" spans="5:5" s="2" customFormat="1">
      <c r="E348" s="40"/>
    </row>
    <row r="349" spans="5:5" s="2" customFormat="1">
      <c r="E349" s="40"/>
    </row>
    <row r="350" spans="5:5" s="2" customFormat="1">
      <c r="E350" s="40"/>
    </row>
    <row r="351" spans="5:5" s="2" customFormat="1">
      <c r="E351" s="40"/>
    </row>
    <row r="352" spans="5:5" s="2" customFormat="1">
      <c r="E352" s="40"/>
    </row>
    <row r="353" spans="5:5" s="2" customFormat="1">
      <c r="E353" s="40"/>
    </row>
    <row r="354" spans="5:5" s="2" customFormat="1">
      <c r="E354" s="40"/>
    </row>
    <row r="355" spans="5:5" s="2" customFormat="1">
      <c r="E355" s="40"/>
    </row>
    <row r="356" spans="5:5" s="2" customFormat="1">
      <c r="E356" s="40"/>
    </row>
    <row r="357" spans="5:5" s="2" customFormat="1">
      <c r="E357" s="40"/>
    </row>
    <row r="358" spans="5:5" s="2" customFormat="1">
      <c r="E358" s="40"/>
    </row>
    <row r="359" spans="5:5" s="2" customFormat="1">
      <c r="E359" s="40"/>
    </row>
    <row r="360" spans="5:5" s="2" customFormat="1">
      <c r="E360" s="40"/>
    </row>
    <row r="361" spans="5:5" s="2" customFormat="1">
      <c r="E361" s="40"/>
    </row>
    <row r="362" spans="5:5" s="2" customFormat="1">
      <c r="E362" s="40"/>
    </row>
    <row r="363" spans="5:5" s="2" customFormat="1">
      <c r="E363" s="40"/>
    </row>
    <row r="364" spans="5:5" s="2" customFormat="1">
      <c r="E364" s="40"/>
    </row>
    <row r="365" spans="5:5" s="2" customFormat="1">
      <c r="E365" s="40"/>
    </row>
    <row r="366" spans="5:5" s="2" customFormat="1">
      <c r="E366" s="40"/>
    </row>
    <row r="367" spans="5:5" s="2" customFormat="1">
      <c r="E367" s="40"/>
    </row>
    <row r="368" spans="5:5" s="2" customFormat="1">
      <c r="E368" s="40"/>
    </row>
    <row r="369" spans="5:5" s="2" customFormat="1">
      <c r="E369" s="40"/>
    </row>
    <row r="370" spans="5:5" s="2" customFormat="1">
      <c r="E370" s="40"/>
    </row>
    <row r="371" spans="5:5" s="2" customFormat="1">
      <c r="E371" s="40"/>
    </row>
    <row r="372" spans="5:5" s="2" customFormat="1">
      <c r="E372" s="40"/>
    </row>
    <row r="373" spans="5:5" s="2" customFormat="1">
      <c r="E373" s="40"/>
    </row>
    <row r="374" spans="5:5" s="2" customFormat="1">
      <c r="E374" s="40"/>
    </row>
    <row r="375" spans="5:5" s="2" customFormat="1">
      <c r="E375" s="40"/>
    </row>
    <row r="376" spans="5:5" s="2" customFormat="1">
      <c r="E376" s="40"/>
    </row>
    <row r="377" spans="5:5" s="2" customFormat="1">
      <c r="E377" s="40"/>
    </row>
    <row r="378" spans="5:5" s="2" customFormat="1">
      <c r="E378" s="40"/>
    </row>
    <row r="379" spans="5:5" s="2" customFormat="1">
      <c r="E379" s="40"/>
    </row>
    <row r="380" spans="5:5" s="2" customFormat="1">
      <c r="E380" s="40"/>
    </row>
    <row r="381" spans="5:5" s="2" customFormat="1">
      <c r="E381" s="40"/>
    </row>
    <row r="382" spans="5:5" s="2" customFormat="1">
      <c r="E382" s="40"/>
    </row>
    <row r="383" spans="5:5" s="2" customFormat="1">
      <c r="E383" s="40"/>
    </row>
    <row r="384" spans="5:5" s="2" customFormat="1">
      <c r="E384" s="40"/>
    </row>
    <row r="385" spans="5:5" s="2" customFormat="1">
      <c r="E385" s="40"/>
    </row>
    <row r="386" spans="5:5" s="2" customFormat="1">
      <c r="E386" s="40"/>
    </row>
    <row r="387" spans="5:5" s="2" customFormat="1">
      <c r="E387" s="40"/>
    </row>
    <row r="388" spans="5:5" s="2" customFormat="1">
      <c r="E388" s="40"/>
    </row>
    <row r="389" spans="5:5" s="2" customFormat="1">
      <c r="E389" s="40"/>
    </row>
    <row r="390" spans="5:5" s="2" customFormat="1">
      <c r="E390" s="40"/>
    </row>
    <row r="391" spans="5:5" s="2" customFormat="1">
      <c r="E391" s="40"/>
    </row>
    <row r="392" spans="5:5" s="2" customFormat="1">
      <c r="E392" s="40"/>
    </row>
    <row r="393" spans="5:5" s="2" customFormat="1">
      <c r="E393" s="40"/>
    </row>
    <row r="394" spans="5:5" s="2" customFormat="1">
      <c r="E394" s="40"/>
    </row>
    <row r="395" spans="5:5" s="2" customFormat="1">
      <c r="E395" s="40"/>
    </row>
    <row r="396" spans="5:5" s="2" customFormat="1">
      <c r="E396" s="40"/>
    </row>
    <row r="397" spans="5:5" s="2" customFormat="1">
      <c r="E397" s="40"/>
    </row>
    <row r="398" spans="5:5" s="2" customFormat="1">
      <c r="E398" s="40"/>
    </row>
    <row r="399" spans="5:5" s="2" customFormat="1">
      <c r="E399" s="40"/>
    </row>
    <row r="400" spans="5:5" s="2" customFormat="1">
      <c r="E400" s="40"/>
    </row>
    <row r="401" spans="5:5" s="2" customFormat="1">
      <c r="E401" s="40"/>
    </row>
    <row r="402" spans="5:5" s="2" customFormat="1">
      <c r="E402" s="40"/>
    </row>
    <row r="403" spans="5:5" s="2" customFormat="1">
      <c r="E403" s="40"/>
    </row>
    <row r="404" spans="5:5" s="2" customFormat="1">
      <c r="E404" s="40"/>
    </row>
    <row r="405" spans="5:5" s="2" customFormat="1">
      <c r="E405" s="40"/>
    </row>
    <row r="406" spans="5:5" s="2" customFormat="1">
      <c r="E406" s="40"/>
    </row>
    <row r="407" spans="5:5" s="2" customFormat="1">
      <c r="E407" s="40"/>
    </row>
    <row r="408" spans="5:5" s="2" customFormat="1">
      <c r="E408" s="40"/>
    </row>
    <row r="409" spans="5:5" s="2" customFormat="1">
      <c r="E409" s="40"/>
    </row>
    <row r="410" spans="5:5" s="2" customFormat="1">
      <c r="E410" s="40"/>
    </row>
    <row r="411" spans="5:5" s="2" customFormat="1">
      <c r="E411" s="40"/>
    </row>
    <row r="412" spans="5:5" s="2" customFormat="1">
      <c r="E412" s="40"/>
    </row>
    <row r="413" spans="5:5" s="2" customFormat="1">
      <c r="E413" s="40"/>
    </row>
    <row r="414" spans="5:5" s="2" customFormat="1">
      <c r="E414" s="40"/>
    </row>
    <row r="415" spans="5:5" s="2" customFormat="1">
      <c r="E415" s="40"/>
    </row>
    <row r="416" spans="5:5" s="2" customFormat="1">
      <c r="E416" s="40"/>
    </row>
    <row r="417" spans="5:5" s="2" customFormat="1">
      <c r="E417" s="40"/>
    </row>
    <row r="418" spans="5:5" s="2" customFormat="1">
      <c r="E418" s="40"/>
    </row>
    <row r="419" spans="5:5" s="2" customFormat="1">
      <c r="E419" s="40"/>
    </row>
    <row r="420" spans="5:5" s="2" customFormat="1">
      <c r="E420" s="40"/>
    </row>
    <row r="421" spans="5:5" s="2" customFormat="1">
      <c r="E421" s="40"/>
    </row>
    <row r="422" spans="5:5" s="2" customFormat="1">
      <c r="E422" s="40"/>
    </row>
    <row r="423" spans="5:5" s="2" customFormat="1">
      <c r="E423" s="40"/>
    </row>
    <row r="424" spans="5:5" s="2" customFormat="1">
      <c r="E424" s="40"/>
    </row>
    <row r="425" spans="5:5" s="2" customFormat="1">
      <c r="E425" s="40"/>
    </row>
    <row r="426" spans="5:5" s="2" customFormat="1">
      <c r="E426" s="40"/>
    </row>
    <row r="427" spans="5:5" s="2" customFormat="1">
      <c r="E427" s="40"/>
    </row>
    <row r="428" spans="5:5" s="2" customFormat="1">
      <c r="E428" s="40"/>
    </row>
    <row r="429" spans="5:5" s="2" customFormat="1">
      <c r="E429" s="40"/>
    </row>
    <row r="430" spans="5:5" s="2" customFormat="1">
      <c r="E430" s="40"/>
    </row>
    <row r="431" spans="5:5" s="2" customFormat="1">
      <c r="E431" s="40"/>
    </row>
    <row r="432" spans="5:5" s="2" customFormat="1">
      <c r="E432" s="40"/>
    </row>
    <row r="433" spans="5:5" s="2" customFormat="1">
      <c r="E433" s="40"/>
    </row>
    <row r="434" spans="5:5" s="2" customFormat="1">
      <c r="E434" s="40"/>
    </row>
    <row r="435" spans="5:5" s="2" customFormat="1">
      <c r="E435" s="40"/>
    </row>
    <row r="436" spans="5:5" s="2" customFormat="1">
      <c r="E436" s="40"/>
    </row>
    <row r="437" spans="5:5" s="2" customFormat="1">
      <c r="E437" s="40"/>
    </row>
    <row r="438" spans="5:5" s="2" customFormat="1">
      <c r="E438" s="40"/>
    </row>
    <row r="439" spans="5:5" s="2" customFormat="1">
      <c r="E439" s="40"/>
    </row>
    <row r="440" spans="5:5" s="2" customFormat="1">
      <c r="E440" s="40"/>
    </row>
    <row r="441" spans="5:5" s="2" customFormat="1">
      <c r="E441" s="40"/>
    </row>
    <row r="442" spans="5:5" s="2" customFormat="1">
      <c r="E442" s="40"/>
    </row>
    <row r="443" spans="5:5" s="2" customFormat="1">
      <c r="E443" s="40"/>
    </row>
    <row r="444" spans="5:5" s="2" customFormat="1">
      <c r="E444" s="40"/>
    </row>
    <row r="445" spans="5:5" s="2" customFormat="1">
      <c r="E445" s="40"/>
    </row>
    <row r="446" spans="5:5" s="2" customFormat="1">
      <c r="E446" s="40"/>
    </row>
    <row r="447" spans="5:5" s="2" customFormat="1">
      <c r="E447" s="40"/>
    </row>
    <row r="448" spans="5:5" s="2" customFormat="1">
      <c r="E448" s="40"/>
    </row>
    <row r="449" spans="5:5" s="2" customFormat="1">
      <c r="E449" s="40"/>
    </row>
    <row r="450" spans="5:5" s="2" customFormat="1">
      <c r="E450" s="40"/>
    </row>
    <row r="451" spans="5:5" s="2" customFormat="1">
      <c r="E451" s="40"/>
    </row>
    <row r="452" spans="5:5" s="2" customFormat="1">
      <c r="E452" s="40"/>
    </row>
    <row r="453" spans="5:5" s="2" customFormat="1">
      <c r="E453" s="40"/>
    </row>
    <row r="454" spans="5:5" s="2" customFormat="1">
      <c r="E454" s="40"/>
    </row>
    <row r="455" spans="5:5" s="2" customFormat="1">
      <c r="E455" s="40"/>
    </row>
    <row r="456" spans="5:5" s="2" customFormat="1">
      <c r="E456" s="40"/>
    </row>
    <row r="457" spans="5:5" s="2" customFormat="1">
      <c r="E457" s="40"/>
    </row>
    <row r="458" spans="5:5" s="2" customFormat="1">
      <c r="E458" s="40"/>
    </row>
    <row r="459" spans="5:5" s="2" customFormat="1">
      <c r="E459" s="40"/>
    </row>
    <row r="460" spans="5:5" s="2" customFormat="1">
      <c r="E460" s="40"/>
    </row>
    <row r="461" spans="5:5" s="2" customFormat="1">
      <c r="E461" s="40"/>
    </row>
    <row r="462" spans="5:5" s="2" customFormat="1">
      <c r="E462" s="40"/>
    </row>
    <row r="463" spans="5:5" s="2" customFormat="1">
      <c r="E463" s="40"/>
    </row>
    <row r="464" spans="5:5" s="2" customFormat="1">
      <c r="E464" s="40"/>
    </row>
    <row r="465" spans="5:5" s="2" customFormat="1">
      <c r="E465" s="40"/>
    </row>
    <row r="466" spans="5:5" s="2" customFormat="1">
      <c r="E466" s="40"/>
    </row>
    <row r="467" spans="5:5" s="2" customFormat="1">
      <c r="E467" s="40"/>
    </row>
    <row r="468" spans="5:5" s="2" customFormat="1">
      <c r="E468" s="40"/>
    </row>
    <row r="469" spans="5:5" s="2" customFormat="1">
      <c r="E469" s="40"/>
    </row>
    <row r="470" spans="5:5" s="2" customFormat="1">
      <c r="E470" s="40"/>
    </row>
    <row r="471" spans="5:5" s="2" customFormat="1">
      <c r="E471" s="40"/>
    </row>
    <row r="472" spans="5:5" s="2" customFormat="1">
      <c r="E472" s="40"/>
    </row>
    <row r="473" spans="5:5" s="2" customFormat="1">
      <c r="E473" s="40"/>
    </row>
    <row r="474" spans="5:5" s="2" customFormat="1">
      <c r="E474" s="40"/>
    </row>
    <row r="475" spans="5:5" s="2" customFormat="1">
      <c r="E475" s="40"/>
    </row>
    <row r="476" spans="5:5" s="2" customFormat="1">
      <c r="E476" s="40"/>
    </row>
    <row r="477" spans="5:5" s="2" customFormat="1">
      <c r="E477" s="40"/>
    </row>
    <row r="478" spans="5:5" s="2" customFormat="1">
      <c r="E478" s="40"/>
    </row>
    <row r="479" spans="5:5" s="2" customFormat="1">
      <c r="E479" s="40"/>
    </row>
    <row r="480" spans="5:5" s="2" customFormat="1">
      <c r="E480" s="40"/>
    </row>
    <row r="481" spans="5:5" s="2" customFormat="1">
      <c r="E481" s="40"/>
    </row>
    <row r="482" spans="5:5" s="2" customFormat="1">
      <c r="E482" s="40"/>
    </row>
    <row r="483" spans="5:5" s="2" customFormat="1">
      <c r="E483" s="40"/>
    </row>
    <row r="484" spans="5:5" s="2" customFormat="1">
      <c r="E484" s="40"/>
    </row>
    <row r="485" spans="5:5" s="2" customFormat="1">
      <c r="E485" s="40"/>
    </row>
    <row r="486" spans="5:5" s="2" customFormat="1">
      <c r="E486" s="40"/>
    </row>
    <row r="487" spans="5:5" s="2" customFormat="1">
      <c r="E487" s="40"/>
    </row>
    <row r="488" spans="5:5" s="2" customFormat="1">
      <c r="E488" s="40"/>
    </row>
    <row r="489" spans="5:5" s="2" customFormat="1">
      <c r="E489" s="40"/>
    </row>
    <row r="490" spans="5:5" s="2" customFormat="1">
      <c r="E490" s="40"/>
    </row>
    <row r="491" spans="5:5" s="2" customFormat="1">
      <c r="E491" s="40"/>
    </row>
    <row r="492" spans="5:5" s="2" customFormat="1">
      <c r="E492" s="40"/>
    </row>
    <row r="493" spans="5:5" s="2" customFormat="1">
      <c r="E493" s="40"/>
    </row>
    <row r="494" spans="5:5" s="2" customFormat="1">
      <c r="E494" s="40"/>
    </row>
    <row r="495" spans="5:5" s="2" customFormat="1">
      <c r="E495" s="40"/>
    </row>
    <row r="496" spans="5:5" s="2" customFormat="1">
      <c r="E496" s="40"/>
    </row>
    <row r="497" spans="5:5" s="2" customFormat="1">
      <c r="E497" s="40"/>
    </row>
    <row r="498" spans="5:5" s="2" customFormat="1">
      <c r="E498" s="40"/>
    </row>
    <row r="499" spans="5:5" s="2" customFormat="1">
      <c r="E499" s="40"/>
    </row>
    <row r="500" spans="5:5" s="2" customFormat="1">
      <c r="E500" s="40"/>
    </row>
    <row r="501" spans="5:5" s="2" customFormat="1">
      <c r="E501" s="40"/>
    </row>
    <row r="502" spans="5:5" s="2" customFormat="1">
      <c r="E502" s="40"/>
    </row>
    <row r="503" spans="5:5" s="2" customFormat="1">
      <c r="E503" s="40"/>
    </row>
    <row r="504" spans="5:5" s="2" customFormat="1">
      <c r="E504" s="40"/>
    </row>
    <row r="505" spans="5:5" s="2" customFormat="1">
      <c r="E505" s="40"/>
    </row>
    <row r="506" spans="5:5" s="2" customFormat="1">
      <c r="E506" s="40"/>
    </row>
    <row r="507" spans="5:5" s="2" customFormat="1">
      <c r="E507" s="40"/>
    </row>
    <row r="508" spans="5:5" s="2" customFormat="1">
      <c r="E508" s="40"/>
    </row>
    <row r="509" spans="5:5" s="2" customFormat="1">
      <c r="E509" s="40"/>
    </row>
    <row r="510" spans="5:5" s="2" customFormat="1">
      <c r="E510" s="40"/>
    </row>
    <row r="511" spans="5:5" s="2" customFormat="1">
      <c r="E511" s="40"/>
    </row>
    <row r="512" spans="5:5" s="2" customFormat="1">
      <c r="E512" s="40"/>
    </row>
    <row r="513" spans="5:5" s="2" customFormat="1">
      <c r="E513" s="40"/>
    </row>
    <row r="514" spans="5:5" s="2" customFormat="1">
      <c r="E514" s="40"/>
    </row>
    <row r="515" spans="5:5" s="2" customFormat="1">
      <c r="E515" s="40"/>
    </row>
    <row r="516" spans="5:5" s="2" customFormat="1">
      <c r="E516" s="40"/>
    </row>
    <row r="517" spans="5:5" s="2" customFormat="1">
      <c r="E517" s="40"/>
    </row>
    <row r="518" spans="5:5" s="2" customFormat="1">
      <c r="E518" s="40"/>
    </row>
    <row r="519" spans="5:5" s="2" customFormat="1">
      <c r="E519" s="40"/>
    </row>
    <row r="520" spans="5:5" s="2" customFormat="1">
      <c r="E520" s="40"/>
    </row>
    <row r="521" spans="5:5" s="2" customFormat="1">
      <c r="E521" s="40"/>
    </row>
    <row r="522" spans="5:5" s="2" customFormat="1">
      <c r="E522" s="40"/>
    </row>
    <row r="523" spans="5:5" s="2" customFormat="1">
      <c r="E523" s="40"/>
    </row>
    <row r="524" spans="5:5" s="2" customFormat="1">
      <c r="E524" s="40"/>
    </row>
    <row r="525" spans="5:5" s="2" customFormat="1">
      <c r="E525" s="40"/>
    </row>
    <row r="526" spans="5:5" s="2" customFormat="1">
      <c r="E526" s="40"/>
    </row>
    <row r="527" spans="5:5" s="2" customFormat="1">
      <c r="E527" s="40"/>
    </row>
    <row r="528" spans="5:5" s="2" customFormat="1">
      <c r="E528" s="40"/>
    </row>
    <row r="529" spans="5:5" s="2" customFormat="1">
      <c r="E529" s="40"/>
    </row>
    <row r="530" spans="5:5" s="2" customFormat="1">
      <c r="E530" s="40"/>
    </row>
    <row r="531" spans="5:5" s="2" customFormat="1">
      <c r="E531" s="40"/>
    </row>
    <row r="532" spans="5:5" s="2" customFormat="1">
      <c r="E532" s="40"/>
    </row>
    <row r="533" spans="5:5" s="2" customFormat="1">
      <c r="E533" s="40"/>
    </row>
    <row r="534" spans="5:5" s="2" customFormat="1">
      <c r="E534" s="40"/>
    </row>
    <row r="535" spans="5:5" s="2" customFormat="1">
      <c r="E535" s="40"/>
    </row>
    <row r="536" spans="5:5" s="2" customFormat="1">
      <c r="E536" s="40"/>
    </row>
    <row r="537" spans="5:5" s="2" customFormat="1">
      <c r="E537" s="40"/>
    </row>
    <row r="538" spans="5:5" s="2" customFormat="1">
      <c r="E538" s="40"/>
    </row>
    <row r="539" spans="5:5" s="2" customFormat="1">
      <c r="E539" s="40"/>
    </row>
    <row r="540" spans="5:5" s="2" customFormat="1">
      <c r="E540" s="40"/>
    </row>
    <row r="541" spans="5:5" s="2" customFormat="1">
      <c r="E541" s="40"/>
    </row>
    <row r="542" spans="5:5" s="2" customFormat="1">
      <c r="E542" s="40"/>
    </row>
    <row r="543" spans="5:5" s="2" customFormat="1">
      <c r="E543" s="40"/>
    </row>
    <row r="544" spans="5:5" s="2" customFormat="1">
      <c r="E544" s="40"/>
    </row>
    <row r="545" spans="5:5" s="2" customFormat="1">
      <c r="E545" s="40"/>
    </row>
    <row r="546" spans="5:5" s="2" customFormat="1">
      <c r="E546" s="40"/>
    </row>
    <row r="547" spans="5:5" s="2" customFormat="1">
      <c r="E547" s="40"/>
    </row>
    <row r="548" spans="5:5" s="2" customFormat="1">
      <c r="E548" s="40"/>
    </row>
    <row r="549" spans="5:5" s="2" customFormat="1">
      <c r="E549" s="40"/>
    </row>
    <row r="550" spans="5:5" s="2" customFormat="1">
      <c r="E550" s="40"/>
    </row>
    <row r="551" spans="5:5" s="2" customFormat="1">
      <c r="E551" s="40"/>
    </row>
    <row r="552" spans="5:5" s="2" customFormat="1">
      <c r="E552" s="40"/>
    </row>
    <row r="553" spans="5:5" s="2" customFormat="1">
      <c r="E553" s="40"/>
    </row>
    <row r="554" spans="5:5" s="2" customFormat="1">
      <c r="E554" s="40"/>
    </row>
    <row r="555" spans="5:5" s="2" customFormat="1">
      <c r="E555" s="40"/>
    </row>
    <row r="556" spans="5:5" s="2" customFormat="1">
      <c r="E556" s="40"/>
    </row>
    <row r="557" spans="5:5" s="2" customFormat="1">
      <c r="E557" s="40"/>
    </row>
    <row r="558" spans="5:5" s="2" customFormat="1">
      <c r="E558" s="40"/>
    </row>
    <row r="559" spans="5:5" s="2" customFormat="1">
      <c r="E559" s="40"/>
    </row>
    <row r="560" spans="5:5" s="2" customFormat="1">
      <c r="E560" s="40"/>
    </row>
    <row r="561" spans="5:5" s="2" customFormat="1">
      <c r="E561" s="40"/>
    </row>
    <row r="562" spans="5:5" s="2" customFormat="1">
      <c r="E562" s="40"/>
    </row>
    <row r="563" spans="5:5" s="2" customFormat="1">
      <c r="E563" s="40"/>
    </row>
    <row r="564" spans="5:5" s="2" customFormat="1">
      <c r="E564" s="40"/>
    </row>
    <row r="565" spans="5:5" s="2" customFormat="1">
      <c r="E565" s="40"/>
    </row>
    <row r="566" spans="5:5" s="2" customFormat="1">
      <c r="E566" s="40"/>
    </row>
    <row r="567" spans="5:5" s="2" customFormat="1">
      <c r="E567" s="40"/>
    </row>
    <row r="568" spans="5:5" s="2" customFormat="1">
      <c r="E568" s="40"/>
    </row>
    <row r="569" spans="5:5" s="2" customFormat="1">
      <c r="E569" s="40"/>
    </row>
    <row r="570" spans="5:5" s="2" customFormat="1">
      <c r="E570" s="40"/>
    </row>
    <row r="571" spans="5:5" s="2" customFormat="1">
      <c r="E571" s="40"/>
    </row>
    <row r="572" spans="5:5" s="2" customFormat="1">
      <c r="E572" s="40"/>
    </row>
    <row r="573" spans="5:5" s="2" customFormat="1">
      <c r="E573" s="40"/>
    </row>
    <row r="574" spans="5:5" s="2" customFormat="1">
      <c r="E574" s="40"/>
    </row>
    <row r="575" spans="5:5" s="2" customFormat="1">
      <c r="E575" s="40"/>
    </row>
    <row r="576" spans="5:5" s="2" customFormat="1">
      <c r="E576" s="40"/>
    </row>
    <row r="577" spans="5:5" s="2" customFormat="1">
      <c r="E577" s="40"/>
    </row>
    <row r="578" spans="5:5" s="2" customFormat="1">
      <c r="E578" s="40"/>
    </row>
    <row r="579" spans="5:5" s="2" customFormat="1">
      <c r="E579" s="40"/>
    </row>
    <row r="580" spans="5:5" s="2" customFormat="1">
      <c r="E580" s="40"/>
    </row>
    <row r="581" spans="5:5" s="2" customFormat="1">
      <c r="E581" s="40"/>
    </row>
    <row r="582" spans="5:5" s="2" customFormat="1">
      <c r="E582" s="40"/>
    </row>
    <row r="583" spans="5:5" s="2" customFormat="1">
      <c r="E583" s="40"/>
    </row>
    <row r="584" spans="5:5" s="2" customFormat="1">
      <c r="E584" s="40"/>
    </row>
    <row r="585" spans="5:5" s="2" customFormat="1">
      <c r="E585" s="40"/>
    </row>
    <row r="586" spans="5:5" s="2" customFormat="1">
      <c r="E586" s="40"/>
    </row>
    <row r="587" spans="5:5" s="2" customFormat="1">
      <c r="E587" s="40"/>
    </row>
    <row r="588" spans="5:5" s="2" customFormat="1">
      <c r="E588" s="40"/>
    </row>
    <row r="589" spans="5:5" s="2" customFormat="1">
      <c r="E589" s="40"/>
    </row>
    <row r="590" spans="5:5" s="2" customFormat="1">
      <c r="E590" s="40"/>
    </row>
    <row r="591" spans="5:5" s="2" customFormat="1">
      <c r="E591" s="40"/>
    </row>
    <row r="592" spans="5:5" s="2" customFormat="1">
      <c r="E592" s="40"/>
    </row>
    <row r="593" spans="5:5" s="2" customFormat="1">
      <c r="E593" s="40"/>
    </row>
    <row r="594" spans="5:5" s="2" customFormat="1">
      <c r="E594" s="40"/>
    </row>
    <row r="595" spans="5:5" s="2" customFormat="1">
      <c r="E595" s="40"/>
    </row>
    <row r="596" spans="5:5" s="2" customFormat="1">
      <c r="E596" s="40"/>
    </row>
    <row r="597" spans="5:5" s="2" customFormat="1">
      <c r="E597" s="40"/>
    </row>
    <row r="598" spans="5:5" s="2" customFormat="1">
      <c r="E598" s="40"/>
    </row>
    <row r="599" spans="5:5" s="2" customFormat="1">
      <c r="E599" s="40"/>
    </row>
    <row r="600" spans="5:5" s="2" customFormat="1">
      <c r="E600" s="40"/>
    </row>
    <row r="601" spans="5:5" s="2" customFormat="1">
      <c r="E601" s="40"/>
    </row>
    <row r="602" spans="5:5" s="2" customFormat="1">
      <c r="E602" s="40"/>
    </row>
    <row r="603" spans="5:5" s="2" customFormat="1">
      <c r="E603" s="40"/>
    </row>
    <row r="604" spans="5:5" s="2" customFormat="1">
      <c r="E604" s="40"/>
    </row>
    <row r="605" spans="5:5" s="2" customFormat="1">
      <c r="E605" s="40"/>
    </row>
    <row r="606" spans="5:5" s="2" customFormat="1">
      <c r="E606" s="40"/>
    </row>
    <row r="607" spans="5:5" s="2" customFormat="1">
      <c r="E607" s="40"/>
    </row>
    <row r="608" spans="5:5" s="2" customFormat="1">
      <c r="E608" s="40"/>
    </row>
    <row r="609" spans="5:5" s="2" customFormat="1">
      <c r="E609" s="40"/>
    </row>
    <row r="610" spans="5:5" s="2" customFormat="1">
      <c r="E610" s="40"/>
    </row>
    <row r="611" spans="5:5" s="2" customFormat="1">
      <c r="E611" s="40"/>
    </row>
    <row r="612" spans="5:5" s="2" customFormat="1">
      <c r="E612" s="40"/>
    </row>
    <row r="613" spans="5:5" s="2" customFormat="1">
      <c r="E613" s="40"/>
    </row>
    <row r="614" spans="5:5" s="2" customFormat="1">
      <c r="E614" s="40"/>
    </row>
    <row r="615" spans="5:5" s="2" customFormat="1">
      <c r="E615" s="40"/>
    </row>
    <row r="616" spans="5:5" s="2" customFormat="1">
      <c r="E616" s="40"/>
    </row>
    <row r="617" spans="5:5" s="2" customFormat="1">
      <c r="E617" s="40"/>
    </row>
    <row r="618" spans="5:5" s="2" customFormat="1">
      <c r="E618" s="40"/>
    </row>
    <row r="619" spans="5:5" s="2" customFormat="1">
      <c r="E619" s="40"/>
    </row>
    <row r="620" spans="5:5" s="2" customFormat="1">
      <c r="E620" s="40"/>
    </row>
    <row r="621" spans="5:5" s="2" customFormat="1">
      <c r="E621" s="40"/>
    </row>
    <row r="622" spans="5:5" s="2" customFormat="1">
      <c r="E622" s="40"/>
    </row>
    <row r="623" spans="5:5" s="2" customFormat="1">
      <c r="E623" s="40"/>
    </row>
    <row r="624" spans="5:5" s="2" customFormat="1">
      <c r="E624" s="40"/>
    </row>
    <row r="625" spans="5:5" s="2" customFormat="1">
      <c r="E625" s="40"/>
    </row>
    <row r="626" spans="5:5" s="2" customFormat="1">
      <c r="E626" s="40"/>
    </row>
    <row r="627" spans="5:5" s="2" customFormat="1">
      <c r="E627" s="40"/>
    </row>
    <row r="628" spans="5:5" s="2" customFormat="1">
      <c r="E628" s="40"/>
    </row>
    <row r="629" spans="5:5" s="2" customFormat="1">
      <c r="E629" s="40"/>
    </row>
    <row r="630" spans="5:5" s="2" customFormat="1">
      <c r="E630" s="40"/>
    </row>
    <row r="631" spans="5:5" s="2" customFormat="1">
      <c r="E631" s="40"/>
    </row>
    <row r="632" spans="5:5" s="2" customFormat="1">
      <c r="E632" s="40"/>
    </row>
    <row r="633" spans="5:5" s="2" customFormat="1">
      <c r="E633" s="40"/>
    </row>
    <row r="634" spans="5:5" s="2" customFormat="1">
      <c r="E634" s="40"/>
    </row>
    <row r="635" spans="5:5" s="2" customFormat="1">
      <c r="E635" s="40"/>
    </row>
    <row r="636" spans="5:5" s="2" customFormat="1">
      <c r="E636" s="40"/>
    </row>
    <row r="637" spans="5:5" s="2" customFormat="1">
      <c r="E637" s="40"/>
    </row>
    <row r="638" spans="5:5" s="2" customFormat="1">
      <c r="E638" s="40"/>
    </row>
    <row r="639" spans="5:5" s="2" customFormat="1">
      <c r="E639" s="40"/>
    </row>
    <row r="640" spans="5:5" s="2" customFormat="1">
      <c r="E640" s="40"/>
    </row>
    <row r="641" spans="5:5" s="2" customFormat="1">
      <c r="E641" s="40"/>
    </row>
    <row r="642" spans="5:5" s="2" customFormat="1">
      <c r="E642" s="40"/>
    </row>
    <row r="643" spans="5:5" s="2" customFormat="1">
      <c r="E643" s="40"/>
    </row>
    <row r="644" spans="5:5" s="2" customFormat="1">
      <c r="E644" s="40"/>
    </row>
    <row r="645" spans="5:5" s="2" customFormat="1">
      <c r="E645" s="40"/>
    </row>
    <row r="646" spans="5:5" s="2" customFormat="1">
      <c r="E646" s="40"/>
    </row>
    <row r="647" spans="5:5" s="2" customFormat="1">
      <c r="E647" s="40"/>
    </row>
    <row r="648" spans="5:5" s="2" customFormat="1">
      <c r="E648" s="40"/>
    </row>
    <row r="649" spans="5:5" s="2" customFormat="1">
      <c r="E649" s="40"/>
    </row>
    <row r="650" spans="5:5" s="2" customFormat="1">
      <c r="E650" s="40"/>
    </row>
    <row r="651" spans="5:5" s="2" customFormat="1">
      <c r="E651" s="40"/>
    </row>
    <row r="652" spans="5:5" s="2" customFormat="1">
      <c r="E652" s="40"/>
    </row>
    <row r="653" spans="5:5" s="2" customFormat="1">
      <c r="E653" s="40"/>
    </row>
    <row r="654" spans="5:5" s="2" customFormat="1">
      <c r="E654" s="40"/>
    </row>
    <row r="655" spans="5:5" s="2" customFormat="1">
      <c r="E655" s="40"/>
    </row>
    <row r="656" spans="5:5" s="2" customFormat="1">
      <c r="E656" s="40"/>
    </row>
    <row r="657" spans="5:5" s="2" customFormat="1">
      <c r="E657" s="40"/>
    </row>
    <row r="658" spans="5:5" s="2" customFormat="1">
      <c r="E658" s="40"/>
    </row>
    <row r="659" spans="5:5" s="2" customFormat="1">
      <c r="E659" s="40"/>
    </row>
    <row r="660" spans="5:5" s="2" customFormat="1">
      <c r="E660" s="40"/>
    </row>
    <row r="661" spans="5:5" s="2" customFormat="1">
      <c r="E661" s="40"/>
    </row>
    <row r="662" spans="5:5" s="2" customFormat="1">
      <c r="E662" s="40"/>
    </row>
    <row r="663" spans="5:5" s="2" customFormat="1">
      <c r="E663" s="40"/>
    </row>
    <row r="664" spans="5:5" s="2" customFormat="1">
      <c r="E664" s="40"/>
    </row>
    <row r="665" spans="5:5" s="2" customFormat="1">
      <c r="E665" s="40"/>
    </row>
    <row r="666" spans="5:5" s="2" customFormat="1">
      <c r="E666" s="40"/>
    </row>
    <row r="667" spans="5:5" s="2" customFormat="1">
      <c r="E667" s="40"/>
    </row>
    <row r="668" spans="5:5" s="2" customFormat="1">
      <c r="E668" s="40"/>
    </row>
    <row r="669" spans="5:5" s="2" customFormat="1">
      <c r="E669" s="40"/>
    </row>
    <row r="670" spans="5:5" s="2" customFormat="1">
      <c r="E670" s="40"/>
    </row>
    <row r="671" spans="5:5" s="2" customFormat="1">
      <c r="E671" s="40"/>
    </row>
    <row r="672" spans="5:5" s="2" customFormat="1">
      <c r="E672" s="40"/>
    </row>
    <row r="673" spans="5:5" s="2" customFormat="1">
      <c r="E673" s="40"/>
    </row>
    <row r="674" spans="5:5" s="2" customFormat="1">
      <c r="E674" s="40"/>
    </row>
    <row r="675" spans="5:5" s="2" customFormat="1">
      <c r="E675" s="40"/>
    </row>
    <row r="676" spans="5:5" s="2" customFormat="1">
      <c r="E676" s="40"/>
    </row>
    <row r="677" spans="5:5" s="2" customFormat="1">
      <c r="E677" s="40"/>
    </row>
    <row r="678" spans="5:5" s="2" customFormat="1">
      <c r="E678" s="40"/>
    </row>
    <row r="679" spans="5:5" s="2" customFormat="1">
      <c r="E679" s="40"/>
    </row>
    <row r="680" spans="5:5" s="2" customFormat="1">
      <c r="E680" s="40"/>
    </row>
    <row r="681" spans="5:5" s="2" customFormat="1">
      <c r="E681" s="40"/>
    </row>
    <row r="682" spans="5:5" s="2" customFormat="1">
      <c r="E682" s="40"/>
    </row>
    <row r="683" spans="5:5" s="2" customFormat="1">
      <c r="E683" s="40"/>
    </row>
    <row r="684" spans="5:5" s="2" customFormat="1">
      <c r="E684" s="40"/>
    </row>
    <row r="685" spans="5:5" s="2" customFormat="1">
      <c r="E685" s="40"/>
    </row>
    <row r="686" spans="5:5" s="2" customFormat="1">
      <c r="E686" s="40"/>
    </row>
    <row r="687" spans="5:5" s="2" customFormat="1">
      <c r="E687" s="40"/>
    </row>
    <row r="688" spans="5:5" s="2" customFormat="1">
      <c r="E688" s="40"/>
    </row>
    <row r="689" spans="5:5" s="2" customFormat="1">
      <c r="E689" s="40"/>
    </row>
    <row r="690" spans="5:5" s="2" customFormat="1">
      <c r="E690" s="40"/>
    </row>
    <row r="691" spans="5:5" s="2" customFormat="1">
      <c r="E691" s="40"/>
    </row>
    <row r="692" spans="5:5" s="2" customFormat="1">
      <c r="E692" s="40"/>
    </row>
    <row r="693" spans="5:5" s="2" customFormat="1">
      <c r="E693" s="40"/>
    </row>
    <row r="694" spans="5:5" s="2" customFormat="1">
      <c r="E694" s="40"/>
    </row>
    <row r="695" spans="5:5" s="2" customFormat="1">
      <c r="E695" s="40"/>
    </row>
    <row r="696" spans="5:5" s="2" customFormat="1">
      <c r="E696" s="40"/>
    </row>
    <row r="697" spans="5:5" s="2" customFormat="1">
      <c r="E697" s="40"/>
    </row>
    <row r="698" spans="5:5" s="2" customFormat="1">
      <c r="E698" s="40"/>
    </row>
    <row r="699" spans="5:5" s="2" customFormat="1">
      <c r="E699" s="40"/>
    </row>
    <row r="700" spans="5:5" s="2" customFormat="1">
      <c r="E700" s="40"/>
    </row>
    <row r="701" spans="5:5" s="2" customFormat="1">
      <c r="E701" s="40"/>
    </row>
    <row r="702" spans="5:5" s="2" customFormat="1">
      <c r="E702" s="40"/>
    </row>
    <row r="703" spans="5:5" s="2" customFormat="1">
      <c r="E703" s="40"/>
    </row>
    <row r="704" spans="5:5" s="2" customFormat="1">
      <c r="E704" s="40"/>
    </row>
    <row r="705" spans="5:5" s="2" customFormat="1">
      <c r="E705" s="40"/>
    </row>
    <row r="706" spans="5:5" s="2" customFormat="1">
      <c r="E706" s="40"/>
    </row>
    <row r="707" spans="5:5" s="2" customFormat="1">
      <c r="E707" s="40"/>
    </row>
    <row r="708" spans="5:5" s="2" customFormat="1">
      <c r="E708" s="40"/>
    </row>
    <row r="709" spans="5:5" s="2" customFormat="1">
      <c r="E709" s="40"/>
    </row>
    <row r="710" spans="5:5" s="2" customFormat="1">
      <c r="E710" s="40"/>
    </row>
    <row r="711" spans="5:5" s="2" customFormat="1">
      <c r="E711" s="40"/>
    </row>
    <row r="712" spans="5:5" s="2" customFormat="1">
      <c r="E712" s="40"/>
    </row>
    <row r="713" spans="5:5" s="2" customFormat="1">
      <c r="E713" s="40"/>
    </row>
    <row r="714" spans="5:5" s="2" customFormat="1">
      <c r="E714" s="40"/>
    </row>
    <row r="715" spans="5:5" s="2" customFormat="1">
      <c r="E715" s="40"/>
    </row>
    <row r="716" spans="5:5" s="2" customFormat="1">
      <c r="E716" s="40"/>
    </row>
    <row r="717" spans="5:5" s="2" customFormat="1">
      <c r="E717" s="40"/>
    </row>
    <row r="718" spans="5:5" s="2" customFormat="1">
      <c r="E718" s="40"/>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R13" sqref="R13"/>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3"/>
      <c r="C3" s="104"/>
      <c r="D3" s="104"/>
      <c r="E3" s="104"/>
      <c r="F3" s="104"/>
      <c r="G3" s="104"/>
      <c r="H3" s="104"/>
      <c r="I3" s="105"/>
    </row>
    <row r="4" spans="2:19">
      <c r="B4" s="562" t="s">
        <v>440</v>
      </c>
      <c r="C4" s="563"/>
      <c r="D4" s="563"/>
      <c r="E4" s="564" t="s">
        <v>441</v>
      </c>
      <c r="F4" s="564"/>
      <c r="G4" s="564"/>
      <c r="H4" s="564"/>
      <c r="I4" s="565"/>
      <c r="Q4" s="566" t="s">
        <v>442</v>
      </c>
      <c r="R4" s="566"/>
    </row>
    <row r="5" spans="2:19">
      <c r="B5" s="562"/>
      <c r="C5" s="563"/>
      <c r="D5" s="563"/>
      <c r="E5" s="564"/>
      <c r="F5" s="564"/>
      <c r="G5" s="564"/>
      <c r="H5" s="564"/>
      <c r="I5" s="565"/>
      <c r="Q5" s="566"/>
      <c r="R5" s="566"/>
    </row>
    <row r="6" spans="2:19">
      <c r="B6" s="562"/>
      <c r="C6" s="563"/>
      <c r="D6" s="563"/>
      <c r="E6" s="564"/>
      <c r="F6" s="564"/>
      <c r="G6" s="564"/>
      <c r="H6" s="564"/>
      <c r="I6" s="565"/>
      <c r="Q6" s="566"/>
      <c r="R6" s="566"/>
    </row>
    <row r="7" spans="2:19" ht="15.75" thickBot="1">
      <c r="B7" s="106"/>
      <c r="I7" s="107"/>
    </row>
    <row r="8" spans="2:19" ht="62.25" customHeight="1" thickBot="1">
      <c r="B8" s="567" t="s">
        <v>395</v>
      </c>
      <c r="C8" s="568"/>
      <c r="D8" s="49" t="s">
        <v>443</v>
      </c>
      <c r="E8" s="50">
        <v>5</v>
      </c>
      <c r="F8" s="50">
        <v>10</v>
      </c>
      <c r="G8" s="50">
        <v>15</v>
      </c>
      <c r="H8" s="50">
        <v>20</v>
      </c>
      <c r="I8" s="108">
        <v>25</v>
      </c>
      <c r="K8" s="569" t="s">
        <v>444</v>
      </c>
      <c r="L8" s="570"/>
      <c r="M8" s="570"/>
      <c r="N8" s="570"/>
      <c r="O8" s="570"/>
      <c r="P8" s="571"/>
      <c r="Q8" s="572" t="s">
        <v>445</v>
      </c>
      <c r="R8" s="572"/>
      <c r="S8" s="16" t="s">
        <v>446</v>
      </c>
    </row>
    <row r="9" spans="2:19" ht="62.25" customHeight="1" thickBot="1">
      <c r="B9" s="567"/>
      <c r="C9" s="568"/>
      <c r="D9" s="49" t="s">
        <v>447</v>
      </c>
      <c r="E9" s="51">
        <v>4</v>
      </c>
      <c r="F9" s="51">
        <v>8</v>
      </c>
      <c r="G9" s="50">
        <v>12</v>
      </c>
      <c r="H9" s="50">
        <v>16</v>
      </c>
      <c r="I9" s="108">
        <v>20</v>
      </c>
      <c r="K9" s="573" t="s">
        <v>448</v>
      </c>
      <c r="L9" s="574"/>
      <c r="M9" s="574"/>
      <c r="N9" s="574"/>
      <c r="O9" s="574"/>
      <c r="P9" s="574"/>
      <c r="Q9" s="575" t="s">
        <v>449</v>
      </c>
      <c r="R9" s="576"/>
      <c r="S9" s="16" t="s">
        <v>392</v>
      </c>
    </row>
    <row r="10" spans="2:19" ht="62.25" customHeight="1" thickBot="1">
      <c r="B10" s="567"/>
      <c r="C10" s="568"/>
      <c r="D10" s="49" t="s">
        <v>450</v>
      </c>
      <c r="E10" s="51">
        <v>3</v>
      </c>
      <c r="F10" s="51">
        <v>6</v>
      </c>
      <c r="G10" s="51">
        <v>9</v>
      </c>
      <c r="H10" s="50">
        <v>12</v>
      </c>
      <c r="I10" s="108">
        <v>15</v>
      </c>
      <c r="K10" s="577" t="s">
        <v>418</v>
      </c>
      <c r="L10" s="578"/>
      <c r="M10" s="578"/>
      <c r="N10" s="578"/>
      <c r="O10" s="578"/>
      <c r="P10" s="578"/>
      <c r="Q10" s="572" t="s">
        <v>451</v>
      </c>
      <c r="R10" s="572"/>
      <c r="S10" s="16" t="s">
        <v>452</v>
      </c>
    </row>
    <row r="11" spans="2:19" ht="62.25" customHeight="1">
      <c r="B11" s="567"/>
      <c r="C11" s="568"/>
      <c r="D11" s="49" t="s">
        <v>453</v>
      </c>
      <c r="E11" s="52">
        <v>2</v>
      </c>
      <c r="F11" s="51">
        <v>4</v>
      </c>
      <c r="G11" s="51">
        <v>6</v>
      </c>
      <c r="H11" s="50">
        <v>8</v>
      </c>
      <c r="I11" s="108">
        <v>10</v>
      </c>
      <c r="K11" s="579" t="s">
        <v>454</v>
      </c>
      <c r="L11" s="580"/>
      <c r="M11" s="580"/>
      <c r="N11" s="580"/>
      <c r="O11" s="580"/>
      <c r="P11" s="580"/>
      <c r="Q11" s="572" t="s">
        <v>391</v>
      </c>
      <c r="R11" s="581"/>
      <c r="S11" s="16" t="s">
        <v>391</v>
      </c>
    </row>
    <row r="12" spans="2:19" ht="62.25" customHeight="1">
      <c r="B12" s="567"/>
      <c r="C12" s="568"/>
      <c r="D12" s="49" t="s">
        <v>455</v>
      </c>
      <c r="E12" s="52">
        <v>1</v>
      </c>
      <c r="F12" s="52">
        <v>2</v>
      </c>
      <c r="G12" s="51">
        <v>3</v>
      </c>
      <c r="H12" s="50">
        <v>4</v>
      </c>
      <c r="I12" s="108">
        <v>5</v>
      </c>
    </row>
    <row r="13" spans="2:19" ht="62.25" customHeight="1" thickBot="1">
      <c r="B13" s="109"/>
      <c r="C13" s="560" t="s">
        <v>456</v>
      </c>
      <c r="D13" s="561"/>
      <c r="E13" s="110" t="s">
        <v>457</v>
      </c>
      <c r="F13" s="110" t="s">
        <v>458</v>
      </c>
      <c r="G13" s="110" t="s">
        <v>459</v>
      </c>
      <c r="H13" s="110" t="s">
        <v>460</v>
      </c>
      <c r="I13" s="111" t="s">
        <v>461</v>
      </c>
    </row>
    <row r="17" spans="4:6">
      <c r="D17" s="16"/>
      <c r="E17" s="16"/>
      <c r="F17" s="16"/>
    </row>
    <row r="18" spans="4:6" ht="15.75">
      <c r="D18" s="21" t="s">
        <v>462</v>
      </c>
      <c r="E18" s="112" t="s">
        <v>454</v>
      </c>
      <c r="F18" s="112">
        <v>1</v>
      </c>
    </row>
    <row r="19" spans="4:6">
      <c r="D19" s="21" t="s">
        <v>463</v>
      </c>
      <c r="E19" s="21" t="s">
        <v>454</v>
      </c>
      <c r="F19" s="21">
        <v>2</v>
      </c>
    </row>
    <row r="20" spans="4:6">
      <c r="D20" s="21" t="s">
        <v>464</v>
      </c>
      <c r="E20" s="21" t="s">
        <v>418</v>
      </c>
      <c r="F20" s="21">
        <v>2</v>
      </c>
    </row>
    <row r="21" spans="4:6">
      <c r="D21" s="21" t="s">
        <v>465</v>
      </c>
      <c r="E21" s="21" t="s">
        <v>466</v>
      </c>
      <c r="F21" s="21">
        <v>3</v>
      </c>
    </row>
    <row r="22" spans="4:6">
      <c r="D22" s="21" t="s">
        <v>467</v>
      </c>
      <c r="E22" s="21" t="s">
        <v>444</v>
      </c>
      <c r="F22" s="21">
        <v>4</v>
      </c>
    </row>
    <row r="23" spans="4:6">
      <c r="D23" s="21" t="s">
        <v>468</v>
      </c>
      <c r="E23" s="21" t="s">
        <v>454</v>
      </c>
      <c r="F23" s="21">
        <v>1</v>
      </c>
    </row>
    <row r="24" spans="4:6">
      <c r="D24" s="21" t="s">
        <v>469</v>
      </c>
      <c r="E24" s="21" t="s">
        <v>418</v>
      </c>
      <c r="F24" s="21">
        <v>2</v>
      </c>
    </row>
    <row r="25" spans="4:6">
      <c r="D25" s="21" t="s">
        <v>470</v>
      </c>
      <c r="E25" s="21" t="s">
        <v>418</v>
      </c>
      <c r="F25" s="21">
        <v>2</v>
      </c>
    </row>
    <row r="26" spans="4:6">
      <c r="D26" s="21" t="s">
        <v>471</v>
      </c>
      <c r="E26" s="21" t="s">
        <v>448</v>
      </c>
      <c r="F26" s="21">
        <v>3</v>
      </c>
    </row>
    <row r="27" spans="4:6">
      <c r="D27" s="21" t="s">
        <v>472</v>
      </c>
      <c r="E27" s="21" t="s">
        <v>444</v>
      </c>
      <c r="F27" s="21">
        <v>4</v>
      </c>
    </row>
    <row r="28" spans="4:6">
      <c r="D28" s="21" t="s">
        <v>473</v>
      </c>
      <c r="E28" s="21" t="s">
        <v>418</v>
      </c>
      <c r="F28" s="21">
        <v>2</v>
      </c>
    </row>
    <row r="29" spans="4:6">
      <c r="D29" s="21" t="s">
        <v>474</v>
      </c>
      <c r="E29" s="21" t="s">
        <v>418</v>
      </c>
      <c r="F29" s="21">
        <v>2</v>
      </c>
    </row>
    <row r="30" spans="4:6">
      <c r="D30" s="21" t="s">
        <v>475</v>
      </c>
      <c r="E30" s="21" t="s">
        <v>418</v>
      </c>
      <c r="F30" s="21">
        <v>2</v>
      </c>
    </row>
    <row r="31" spans="4:6">
      <c r="D31" s="21" t="s">
        <v>476</v>
      </c>
      <c r="E31" s="21" t="s">
        <v>448</v>
      </c>
      <c r="F31" s="21">
        <v>3</v>
      </c>
    </row>
    <row r="32" spans="4:6">
      <c r="D32" s="21" t="s">
        <v>477</v>
      </c>
      <c r="E32" s="21" t="s">
        <v>444</v>
      </c>
      <c r="F32" s="21">
        <v>4</v>
      </c>
    </row>
    <row r="33" spans="4:6">
      <c r="D33" s="21" t="s">
        <v>478</v>
      </c>
      <c r="E33" s="21" t="s">
        <v>418</v>
      </c>
      <c r="F33" s="21">
        <v>2</v>
      </c>
    </row>
    <row r="34" spans="4:6">
      <c r="D34" s="21" t="s">
        <v>479</v>
      </c>
      <c r="E34" s="21" t="s">
        <v>418</v>
      </c>
      <c r="F34" s="21">
        <v>2</v>
      </c>
    </row>
    <row r="35" spans="4:6">
      <c r="D35" s="21" t="s">
        <v>480</v>
      </c>
      <c r="E35" s="21" t="s">
        <v>448</v>
      </c>
      <c r="F35" s="21">
        <v>3</v>
      </c>
    </row>
    <row r="36" spans="4:6">
      <c r="D36" s="21" t="s">
        <v>481</v>
      </c>
      <c r="E36" s="21" t="s">
        <v>448</v>
      </c>
      <c r="F36" s="21">
        <v>3</v>
      </c>
    </row>
    <row r="37" spans="4:6">
      <c r="D37" s="21" t="s">
        <v>482</v>
      </c>
      <c r="E37" s="21" t="s">
        <v>444</v>
      </c>
      <c r="F37" s="21">
        <v>4</v>
      </c>
    </row>
    <row r="38" spans="4:6">
      <c r="D38" s="21" t="s">
        <v>483</v>
      </c>
      <c r="E38" s="21" t="s">
        <v>448</v>
      </c>
      <c r="F38" s="21">
        <v>3</v>
      </c>
    </row>
    <row r="39" spans="4:6">
      <c r="D39" s="21" t="s">
        <v>484</v>
      </c>
      <c r="E39" s="21" t="s">
        <v>448</v>
      </c>
      <c r="F39" s="21">
        <v>3</v>
      </c>
    </row>
    <row r="40" spans="4:6">
      <c r="D40" s="21" t="s">
        <v>485</v>
      </c>
      <c r="E40" s="21" t="s">
        <v>448</v>
      </c>
      <c r="F40" s="21">
        <v>3</v>
      </c>
    </row>
    <row r="41" spans="4:6">
      <c r="D41" s="21" t="s">
        <v>486</v>
      </c>
      <c r="E41" s="21" t="s">
        <v>448</v>
      </c>
      <c r="F41" s="21">
        <v>3</v>
      </c>
    </row>
    <row r="42" spans="4:6">
      <c r="D42" s="21" t="s">
        <v>487</v>
      </c>
      <c r="E42" s="21" t="s">
        <v>444</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99"/>
  <sheetViews>
    <sheetView showGridLines="0" zoomScale="91" zoomScaleNormal="91" workbookViewId="0">
      <pane xSplit="3" ySplit="9" topLeftCell="E10" activePane="bottomRight" state="frozen"/>
      <selection pane="topRight" activeCell="D1" sqref="D1"/>
      <selection pane="bottomLeft" activeCell="A10" sqref="A10"/>
      <selection pane="bottomRight" activeCell="G10" sqref="G10:G49"/>
    </sheetView>
  </sheetViews>
  <sheetFormatPr baseColWidth="10" defaultColWidth="11.42578125" defaultRowHeight="15"/>
  <cols>
    <col min="1" max="1" width="18.42578125" style="5" customWidth="1"/>
    <col min="2" max="2" width="29.7109375" style="5" customWidth="1"/>
    <col min="3" max="3" width="28.28515625" customWidth="1"/>
    <col min="4" max="4" width="16.85546875" style="88" customWidth="1"/>
    <col min="5" max="5" width="18.5703125" style="26" customWidth="1"/>
    <col min="6" max="6" width="18.28515625" style="26" bestFit="1" customWidth="1"/>
    <col min="7" max="7" width="18.28515625" bestFit="1" customWidth="1"/>
    <col min="8" max="8" width="34.57031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09"/>
      <c r="B1" s="610"/>
      <c r="C1" s="594" t="s">
        <v>521</v>
      </c>
      <c r="D1" s="594"/>
      <c r="E1" s="594"/>
      <c r="F1" s="594"/>
      <c r="G1" s="594"/>
      <c r="H1" s="594"/>
      <c r="I1" s="594"/>
      <c r="J1" s="594"/>
      <c r="K1" s="594"/>
      <c r="L1" s="595"/>
      <c r="M1" s="59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1"/>
      <c r="B2" s="612"/>
      <c r="C2" s="594"/>
      <c r="D2" s="594"/>
      <c r="E2" s="594"/>
      <c r="F2" s="594"/>
      <c r="G2" s="594"/>
      <c r="H2" s="594"/>
      <c r="I2" s="594"/>
      <c r="J2" s="594"/>
      <c r="K2" s="594"/>
      <c r="L2" s="595"/>
      <c r="M2" s="59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6"/>
      <c r="D3" s="596"/>
      <c r="E3" s="596"/>
      <c r="F3" s="596"/>
      <c r="G3" s="596"/>
      <c r="H3" s="596"/>
      <c r="I3" s="596"/>
      <c r="J3" s="596"/>
      <c r="K3" s="596"/>
      <c r="L3" s="597"/>
      <c r="M3" s="6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8.75" customHeight="1">
      <c r="A4" s="510" t="s">
        <v>265</v>
      </c>
      <c r="B4" s="510"/>
      <c r="C4" s="511" t="s">
        <v>266</v>
      </c>
      <c r="D4" s="511"/>
      <c r="E4" s="511"/>
      <c r="F4" s="511"/>
      <c r="G4" s="511"/>
      <c r="H4" s="511"/>
      <c r="I4" s="511"/>
      <c r="J4" s="511"/>
      <c r="K4" s="511"/>
      <c r="L4" s="511"/>
      <c r="M4" s="51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8.75" customHeight="1">
      <c r="A5" s="510" t="s">
        <v>267</v>
      </c>
      <c r="B5" s="510"/>
      <c r="C5" s="484" t="s">
        <v>34</v>
      </c>
      <c r="D5" s="484"/>
      <c r="E5" s="484"/>
      <c r="F5" s="484"/>
      <c r="G5" s="484"/>
      <c r="H5" s="484"/>
      <c r="I5" s="484"/>
      <c r="J5" s="484"/>
      <c r="K5" s="484"/>
      <c r="L5" s="484"/>
      <c r="M5" s="48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8.75" customHeight="1" thickBot="1">
      <c r="A6" s="510" t="s">
        <v>268</v>
      </c>
      <c r="B6" s="510"/>
      <c r="C6" s="623" t="s">
        <v>269</v>
      </c>
      <c r="D6" s="624"/>
      <c r="E6" s="624"/>
      <c r="F6" s="624"/>
      <c r="G6" s="624"/>
      <c r="H6" s="624"/>
      <c r="I6" s="624"/>
      <c r="J6" s="624"/>
      <c r="K6" s="624"/>
      <c r="L6" s="624"/>
      <c r="M6" s="6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18" t="s">
        <v>488</v>
      </c>
      <c r="B7" s="619"/>
      <c r="C7" s="620"/>
      <c r="D7" s="621" t="s">
        <v>489</v>
      </c>
      <c r="E7" s="621"/>
      <c r="F7" s="621"/>
      <c r="G7" s="622" t="s">
        <v>490</v>
      </c>
      <c r="H7" s="613" t="s">
        <v>491</v>
      </c>
      <c r="I7" s="615" t="s">
        <v>492</v>
      </c>
      <c r="J7" s="616"/>
      <c r="K7" s="615" t="s">
        <v>493</v>
      </c>
      <c r="L7" s="616"/>
      <c r="M7" s="617" t="s">
        <v>494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54.75" customHeight="1" thickTop="1" thickBot="1">
      <c r="A8" s="34" t="s">
        <v>40</v>
      </c>
      <c r="B8" s="34" t="s">
        <v>207</v>
      </c>
      <c r="C8" s="34" t="s">
        <v>209</v>
      </c>
      <c r="D8" s="27" t="s">
        <v>219</v>
      </c>
      <c r="E8" s="27" t="s">
        <v>495</v>
      </c>
      <c r="F8" s="27" t="s">
        <v>496</v>
      </c>
      <c r="G8" s="622"/>
      <c r="H8" s="614"/>
      <c r="I8" s="28" t="s">
        <v>497</v>
      </c>
      <c r="J8" s="28" t="s">
        <v>498</v>
      </c>
      <c r="K8" s="28" t="s">
        <v>499</v>
      </c>
      <c r="L8" s="28" t="s">
        <v>500</v>
      </c>
      <c r="M8" s="61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7"/>
      <c r="B9" s="608"/>
      <c r="C9" s="608"/>
      <c r="D9" s="608"/>
      <c r="E9" s="608"/>
      <c r="F9" s="608"/>
      <c r="G9" s="60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92">
        <f>'7- Mapa Final'!A10</f>
        <v>1</v>
      </c>
      <c r="B10" s="582" t="str">
        <f>'7- Mapa Final'!B10</f>
        <v xml:space="preserve">Inadecuada planeación de la contratación  </v>
      </c>
      <c r="C10" s="582" t="str">
        <f>'7- Mapa Final'!C10</f>
        <v xml:space="preserve">El Plan Anual de Contratación no atienda las  necesidades y la oportunidad requerida por los procesos de la Entidad  </v>
      </c>
      <c r="D10" s="583" t="str">
        <f>'7- Mapa Final'!J10</f>
        <v>Muy Baja - 1</v>
      </c>
      <c r="E10" s="585" t="str">
        <f>'7- Mapa Final'!K10</f>
        <v>Menor - 2</v>
      </c>
      <c r="F10" s="606" t="str">
        <f>'7- Mapa Final'!M10</f>
        <v>Bajo - 2</v>
      </c>
      <c r="G10" s="605" t="s">
        <v>391</v>
      </c>
      <c r="H10" s="584" t="s">
        <v>509</v>
      </c>
      <c r="I10" s="591"/>
      <c r="J10" s="587" t="s">
        <v>522</v>
      </c>
      <c r="K10" s="604">
        <v>45292</v>
      </c>
      <c r="L10" s="604">
        <v>45382</v>
      </c>
      <c r="M10" s="584" t="s">
        <v>523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3"/>
      <c r="B11" s="582"/>
      <c r="C11" s="582"/>
      <c r="D11" s="584"/>
      <c r="E11" s="586"/>
      <c r="F11" s="606"/>
      <c r="G11" s="605"/>
      <c r="H11" s="584"/>
      <c r="I11" s="591"/>
      <c r="J11" s="587"/>
      <c r="K11" s="591"/>
      <c r="L11" s="591"/>
      <c r="M11" s="58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3"/>
      <c r="B12" s="582"/>
      <c r="C12" s="582"/>
      <c r="D12" s="584"/>
      <c r="E12" s="586"/>
      <c r="F12" s="606"/>
      <c r="G12" s="605"/>
      <c r="H12" s="584"/>
      <c r="I12" s="591"/>
      <c r="J12" s="587"/>
      <c r="K12" s="591"/>
      <c r="L12" s="591"/>
      <c r="M12" s="58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3"/>
      <c r="B13" s="582"/>
      <c r="C13" s="582"/>
      <c r="D13" s="584"/>
      <c r="E13" s="586"/>
      <c r="F13" s="606"/>
      <c r="G13" s="605"/>
      <c r="H13" s="584"/>
      <c r="I13" s="591"/>
      <c r="J13" s="587"/>
      <c r="K13" s="591"/>
      <c r="L13" s="591"/>
      <c r="M13" s="58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3"/>
      <c r="B14" s="582"/>
      <c r="C14" s="582"/>
      <c r="D14" s="584"/>
      <c r="E14" s="586"/>
      <c r="F14" s="606"/>
      <c r="G14" s="605"/>
      <c r="H14" s="584"/>
      <c r="I14" s="591"/>
      <c r="J14" s="587"/>
      <c r="K14" s="591"/>
      <c r="L14" s="591"/>
      <c r="M14" s="58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3"/>
      <c r="B15" s="582"/>
      <c r="C15" s="582"/>
      <c r="D15" s="584"/>
      <c r="E15" s="586"/>
      <c r="F15" s="606"/>
      <c r="G15" s="605"/>
      <c r="H15" s="584"/>
      <c r="I15" s="591"/>
      <c r="J15" s="587"/>
      <c r="K15" s="591"/>
      <c r="L15" s="591"/>
      <c r="M15" s="58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3"/>
      <c r="B16" s="582"/>
      <c r="C16" s="582"/>
      <c r="D16" s="584"/>
      <c r="E16" s="586"/>
      <c r="F16" s="606"/>
      <c r="G16" s="605"/>
      <c r="H16" s="584"/>
      <c r="I16" s="591"/>
      <c r="J16" s="587"/>
      <c r="K16" s="591"/>
      <c r="L16" s="591"/>
      <c r="M16" s="58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3"/>
      <c r="B17" s="582"/>
      <c r="C17" s="582"/>
      <c r="D17" s="584"/>
      <c r="E17" s="586"/>
      <c r="F17" s="606"/>
      <c r="G17" s="605"/>
      <c r="H17" s="584"/>
      <c r="I17" s="591"/>
      <c r="J17" s="587"/>
      <c r="K17" s="591"/>
      <c r="L17" s="591"/>
      <c r="M17" s="58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3"/>
      <c r="B18" s="582"/>
      <c r="C18" s="582"/>
      <c r="D18" s="584"/>
      <c r="E18" s="586"/>
      <c r="F18" s="606"/>
      <c r="G18" s="605"/>
      <c r="H18" s="584"/>
      <c r="I18" s="591"/>
      <c r="J18" s="587"/>
      <c r="K18" s="591"/>
      <c r="L18" s="591"/>
      <c r="M18" s="58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593"/>
      <c r="B19" s="582"/>
      <c r="C19" s="582"/>
      <c r="D19" s="584"/>
      <c r="E19" s="586"/>
      <c r="F19" s="606"/>
      <c r="G19" s="605"/>
      <c r="H19" s="584"/>
      <c r="I19" s="591"/>
      <c r="J19" s="587"/>
      <c r="K19" s="591"/>
      <c r="L19" s="591"/>
      <c r="M19" s="58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2">
        <f>'7- Mapa Final'!A20</f>
        <v>2</v>
      </c>
      <c r="B20" s="582" t="str">
        <f>'7- Mapa Final'!B20</f>
        <v>Contratar bienes, obras  o servicios que no cumplan con requisitos y/o  con las especificaciones técnicas requeridas por la Entidad</v>
      </c>
      <c r="C20" s="582" t="str">
        <f>'7- Mapa Final'!C20</f>
        <v xml:space="preserve">Que los procesos estructurados no  se ciñan a los   requisitos legales y a traves de elllo no se adquieran los bienes y servicios requeridos  </v>
      </c>
      <c r="D20" s="590" t="str">
        <f>'7- Mapa Final'!J20</f>
        <v>Muy Baja - 1</v>
      </c>
      <c r="E20" s="585" t="str">
        <f>'7- Mapa Final'!K20</f>
        <v>Menor - 2</v>
      </c>
      <c r="F20" s="606" t="str">
        <f>'7- Mapa Final'!M20</f>
        <v>Bajo - 2</v>
      </c>
      <c r="G20" s="605" t="s">
        <v>391</v>
      </c>
      <c r="H20" s="584" t="s">
        <v>501</v>
      </c>
      <c r="I20" s="591"/>
      <c r="J20" s="587" t="s">
        <v>522</v>
      </c>
      <c r="K20" s="604">
        <v>45292</v>
      </c>
      <c r="L20" s="604">
        <v>45382</v>
      </c>
      <c r="M20" s="584" t="s">
        <v>524</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3"/>
      <c r="B21" s="582"/>
      <c r="C21" s="582"/>
      <c r="D21" s="591"/>
      <c r="E21" s="586"/>
      <c r="F21" s="606"/>
      <c r="G21" s="605"/>
      <c r="H21" s="584"/>
      <c r="I21" s="591"/>
      <c r="J21" s="587"/>
      <c r="K21" s="591"/>
      <c r="L21" s="591"/>
      <c r="M21" s="58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3"/>
      <c r="B22" s="582"/>
      <c r="C22" s="582"/>
      <c r="D22" s="591"/>
      <c r="E22" s="586"/>
      <c r="F22" s="606"/>
      <c r="G22" s="605"/>
      <c r="H22" s="584"/>
      <c r="I22" s="591"/>
      <c r="J22" s="587"/>
      <c r="K22" s="591"/>
      <c r="L22" s="591"/>
      <c r="M22" s="58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3"/>
      <c r="B23" s="582"/>
      <c r="C23" s="582"/>
      <c r="D23" s="591"/>
      <c r="E23" s="586"/>
      <c r="F23" s="606"/>
      <c r="G23" s="605"/>
      <c r="H23" s="584"/>
      <c r="I23" s="591"/>
      <c r="J23" s="587"/>
      <c r="K23" s="591"/>
      <c r="L23" s="591"/>
      <c r="M23" s="58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3"/>
      <c r="B24" s="582"/>
      <c r="C24" s="582"/>
      <c r="D24" s="591"/>
      <c r="E24" s="586"/>
      <c r="F24" s="606"/>
      <c r="G24" s="605"/>
      <c r="H24" s="584"/>
      <c r="I24" s="591"/>
      <c r="J24" s="587"/>
      <c r="K24" s="591"/>
      <c r="L24" s="591"/>
      <c r="M24" s="58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s="25" customFormat="1" ht="12.75">
      <c r="A25" s="593"/>
      <c r="B25" s="582"/>
      <c r="C25" s="582"/>
      <c r="D25" s="591"/>
      <c r="E25" s="586"/>
      <c r="F25" s="606"/>
      <c r="G25" s="605"/>
      <c r="H25" s="584"/>
      <c r="I25" s="591"/>
      <c r="J25" s="587"/>
      <c r="K25" s="591"/>
      <c r="L25" s="591"/>
      <c r="M25" s="584"/>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row>
    <row r="26" spans="1:169" s="25" customFormat="1" ht="12.75">
      <c r="A26" s="593"/>
      <c r="B26" s="582"/>
      <c r="C26" s="582"/>
      <c r="D26" s="591"/>
      <c r="E26" s="586"/>
      <c r="F26" s="606"/>
      <c r="G26" s="605"/>
      <c r="H26" s="584"/>
      <c r="I26" s="591"/>
      <c r="J26" s="587"/>
      <c r="K26" s="591"/>
      <c r="L26" s="591"/>
      <c r="M26" s="584"/>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row>
    <row r="27" spans="1:169" s="25" customFormat="1" ht="12.75">
      <c r="A27" s="593"/>
      <c r="B27" s="582"/>
      <c r="C27" s="582"/>
      <c r="D27" s="591"/>
      <c r="E27" s="586"/>
      <c r="F27" s="606"/>
      <c r="G27" s="605"/>
      <c r="H27" s="584"/>
      <c r="I27" s="591"/>
      <c r="J27" s="587"/>
      <c r="K27" s="591"/>
      <c r="L27" s="591"/>
      <c r="M27" s="584"/>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row>
    <row r="28" spans="1:169" s="25" customFormat="1" ht="12.75">
      <c r="A28" s="593"/>
      <c r="B28" s="582"/>
      <c r="C28" s="582"/>
      <c r="D28" s="591"/>
      <c r="E28" s="586"/>
      <c r="F28" s="606"/>
      <c r="G28" s="605"/>
      <c r="H28" s="584"/>
      <c r="I28" s="591"/>
      <c r="J28" s="587"/>
      <c r="K28" s="591"/>
      <c r="L28" s="591"/>
      <c r="M28" s="584"/>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row>
    <row r="29" spans="1:169" s="25" customFormat="1" ht="13.5" thickBot="1">
      <c r="A29" s="593"/>
      <c r="B29" s="582"/>
      <c r="C29" s="582"/>
      <c r="D29" s="591"/>
      <c r="E29" s="586"/>
      <c r="F29" s="606"/>
      <c r="G29" s="605"/>
      <c r="H29" s="584"/>
      <c r="I29" s="591"/>
      <c r="J29" s="587"/>
      <c r="K29" s="591"/>
      <c r="L29" s="591"/>
      <c r="M29" s="584"/>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row>
    <row r="30" spans="1:169" s="25" customFormat="1" ht="12.75" customHeight="1">
      <c r="A30" s="592">
        <f>'7- Mapa Final'!A30</f>
        <v>3</v>
      </c>
      <c r="B30" s="582" t="str">
        <f>'7- Mapa Final'!B30</f>
        <v>Recibir bienes obras o servicios que  no cumplan con requisitos y/o  con las especificaciones técnicas pactadas con la Entidad</v>
      </c>
      <c r="C30" s="582" t="str">
        <f>'7- Mapa Final'!C30</f>
        <v>Los bienes y servicios recibidos no tenga la calidad  estipulada y no  permitan satisfacer las necesidades  iidentificados por los  procesos</v>
      </c>
      <c r="D30" s="590" t="str">
        <f>'7- Mapa Final'!J30</f>
        <v>Muy Baja - 1</v>
      </c>
      <c r="E30" s="585" t="str">
        <f>'7- Mapa Final'!K30</f>
        <v>Menor - 2</v>
      </c>
      <c r="F30" s="606" t="str">
        <f>'7- Mapa Final'!M30</f>
        <v>Bajo - 2</v>
      </c>
      <c r="G30" s="605" t="s">
        <v>391</v>
      </c>
      <c r="H30" s="584" t="s">
        <v>502</v>
      </c>
      <c r="I30" s="591"/>
      <c r="J30" s="587" t="s">
        <v>522</v>
      </c>
      <c r="K30" s="604">
        <v>45292</v>
      </c>
      <c r="L30" s="604">
        <v>45382</v>
      </c>
      <c r="M30" s="584" t="s">
        <v>525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3"/>
      <c r="B31" s="582"/>
      <c r="C31" s="582"/>
      <c r="D31" s="591"/>
      <c r="E31" s="586"/>
      <c r="F31" s="606"/>
      <c r="G31" s="605"/>
      <c r="H31" s="584"/>
      <c r="I31" s="591"/>
      <c r="J31" s="587"/>
      <c r="K31" s="591"/>
      <c r="L31" s="591"/>
      <c r="M31" s="58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3"/>
      <c r="B32" s="582"/>
      <c r="C32" s="582"/>
      <c r="D32" s="591"/>
      <c r="E32" s="586"/>
      <c r="F32" s="606"/>
      <c r="G32" s="605"/>
      <c r="H32" s="584"/>
      <c r="I32" s="591"/>
      <c r="J32" s="587"/>
      <c r="K32" s="591"/>
      <c r="L32" s="591"/>
      <c r="M32" s="58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3"/>
      <c r="B33" s="582"/>
      <c r="C33" s="582"/>
      <c r="D33" s="591"/>
      <c r="E33" s="586"/>
      <c r="F33" s="606"/>
      <c r="G33" s="605"/>
      <c r="H33" s="584"/>
      <c r="I33" s="591"/>
      <c r="J33" s="587"/>
      <c r="K33" s="591"/>
      <c r="L33" s="591"/>
      <c r="M33" s="58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3"/>
      <c r="B34" s="582"/>
      <c r="C34" s="582"/>
      <c r="D34" s="591"/>
      <c r="E34" s="586"/>
      <c r="F34" s="606"/>
      <c r="G34" s="605"/>
      <c r="H34" s="584"/>
      <c r="I34" s="591"/>
      <c r="J34" s="587"/>
      <c r="K34" s="591"/>
      <c r="L34" s="591"/>
      <c r="M34" s="58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s="25" customFormat="1" ht="12.75">
      <c r="A35" s="593"/>
      <c r="B35" s="582"/>
      <c r="C35" s="582"/>
      <c r="D35" s="591"/>
      <c r="E35" s="586"/>
      <c r="F35" s="606"/>
      <c r="G35" s="605"/>
      <c r="H35" s="584"/>
      <c r="I35" s="591"/>
      <c r="J35" s="587"/>
      <c r="K35" s="591"/>
      <c r="L35" s="591"/>
      <c r="M35" s="584"/>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row>
    <row r="36" spans="1:169" s="25" customFormat="1" ht="12.75">
      <c r="A36" s="593"/>
      <c r="B36" s="582"/>
      <c r="C36" s="582"/>
      <c r="D36" s="591"/>
      <c r="E36" s="586"/>
      <c r="F36" s="606"/>
      <c r="G36" s="605"/>
      <c r="H36" s="584"/>
      <c r="I36" s="591"/>
      <c r="J36" s="587"/>
      <c r="K36" s="591"/>
      <c r="L36" s="591"/>
      <c r="M36" s="584"/>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row>
    <row r="37" spans="1:169" s="25" customFormat="1" ht="12.75">
      <c r="A37" s="593"/>
      <c r="B37" s="582"/>
      <c r="C37" s="582"/>
      <c r="D37" s="591"/>
      <c r="E37" s="586"/>
      <c r="F37" s="606"/>
      <c r="G37" s="605"/>
      <c r="H37" s="584"/>
      <c r="I37" s="591"/>
      <c r="J37" s="587"/>
      <c r="K37" s="591"/>
      <c r="L37" s="591"/>
      <c r="M37" s="584"/>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row>
    <row r="38" spans="1:169" s="25" customFormat="1" ht="12.75">
      <c r="A38" s="593"/>
      <c r="B38" s="582"/>
      <c r="C38" s="582"/>
      <c r="D38" s="591"/>
      <c r="E38" s="586"/>
      <c r="F38" s="606"/>
      <c r="G38" s="605"/>
      <c r="H38" s="584"/>
      <c r="I38" s="591"/>
      <c r="J38" s="587"/>
      <c r="K38" s="591"/>
      <c r="L38" s="591"/>
      <c r="M38" s="584"/>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row>
    <row r="39" spans="1:169" s="25" customFormat="1" ht="13.5" thickBot="1">
      <c r="A39" s="593"/>
      <c r="B39" s="582"/>
      <c r="C39" s="582"/>
      <c r="D39" s="591"/>
      <c r="E39" s="586"/>
      <c r="F39" s="606"/>
      <c r="G39" s="605"/>
      <c r="H39" s="584"/>
      <c r="I39" s="591"/>
      <c r="J39" s="587"/>
      <c r="K39" s="591"/>
      <c r="L39" s="591"/>
      <c r="M39" s="584"/>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row>
    <row r="40" spans="1:169" s="25" customFormat="1" ht="12.75" customHeight="1">
      <c r="A40" s="592">
        <f>'7- Mapa Final'!A40</f>
        <v>4</v>
      </c>
      <c r="B40" s="582" t="str">
        <f>'7- Mapa Final'!B40</f>
        <v>Fallas tecnológicas que impidan tramitar los procesos de contratación.</v>
      </c>
      <c r="C40" s="582" t="str">
        <f>'7- Mapa Final'!C40</f>
        <v>Afectación en la Prestación del Servicio de Justicia, a consecuencia de ataques cibernéticos y/o caida de red que impidan la oportuna  publicación de los procesos de contratación en las plataformas transaccioanales destinadas para tal fin</v>
      </c>
      <c r="D40" s="590" t="str">
        <f>'7- Mapa Final'!J40</f>
        <v>Muy Baja - 1</v>
      </c>
      <c r="E40" s="585" t="str">
        <f>'7- Mapa Final'!K40</f>
        <v>Leve - 1</v>
      </c>
      <c r="F40" s="606" t="str">
        <f>'7- Mapa Final'!M40</f>
        <v>Bajo - 1</v>
      </c>
      <c r="G40" s="605" t="s">
        <v>391</v>
      </c>
      <c r="H40" s="584" t="s">
        <v>503</v>
      </c>
      <c r="I40" s="591"/>
      <c r="J40" s="587" t="s">
        <v>522</v>
      </c>
      <c r="K40" s="604">
        <v>45292</v>
      </c>
      <c r="L40" s="604">
        <v>45382</v>
      </c>
      <c r="M40" s="584" t="s">
        <v>526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3"/>
      <c r="B41" s="582"/>
      <c r="C41" s="582"/>
      <c r="D41" s="591"/>
      <c r="E41" s="586"/>
      <c r="F41" s="606"/>
      <c r="G41" s="605"/>
      <c r="H41" s="584"/>
      <c r="I41" s="591"/>
      <c r="J41" s="587"/>
      <c r="K41" s="591"/>
      <c r="L41" s="591"/>
      <c r="M41" s="58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3"/>
      <c r="B42" s="582"/>
      <c r="C42" s="582"/>
      <c r="D42" s="591"/>
      <c r="E42" s="586"/>
      <c r="F42" s="606"/>
      <c r="G42" s="605"/>
      <c r="H42" s="584"/>
      <c r="I42" s="591"/>
      <c r="J42" s="587"/>
      <c r="K42" s="591"/>
      <c r="L42" s="591"/>
      <c r="M42" s="58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3"/>
      <c r="B43" s="582"/>
      <c r="C43" s="582"/>
      <c r="D43" s="591"/>
      <c r="E43" s="586"/>
      <c r="F43" s="606"/>
      <c r="G43" s="605"/>
      <c r="H43" s="584"/>
      <c r="I43" s="591"/>
      <c r="J43" s="587"/>
      <c r="K43" s="591"/>
      <c r="L43" s="591"/>
      <c r="M43" s="58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3"/>
      <c r="B44" s="582"/>
      <c r="C44" s="582"/>
      <c r="D44" s="591"/>
      <c r="E44" s="586"/>
      <c r="F44" s="606"/>
      <c r="G44" s="605"/>
      <c r="H44" s="584"/>
      <c r="I44" s="591"/>
      <c r="J44" s="587"/>
      <c r="K44" s="591"/>
      <c r="L44" s="591"/>
      <c r="M44" s="58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s="25" customFormat="1" ht="12.75">
      <c r="A45" s="593"/>
      <c r="B45" s="582"/>
      <c r="C45" s="582"/>
      <c r="D45" s="591"/>
      <c r="E45" s="586"/>
      <c r="F45" s="606"/>
      <c r="G45" s="605"/>
      <c r="H45" s="584"/>
      <c r="I45" s="591"/>
      <c r="J45" s="587"/>
      <c r="K45" s="591"/>
      <c r="L45" s="591"/>
      <c r="M45" s="584"/>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row>
    <row r="46" spans="1:169" s="25" customFormat="1" ht="12.75">
      <c r="A46" s="593"/>
      <c r="B46" s="582"/>
      <c r="C46" s="582"/>
      <c r="D46" s="591"/>
      <c r="E46" s="586"/>
      <c r="F46" s="606"/>
      <c r="G46" s="605"/>
      <c r="H46" s="584"/>
      <c r="I46" s="591"/>
      <c r="J46" s="587"/>
      <c r="K46" s="591"/>
      <c r="L46" s="591"/>
      <c r="M46" s="584"/>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row>
    <row r="47" spans="1:169" s="25" customFormat="1" ht="12.75">
      <c r="A47" s="593"/>
      <c r="B47" s="582"/>
      <c r="C47" s="582"/>
      <c r="D47" s="591"/>
      <c r="E47" s="586"/>
      <c r="F47" s="606"/>
      <c r="G47" s="605"/>
      <c r="H47" s="584"/>
      <c r="I47" s="591"/>
      <c r="J47" s="587"/>
      <c r="K47" s="591"/>
      <c r="L47" s="591"/>
      <c r="M47" s="584"/>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row>
    <row r="48" spans="1:169" s="25" customFormat="1" ht="12.75">
      <c r="A48" s="593"/>
      <c r="B48" s="582"/>
      <c r="C48" s="582"/>
      <c r="D48" s="591"/>
      <c r="E48" s="586"/>
      <c r="F48" s="606"/>
      <c r="G48" s="605"/>
      <c r="H48" s="584"/>
      <c r="I48" s="591"/>
      <c r="J48" s="587"/>
      <c r="K48" s="591"/>
      <c r="L48" s="591"/>
      <c r="M48" s="584"/>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row>
    <row r="49" spans="1:169" s="25" customFormat="1" ht="13.5" thickBot="1">
      <c r="A49" s="593"/>
      <c r="B49" s="582"/>
      <c r="C49" s="582"/>
      <c r="D49" s="591"/>
      <c r="E49" s="586"/>
      <c r="F49" s="606"/>
      <c r="G49" s="605"/>
      <c r="H49" s="584"/>
      <c r="I49" s="591"/>
      <c r="J49" s="587"/>
      <c r="K49" s="591"/>
      <c r="L49" s="591"/>
      <c r="M49" s="584"/>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row>
    <row r="50" spans="1:169" s="25" customFormat="1" ht="12.75">
      <c r="A50" s="601">
        <f>'7- Mapa Final'!A50</f>
        <v>5</v>
      </c>
      <c r="B50" s="582" t="str">
        <f>'7- Mapa Final'!B50</f>
        <v>Recibir dádivas o beneficios a nombre propio o de terceros para direccionar   la contratación a un  proveedor o a   bienes o servicios específicos</v>
      </c>
      <c r="C50" s="582" t="str">
        <f>'7- Mapa Final'!C50</f>
        <v>Se puede presentar filtración de datos sensibles sobre  estudios y documentos contractuales o interposicion de influencias</v>
      </c>
      <c r="D50" s="590" t="e">
        <f>'7- Mapa Final'!J50</f>
        <v>#DIV/0!</v>
      </c>
      <c r="E50" s="585" t="e">
        <f>'7- Mapa Final'!K50</f>
        <v>#VALUE!</v>
      </c>
      <c r="F50" s="606" t="e">
        <f>'7- Mapa Final'!M50</f>
        <v>#DIV/0!</v>
      </c>
      <c r="G50" s="605"/>
      <c r="H50" s="584"/>
      <c r="I50" s="591"/>
      <c r="J50" s="584"/>
      <c r="K50" s="604"/>
      <c r="L50" s="604"/>
      <c r="M50" s="58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 r="A51" s="602"/>
      <c r="B51" s="582"/>
      <c r="C51" s="582"/>
      <c r="D51" s="590"/>
      <c r="E51" s="585"/>
      <c r="F51" s="606"/>
      <c r="G51" s="605"/>
      <c r="H51" s="584"/>
      <c r="I51" s="591"/>
      <c r="J51" s="584"/>
      <c r="K51" s="591"/>
      <c r="L51" s="591"/>
      <c r="M51" s="58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 r="A52" s="602"/>
      <c r="B52" s="582"/>
      <c r="C52" s="582"/>
      <c r="D52" s="590"/>
      <c r="E52" s="585"/>
      <c r="F52" s="606"/>
      <c r="G52" s="605"/>
      <c r="H52" s="584"/>
      <c r="I52" s="591"/>
      <c r="J52" s="584"/>
      <c r="K52" s="591"/>
      <c r="L52" s="591"/>
      <c r="M52" s="58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 r="A53" s="602"/>
      <c r="B53" s="582"/>
      <c r="C53" s="582"/>
      <c r="D53" s="590"/>
      <c r="E53" s="585"/>
      <c r="F53" s="606"/>
      <c r="G53" s="605"/>
      <c r="H53" s="584"/>
      <c r="I53" s="591"/>
      <c r="J53" s="584"/>
      <c r="K53" s="591"/>
      <c r="L53" s="591"/>
      <c r="M53" s="58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2.75">
      <c r="A54" s="602"/>
      <c r="B54" s="582"/>
      <c r="C54" s="582"/>
      <c r="D54" s="590"/>
      <c r="E54" s="585"/>
      <c r="F54" s="606"/>
      <c r="G54" s="605"/>
      <c r="H54" s="584"/>
      <c r="I54" s="591"/>
      <c r="J54" s="584"/>
      <c r="K54" s="591"/>
      <c r="L54" s="591"/>
      <c r="M54" s="58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s="25" customFormat="1" ht="12.75">
      <c r="A55" s="602"/>
      <c r="B55" s="582"/>
      <c r="C55" s="582"/>
      <c r="D55" s="590"/>
      <c r="E55" s="585"/>
      <c r="F55" s="606"/>
      <c r="G55" s="605"/>
      <c r="H55" s="584"/>
      <c r="I55" s="591"/>
      <c r="J55" s="584"/>
      <c r="K55" s="591"/>
      <c r="L55" s="591"/>
      <c r="M55" s="584"/>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row>
    <row r="56" spans="1:169" s="25" customFormat="1" ht="12.75">
      <c r="A56" s="602"/>
      <c r="B56" s="582"/>
      <c r="C56" s="582"/>
      <c r="D56" s="590"/>
      <c r="E56" s="585"/>
      <c r="F56" s="606"/>
      <c r="G56" s="605"/>
      <c r="H56" s="584"/>
      <c r="I56" s="591"/>
      <c r="J56" s="584"/>
      <c r="K56" s="591"/>
      <c r="L56" s="591"/>
      <c r="M56" s="584"/>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row>
    <row r="57" spans="1:169" s="25" customFormat="1" ht="12.75">
      <c r="A57" s="602"/>
      <c r="B57" s="582"/>
      <c r="C57" s="582"/>
      <c r="D57" s="590"/>
      <c r="E57" s="585"/>
      <c r="F57" s="606"/>
      <c r="G57" s="605"/>
      <c r="H57" s="584"/>
      <c r="I57" s="591"/>
      <c r="J57" s="584"/>
      <c r="K57" s="591"/>
      <c r="L57" s="591"/>
      <c r="M57" s="584"/>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row>
    <row r="58" spans="1:169" s="25" customFormat="1" ht="12.75">
      <c r="A58" s="602"/>
      <c r="B58" s="582"/>
      <c r="C58" s="582"/>
      <c r="D58" s="590"/>
      <c r="E58" s="585"/>
      <c r="F58" s="606"/>
      <c r="G58" s="605"/>
      <c r="H58" s="584"/>
      <c r="I58" s="591"/>
      <c r="J58" s="584"/>
      <c r="K58" s="591"/>
      <c r="L58" s="591"/>
      <c r="M58" s="584"/>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row>
    <row r="59" spans="1:169" s="25" customFormat="1" ht="13.5" thickBot="1">
      <c r="A59" s="603"/>
      <c r="B59" s="582"/>
      <c r="C59" s="582"/>
      <c r="D59" s="590"/>
      <c r="E59" s="585"/>
      <c r="F59" s="606"/>
      <c r="G59" s="605"/>
      <c r="H59" s="584"/>
      <c r="I59" s="591"/>
      <c r="J59" s="584"/>
      <c r="K59" s="591"/>
      <c r="L59" s="591"/>
      <c r="M59" s="584"/>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row>
    <row r="60" spans="1:169" s="25" customFormat="1" ht="12.75" customHeight="1">
      <c r="A60" s="588">
        <f>'7- Mapa Final'!A60</f>
        <v>6</v>
      </c>
      <c r="B60" s="582" t="str">
        <f>'7- Mapa Final'!B60</f>
        <v>Ofrecer, prometer y entregar, aceptar o solicitar adiciones  de  contratos incurriendo en sobrecostos, durante la ejecución contractual, de forma indebida para obtener beneficio propio y/o de terceros</v>
      </c>
      <c r="C60" s="582" t="str">
        <f>'7- Mapa Final'!C60</f>
        <v xml:space="preserve">Cuando se solicita y/o se otorga el visto bueno jurídico para la adición de un contrato de forma indebida en beneficio  propio y/o de terceros </v>
      </c>
      <c r="D60" s="590" t="e">
        <f>'7- Mapa Final'!J60</f>
        <v>#DIV/0!</v>
      </c>
      <c r="E60" s="585" t="e">
        <f>'7- Mapa Final'!K60</f>
        <v>#VALUE!</v>
      </c>
      <c r="F60" s="606" t="e">
        <f>'7- Mapa Final'!M60</f>
        <v>#DIV/0!</v>
      </c>
      <c r="G60" s="605"/>
      <c r="H60" s="584"/>
      <c r="I60" s="591"/>
      <c r="J60" s="584"/>
      <c r="K60" s="604"/>
      <c r="L60" s="604"/>
      <c r="M60" s="58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89"/>
      <c r="B61" s="582"/>
      <c r="C61" s="582"/>
      <c r="D61" s="591"/>
      <c r="E61" s="586"/>
      <c r="F61" s="606"/>
      <c r="G61" s="605"/>
      <c r="H61" s="584"/>
      <c r="I61" s="591"/>
      <c r="J61" s="584"/>
      <c r="K61" s="591"/>
      <c r="L61" s="591"/>
      <c r="M61" s="58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89"/>
      <c r="B62" s="582"/>
      <c r="C62" s="582"/>
      <c r="D62" s="591"/>
      <c r="E62" s="586"/>
      <c r="F62" s="606"/>
      <c r="G62" s="605"/>
      <c r="H62" s="584"/>
      <c r="I62" s="591"/>
      <c r="J62" s="584"/>
      <c r="K62" s="591"/>
      <c r="L62" s="591"/>
      <c r="M62" s="58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89"/>
      <c r="B63" s="582"/>
      <c r="C63" s="582"/>
      <c r="D63" s="591"/>
      <c r="E63" s="586"/>
      <c r="F63" s="606"/>
      <c r="G63" s="605"/>
      <c r="H63" s="584"/>
      <c r="I63" s="591"/>
      <c r="J63" s="584"/>
      <c r="K63" s="591"/>
      <c r="L63" s="591"/>
      <c r="M63" s="58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89"/>
      <c r="B64" s="582"/>
      <c r="C64" s="582"/>
      <c r="D64" s="591"/>
      <c r="E64" s="586"/>
      <c r="F64" s="606"/>
      <c r="G64" s="605"/>
      <c r="H64" s="584"/>
      <c r="I64" s="591"/>
      <c r="J64" s="584"/>
      <c r="K64" s="591"/>
      <c r="L64" s="591"/>
      <c r="M64" s="58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s="25" customFormat="1" ht="12.75">
      <c r="A65" s="589"/>
      <c r="B65" s="582"/>
      <c r="C65" s="582"/>
      <c r="D65" s="591"/>
      <c r="E65" s="586"/>
      <c r="F65" s="606"/>
      <c r="G65" s="605"/>
      <c r="H65" s="584"/>
      <c r="I65" s="591"/>
      <c r="J65" s="584"/>
      <c r="K65" s="591"/>
      <c r="L65" s="591"/>
      <c r="M65" s="584"/>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row>
    <row r="66" spans="1:169" s="25" customFormat="1" ht="12.75">
      <c r="A66" s="589"/>
      <c r="B66" s="582"/>
      <c r="C66" s="582"/>
      <c r="D66" s="591"/>
      <c r="E66" s="586"/>
      <c r="F66" s="606"/>
      <c r="G66" s="605"/>
      <c r="H66" s="584"/>
      <c r="I66" s="591"/>
      <c r="J66" s="584"/>
      <c r="K66" s="591"/>
      <c r="L66" s="591"/>
      <c r="M66" s="584"/>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row>
    <row r="67" spans="1:169" s="25" customFormat="1" ht="12.75">
      <c r="A67" s="589"/>
      <c r="B67" s="582"/>
      <c r="C67" s="582"/>
      <c r="D67" s="591"/>
      <c r="E67" s="586"/>
      <c r="F67" s="606"/>
      <c r="G67" s="605"/>
      <c r="H67" s="584"/>
      <c r="I67" s="591"/>
      <c r="J67" s="584"/>
      <c r="K67" s="591"/>
      <c r="L67" s="591"/>
      <c r="M67" s="584"/>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row>
    <row r="68" spans="1:169" s="25" customFormat="1" ht="12.75">
      <c r="A68" s="589"/>
      <c r="B68" s="582"/>
      <c r="C68" s="582"/>
      <c r="D68" s="591"/>
      <c r="E68" s="586"/>
      <c r="F68" s="606"/>
      <c r="G68" s="605"/>
      <c r="H68" s="584"/>
      <c r="I68" s="591"/>
      <c r="J68" s="584"/>
      <c r="K68" s="591"/>
      <c r="L68" s="591"/>
      <c r="M68" s="584"/>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row>
    <row r="69" spans="1:169" s="25" customFormat="1" ht="13.5" thickBot="1">
      <c r="A69" s="589"/>
      <c r="B69" s="582"/>
      <c r="C69" s="582"/>
      <c r="D69" s="591"/>
      <c r="E69" s="586"/>
      <c r="F69" s="606"/>
      <c r="G69" s="605"/>
      <c r="H69" s="584"/>
      <c r="I69" s="591"/>
      <c r="J69" s="584"/>
      <c r="K69" s="591"/>
      <c r="L69" s="591"/>
      <c r="M69" s="584"/>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row>
    <row r="70" spans="1:169" s="25" customFormat="1" ht="15" customHeight="1">
      <c r="A70" s="588">
        <f>'7- Mapa Final'!A70</f>
        <v>7</v>
      </c>
      <c r="B70" s="582" t="str">
        <f>'7- Mapa Final'!B70</f>
        <v>Ofrecer, prometer y entregar, aceptar o solicitar una ventaja indebida  para influir o direccionar  la formulación de   requisitos habiliantes o técnicos  para satisfacer un interés personal, de manera directa o indirecta o por interpuesta persona.</v>
      </c>
      <c r="C70" s="582" t="str">
        <f>'7- Mapa Final'!C70</f>
        <v>Cuando  se direccionan los requisitos habilitanes y técnicos para favorecer  indebidamente ciertos proponentes (pliegos sastre).</v>
      </c>
      <c r="D70" s="590" t="e">
        <f>'7- Mapa Final'!J70</f>
        <v>#DIV/0!</v>
      </c>
      <c r="E70" s="585" t="e">
        <f>'7- Mapa Final'!K70</f>
        <v>#VALUE!</v>
      </c>
      <c r="F70" s="606" t="e">
        <f>'7- Mapa Final'!M70</f>
        <v>#DIV/0!</v>
      </c>
      <c r="G70" s="605"/>
      <c r="H70" s="584"/>
      <c r="I70" s="591"/>
      <c r="J70" s="584"/>
      <c r="K70" s="604"/>
      <c r="L70" s="604"/>
      <c r="M70" s="58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 r="A71" s="589"/>
      <c r="B71" s="582"/>
      <c r="C71" s="582"/>
      <c r="D71" s="591"/>
      <c r="E71" s="586"/>
      <c r="F71" s="606"/>
      <c r="G71" s="605"/>
      <c r="H71" s="584"/>
      <c r="I71" s="591"/>
      <c r="J71" s="584"/>
      <c r="K71" s="591"/>
      <c r="L71" s="591"/>
      <c r="M71" s="58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 r="A72" s="589"/>
      <c r="B72" s="582"/>
      <c r="C72" s="582"/>
      <c r="D72" s="591"/>
      <c r="E72" s="586"/>
      <c r="F72" s="606"/>
      <c r="G72" s="605"/>
      <c r="H72" s="584"/>
      <c r="I72" s="591"/>
      <c r="J72" s="584"/>
      <c r="K72" s="591"/>
      <c r="L72" s="591"/>
      <c r="M72" s="58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 r="A73" s="589"/>
      <c r="B73" s="582"/>
      <c r="C73" s="582"/>
      <c r="D73" s="591"/>
      <c r="E73" s="586"/>
      <c r="F73" s="606"/>
      <c r="G73" s="605"/>
      <c r="H73" s="584"/>
      <c r="I73" s="591"/>
      <c r="J73" s="584"/>
      <c r="K73" s="591"/>
      <c r="L73" s="591"/>
      <c r="M73" s="58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2.75">
      <c r="A74" s="589"/>
      <c r="B74" s="582"/>
      <c r="C74" s="582"/>
      <c r="D74" s="591"/>
      <c r="E74" s="586"/>
      <c r="F74" s="606"/>
      <c r="G74" s="605"/>
      <c r="H74" s="584"/>
      <c r="I74" s="591"/>
      <c r="J74" s="584"/>
      <c r="K74" s="591"/>
      <c r="L74" s="591"/>
      <c r="M74" s="58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s="25" customFormat="1" ht="12.75">
      <c r="A75" s="589"/>
      <c r="B75" s="582"/>
      <c r="C75" s="582"/>
      <c r="D75" s="591"/>
      <c r="E75" s="586"/>
      <c r="F75" s="606"/>
      <c r="G75" s="605"/>
      <c r="H75" s="584"/>
      <c r="I75" s="591"/>
      <c r="J75" s="584"/>
      <c r="K75" s="591"/>
      <c r="L75" s="591"/>
      <c r="M75" s="584"/>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row>
    <row r="76" spans="1:169" s="25" customFormat="1" ht="12.75">
      <c r="A76" s="589"/>
      <c r="B76" s="582"/>
      <c r="C76" s="582"/>
      <c r="D76" s="591"/>
      <c r="E76" s="586"/>
      <c r="F76" s="606"/>
      <c r="G76" s="605"/>
      <c r="H76" s="584"/>
      <c r="I76" s="591"/>
      <c r="J76" s="584"/>
      <c r="K76" s="591"/>
      <c r="L76" s="591"/>
      <c r="M76" s="584"/>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row>
    <row r="77" spans="1:169" s="25" customFormat="1" ht="12.75">
      <c r="A77" s="589"/>
      <c r="B77" s="582"/>
      <c r="C77" s="582"/>
      <c r="D77" s="591"/>
      <c r="E77" s="586"/>
      <c r="F77" s="606"/>
      <c r="G77" s="605"/>
      <c r="H77" s="584"/>
      <c r="I77" s="591"/>
      <c r="J77" s="584"/>
      <c r="K77" s="591"/>
      <c r="L77" s="591"/>
      <c r="M77" s="584"/>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row>
    <row r="78" spans="1:169" s="25" customFormat="1" ht="12.75">
      <c r="A78" s="589"/>
      <c r="B78" s="582"/>
      <c r="C78" s="582"/>
      <c r="D78" s="591"/>
      <c r="E78" s="586"/>
      <c r="F78" s="606"/>
      <c r="G78" s="605"/>
      <c r="H78" s="584"/>
      <c r="I78" s="591"/>
      <c r="J78" s="584"/>
      <c r="K78" s="591"/>
      <c r="L78" s="591"/>
      <c r="M78" s="584"/>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row>
    <row r="79" spans="1:169" s="25" customFormat="1" ht="13.5" thickBot="1">
      <c r="A79" s="589"/>
      <c r="B79" s="582"/>
      <c r="C79" s="582"/>
      <c r="D79" s="591"/>
      <c r="E79" s="586"/>
      <c r="F79" s="606"/>
      <c r="G79" s="605"/>
      <c r="H79" s="584"/>
      <c r="I79" s="591"/>
      <c r="J79" s="584"/>
      <c r="K79" s="591"/>
      <c r="L79" s="591"/>
      <c r="M79" s="584"/>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row>
    <row r="80" spans="1:169" s="25" customFormat="1" ht="15" hidden="1" customHeight="1">
      <c r="A80" s="588">
        <f>'7- Mapa Final'!A80</f>
        <v>8</v>
      </c>
      <c r="B80" s="582" t="str">
        <f>'7- Mapa Final'!B80</f>
        <v xml:space="preserve">Ofrecer, prometer y entregar, aceptar o solicitar una dádiva en beneficio propio o de un tercero para evitar ser objeto de sanción contractual </v>
      </c>
      <c r="C80" s="582" t="str">
        <f>'7- Mapa Final'!C80</f>
        <v xml:space="preserve">Cuando se abstiene de imponer una sanción contractual, cuando jurídicamente es procedente, con ocasión de una  dádiva en beneficio propio o de un tercero </v>
      </c>
      <c r="D80" s="590" t="e">
        <f>'7- Mapa Final'!J80</f>
        <v>#DIV/0!</v>
      </c>
      <c r="E80" s="585" t="e">
        <f>'7- Mapa Final'!K80</f>
        <v>#VALUE!</v>
      </c>
      <c r="F80" s="606" t="e">
        <f>'7- Mapa Final'!M80</f>
        <v>#DIV/0!</v>
      </c>
      <c r="G80" s="605"/>
      <c r="H80" s="591"/>
      <c r="I80" s="591"/>
      <c r="J80" s="584"/>
      <c r="K80" s="604"/>
      <c r="L80" s="604"/>
      <c r="M80" s="584"/>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5" hidden="1" customHeight="1">
      <c r="A81" s="589"/>
      <c r="B81" s="582"/>
      <c r="C81" s="582"/>
      <c r="D81" s="591"/>
      <c r="E81" s="586"/>
      <c r="F81" s="606"/>
      <c r="G81" s="605"/>
      <c r="H81" s="591"/>
      <c r="I81" s="591"/>
      <c r="J81" s="584"/>
      <c r="K81" s="591"/>
      <c r="L81" s="591"/>
      <c r="M81" s="584"/>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5" hidden="1" customHeight="1">
      <c r="A82" s="589"/>
      <c r="B82" s="582"/>
      <c r="C82" s="582"/>
      <c r="D82" s="591"/>
      <c r="E82" s="586"/>
      <c r="F82" s="606"/>
      <c r="G82" s="605"/>
      <c r="H82" s="591"/>
      <c r="I82" s="591"/>
      <c r="J82" s="584"/>
      <c r="K82" s="591"/>
      <c r="L82" s="591"/>
      <c r="M82" s="584"/>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5" hidden="1" customHeight="1">
      <c r="A83" s="589"/>
      <c r="B83" s="582"/>
      <c r="C83" s="582"/>
      <c r="D83" s="591"/>
      <c r="E83" s="586"/>
      <c r="F83" s="606"/>
      <c r="G83" s="605"/>
      <c r="H83" s="591"/>
      <c r="I83" s="591"/>
      <c r="J83" s="584"/>
      <c r="K83" s="591"/>
      <c r="L83" s="591"/>
      <c r="M83" s="584"/>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5" hidden="1" customHeight="1">
      <c r="A84" s="589"/>
      <c r="B84" s="582"/>
      <c r="C84" s="582"/>
      <c r="D84" s="591"/>
      <c r="E84" s="586"/>
      <c r="F84" s="606"/>
      <c r="G84" s="605"/>
      <c r="H84" s="591"/>
      <c r="I84" s="591"/>
      <c r="J84" s="584"/>
      <c r="K84" s="591"/>
      <c r="L84" s="591"/>
      <c r="M84" s="584"/>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s="25" customFormat="1" ht="15" hidden="1" customHeight="1">
      <c r="A85" s="589"/>
      <c r="B85" s="582"/>
      <c r="C85" s="582"/>
      <c r="D85" s="591"/>
      <c r="E85" s="586"/>
      <c r="F85" s="606"/>
      <c r="G85" s="605"/>
      <c r="H85" s="591"/>
      <c r="I85" s="591"/>
      <c r="J85" s="584"/>
      <c r="K85" s="591"/>
      <c r="L85" s="591"/>
      <c r="M85" s="584"/>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row>
    <row r="86" spans="1:169" s="25" customFormat="1" ht="15" hidden="1" customHeight="1">
      <c r="A86" s="589"/>
      <c r="B86" s="582"/>
      <c r="C86" s="582"/>
      <c r="D86" s="591"/>
      <c r="E86" s="586"/>
      <c r="F86" s="606"/>
      <c r="G86" s="605"/>
      <c r="H86" s="591"/>
      <c r="I86" s="591"/>
      <c r="J86" s="584"/>
      <c r="K86" s="591"/>
      <c r="L86" s="591"/>
      <c r="M86" s="584"/>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row>
    <row r="87" spans="1:169" s="25" customFormat="1" ht="15" hidden="1" customHeight="1">
      <c r="A87" s="589"/>
      <c r="B87" s="582"/>
      <c r="C87" s="582"/>
      <c r="D87" s="591"/>
      <c r="E87" s="586"/>
      <c r="F87" s="606"/>
      <c r="G87" s="605"/>
      <c r="H87" s="591"/>
      <c r="I87" s="591"/>
      <c r="J87" s="584"/>
      <c r="K87" s="591"/>
      <c r="L87" s="591"/>
      <c r="M87" s="584"/>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row>
    <row r="88" spans="1:169" s="25" customFormat="1" ht="15" hidden="1" customHeight="1">
      <c r="A88" s="589"/>
      <c r="B88" s="582"/>
      <c r="C88" s="582"/>
      <c r="D88" s="591"/>
      <c r="E88" s="586"/>
      <c r="F88" s="606"/>
      <c r="G88" s="605"/>
      <c r="H88" s="591"/>
      <c r="I88" s="591"/>
      <c r="J88" s="584"/>
      <c r="K88" s="591"/>
      <c r="L88" s="591"/>
      <c r="M88" s="584"/>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row>
    <row r="89" spans="1:169" s="25" customFormat="1" ht="15.75" hidden="1" customHeight="1" thickBot="1">
      <c r="A89" s="589"/>
      <c r="B89" s="582"/>
      <c r="C89" s="582"/>
      <c r="D89" s="591"/>
      <c r="E89" s="586"/>
      <c r="F89" s="606"/>
      <c r="G89" s="605"/>
      <c r="H89" s="591"/>
      <c r="I89" s="591"/>
      <c r="J89" s="584"/>
      <c r="K89" s="591"/>
      <c r="L89" s="591"/>
      <c r="M89" s="584"/>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row>
    <row r="90" spans="1:169" s="25" customFormat="1" ht="15" customHeight="1">
      <c r="A90" s="588">
        <f>'7- Mapa Final'!A90</f>
        <v>9</v>
      </c>
      <c r="B90" s="582" t="str">
        <f>'7- Mapa Final'!B90</f>
        <v>Ofrecer, prometer y entregar, aceptar o solicitar una ventaja indebida  para influir o direccionar el cumplimiento de una evaluación de la oferta para satisfacer un interés personal, de manera directa o indirecta o por interpuesta persona.</v>
      </c>
      <c r="C90" s="582" t="str">
        <f>'7- Mapa Final'!C90</f>
        <v>Cuando  se direccionan las evaluaciones para favorecer  indebidamente ciertos proponentes</v>
      </c>
      <c r="D90" s="590" t="e">
        <f>'7- Mapa Final'!J90</f>
        <v>#DIV/0!</v>
      </c>
      <c r="E90" s="585" t="e">
        <f>'7- Mapa Final'!K90</f>
        <v>#VALUE!</v>
      </c>
      <c r="F90" s="606" t="e">
        <f>'7- Mapa Final'!M90</f>
        <v>#DIV/0!</v>
      </c>
      <c r="G90" s="605"/>
      <c r="H90" s="584"/>
      <c r="I90" s="591"/>
      <c r="J90" s="584"/>
      <c r="K90" s="604"/>
      <c r="L90" s="604"/>
      <c r="M90" s="584"/>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 r="A91" s="589"/>
      <c r="B91" s="582"/>
      <c r="C91" s="582"/>
      <c r="D91" s="591"/>
      <c r="E91" s="586"/>
      <c r="F91" s="606"/>
      <c r="G91" s="605"/>
      <c r="H91" s="584"/>
      <c r="I91" s="591"/>
      <c r="J91" s="584"/>
      <c r="K91" s="591"/>
      <c r="L91" s="591"/>
      <c r="M91" s="584"/>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 r="A92" s="589"/>
      <c r="B92" s="582"/>
      <c r="C92" s="582"/>
      <c r="D92" s="591"/>
      <c r="E92" s="586"/>
      <c r="F92" s="606"/>
      <c r="G92" s="605"/>
      <c r="H92" s="584"/>
      <c r="I92" s="591"/>
      <c r="J92" s="584"/>
      <c r="K92" s="591"/>
      <c r="L92" s="591"/>
      <c r="M92" s="584"/>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 r="A93" s="589"/>
      <c r="B93" s="582"/>
      <c r="C93" s="582"/>
      <c r="D93" s="591"/>
      <c r="E93" s="586"/>
      <c r="F93" s="606"/>
      <c r="G93" s="605"/>
      <c r="H93" s="584"/>
      <c r="I93" s="591"/>
      <c r="J93" s="584"/>
      <c r="K93" s="591"/>
      <c r="L93" s="591"/>
      <c r="M93" s="584"/>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2.75">
      <c r="A94" s="589"/>
      <c r="B94" s="582"/>
      <c r="C94" s="582"/>
      <c r="D94" s="591"/>
      <c r="E94" s="586"/>
      <c r="F94" s="606"/>
      <c r="G94" s="605"/>
      <c r="H94" s="584"/>
      <c r="I94" s="591"/>
      <c r="J94" s="584"/>
      <c r="K94" s="591"/>
      <c r="L94" s="591"/>
      <c r="M94" s="584"/>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s="25" customFormat="1" ht="12.75">
      <c r="A95" s="589"/>
      <c r="B95" s="582"/>
      <c r="C95" s="582"/>
      <c r="D95" s="591"/>
      <c r="E95" s="586"/>
      <c r="F95" s="606"/>
      <c r="G95" s="605"/>
      <c r="H95" s="584"/>
      <c r="I95" s="591"/>
      <c r="J95" s="584"/>
      <c r="K95" s="591"/>
      <c r="L95" s="591"/>
      <c r="M95" s="584"/>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row>
    <row r="96" spans="1:169" s="25" customFormat="1" ht="12.75">
      <c r="A96" s="589"/>
      <c r="B96" s="582"/>
      <c r="C96" s="582"/>
      <c r="D96" s="591"/>
      <c r="E96" s="586"/>
      <c r="F96" s="606"/>
      <c r="G96" s="605"/>
      <c r="H96" s="584"/>
      <c r="I96" s="591"/>
      <c r="J96" s="584"/>
      <c r="K96" s="591"/>
      <c r="L96" s="591"/>
      <c r="M96" s="584"/>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row>
    <row r="97" spans="1:169" s="25" customFormat="1" ht="12.75">
      <c r="A97" s="589"/>
      <c r="B97" s="582"/>
      <c r="C97" s="582"/>
      <c r="D97" s="591"/>
      <c r="E97" s="586"/>
      <c r="F97" s="606"/>
      <c r="G97" s="605"/>
      <c r="H97" s="584"/>
      <c r="I97" s="591"/>
      <c r="J97" s="584"/>
      <c r="K97" s="591"/>
      <c r="L97" s="591"/>
      <c r="M97" s="584"/>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row>
    <row r="98" spans="1:169" s="25" customFormat="1" ht="12.75">
      <c r="A98" s="589"/>
      <c r="B98" s="582"/>
      <c r="C98" s="582"/>
      <c r="D98" s="591"/>
      <c r="E98" s="586"/>
      <c r="F98" s="606"/>
      <c r="G98" s="605"/>
      <c r="H98" s="584"/>
      <c r="I98" s="591"/>
      <c r="J98" s="584"/>
      <c r="K98" s="591"/>
      <c r="L98" s="591"/>
      <c r="M98" s="584"/>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row>
    <row r="99" spans="1:169" s="25" customFormat="1" ht="12.75">
      <c r="A99" s="589"/>
      <c r="B99" s="582"/>
      <c r="C99" s="582"/>
      <c r="D99" s="591"/>
      <c r="E99" s="586"/>
      <c r="F99" s="606"/>
      <c r="G99" s="605"/>
      <c r="H99" s="584"/>
      <c r="I99" s="591"/>
      <c r="J99" s="584"/>
      <c r="K99" s="591"/>
      <c r="L99" s="591"/>
      <c r="M99" s="584"/>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row>
  </sheetData>
  <mergeCells count="134">
    <mergeCell ref="A60:A69"/>
    <mergeCell ref="B60:B69"/>
    <mergeCell ref="C60:C69"/>
    <mergeCell ref="D60:D69"/>
    <mergeCell ref="G40:G49"/>
    <mergeCell ref="M30:M39"/>
    <mergeCell ref="B40:B49"/>
    <mergeCell ref="C40:C49"/>
    <mergeCell ref="D40:D49"/>
    <mergeCell ref="J60:J69"/>
    <mergeCell ref="K60:K69"/>
    <mergeCell ref="H40:H49"/>
    <mergeCell ref="I40:I49"/>
    <mergeCell ref="J40:J49"/>
    <mergeCell ref="J30:J39"/>
    <mergeCell ref="K30:K39"/>
    <mergeCell ref="D50:D59"/>
    <mergeCell ref="C50:C59"/>
    <mergeCell ref="B50:B59"/>
    <mergeCell ref="L60:L69"/>
    <mergeCell ref="M60:M69"/>
    <mergeCell ref="E60:E69"/>
    <mergeCell ref="C20:C29"/>
    <mergeCell ref="F20:F29"/>
    <mergeCell ref="A40:A49"/>
    <mergeCell ref="B30:B39"/>
    <mergeCell ref="C30:C39"/>
    <mergeCell ref="D20:D29"/>
    <mergeCell ref="E20:E29"/>
    <mergeCell ref="D30:D39"/>
    <mergeCell ref="E30:E39"/>
    <mergeCell ref="B20:B29"/>
    <mergeCell ref="L10:L19"/>
    <mergeCell ref="M10:M19"/>
    <mergeCell ref="F10:F19"/>
    <mergeCell ref="G10:G19"/>
    <mergeCell ref="H10:H19"/>
    <mergeCell ref="I10:I19"/>
    <mergeCell ref="M40:M49"/>
    <mergeCell ref="F60:F69"/>
    <mergeCell ref="K20:K29"/>
    <mergeCell ref="H60:H69"/>
    <mergeCell ref="I60:I69"/>
    <mergeCell ref="L20:L29"/>
    <mergeCell ref="M20:M29"/>
    <mergeCell ref="F30:F39"/>
    <mergeCell ref="G30:G39"/>
    <mergeCell ref="H30:H39"/>
    <mergeCell ref="I30:I39"/>
    <mergeCell ref="K40:K49"/>
    <mergeCell ref="G60:G69"/>
    <mergeCell ref="L30:L39"/>
    <mergeCell ref="C5:M5"/>
    <mergeCell ref="H7:H8"/>
    <mergeCell ref="I7:J7"/>
    <mergeCell ref="K7:L7"/>
    <mergeCell ref="M7:M8"/>
    <mergeCell ref="A6:B6"/>
    <mergeCell ref="A7:C7"/>
    <mergeCell ref="D7:F7"/>
    <mergeCell ref="G7:G8"/>
    <mergeCell ref="C6:M6"/>
    <mergeCell ref="K90:K99"/>
    <mergeCell ref="L90:L99"/>
    <mergeCell ref="M90:M99"/>
    <mergeCell ref="F90:F99"/>
    <mergeCell ref="G90:G99"/>
    <mergeCell ref="H90:H99"/>
    <mergeCell ref="I90:I99"/>
    <mergeCell ref="J90:J99"/>
    <mergeCell ref="F40:F49"/>
    <mergeCell ref="K70:K79"/>
    <mergeCell ref="L70:L79"/>
    <mergeCell ref="M70:M79"/>
    <mergeCell ref="F80:F89"/>
    <mergeCell ref="G80:G89"/>
    <mergeCell ref="H80:H89"/>
    <mergeCell ref="I80:I89"/>
    <mergeCell ref="J80:J89"/>
    <mergeCell ref="K80:K89"/>
    <mergeCell ref="L80:L89"/>
    <mergeCell ref="M80:M89"/>
    <mergeCell ref="F70:F79"/>
    <mergeCell ref="G70:G79"/>
    <mergeCell ref="H70:H79"/>
    <mergeCell ref="I70:I79"/>
    <mergeCell ref="C1:L3"/>
    <mergeCell ref="M1:M3"/>
    <mergeCell ref="A50:A59"/>
    <mergeCell ref="M50:M59"/>
    <mergeCell ref="L50:L59"/>
    <mergeCell ref="K50:K59"/>
    <mergeCell ref="J50:J59"/>
    <mergeCell ref="I50:I59"/>
    <mergeCell ref="H50:H59"/>
    <mergeCell ref="G50:G59"/>
    <mergeCell ref="F50:F59"/>
    <mergeCell ref="E50:E59"/>
    <mergeCell ref="J10:J19"/>
    <mergeCell ref="K10:K19"/>
    <mergeCell ref="G20:G29"/>
    <mergeCell ref="H20:H29"/>
    <mergeCell ref="I20:I29"/>
    <mergeCell ref="A9:G9"/>
    <mergeCell ref="A10:A19"/>
    <mergeCell ref="L40:L49"/>
    <mergeCell ref="A4:B4"/>
    <mergeCell ref="A5:B5"/>
    <mergeCell ref="A1:B2"/>
    <mergeCell ref="C4:M4"/>
    <mergeCell ref="C10:C19"/>
    <mergeCell ref="D10:D19"/>
    <mergeCell ref="E10:E19"/>
    <mergeCell ref="B10:B19"/>
    <mergeCell ref="J20:J29"/>
    <mergeCell ref="A90:A99"/>
    <mergeCell ref="B90:B99"/>
    <mergeCell ref="C90:C99"/>
    <mergeCell ref="D90:D99"/>
    <mergeCell ref="E90:E99"/>
    <mergeCell ref="C70:C79"/>
    <mergeCell ref="A80:A89"/>
    <mergeCell ref="B80:B89"/>
    <mergeCell ref="C80:C89"/>
    <mergeCell ref="D80:D89"/>
    <mergeCell ref="E80:E89"/>
    <mergeCell ref="J70:J79"/>
    <mergeCell ref="A70:A79"/>
    <mergeCell ref="B70:B79"/>
    <mergeCell ref="D70:D79"/>
    <mergeCell ref="E70:E79"/>
    <mergeCell ref="E40:E49"/>
    <mergeCell ref="A30:A39"/>
    <mergeCell ref="A20:A29"/>
  </mergeCells>
  <conditionalFormatting sqref="A7:B7">
    <cfRule type="containsText" dxfId="127" priority="837" operator="containsText" text="3- Moderado">
      <formula>NOT(ISERROR(SEARCH("3- Moderado",A7)))</formula>
    </cfRule>
    <cfRule type="containsText" dxfId="126" priority="838" operator="containsText" text="6- Moderado">
      <formula>NOT(ISERROR(SEARCH("6- Moderado",A7)))</formula>
    </cfRule>
    <cfRule type="containsText" dxfId="125" priority="839" operator="containsText" text="4- Moderado">
      <formula>NOT(ISERROR(SEARCH("4- Moderado",A7)))</formula>
    </cfRule>
    <cfRule type="containsText" dxfId="124" priority="840" operator="containsText" text="3- Bajo">
      <formula>NOT(ISERROR(SEARCH("3- Bajo",A7)))</formula>
    </cfRule>
    <cfRule type="containsText" dxfId="123" priority="841" operator="containsText" text="4- Bajo">
      <formula>NOT(ISERROR(SEARCH("4- Bajo",A7)))</formula>
    </cfRule>
    <cfRule type="containsText" dxfId="122" priority="842" operator="containsText" text="1- Bajo">
      <formula>NOT(ISERROR(SEARCH("1- Bajo",A7)))</formula>
    </cfRule>
  </conditionalFormatting>
  <conditionalFormatting sqref="A10:E10 A20:E20 A30:E30 A40:E40 A50:E50 A60:E60 A70:E70 A80:E80 A90:E90">
    <cfRule type="containsText" dxfId="121" priority="813" operator="containsText" text="3- Moderado">
      <formula>NOT(ISERROR(SEARCH("3- Moderado",A10)))</formula>
    </cfRule>
    <cfRule type="containsText" dxfId="120" priority="814" operator="containsText" text="6- Moderado">
      <formula>NOT(ISERROR(SEARCH("6- Moderado",A10)))</formula>
    </cfRule>
    <cfRule type="containsText" dxfId="119" priority="815" operator="containsText" text="4- Moderado">
      <formula>NOT(ISERROR(SEARCH("4- Moderado",A10)))</formula>
    </cfRule>
    <cfRule type="containsText" dxfId="118" priority="816" operator="containsText" text="3- Bajo">
      <formula>NOT(ISERROR(SEARCH("3- Bajo",A10)))</formula>
    </cfRule>
    <cfRule type="containsText" dxfId="117" priority="817" operator="containsText" text="4- Bajo">
      <formula>NOT(ISERROR(SEARCH("4- Bajo",A10)))</formula>
    </cfRule>
    <cfRule type="containsText" dxfId="116" priority="818" operator="containsText" text="1- Bajo">
      <formula>NOT(ISERROR(SEARCH("1- Bajo",A10)))</formula>
    </cfRule>
  </conditionalFormatting>
  <conditionalFormatting sqref="C8:F8">
    <cfRule type="containsText" dxfId="115" priority="169" operator="containsText" text="3- Moderado">
      <formula>NOT(ISERROR(SEARCH("3- Moderado",C8)))</formula>
    </cfRule>
    <cfRule type="containsText" dxfId="114" priority="170" operator="containsText" text="6- Moderado">
      <formula>NOT(ISERROR(SEARCH("6- Moderado",C8)))</formula>
    </cfRule>
    <cfRule type="containsText" dxfId="113" priority="171" operator="containsText" text="4- Moderado">
      <formula>NOT(ISERROR(SEARCH("4- Moderado",C8)))</formula>
    </cfRule>
    <cfRule type="containsText" dxfId="112" priority="172" operator="containsText" text="3- Bajo">
      <formula>NOT(ISERROR(SEARCH("3- Bajo",C8)))</formula>
    </cfRule>
    <cfRule type="containsText" dxfId="111" priority="173" operator="containsText" text="4- Bajo">
      <formula>NOT(ISERROR(SEARCH("4- Bajo",C8)))</formula>
    </cfRule>
    <cfRule type="containsText" dxfId="110" priority="174" operator="containsText" text="1- Bajo">
      <formula>NOT(ISERROR(SEARCH("1- Bajo",C8)))</formula>
    </cfRule>
  </conditionalFormatting>
  <conditionalFormatting sqref="D10:D99">
    <cfRule type="containsText" dxfId="109" priority="33" operator="containsText" text="Muy Alta">
      <formula>NOT(ISERROR(SEARCH("Muy Alta",D10)))</formula>
    </cfRule>
    <cfRule type="containsText" dxfId="108" priority="34" operator="containsText" text="Alta">
      <formula>NOT(ISERROR(SEARCH("Alta",D10)))</formula>
    </cfRule>
    <cfRule type="containsText" dxfId="107" priority="35" operator="containsText" text="Baja">
      <formula>NOT(ISERROR(SEARCH("Baja",D10)))</formula>
    </cfRule>
    <cfRule type="containsText" dxfId="106" priority="36" operator="containsText" text="Muy Baja">
      <formula>NOT(ISERROR(SEARCH("Muy Baja",D10)))</formula>
    </cfRule>
    <cfRule type="containsText" dxfId="105" priority="38" operator="containsText" text="Media">
      <formula>NOT(ISERROR(SEARCH("Media",D10)))</formula>
    </cfRule>
  </conditionalFormatting>
  <conditionalFormatting sqref="E10:E99">
    <cfRule type="containsText" dxfId="104" priority="29" operator="containsText" text="Catastrófico">
      <formula>NOT(ISERROR(SEARCH("Catastrófico",E10)))</formula>
    </cfRule>
    <cfRule type="containsText" dxfId="103" priority="30" operator="containsText" text="Mayor">
      <formula>NOT(ISERROR(SEARCH("Mayor",E10)))</formula>
    </cfRule>
    <cfRule type="containsText" dxfId="102" priority="31" operator="containsText" text="Menor">
      <formula>NOT(ISERROR(SEARCH("Menor",E10)))</formula>
    </cfRule>
    <cfRule type="containsText" dxfId="101" priority="32" operator="containsText" text="Leve">
      <formula>NOT(ISERROR(SEARCH("Leve",E10)))</formula>
    </cfRule>
  </conditionalFormatting>
  <conditionalFormatting sqref="E10:F99">
    <cfRule type="containsText" dxfId="100" priority="37" operator="containsText" text="Moderado">
      <formula>NOT(ISERROR(SEARCH("Moderado",E10)))</formula>
    </cfRule>
  </conditionalFormatting>
  <conditionalFormatting sqref="F10:F99">
    <cfRule type="colorScale" priority="1490">
      <colorScale>
        <cfvo type="min"/>
        <cfvo type="max"/>
        <color rgb="FFFF7128"/>
        <color rgb="FFFFEF9C"/>
      </colorScale>
    </cfRule>
  </conditionalFormatting>
  <conditionalFormatting sqref="F10:F99">
    <cfRule type="containsText" dxfId="99" priority="52" operator="containsText" text="Bajo">
      <formula>NOT(ISERROR(SEARCH("Bajo",F10)))</formula>
    </cfRule>
    <cfRule type="containsText" dxfId="98" priority="53" operator="containsText" text="Moderado">
      <formula>NOT(ISERROR(SEARCH("Moderado",F10)))</formula>
    </cfRule>
    <cfRule type="containsText" dxfId="97" priority="54" operator="containsText" text="Alto">
      <formula>NOT(ISERROR(SEARCH("Alto",F10)))</formula>
    </cfRule>
    <cfRule type="containsText" dxfId="96" priority="55" operator="containsText" text="Extremo">
      <formula>NOT(ISERROR(SEARCH("Extremo",F10)))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99"/>
  <sheetViews>
    <sheetView showGridLines="0" zoomScale="86" zoomScaleNormal="86" workbookViewId="0">
      <pane xSplit="7" ySplit="9" topLeftCell="H43" activePane="bottomRight" state="frozen"/>
      <selection pane="topRight" activeCell="H1" sqref="H1"/>
      <selection pane="bottomLeft" activeCell="A10" sqref="A10"/>
      <selection pane="bottomRight" activeCell="C1" sqref="C1:L3"/>
    </sheetView>
  </sheetViews>
  <sheetFormatPr baseColWidth="10" defaultColWidth="11.42578125" defaultRowHeight="15"/>
  <cols>
    <col min="1" max="1" width="14.5703125" style="5" customWidth="1"/>
    <col min="2" max="2" width="22.85546875" style="5" customWidth="1"/>
    <col min="3" max="3" width="31.28515625" customWidth="1"/>
    <col min="4" max="4" width="16.85546875" style="88" customWidth="1"/>
    <col min="5" max="5" width="18.5703125" style="26" customWidth="1"/>
    <col min="6" max="6" width="18.28515625" style="26" bestFit="1" customWidth="1"/>
    <col min="7" max="7" width="18.28515625" bestFit="1" customWidth="1"/>
    <col min="8" max="8" width="35.5703125" customWidth="1"/>
    <col min="9" max="9" width="14.140625" customWidth="1"/>
    <col min="10" max="10" width="13.140625" customWidth="1"/>
    <col min="11" max="12" width="15.140625" customWidth="1"/>
    <col min="13" max="13" width="43.85546875" customWidth="1"/>
    <col min="14" max="169" width="11.42578125" style="2"/>
  </cols>
  <sheetData>
    <row r="1" spans="1:271" s="18" customFormat="1" ht="16.5" customHeight="1">
      <c r="A1" s="609"/>
      <c r="B1" s="610"/>
      <c r="C1" s="594" t="s">
        <v>521</v>
      </c>
      <c r="D1" s="594"/>
      <c r="E1" s="594"/>
      <c r="F1" s="594"/>
      <c r="G1" s="594"/>
      <c r="H1" s="594"/>
      <c r="I1" s="594"/>
      <c r="J1" s="594"/>
      <c r="K1" s="594"/>
      <c r="L1" s="595"/>
      <c r="M1" s="59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1"/>
      <c r="B2" s="612"/>
      <c r="C2" s="594"/>
      <c r="D2" s="594"/>
      <c r="E2" s="594"/>
      <c r="F2" s="594"/>
      <c r="G2" s="594"/>
      <c r="H2" s="594"/>
      <c r="I2" s="594"/>
      <c r="J2" s="594"/>
      <c r="K2" s="594"/>
      <c r="L2" s="595"/>
      <c r="M2" s="59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6"/>
      <c r="D3" s="596"/>
      <c r="E3" s="596"/>
      <c r="F3" s="596"/>
      <c r="G3" s="596"/>
      <c r="H3" s="596"/>
      <c r="I3" s="596"/>
      <c r="J3" s="596"/>
      <c r="K3" s="596"/>
      <c r="L3" s="597"/>
      <c r="M3" s="6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7.25" customHeight="1">
      <c r="A4" s="510" t="s">
        <v>265</v>
      </c>
      <c r="B4" s="510"/>
      <c r="C4" s="511" t="s">
        <v>266</v>
      </c>
      <c r="D4" s="511"/>
      <c r="E4" s="511"/>
      <c r="F4" s="511"/>
      <c r="G4" s="511"/>
      <c r="H4" s="511"/>
      <c r="I4" s="511"/>
      <c r="J4" s="511"/>
      <c r="K4" s="511"/>
      <c r="L4" s="511"/>
      <c r="M4" s="51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36" customHeight="1">
      <c r="A5" s="510" t="s">
        <v>267</v>
      </c>
      <c r="B5" s="510"/>
      <c r="C5" s="484" t="s">
        <v>34</v>
      </c>
      <c r="D5" s="484"/>
      <c r="E5" s="484"/>
      <c r="F5" s="484"/>
      <c r="G5" s="484"/>
      <c r="H5" s="484"/>
      <c r="I5" s="484"/>
      <c r="J5" s="484"/>
      <c r="K5" s="484"/>
      <c r="L5" s="484"/>
      <c r="M5" s="48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4.75" customHeight="1" thickBot="1">
      <c r="A6" s="510" t="s">
        <v>268</v>
      </c>
      <c r="B6" s="510"/>
      <c r="C6" s="623" t="s">
        <v>269</v>
      </c>
      <c r="D6" s="624"/>
      <c r="E6" s="624"/>
      <c r="F6" s="624"/>
      <c r="G6" s="624"/>
      <c r="H6" s="624"/>
      <c r="I6" s="624"/>
      <c r="J6" s="624"/>
      <c r="K6" s="624"/>
      <c r="L6" s="624"/>
      <c r="M6" s="6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27.75" customHeight="1" thickTop="1" thickBot="1">
      <c r="A7" s="618" t="s">
        <v>488</v>
      </c>
      <c r="B7" s="619"/>
      <c r="C7" s="620"/>
      <c r="D7" s="621" t="s">
        <v>489</v>
      </c>
      <c r="E7" s="621"/>
      <c r="F7" s="621"/>
      <c r="G7" s="622" t="s">
        <v>490</v>
      </c>
      <c r="H7" s="613" t="s">
        <v>491</v>
      </c>
      <c r="I7" s="615" t="s">
        <v>492</v>
      </c>
      <c r="J7" s="616"/>
      <c r="K7" s="615" t="s">
        <v>493</v>
      </c>
      <c r="L7" s="616"/>
      <c r="M7" s="617" t="s">
        <v>504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62.25" customHeight="1" thickTop="1" thickBot="1">
      <c r="A8" s="34" t="s">
        <v>40</v>
      </c>
      <c r="B8" s="34" t="s">
        <v>207</v>
      </c>
      <c r="C8" s="34" t="s">
        <v>209</v>
      </c>
      <c r="D8" s="27" t="s">
        <v>219</v>
      </c>
      <c r="E8" s="27" t="s">
        <v>495</v>
      </c>
      <c r="F8" s="27" t="s">
        <v>496</v>
      </c>
      <c r="G8" s="622"/>
      <c r="H8" s="614"/>
      <c r="I8" s="28" t="s">
        <v>497</v>
      </c>
      <c r="J8" s="28" t="s">
        <v>498</v>
      </c>
      <c r="K8" s="28" t="s">
        <v>499</v>
      </c>
      <c r="L8" s="28" t="s">
        <v>500</v>
      </c>
      <c r="M8" s="61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4"/>
      <c r="B9" s="608"/>
      <c r="C9" s="608"/>
      <c r="D9" s="608"/>
      <c r="E9" s="608"/>
      <c r="F9" s="608"/>
      <c r="G9" s="60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92">
        <f>'7- Mapa Final'!A10</f>
        <v>1</v>
      </c>
      <c r="B10" s="630" t="str">
        <f>'7- Mapa Final'!B10</f>
        <v xml:space="preserve">Inadecuada planeación de la contratación  </v>
      </c>
      <c r="C10" s="630" t="str">
        <f>'7- Mapa Final'!C10</f>
        <v xml:space="preserve">El Plan Anual de Contratación no atienda las  necesidades y la oportunidad requerida por los procesos de la Entidad  </v>
      </c>
      <c r="D10" s="631" t="str">
        <f>'7- Mapa Final'!J10</f>
        <v>Muy Baja - 1</v>
      </c>
      <c r="E10" s="632" t="str">
        <f>'7- Mapa Final'!K10</f>
        <v>Menor - 2</v>
      </c>
      <c r="F10" s="633" t="str">
        <f>'7- Mapa Final'!M10</f>
        <v>Bajo - 2</v>
      </c>
      <c r="G10" s="644" t="s">
        <v>391</v>
      </c>
      <c r="H10" s="634" t="s">
        <v>543</v>
      </c>
      <c r="I10" s="636"/>
      <c r="J10" s="638" t="s">
        <v>522</v>
      </c>
      <c r="K10" s="640">
        <v>45383</v>
      </c>
      <c r="L10" s="640">
        <v>45473</v>
      </c>
      <c r="M10" s="641" t="s">
        <v>545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3"/>
      <c r="B11" s="582"/>
      <c r="C11" s="582"/>
      <c r="D11" s="591"/>
      <c r="E11" s="586"/>
      <c r="F11" s="606"/>
      <c r="G11" s="605"/>
      <c r="H11" s="584"/>
      <c r="I11" s="591"/>
      <c r="J11" s="587"/>
      <c r="K11" s="591"/>
      <c r="L11" s="591"/>
      <c r="M11" s="64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3"/>
      <c r="B12" s="582"/>
      <c r="C12" s="582"/>
      <c r="D12" s="591"/>
      <c r="E12" s="586"/>
      <c r="F12" s="606"/>
      <c r="G12" s="605"/>
      <c r="H12" s="584"/>
      <c r="I12" s="591"/>
      <c r="J12" s="587"/>
      <c r="K12" s="591"/>
      <c r="L12" s="591"/>
      <c r="M12" s="64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3"/>
      <c r="B13" s="582"/>
      <c r="C13" s="582"/>
      <c r="D13" s="591"/>
      <c r="E13" s="586"/>
      <c r="F13" s="606"/>
      <c r="G13" s="605"/>
      <c r="H13" s="584"/>
      <c r="I13" s="591"/>
      <c r="J13" s="587"/>
      <c r="K13" s="591"/>
      <c r="L13" s="591"/>
      <c r="M13" s="64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3"/>
      <c r="B14" s="582"/>
      <c r="C14" s="582"/>
      <c r="D14" s="591"/>
      <c r="E14" s="586"/>
      <c r="F14" s="606"/>
      <c r="G14" s="605"/>
      <c r="H14" s="584"/>
      <c r="I14" s="591"/>
      <c r="J14" s="587"/>
      <c r="K14" s="591"/>
      <c r="L14" s="591"/>
      <c r="M14" s="64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3"/>
      <c r="B15" s="582"/>
      <c r="C15" s="582"/>
      <c r="D15" s="591"/>
      <c r="E15" s="586"/>
      <c r="F15" s="606"/>
      <c r="G15" s="605"/>
      <c r="H15" s="584"/>
      <c r="I15" s="591"/>
      <c r="J15" s="587"/>
      <c r="K15" s="591"/>
      <c r="L15" s="591"/>
      <c r="M15" s="64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3"/>
      <c r="B16" s="582"/>
      <c r="C16" s="582"/>
      <c r="D16" s="591"/>
      <c r="E16" s="586"/>
      <c r="F16" s="606"/>
      <c r="G16" s="605"/>
      <c r="H16" s="584"/>
      <c r="I16" s="591"/>
      <c r="J16" s="587"/>
      <c r="K16" s="591"/>
      <c r="L16" s="591"/>
      <c r="M16" s="64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3"/>
      <c r="B17" s="582"/>
      <c r="C17" s="582"/>
      <c r="D17" s="591"/>
      <c r="E17" s="586"/>
      <c r="F17" s="606"/>
      <c r="G17" s="605"/>
      <c r="H17" s="584"/>
      <c r="I17" s="591"/>
      <c r="J17" s="587"/>
      <c r="K17" s="591"/>
      <c r="L17" s="591"/>
      <c r="M17" s="64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3"/>
      <c r="B18" s="582"/>
      <c r="C18" s="582"/>
      <c r="D18" s="591"/>
      <c r="E18" s="586"/>
      <c r="F18" s="606"/>
      <c r="G18" s="605"/>
      <c r="H18" s="584"/>
      <c r="I18" s="591"/>
      <c r="J18" s="587"/>
      <c r="K18" s="591"/>
      <c r="L18" s="591"/>
      <c r="M18" s="64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6"/>
      <c r="B19" s="647"/>
      <c r="C19" s="647"/>
      <c r="D19" s="637"/>
      <c r="E19" s="648"/>
      <c r="F19" s="649"/>
      <c r="G19" s="645"/>
      <c r="H19" s="635"/>
      <c r="I19" s="637"/>
      <c r="J19" s="639"/>
      <c r="K19" s="637"/>
      <c r="L19" s="637"/>
      <c r="M19" s="64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2">
        <f>'7- Mapa Final'!A20</f>
        <v>2</v>
      </c>
      <c r="B20" s="630" t="str">
        <f>'7- Mapa Final'!B20</f>
        <v>Contratar bienes, obras  o servicios que no cumplan con requisitos y/o  con las especificaciones técnicas requeridas por la Entidad</v>
      </c>
      <c r="C20" s="630" t="str">
        <f>'7- Mapa Final'!C20</f>
        <v xml:space="preserve">Que los procesos estructurados no  se ciñan a los   requisitos legales y a traves de elllo no se adquieran los bienes y servicios requeridos  </v>
      </c>
      <c r="D20" s="631" t="str">
        <f>'7- Mapa Final'!J20</f>
        <v>Muy Baja - 1</v>
      </c>
      <c r="E20" s="632" t="str">
        <f>'7- Mapa Final'!K20</f>
        <v>Menor - 2</v>
      </c>
      <c r="F20" s="633" t="str">
        <f>'7- Mapa Final'!M20</f>
        <v>Bajo - 2</v>
      </c>
      <c r="G20" s="644" t="s">
        <v>391</v>
      </c>
      <c r="H20" s="634" t="s">
        <v>501</v>
      </c>
      <c r="I20" s="636"/>
      <c r="J20" s="638" t="s">
        <v>522</v>
      </c>
      <c r="K20" s="640">
        <v>45383</v>
      </c>
      <c r="L20" s="640">
        <v>45473</v>
      </c>
      <c r="M20" s="641" t="s">
        <v>546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3"/>
      <c r="B21" s="582"/>
      <c r="C21" s="582"/>
      <c r="D21" s="591"/>
      <c r="E21" s="586"/>
      <c r="F21" s="606"/>
      <c r="G21" s="605"/>
      <c r="H21" s="584"/>
      <c r="I21" s="591"/>
      <c r="J21" s="587"/>
      <c r="K21" s="591"/>
      <c r="L21" s="591"/>
      <c r="M21" s="64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3"/>
      <c r="B22" s="582"/>
      <c r="C22" s="582"/>
      <c r="D22" s="591"/>
      <c r="E22" s="586"/>
      <c r="F22" s="606"/>
      <c r="G22" s="605"/>
      <c r="H22" s="584"/>
      <c r="I22" s="591"/>
      <c r="J22" s="587"/>
      <c r="K22" s="591"/>
      <c r="L22" s="591"/>
      <c r="M22" s="64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3"/>
      <c r="B23" s="582"/>
      <c r="C23" s="582"/>
      <c r="D23" s="591"/>
      <c r="E23" s="586"/>
      <c r="F23" s="606"/>
      <c r="G23" s="605"/>
      <c r="H23" s="584"/>
      <c r="I23" s="591"/>
      <c r="J23" s="587"/>
      <c r="K23" s="591"/>
      <c r="L23" s="591"/>
      <c r="M23" s="64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3"/>
      <c r="B24" s="582"/>
      <c r="C24" s="582"/>
      <c r="D24" s="591"/>
      <c r="E24" s="586"/>
      <c r="F24" s="606"/>
      <c r="G24" s="605"/>
      <c r="H24" s="584"/>
      <c r="I24" s="591"/>
      <c r="J24" s="587"/>
      <c r="K24" s="591"/>
      <c r="L24" s="591"/>
      <c r="M24" s="64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3"/>
      <c r="B25" s="582"/>
      <c r="C25" s="582"/>
      <c r="D25" s="591"/>
      <c r="E25" s="586"/>
      <c r="F25" s="606"/>
      <c r="G25" s="605"/>
      <c r="H25" s="584"/>
      <c r="I25" s="591"/>
      <c r="J25" s="587"/>
      <c r="K25" s="591"/>
      <c r="L25" s="591"/>
      <c r="M25" s="642"/>
      <c r="N25" s="33"/>
      <c r="O25" s="33"/>
    </row>
    <row r="26" spans="1:169">
      <c r="A26" s="593"/>
      <c r="B26" s="582"/>
      <c r="C26" s="582"/>
      <c r="D26" s="591"/>
      <c r="E26" s="586"/>
      <c r="F26" s="606"/>
      <c r="G26" s="605"/>
      <c r="H26" s="584"/>
      <c r="I26" s="591"/>
      <c r="J26" s="587"/>
      <c r="K26" s="591"/>
      <c r="L26" s="591"/>
      <c r="M26" s="642"/>
      <c r="N26" s="33"/>
      <c r="O26" s="33"/>
    </row>
    <row r="27" spans="1:169">
      <c r="A27" s="593"/>
      <c r="B27" s="582"/>
      <c r="C27" s="582"/>
      <c r="D27" s="591"/>
      <c r="E27" s="586"/>
      <c r="F27" s="606"/>
      <c r="G27" s="605"/>
      <c r="H27" s="584"/>
      <c r="I27" s="591"/>
      <c r="J27" s="587"/>
      <c r="K27" s="591"/>
      <c r="L27" s="591"/>
      <c r="M27" s="642"/>
      <c r="N27" s="33"/>
      <c r="O27" s="33"/>
    </row>
    <row r="28" spans="1:169">
      <c r="A28" s="593"/>
      <c r="B28" s="582"/>
      <c r="C28" s="582"/>
      <c r="D28" s="591"/>
      <c r="E28" s="586"/>
      <c r="F28" s="606"/>
      <c r="G28" s="605"/>
      <c r="H28" s="584"/>
      <c r="I28" s="591"/>
      <c r="J28" s="587"/>
      <c r="K28" s="591"/>
      <c r="L28" s="591"/>
      <c r="M28" s="642"/>
      <c r="N28" s="33"/>
      <c r="O28" s="33"/>
    </row>
    <row r="29" spans="1:169" ht="15.75" thickBot="1">
      <c r="A29" s="646"/>
      <c r="B29" s="647"/>
      <c r="C29" s="647"/>
      <c r="D29" s="637"/>
      <c r="E29" s="648"/>
      <c r="F29" s="649"/>
      <c r="G29" s="645"/>
      <c r="H29" s="635"/>
      <c r="I29" s="637"/>
      <c r="J29" s="639"/>
      <c r="K29" s="637"/>
      <c r="L29" s="637"/>
      <c r="M29" s="643"/>
      <c r="N29" s="33"/>
      <c r="O29" s="33"/>
    </row>
    <row r="30" spans="1:169" s="25" customFormat="1" ht="12.75" customHeight="1">
      <c r="A30" s="658">
        <f>'7- Mapa Final'!A30</f>
        <v>3</v>
      </c>
      <c r="B30" s="660" t="str">
        <f>'7- Mapa Final'!B30</f>
        <v>Recibir bienes obras o servicios que  no cumplan con requisitos y/o  con las especificaciones técnicas pactadas con la Entidad</v>
      </c>
      <c r="C30" s="660" t="str">
        <f>'7- Mapa Final'!C30</f>
        <v>Los bienes y servicios recibidos no tenga la calidad  estipulada y no  permitan satisfacer las necesidades  iidentificados por los  procesos</v>
      </c>
      <c r="D30" s="662" t="str">
        <f>'7- Mapa Final'!J30</f>
        <v>Muy Baja - 1</v>
      </c>
      <c r="E30" s="663" t="str">
        <f>'7- Mapa Final'!K30</f>
        <v>Menor - 2</v>
      </c>
      <c r="F30" s="665" t="str">
        <f>'7- Mapa Final'!M30</f>
        <v>Bajo - 2</v>
      </c>
      <c r="G30" s="667" t="s">
        <v>391</v>
      </c>
      <c r="H30" s="650" t="s">
        <v>544</v>
      </c>
      <c r="I30" s="652"/>
      <c r="J30" s="655" t="s">
        <v>522</v>
      </c>
      <c r="K30" s="657">
        <v>45383</v>
      </c>
      <c r="L30" s="657">
        <v>45473</v>
      </c>
      <c r="M30" s="650" t="s">
        <v>547</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3"/>
      <c r="B31" s="582"/>
      <c r="C31" s="582"/>
      <c r="D31" s="591"/>
      <c r="E31" s="586"/>
      <c r="F31" s="606"/>
      <c r="G31" s="605"/>
      <c r="H31" s="584"/>
      <c r="I31" s="591"/>
      <c r="J31" s="587"/>
      <c r="K31" s="591"/>
      <c r="L31" s="591"/>
      <c r="M31" s="58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3"/>
      <c r="B32" s="582"/>
      <c r="C32" s="582"/>
      <c r="D32" s="591"/>
      <c r="E32" s="586"/>
      <c r="F32" s="606"/>
      <c r="G32" s="605"/>
      <c r="H32" s="584"/>
      <c r="I32" s="591"/>
      <c r="J32" s="587"/>
      <c r="K32" s="591"/>
      <c r="L32" s="591"/>
      <c r="M32" s="58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3"/>
      <c r="B33" s="582"/>
      <c r="C33" s="582"/>
      <c r="D33" s="591"/>
      <c r="E33" s="586"/>
      <c r="F33" s="606"/>
      <c r="G33" s="605"/>
      <c r="H33" s="584"/>
      <c r="I33" s="591"/>
      <c r="J33" s="587"/>
      <c r="K33" s="591"/>
      <c r="L33" s="591"/>
      <c r="M33" s="58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3"/>
      <c r="B34" s="582"/>
      <c r="C34" s="582"/>
      <c r="D34" s="591"/>
      <c r="E34" s="586"/>
      <c r="F34" s="606"/>
      <c r="G34" s="605"/>
      <c r="H34" s="584"/>
      <c r="I34" s="591"/>
      <c r="J34" s="587"/>
      <c r="K34" s="591"/>
      <c r="L34" s="591"/>
      <c r="M34" s="58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3"/>
      <c r="B35" s="582"/>
      <c r="C35" s="582"/>
      <c r="D35" s="591"/>
      <c r="E35" s="586"/>
      <c r="F35" s="606"/>
      <c r="G35" s="605"/>
      <c r="H35" s="584"/>
      <c r="I35" s="591"/>
      <c r="J35" s="587"/>
      <c r="K35" s="591"/>
      <c r="L35" s="591"/>
      <c r="M35" s="584"/>
      <c r="N35" s="33"/>
      <c r="O35" s="33"/>
    </row>
    <row r="36" spans="1:169">
      <c r="A36" s="593"/>
      <c r="B36" s="582"/>
      <c r="C36" s="582"/>
      <c r="D36" s="591"/>
      <c r="E36" s="586"/>
      <c r="F36" s="606"/>
      <c r="G36" s="605"/>
      <c r="H36" s="584"/>
      <c r="I36" s="591"/>
      <c r="J36" s="587"/>
      <c r="K36" s="591"/>
      <c r="L36" s="591"/>
      <c r="M36" s="584"/>
      <c r="N36" s="33"/>
      <c r="O36" s="33"/>
    </row>
    <row r="37" spans="1:169">
      <c r="A37" s="593"/>
      <c r="B37" s="582"/>
      <c r="C37" s="582"/>
      <c r="D37" s="591"/>
      <c r="E37" s="586"/>
      <c r="F37" s="606"/>
      <c r="G37" s="605"/>
      <c r="H37" s="584"/>
      <c r="I37" s="591"/>
      <c r="J37" s="587"/>
      <c r="K37" s="591"/>
      <c r="L37" s="591"/>
      <c r="M37" s="584"/>
      <c r="N37" s="33"/>
      <c r="O37" s="33"/>
    </row>
    <row r="38" spans="1:169">
      <c r="A38" s="593"/>
      <c r="B38" s="582"/>
      <c r="C38" s="582"/>
      <c r="D38" s="591"/>
      <c r="E38" s="586"/>
      <c r="F38" s="606"/>
      <c r="G38" s="605"/>
      <c r="H38" s="584"/>
      <c r="I38" s="591"/>
      <c r="J38" s="587"/>
      <c r="K38" s="591"/>
      <c r="L38" s="591"/>
      <c r="M38" s="584"/>
      <c r="N38" s="33"/>
      <c r="O38" s="33"/>
    </row>
    <row r="39" spans="1:169" ht="15.75" thickBot="1">
      <c r="A39" s="659"/>
      <c r="B39" s="661"/>
      <c r="C39" s="661"/>
      <c r="D39" s="653"/>
      <c r="E39" s="664"/>
      <c r="F39" s="666"/>
      <c r="G39" s="668"/>
      <c r="H39" s="651"/>
      <c r="I39" s="653"/>
      <c r="J39" s="656"/>
      <c r="K39" s="653"/>
      <c r="L39" s="653"/>
      <c r="M39" s="651"/>
      <c r="N39" s="33"/>
      <c r="O39" s="33"/>
    </row>
    <row r="40" spans="1:169" s="25" customFormat="1" ht="12.75" customHeight="1">
      <c r="A40" s="592">
        <f>'7- Mapa Final'!A40</f>
        <v>4</v>
      </c>
      <c r="B40" s="630" t="str">
        <f>'7- Mapa Final'!B40</f>
        <v>Fallas tecnológicas que impidan tramitar los procesos de contratación.</v>
      </c>
      <c r="C40" s="630" t="str">
        <f>'7- Mapa Final'!C40</f>
        <v>Afectación en la Prestación del Servicio de Justicia, a consecuencia de ataques cibernéticos y/o caida de red que impidan la oportuna  publicación de los procesos de contratación en las plataformas transaccioanales destinadas para tal fin</v>
      </c>
      <c r="D40" s="631" t="str">
        <f>'7- Mapa Final'!J40</f>
        <v>Muy Baja - 1</v>
      </c>
      <c r="E40" s="632" t="str">
        <f>'7- Mapa Final'!K40</f>
        <v>Leve - 1</v>
      </c>
      <c r="F40" s="633" t="str">
        <f>'7- Mapa Final'!M40</f>
        <v>Bajo - 1</v>
      </c>
      <c r="G40" s="644" t="s">
        <v>391</v>
      </c>
      <c r="H40" s="634" t="s">
        <v>503</v>
      </c>
      <c r="I40" s="636"/>
      <c r="J40" s="638" t="s">
        <v>522</v>
      </c>
      <c r="K40" s="640">
        <v>45383</v>
      </c>
      <c r="L40" s="640">
        <v>45473</v>
      </c>
      <c r="M40" s="641" t="s">
        <v>548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3"/>
      <c r="B41" s="582"/>
      <c r="C41" s="582"/>
      <c r="D41" s="591"/>
      <c r="E41" s="586"/>
      <c r="F41" s="606"/>
      <c r="G41" s="605"/>
      <c r="H41" s="584"/>
      <c r="I41" s="591"/>
      <c r="J41" s="587"/>
      <c r="K41" s="591"/>
      <c r="L41" s="591"/>
      <c r="M41" s="64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3"/>
      <c r="B42" s="582"/>
      <c r="C42" s="582"/>
      <c r="D42" s="591"/>
      <c r="E42" s="586"/>
      <c r="F42" s="606"/>
      <c r="G42" s="605"/>
      <c r="H42" s="584"/>
      <c r="I42" s="591"/>
      <c r="J42" s="587"/>
      <c r="K42" s="591"/>
      <c r="L42" s="591"/>
      <c r="M42" s="64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3"/>
      <c r="B43" s="582"/>
      <c r="C43" s="582"/>
      <c r="D43" s="591"/>
      <c r="E43" s="586"/>
      <c r="F43" s="606"/>
      <c r="G43" s="605"/>
      <c r="H43" s="584"/>
      <c r="I43" s="591"/>
      <c r="J43" s="587"/>
      <c r="K43" s="591"/>
      <c r="L43" s="591"/>
      <c r="M43" s="64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3"/>
      <c r="B44" s="582"/>
      <c r="C44" s="582"/>
      <c r="D44" s="591"/>
      <c r="E44" s="586"/>
      <c r="F44" s="606"/>
      <c r="G44" s="605"/>
      <c r="H44" s="584"/>
      <c r="I44" s="591"/>
      <c r="J44" s="587"/>
      <c r="K44" s="591"/>
      <c r="L44" s="591"/>
      <c r="M44" s="64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3"/>
      <c r="B45" s="582"/>
      <c r="C45" s="582"/>
      <c r="D45" s="591"/>
      <c r="E45" s="586"/>
      <c r="F45" s="606"/>
      <c r="G45" s="605"/>
      <c r="H45" s="584"/>
      <c r="I45" s="591"/>
      <c r="J45" s="587"/>
      <c r="K45" s="591"/>
      <c r="L45" s="591"/>
      <c r="M45" s="642"/>
      <c r="N45" s="33"/>
      <c r="O45" s="33"/>
    </row>
    <row r="46" spans="1:169">
      <c r="A46" s="593"/>
      <c r="B46" s="582"/>
      <c r="C46" s="582"/>
      <c r="D46" s="591"/>
      <c r="E46" s="586"/>
      <c r="F46" s="606"/>
      <c r="G46" s="605"/>
      <c r="H46" s="584"/>
      <c r="I46" s="591"/>
      <c r="J46" s="587"/>
      <c r="K46" s="591"/>
      <c r="L46" s="591"/>
      <c r="M46" s="642"/>
      <c r="N46" s="33"/>
      <c r="O46" s="33"/>
    </row>
    <row r="47" spans="1:169">
      <c r="A47" s="593"/>
      <c r="B47" s="582"/>
      <c r="C47" s="582"/>
      <c r="D47" s="591"/>
      <c r="E47" s="586"/>
      <c r="F47" s="606"/>
      <c r="G47" s="605"/>
      <c r="H47" s="584"/>
      <c r="I47" s="591"/>
      <c r="J47" s="587"/>
      <c r="K47" s="591"/>
      <c r="L47" s="591"/>
      <c r="M47" s="642"/>
      <c r="N47" s="33"/>
      <c r="O47" s="33"/>
    </row>
    <row r="48" spans="1:169">
      <c r="A48" s="593"/>
      <c r="B48" s="582"/>
      <c r="C48" s="582"/>
      <c r="D48" s="591"/>
      <c r="E48" s="586"/>
      <c r="F48" s="606"/>
      <c r="G48" s="605"/>
      <c r="H48" s="584"/>
      <c r="I48" s="591"/>
      <c r="J48" s="587"/>
      <c r="K48" s="591"/>
      <c r="L48" s="591"/>
      <c r="M48" s="642"/>
      <c r="N48" s="33"/>
      <c r="O48" s="33"/>
    </row>
    <row r="49" spans="1:169" ht="15.75" thickBot="1">
      <c r="A49" s="646"/>
      <c r="B49" s="647"/>
      <c r="C49" s="647"/>
      <c r="D49" s="637"/>
      <c r="E49" s="648"/>
      <c r="F49" s="649"/>
      <c r="G49" s="645"/>
      <c r="H49" s="635"/>
      <c r="I49" s="637"/>
      <c r="J49" s="639"/>
      <c r="K49" s="637"/>
      <c r="L49" s="637"/>
      <c r="M49" s="643"/>
      <c r="N49" s="33"/>
      <c r="O49" s="33"/>
    </row>
    <row r="50" spans="1:169" s="25" customFormat="1" ht="12.75" customHeight="1">
      <c r="A50" s="658">
        <f>'7- Mapa Final'!A50</f>
        <v>5</v>
      </c>
      <c r="B50" s="660" t="str">
        <f>'7- Mapa Final'!B50</f>
        <v>Recibir dádivas o beneficios a nombre propio o de terceros para direccionar   la contratación a un  proveedor o a   bienes o servicios específicos</v>
      </c>
      <c r="C50" s="660" t="str">
        <f>'7- Mapa Final'!C50</f>
        <v>Se puede presentar filtración de datos sensibles sobre  estudios y documentos contractuales o interposicion de influencias</v>
      </c>
      <c r="D50" s="662" t="e">
        <f>'7- Mapa Final'!J50</f>
        <v>#DIV/0!</v>
      </c>
      <c r="E50" s="663" t="e">
        <f>'7- Mapa Final'!K50</f>
        <v>#VALUE!</v>
      </c>
      <c r="F50" s="665" t="e">
        <f>'7- Mapa Final'!M50</f>
        <v>#DIV/0!</v>
      </c>
      <c r="G50" s="524"/>
      <c r="H50" s="669"/>
      <c r="I50" s="669"/>
      <c r="J50" s="669"/>
      <c r="K50" s="669"/>
      <c r="L50" s="669"/>
      <c r="M50" s="67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3"/>
      <c r="B51" s="582"/>
      <c r="C51" s="582"/>
      <c r="D51" s="591"/>
      <c r="E51" s="586"/>
      <c r="F51" s="606"/>
      <c r="G51" s="530"/>
      <c r="H51" s="626"/>
      <c r="I51" s="626"/>
      <c r="J51" s="626"/>
      <c r="K51" s="626"/>
      <c r="L51" s="626"/>
      <c r="M51" s="62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3"/>
      <c r="B52" s="582"/>
      <c r="C52" s="582"/>
      <c r="D52" s="591"/>
      <c r="E52" s="586"/>
      <c r="F52" s="606"/>
      <c r="G52" s="530"/>
      <c r="H52" s="626"/>
      <c r="I52" s="626"/>
      <c r="J52" s="626"/>
      <c r="K52" s="626"/>
      <c r="L52" s="626"/>
      <c r="M52" s="62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3"/>
      <c r="B53" s="582"/>
      <c r="C53" s="582"/>
      <c r="D53" s="591"/>
      <c r="E53" s="586"/>
      <c r="F53" s="606"/>
      <c r="G53" s="530"/>
      <c r="H53" s="626"/>
      <c r="I53" s="626"/>
      <c r="J53" s="626"/>
      <c r="K53" s="626"/>
      <c r="L53" s="626"/>
      <c r="M53" s="62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3"/>
      <c r="B54" s="582"/>
      <c r="C54" s="582"/>
      <c r="D54" s="591"/>
      <c r="E54" s="586"/>
      <c r="F54" s="606"/>
      <c r="G54" s="530"/>
      <c r="H54" s="626"/>
      <c r="I54" s="626"/>
      <c r="J54" s="626"/>
      <c r="K54" s="626"/>
      <c r="L54" s="626"/>
      <c r="M54" s="62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3"/>
      <c r="B55" s="582"/>
      <c r="C55" s="582"/>
      <c r="D55" s="591"/>
      <c r="E55" s="586"/>
      <c r="F55" s="606"/>
      <c r="G55" s="530"/>
      <c r="H55" s="626"/>
      <c r="I55" s="626"/>
      <c r="J55" s="626"/>
      <c r="K55" s="626"/>
      <c r="L55" s="626"/>
      <c r="M55" s="628"/>
      <c r="N55" s="33"/>
      <c r="O55" s="33"/>
    </row>
    <row r="56" spans="1:169">
      <c r="A56" s="593"/>
      <c r="B56" s="582"/>
      <c r="C56" s="582"/>
      <c r="D56" s="591"/>
      <c r="E56" s="586"/>
      <c r="F56" s="606"/>
      <c r="G56" s="530"/>
      <c r="H56" s="626"/>
      <c r="I56" s="626"/>
      <c r="J56" s="626"/>
      <c r="K56" s="626"/>
      <c r="L56" s="626"/>
      <c r="M56" s="628"/>
      <c r="N56" s="33"/>
      <c r="O56" s="33"/>
    </row>
    <row r="57" spans="1:169">
      <c r="A57" s="593"/>
      <c r="B57" s="582"/>
      <c r="C57" s="582"/>
      <c r="D57" s="591"/>
      <c r="E57" s="586"/>
      <c r="F57" s="606"/>
      <c r="G57" s="530"/>
      <c r="H57" s="626"/>
      <c r="I57" s="626"/>
      <c r="J57" s="626"/>
      <c r="K57" s="626"/>
      <c r="L57" s="626"/>
      <c r="M57" s="628"/>
      <c r="N57" s="33"/>
      <c r="O57" s="33"/>
    </row>
    <row r="58" spans="1:169">
      <c r="A58" s="593"/>
      <c r="B58" s="582"/>
      <c r="C58" s="582"/>
      <c r="D58" s="591"/>
      <c r="E58" s="586"/>
      <c r="F58" s="606"/>
      <c r="G58" s="530"/>
      <c r="H58" s="626"/>
      <c r="I58" s="626"/>
      <c r="J58" s="626"/>
      <c r="K58" s="626"/>
      <c r="L58" s="626"/>
      <c r="M58" s="628"/>
      <c r="N58" s="33"/>
      <c r="O58" s="33"/>
    </row>
    <row r="59" spans="1:169" ht="15.75" thickBot="1">
      <c r="A59" s="593"/>
      <c r="B59" s="582"/>
      <c r="C59" s="582"/>
      <c r="D59" s="591"/>
      <c r="E59" s="586"/>
      <c r="F59" s="606"/>
      <c r="G59" s="530"/>
      <c r="H59" s="626"/>
      <c r="I59" s="626"/>
      <c r="J59" s="626"/>
      <c r="K59" s="626"/>
      <c r="L59" s="626"/>
      <c r="M59" s="628"/>
      <c r="N59" s="33"/>
      <c r="O59" s="33"/>
    </row>
    <row r="60" spans="1:169" s="25" customFormat="1" ht="12.75" customHeight="1">
      <c r="A60" s="592">
        <f>'7- Mapa Final'!A60</f>
        <v>6</v>
      </c>
      <c r="B60" s="630" t="str">
        <f>'7- Mapa Final'!B60</f>
        <v>Ofrecer, prometer y entregar, aceptar o solicitar adiciones  de  contratos incurriendo en sobrecostos, durante la ejecución contractual, de forma indebida para obtener beneficio propio y/o de terceros</v>
      </c>
      <c r="C60" s="630" t="str">
        <f>'7- Mapa Final'!C60</f>
        <v xml:space="preserve">Cuando se solicita y/o se otorga el visto bueno jurídico para la adición de un contrato de forma indebida en beneficio  propio y/o de terceros </v>
      </c>
      <c r="D60" s="631" t="e">
        <f>'7- Mapa Final'!J60</f>
        <v>#DIV/0!</v>
      </c>
      <c r="E60" s="632" t="e">
        <f>'7- Mapa Final'!K60</f>
        <v>#VALUE!</v>
      </c>
      <c r="F60" s="633" t="e">
        <f>'7- Mapa Final'!M60</f>
        <v>#DIV/0!</v>
      </c>
      <c r="G60" s="530"/>
      <c r="H60" s="626"/>
      <c r="I60" s="626"/>
      <c r="J60" s="626"/>
      <c r="K60" s="626"/>
      <c r="L60" s="626"/>
      <c r="M60" s="62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3"/>
      <c r="B61" s="582"/>
      <c r="C61" s="582"/>
      <c r="D61" s="591"/>
      <c r="E61" s="586"/>
      <c r="F61" s="606"/>
      <c r="G61" s="530"/>
      <c r="H61" s="626"/>
      <c r="I61" s="626"/>
      <c r="J61" s="626"/>
      <c r="K61" s="626"/>
      <c r="L61" s="626"/>
      <c r="M61" s="62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3"/>
      <c r="B62" s="582"/>
      <c r="C62" s="582"/>
      <c r="D62" s="591"/>
      <c r="E62" s="586"/>
      <c r="F62" s="606"/>
      <c r="G62" s="530"/>
      <c r="H62" s="626"/>
      <c r="I62" s="626"/>
      <c r="J62" s="626"/>
      <c r="K62" s="626"/>
      <c r="L62" s="626"/>
      <c r="M62" s="62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3"/>
      <c r="B63" s="582"/>
      <c r="C63" s="582"/>
      <c r="D63" s="591"/>
      <c r="E63" s="586"/>
      <c r="F63" s="606"/>
      <c r="G63" s="530"/>
      <c r="H63" s="626"/>
      <c r="I63" s="626"/>
      <c r="J63" s="626"/>
      <c r="K63" s="626"/>
      <c r="L63" s="626"/>
      <c r="M63" s="62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3"/>
      <c r="B64" s="582"/>
      <c r="C64" s="582"/>
      <c r="D64" s="591"/>
      <c r="E64" s="586"/>
      <c r="F64" s="606"/>
      <c r="G64" s="530"/>
      <c r="H64" s="626"/>
      <c r="I64" s="626"/>
      <c r="J64" s="626"/>
      <c r="K64" s="626"/>
      <c r="L64" s="626"/>
      <c r="M64" s="62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3"/>
      <c r="B65" s="582"/>
      <c r="C65" s="582"/>
      <c r="D65" s="591"/>
      <c r="E65" s="586"/>
      <c r="F65" s="606"/>
      <c r="G65" s="530"/>
      <c r="H65" s="626"/>
      <c r="I65" s="626"/>
      <c r="J65" s="626"/>
      <c r="K65" s="626"/>
      <c r="L65" s="626"/>
      <c r="M65" s="628"/>
      <c r="N65" s="33"/>
      <c r="O65" s="33"/>
    </row>
    <row r="66" spans="1:169">
      <c r="A66" s="593"/>
      <c r="B66" s="582"/>
      <c r="C66" s="582"/>
      <c r="D66" s="591"/>
      <c r="E66" s="586"/>
      <c r="F66" s="606"/>
      <c r="G66" s="530"/>
      <c r="H66" s="626"/>
      <c r="I66" s="626"/>
      <c r="J66" s="626"/>
      <c r="K66" s="626"/>
      <c r="L66" s="626"/>
      <c r="M66" s="628"/>
      <c r="N66" s="33"/>
      <c r="O66" s="33"/>
    </row>
    <row r="67" spans="1:169">
      <c r="A67" s="593"/>
      <c r="B67" s="582"/>
      <c r="C67" s="582"/>
      <c r="D67" s="591"/>
      <c r="E67" s="586"/>
      <c r="F67" s="606"/>
      <c r="G67" s="530"/>
      <c r="H67" s="626"/>
      <c r="I67" s="626"/>
      <c r="J67" s="626"/>
      <c r="K67" s="626"/>
      <c r="L67" s="626"/>
      <c r="M67" s="628"/>
      <c r="N67" s="33"/>
      <c r="O67" s="33"/>
    </row>
    <row r="68" spans="1:169">
      <c r="A68" s="593"/>
      <c r="B68" s="582"/>
      <c r="C68" s="582"/>
      <c r="D68" s="591"/>
      <c r="E68" s="586"/>
      <c r="F68" s="606"/>
      <c r="G68" s="530"/>
      <c r="H68" s="626"/>
      <c r="I68" s="626"/>
      <c r="J68" s="626"/>
      <c r="K68" s="626"/>
      <c r="L68" s="626"/>
      <c r="M68" s="628"/>
      <c r="N68" s="33"/>
      <c r="O68" s="33"/>
    </row>
    <row r="69" spans="1:169" ht="15.75" thickBot="1">
      <c r="A69" s="593"/>
      <c r="B69" s="582"/>
      <c r="C69" s="582"/>
      <c r="D69" s="591"/>
      <c r="E69" s="586"/>
      <c r="F69" s="606"/>
      <c r="G69" s="530"/>
      <c r="H69" s="626"/>
      <c r="I69" s="626"/>
      <c r="J69" s="626"/>
      <c r="K69" s="626"/>
      <c r="L69" s="626"/>
      <c r="M69" s="628"/>
      <c r="N69" s="33"/>
      <c r="O69" s="33"/>
    </row>
    <row r="70" spans="1:169" s="25" customFormat="1" ht="12.75" customHeight="1">
      <c r="A70" s="592">
        <f>'7- Mapa Final'!A70</f>
        <v>7</v>
      </c>
      <c r="B70" s="630"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30" t="str">
        <f>'7- Mapa Final'!C70</f>
        <v>Cuando  se direccionan los requisitos habilitanes y técnicos para favorecer  indebidamente ciertos proponentes (pliegos sastre).</v>
      </c>
      <c r="D70" s="631" t="e">
        <f>'7- Mapa Final'!J70</f>
        <v>#DIV/0!</v>
      </c>
      <c r="E70" s="632" t="e">
        <f>'7- Mapa Final'!K70</f>
        <v>#VALUE!</v>
      </c>
      <c r="F70" s="633" t="e">
        <f>'7- Mapa Final'!M70</f>
        <v>#DIV/0!</v>
      </c>
      <c r="G70" s="530"/>
      <c r="H70" s="626"/>
      <c r="I70" s="626"/>
      <c r="J70" s="626"/>
      <c r="K70" s="626"/>
      <c r="L70" s="626"/>
      <c r="M70" s="62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3"/>
      <c r="B71" s="582"/>
      <c r="C71" s="582"/>
      <c r="D71" s="591"/>
      <c r="E71" s="586"/>
      <c r="F71" s="606"/>
      <c r="G71" s="530"/>
      <c r="H71" s="626"/>
      <c r="I71" s="626"/>
      <c r="J71" s="626"/>
      <c r="K71" s="626"/>
      <c r="L71" s="626"/>
      <c r="M71" s="62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3"/>
      <c r="B72" s="582"/>
      <c r="C72" s="582"/>
      <c r="D72" s="591"/>
      <c r="E72" s="586"/>
      <c r="F72" s="606"/>
      <c r="G72" s="530"/>
      <c r="H72" s="626"/>
      <c r="I72" s="626"/>
      <c r="J72" s="626"/>
      <c r="K72" s="626"/>
      <c r="L72" s="626"/>
      <c r="M72" s="62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3"/>
      <c r="B73" s="582"/>
      <c r="C73" s="582"/>
      <c r="D73" s="591"/>
      <c r="E73" s="586"/>
      <c r="F73" s="606"/>
      <c r="G73" s="530"/>
      <c r="H73" s="626"/>
      <c r="I73" s="626"/>
      <c r="J73" s="626"/>
      <c r="K73" s="626"/>
      <c r="L73" s="626"/>
      <c r="M73" s="62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3"/>
      <c r="B74" s="582"/>
      <c r="C74" s="582"/>
      <c r="D74" s="591"/>
      <c r="E74" s="586"/>
      <c r="F74" s="606"/>
      <c r="G74" s="530"/>
      <c r="H74" s="626"/>
      <c r="I74" s="626"/>
      <c r="J74" s="626"/>
      <c r="K74" s="626"/>
      <c r="L74" s="626"/>
      <c r="M74" s="62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3"/>
      <c r="B75" s="582"/>
      <c r="C75" s="582"/>
      <c r="D75" s="591"/>
      <c r="E75" s="586"/>
      <c r="F75" s="606"/>
      <c r="G75" s="530"/>
      <c r="H75" s="626"/>
      <c r="I75" s="626"/>
      <c r="J75" s="626"/>
      <c r="K75" s="626"/>
      <c r="L75" s="626"/>
      <c r="M75" s="628"/>
      <c r="N75" s="33"/>
      <c r="O75" s="33"/>
    </row>
    <row r="76" spans="1:169">
      <c r="A76" s="593"/>
      <c r="B76" s="582"/>
      <c r="C76" s="582"/>
      <c r="D76" s="591"/>
      <c r="E76" s="586"/>
      <c r="F76" s="606"/>
      <c r="G76" s="530"/>
      <c r="H76" s="626"/>
      <c r="I76" s="626"/>
      <c r="J76" s="626"/>
      <c r="K76" s="626"/>
      <c r="L76" s="626"/>
      <c r="M76" s="628"/>
      <c r="N76" s="33"/>
      <c r="O76" s="33"/>
    </row>
    <row r="77" spans="1:169">
      <c r="A77" s="593"/>
      <c r="B77" s="582"/>
      <c r="C77" s="582"/>
      <c r="D77" s="591"/>
      <c r="E77" s="586"/>
      <c r="F77" s="606"/>
      <c r="G77" s="530"/>
      <c r="H77" s="626"/>
      <c r="I77" s="626"/>
      <c r="J77" s="626"/>
      <c r="K77" s="626"/>
      <c r="L77" s="626"/>
      <c r="M77" s="628"/>
      <c r="N77" s="33"/>
      <c r="O77" s="33"/>
    </row>
    <row r="78" spans="1:169">
      <c r="A78" s="593"/>
      <c r="B78" s="582"/>
      <c r="C78" s="582"/>
      <c r="D78" s="591"/>
      <c r="E78" s="586"/>
      <c r="F78" s="606"/>
      <c r="G78" s="530"/>
      <c r="H78" s="626"/>
      <c r="I78" s="626"/>
      <c r="J78" s="626"/>
      <c r="K78" s="626"/>
      <c r="L78" s="626"/>
      <c r="M78" s="628"/>
      <c r="N78" s="33"/>
      <c r="O78" s="33"/>
    </row>
    <row r="79" spans="1:169" ht="15.75" thickBot="1">
      <c r="A79" s="593"/>
      <c r="B79" s="582"/>
      <c r="C79" s="582"/>
      <c r="D79" s="591"/>
      <c r="E79" s="586"/>
      <c r="F79" s="606"/>
      <c r="G79" s="531"/>
      <c r="H79" s="627"/>
      <c r="I79" s="627"/>
      <c r="J79" s="627"/>
      <c r="K79" s="627"/>
      <c r="L79" s="627"/>
      <c r="M79" s="629"/>
      <c r="N79" s="33"/>
      <c r="O79" s="33"/>
    </row>
    <row r="80" spans="1:169" ht="15" customHeight="1">
      <c r="A80" s="592">
        <f>'7- Mapa Final'!A80</f>
        <v>8</v>
      </c>
      <c r="B80" s="630" t="str">
        <f>'7- Mapa Final'!B80</f>
        <v xml:space="preserve">Ofrecer, prometer y entregar, aceptar o solicitar una dádiva en beneficio propio o de un tercero para evitar ser objeto de sanción contractual </v>
      </c>
      <c r="C80" s="630" t="str">
        <f>'7- Mapa Final'!C80</f>
        <v xml:space="preserve">Cuando se abstiene de imponer una sanción contractual, cuando jurídicamente es procedente, con ocasión de una  dádiva en beneficio propio o de un tercero </v>
      </c>
      <c r="D80" s="631" t="e">
        <f>'7- Mapa Final'!J80</f>
        <v>#DIV/0!</v>
      </c>
      <c r="E80" s="632" t="e">
        <f>'7- Mapa Final'!K80</f>
        <v>#VALUE!</v>
      </c>
      <c r="F80" s="633" t="e">
        <f>'7- Mapa Final'!M80</f>
        <v>#DIV/0!</v>
      </c>
      <c r="G80" s="530"/>
      <c r="H80" s="626"/>
      <c r="I80" s="626"/>
      <c r="J80" s="626"/>
      <c r="K80" s="626"/>
      <c r="L80" s="626"/>
      <c r="M80" s="628"/>
    </row>
    <row r="81" spans="1:13">
      <c r="A81" s="593"/>
      <c r="B81" s="582"/>
      <c r="C81" s="582"/>
      <c r="D81" s="591"/>
      <c r="E81" s="586"/>
      <c r="F81" s="606"/>
      <c r="G81" s="530"/>
      <c r="H81" s="626"/>
      <c r="I81" s="626"/>
      <c r="J81" s="626"/>
      <c r="K81" s="626"/>
      <c r="L81" s="626"/>
      <c r="M81" s="628"/>
    </row>
    <row r="82" spans="1:13">
      <c r="A82" s="593"/>
      <c r="B82" s="582"/>
      <c r="C82" s="582"/>
      <c r="D82" s="591"/>
      <c r="E82" s="586"/>
      <c r="F82" s="606"/>
      <c r="G82" s="530"/>
      <c r="H82" s="626"/>
      <c r="I82" s="626"/>
      <c r="J82" s="626"/>
      <c r="K82" s="626"/>
      <c r="L82" s="626"/>
      <c r="M82" s="628"/>
    </row>
    <row r="83" spans="1:13">
      <c r="A83" s="593"/>
      <c r="B83" s="582"/>
      <c r="C83" s="582"/>
      <c r="D83" s="591"/>
      <c r="E83" s="586"/>
      <c r="F83" s="606"/>
      <c r="G83" s="530"/>
      <c r="H83" s="626"/>
      <c r="I83" s="626"/>
      <c r="J83" s="626"/>
      <c r="K83" s="626"/>
      <c r="L83" s="626"/>
      <c r="M83" s="628"/>
    </row>
    <row r="84" spans="1:13">
      <c r="A84" s="593"/>
      <c r="B84" s="582"/>
      <c r="C84" s="582"/>
      <c r="D84" s="591"/>
      <c r="E84" s="586"/>
      <c r="F84" s="606"/>
      <c r="G84" s="530"/>
      <c r="H84" s="626"/>
      <c r="I84" s="626"/>
      <c r="J84" s="626"/>
      <c r="K84" s="626"/>
      <c r="L84" s="626"/>
      <c r="M84" s="628"/>
    </row>
    <row r="85" spans="1:13">
      <c r="A85" s="593"/>
      <c r="B85" s="582"/>
      <c r="C85" s="582"/>
      <c r="D85" s="591"/>
      <c r="E85" s="586"/>
      <c r="F85" s="606"/>
      <c r="G85" s="530"/>
      <c r="H85" s="626"/>
      <c r="I85" s="626"/>
      <c r="J85" s="626"/>
      <c r="K85" s="626"/>
      <c r="L85" s="626"/>
      <c r="M85" s="628"/>
    </row>
    <row r="86" spans="1:13">
      <c r="A86" s="593"/>
      <c r="B86" s="582"/>
      <c r="C86" s="582"/>
      <c r="D86" s="591"/>
      <c r="E86" s="586"/>
      <c r="F86" s="606"/>
      <c r="G86" s="530"/>
      <c r="H86" s="626"/>
      <c r="I86" s="626"/>
      <c r="J86" s="626"/>
      <c r="K86" s="626"/>
      <c r="L86" s="626"/>
      <c r="M86" s="628"/>
    </row>
    <row r="87" spans="1:13">
      <c r="A87" s="593"/>
      <c r="B87" s="582"/>
      <c r="C87" s="582"/>
      <c r="D87" s="591"/>
      <c r="E87" s="586"/>
      <c r="F87" s="606"/>
      <c r="G87" s="530"/>
      <c r="H87" s="626"/>
      <c r="I87" s="626"/>
      <c r="J87" s="626"/>
      <c r="K87" s="626"/>
      <c r="L87" s="626"/>
      <c r="M87" s="628"/>
    </row>
    <row r="88" spans="1:13">
      <c r="A88" s="593"/>
      <c r="B88" s="582"/>
      <c r="C88" s="582"/>
      <c r="D88" s="591"/>
      <c r="E88" s="586"/>
      <c r="F88" s="606"/>
      <c r="G88" s="530"/>
      <c r="H88" s="626"/>
      <c r="I88" s="626"/>
      <c r="J88" s="626"/>
      <c r="K88" s="626"/>
      <c r="L88" s="626"/>
      <c r="M88" s="628"/>
    </row>
    <row r="89" spans="1:13" ht="15.75" thickBot="1">
      <c r="A89" s="593"/>
      <c r="B89" s="582"/>
      <c r="C89" s="582"/>
      <c r="D89" s="591"/>
      <c r="E89" s="586"/>
      <c r="F89" s="606"/>
      <c r="G89" s="531"/>
      <c r="H89" s="627"/>
      <c r="I89" s="627"/>
      <c r="J89" s="627"/>
      <c r="K89" s="627"/>
      <c r="L89" s="627"/>
      <c r="M89" s="629"/>
    </row>
    <row r="90" spans="1:13" ht="15" customHeight="1">
      <c r="A90" s="592">
        <f>'7- Mapa Final'!A90</f>
        <v>9</v>
      </c>
      <c r="B90" s="630" t="str">
        <f>'7- Mapa Final'!B90</f>
        <v>Ofrecer, prometer y entregar, aceptar o solicitar una ventaja indebida  para influir o direccionar el cumplimiento de una evaluación de la oferta para satisfacer un interés personal, de manera directa o indirecta o por interpuesta persona.</v>
      </c>
      <c r="C90" s="630" t="str">
        <f>'7- Mapa Final'!C90</f>
        <v>Cuando  se direccionan las evaluaciones para favorecer  indebidamente ciertos proponentes</v>
      </c>
      <c r="D90" s="631" t="e">
        <f>'7- Mapa Final'!J90</f>
        <v>#DIV/0!</v>
      </c>
      <c r="E90" s="632" t="e">
        <f>'7- Mapa Final'!K90</f>
        <v>#VALUE!</v>
      </c>
      <c r="F90" s="633" t="e">
        <f>'7- Mapa Final'!M90</f>
        <v>#DIV/0!</v>
      </c>
      <c r="G90" s="530"/>
      <c r="H90" s="626"/>
      <c r="I90" s="626"/>
      <c r="J90" s="626"/>
      <c r="K90" s="626"/>
      <c r="L90" s="626"/>
      <c r="M90" s="628"/>
    </row>
    <row r="91" spans="1:13">
      <c r="A91" s="593"/>
      <c r="B91" s="582"/>
      <c r="C91" s="582"/>
      <c r="D91" s="591"/>
      <c r="E91" s="586"/>
      <c r="F91" s="606"/>
      <c r="G91" s="530"/>
      <c r="H91" s="626"/>
      <c r="I91" s="626"/>
      <c r="J91" s="626"/>
      <c r="K91" s="626"/>
      <c r="L91" s="626"/>
      <c r="M91" s="628"/>
    </row>
    <row r="92" spans="1:13">
      <c r="A92" s="593"/>
      <c r="B92" s="582"/>
      <c r="C92" s="582"/>
      <c r="D92" s="591"/>
      <c r="E92" s="586"/>
      <c r="F92" s="606"/>
      <c r="G92" s="530"/>
      <c r="H92" s="626"/>
      <c r="I92" s="626"/>
      <c r="J92" s="626"/>
      <c r="K92" s="626"/>
      <c r="L92" s="626"/>
      <c r="M92" s="628"/>
    </row>
    <row r="93" spans="1:13">
      <c r="A93" s="593"/>
      <c r="B93" s="582"/>
      <c r="C93" s="582"/>
      <c r="D93" s="591"/>
      <c r="E93" s="586"/>
      <c r="F93" s="606"/>
      <c r="G93" s="530"/>
      <c r="H93" s="626"/>
      <c r="I93" s="626"/>
      <c r="J93" s="626"/>
      <c r="K93" s="626"/>
      <c r="L93" s="626"/>
      <c r="M93" s="628"/>
    </row>
    <row r="94" spans="1:13">
      <c r="A94" s="593"/>
      <c r="B94" s="582"/>
      <c r="C94" s="582"/>
      <c r="D94" s="591"/>
      <c r="E94" s="586"/>
      <c r="F94" s="606"/>
      <c r="G94" s="530"/>
      <c r="H94" s="626"/>
      <c r="I94" s="626"/>
      <c r="J94" s="626"/>
      <c r="K94" s="626"/>
      <c r="L94" s="626"/>
      <c r="M94" s="628"/>
    </row>
    <row r="95" spans="1:13">
      <c r="A95" s="593"/>
      <c r="B95" s="582"/>
      <c r="C95" s="582"/>
      <c r="D95" s="591"/>
      <c r="E95" s="586"/>
      <c r="F95" s="606"/>
      <c r="G95" s="530"/>
      <c r="H95" s="626"/>
      <c r="I95" s="626"/>
      <c r="J95" s="626"/>
      <c r="K95" s="626"/>
      <c r="L95" s="626"/>
      <c r="M95" s="628"/>
    </row>
    <row r="96" spans="1:13">
      <c r="A96" s="593"/>
      <c r="B96" s="582"/>
      <c r="C96" s="582"/>
      <c r="D96" s="591"/>
      <c r="E96" s="586"/>
      <c r="F96" s="606"/>
      <c r="G96" s="530"/>
      <c r="H96" s="626"/>
      <c r="I96" s="626"/>
      <c r="J96" s="626"/>
      <c r="K96" s="626"/>
      <c r="L96" s="626"/>
      <c r="M96" s="628"/>
    </row>
    <row r="97" spans="1:13">
      <c r="A97" s="593"/>
      <c r="B97" s="582"/>
      <c r="C97" s="582"/>
      <c r="D97" s="591"/>
      <c r="E97" s="586"/>
      <c r="F97" s="606"/>
      <c r="G97" s="530"/>
      <c r="H97" s="626"/>
      <c r="I97" s="626"/>
      <c r="J97" s="626"/>
      <c r="K97" s="626"/>
      <c r="L97" s="626"/>
      <c r="M97" s="628"/>
    </row>
    <row r="98" spans="1:13">
      <c r="A98" s="593"/>
      <c r="B98" s="582"/>
      <c r="C98" s="582"/>
      <c r="D98" s="591"/>
      <c r="E98" s="586"/>
      <c r="F98" s="606"/>
      <c r="G98" s="530"/>
      <c r="H98" s="626"/>
      <c r="I98" s="626"/>
      <c r="J98" s="626"/>
      <c r="K98" s="626"/>
      <c r="L98" s="626"/>
      <c r="M98" s="628"/>
    </row>
    <row r="99" spans="1:13" ht="15.75" thickBot="1">
      <c r="A99" s="593"/>
      <c r="B99" s="582"/>
      <c r="C99" s="582"/>
      <c r="D99" s="591"/>
      <c r="E99" s="586"/>
      <c r="F99" s="606"/>
      <c r="G99" s="531"/>
      <c r="H99" s="627"/>
      <c r="I99" s="627"/>
      <c r="J99" s="627"/>
      <c r="K99" s="627"/>
      <c r="L99" s="627"/>
      <c r="M99" s="629"/>
    </row>
  </sheetData>
  <mergeCells count="134">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H30:H39"/>
    <mergeCell ref="I30:I39"/>
    <mergeCell ref="A9:G9"/>
    <mergeCell ref="A10:A19"/>
    <mergeCell ref="B10:B19"/>
    <mergeCell ref="C10:C19"/>
    <mergeCell ref="D10:D19"/>
    <mergeCell ref="E10:E19"/>
    <mergeCell ref="F10:F19"/>
    <mergeCell ref="G10:G19"/>
    <mergeCell ref="M20:M29"/>
    <mergeCell ref="G20:G29"/>
    <mergeCell ref="H20:H29"/>
    <mergeCell ref="I20:I29"/>
    <mergeCell ref="J20:J29"/>
    <mergeCell ref="K20:K29"/>
    <mergeCell ref="L20:L29"/>
    <mergeCell ref="A20:A29"/>
    <mergeCell ref="B20:B29"/>
    <mergeCell ref="C20:C29"/>
    <mergeCell ref="D20:D29"/>
    <mergeCell ref="E20:E29"/>
    <mergeCell ref="F20:F29"/>
    <mergeCell ref="F80:F89"/>
    <mergeCell ref="G80:G89"/>
    <mergeCell ref="H80:H89"/>
    <mergeCell ref="I80:I89"/>
    <mergeCell ref="A1:B2"/>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C1:L3"/>
    <mergeCell ref="M1:M3"/>
    <mergeCell ref="J80:J89"/>
    <mergeCell ref="K80:K89"/>
    <mergeCell ref="L80:L89"/>
    <mergeCell ref="M80:M89"/>
    <mergeCell ref="A90:A99"/>
    <mergeCell ref="B90:B99"/>
    <mergeCell ref="C90:C99"/>
    <mergeCell ref="D90:D99"/>
    <mergeCell ref="E90:E99"/>
    <mergeCell ref="F90:F99"/>
    <mergeCell ref="G90:G99"/>
    <mergeCell ref="H90:H99"/>
    <mergeCell ref="I90:I99"/>
    <mergeCell ref="J90:J99"/>
    <mergeCell ref="K90:K99"/>
    <mergeCell ref="L90:L99"/>
    <mergeCell ref="M90:M99"/>
    <mergeCell ref="A80:A89"/>
    <mergeCell ref="B80:B89"/>
    <mergeCell ref="C80:C89"/>
    <mergeCell ref="D80:D89"/>
    <mergeCell ref="E80:E89"/>
  </mergeCells>
  <conditionalFormatting sqref="A7:B7">
    <cfRule type="containsText" dxfId="95" priority="203" operator="containsText" text="3- Moderado">
      <formula>NOT(ISERROR(SEARCH("3- Moderado",A7)))</formula>
    </cfRule>
    <cfRule type="containsText" dxfId="94" priority="204" operator="containsText" text="6- Moderado">
      <formula>NOT(ISERROR(SEARCH("6- Moderado",A7)))</formula>
    </cfRule>
    <cfRule type="containsText" dxfId="93" priority="205" operator="containsText" text="4- Moderado">
      <formula>NOT(ISERROR(SEARCH("4- Moderado",A7)))</formula>
    </cfRule>
    <cfRule type="containsText" dxfId="92" priority="206" operator="containsText" text="3- Bajo">
      <formula>NOT(ISERROR(SEARCH("3- Bajo",A7)))</formula>
    </cfRule>
    <cfRule type="containsText" dxfId="91" priority="207" operator="containsText" text="4- Bajo">
      <formula>NOT(ISERROR(SEARCH("4- Bajo",A7)))</formula>
    </cfRule>
    <cfRule type="containsText" dxfId="90" priority="208" operator="containsText" text="1- Bajo">
      <formula>NOT(ISERROR(SEARCH("1- Bajo",A7)))</formula>
    </cfRule>
  </conditionalFormatting>
  <conditionalFormatting sqref="A10:E10 A20:E20 A30:E30 A40:E40 A50:E50 A60:E60 A70:E70 A80:E80 A90:E90">
    <cfRule type="containsText" dxfId="89" priority="197" operator="containsText" text="3- Moderado">
      <formula>NOT(ISERROR(SEARCH("3- Moderado",A10)))</formula>
    </cfRule>
    <cfRule type="containsText" dxfId="88" priority="198" operator="containsText" text="6- Moderado">
      <formula>NOT(ISERROR(SEARCH("6- Moderado",A10)))</formula>
    </cfRule>
    <cfRule type="containsText" dxfId="87" priority="199" operator="containsText" text="4- Moderado">
      <formula>NOT(ISERROR(SEARCH("4- Moderado",A10)))</formula>
    </cfRule>
    <cfRule type="containsText" dxfId="86" priority="200" operator="containsText" text="3- Bajo">
      <formula>NOT(ISERROR(SEARCH("3- Bajo",A10)))</formula>
    </cfRule>
    <cfRule type="containsText" dxfId="85" priority="201" operator="containsText" text="4- Bajo">
      <formula>NOT(ISERROR(SEARCH("4- Bajo",A10)))</formula>
    </cfRule>
    <cfRule type="containsText" dxfId="84" priority="202" operator="containsText" text="1- Bajo">
      <formula>NOT(ISERROR(SEARCH("1- Bajo",A10)))</formula>
    </cfRule>
  </conditionalFormatting>
  <conditionalFormatting sqref="C8:F8">
    <cfRule type="containsText" dxfId="83" priority="169" operator="containsText" text="3- Moderado">
      <formula>NOT(ISERROR(SEARCH("3- Moderado",C8)))</formula>
    </cfRule>
    <cfRule type="containsText" dxfId="82" priority="170" operator="containsText" text="6- Moderado">
      <formula>NOT(ISERROR(SEARCH("6- Moderado",C8)))</formula>
    </cfRule>
    <cfRule type="containsText" dxfId="81" priority="171" operator="containsText" text="4- Moderado">
      <formula>NOT(ISERROR(SEARCH("4- Moderado",C8)))</formula>
    </cfRule>
    <cfRule type="containsText" dxfId="80" priority="172" operator="containsText" text="3- Bajo">
      <formula>NOT(ISERROR(SEARCH("3- Bajo",C8)))</formula>
    </cfRule>
    <cfRule type="containsText" dxfId="79" priority="173" operator="containsText" text="4- Bajo">
      <formula>NOT(ISERROR(SEARCH("4- Bajo",C8)))</formula>
    </cfRule>
    <cfRule type="containsText" dxfId="78" priority="174" operator="containsText" text="1- Bajo">
      <formula>NOT(ISERROR(SEARCH("1- Bajo",C8)))</formula>
    </cfRule>
  </conditionalFormatting>
  <conditionalFormatting sqref="D10:D99">
    <cfRule type="containsText" dxfId="77" priority="33" operator="containsText" text="Muy Alta">
      <formula>NOT(ISERROR(SEARCH("Muy Alta",D10)))</formula>
    </cfRule>
    <cfRule type="containsText" dxfId="76" priority="34" operator="containsText" text="Alta">
      <formula>NOT(ISERROR(SEARCH("Alta",D10)))</formula>
    </cfRule>
    <cfRule type="containsText" dxfId="75" priority="35" operator="containsText" text="Baja">
      <formula>NOT(ISERROR(SEARCH("Baja",D10)))</formula>
    </cfRule>
    <cfRule type="containsText" dxfId="74" priority="36" operator="containsText" text="Muy Baja">
      <formula>NOT(ISERROR(SEARCH("Muy Baja",D10)))</formula>
    </cfRule>
    <cfRule type="containsText" dxfId="73" priority="38" operator="containsText" text="Media">
      <formula>NOT(ISERROR(SEARCH("Media",D10)))</formula>
    </cfRule>
  </conditionalFormatting>
  <conditionalFormatting sqref="E10:E99">
    <cfRule type="containsText" dxfId="72" priority="29" operator="containsText" text="Catastrófico">
      <formula>NOT(ISERROR(SEARCH("Catastrófico",E10)))</formula>
    </cfRule>
    <cfRule type="containsText" dxfId="71" priority="30" operator="containsText" text="Mayor">
      <formula>NOT(ISERROR(SEARCH("Mayor",E10)))</formula>
    </cfRule>
    <cfRule type="containsText" dxfId="70" priority="31" operator="containsText" text="Menor">
      <formula>NOT(ISERROR(SEARCH("Menor",E10)))</formula>
    </cfRule>
    <cfRule type="containsText" dxfId="69" priority="32" operator="containsText" text="Leve">
      <formula>NOT(ISERROR(SEARCH("Leve",E10)))</formula>
    </cfRule>
  </conditionalFormatting>
  <conditionalFormatting sqref="E10:F99">
    <cfRule type="containsText" dxfId="68" priority="37" operator="containsText" text="Moderado">
      <formula>NOT(ISERROR(SEARCH("Moderado",E10)))</formula>
    </cfRule>
  </conditionalFormatting>
  <conditionalFormatting sqref="F10:F99">
    <cfRule type="colorScale" priority="214">
      <colorScale>
        <cfvo type="min"/>
        <cfvo type="max"/>
        <color rgb="FFFF7128"/>
        <color rgb="FFFFEF9C"/>
      </colorScale>
    </cfRule>
  </conditionalFormatting>
  <conditionalFormatting sqref="F10:F99">
    <cfRule type="containsText" dxfId="67" priority="52" operator="containsText" text="Bajo">
      <formula>NOT(ISERROR(SEARCH("Bajo",F10)))</formula>
    </cfRule>
    <cfRule type="containsText" dxfId="66" priority="53" operator="containsText" text="Moderado">
      <formula>NOT(ISERROR(SEARCH("Moderado",F10)))</formula>
    </cfRule>
    <cfRule type="containsText" dxfId="65" priority="54" operator="containsText" text="Alto">
      <formula>NOT(ISERROR(SEARCH("Alto",F10)))</formula>
    </cfRule>
    <cfRule type="containsText" dxfId="64" priority="55"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89"/>
  <sheetViews>
    <sheetView showGridLines="0" zoomScale="70" zoomScaleNormal="70" workbookViewId="0">
      <pane xSplit="7" ySplit="9" topLeftCell="H10" activePane="bottomRight" state="frozen"/>
      <selection pane="topRight" activeCell="H1" sqref="H1"/>
      <selection pane="bottomLeft" activeCell="A10" sqref="A10"/>
      <selection pane="bottomRight"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8"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09"/>
      <c r="B1" s="610"/>
      <c r="C1" s="671" t="s">
        <v>521</v>
      </c>
      <c r="D1" s="671"/>
      <c r="E1" s="671"/>
      <c r="F1" s="671"/>
      <c r="G1" s="671"/>
      <c r="H1" s="671"/>
      <c r="I1" s="671"/>
      <c r="J1" s="672"/>
      <c r="K1" s="674"/>
      <c r="L1" s="674"/>
      <c r="M1" s="67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1"/>
      <c r="B2" s="612"/>
      <c r="C2" s="673"/>
      <c r="D2" s="673"/>
      <c r="E2" s="673"/>
      <c r="F2" s="673"/>
      <c r="G2" s="673"/>
      <c r="H2" s="673"/>
      <c r="I2" s="673"/>
      <c r="J2" s="595"/>
      <c r="K2" s="674"/>
      <c r="L2" s="674"/>
      <c r="M2" s="67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3"/>
      <c r="D3" s="673"/>
      <c r="E3" s="673"/>
      <c r="F3" s="673"/>
      <c r="G3" s="673"/>
      <c r="H3" s="673"/>
      <c r="I3" s="673"/>
      <c r="J3" s="595"/>
      <c r="K3" s="674"/>
      <c r="L3" s="674"/>
      <c r="M3" s="67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2.5" customHeight="1">
      <c r="A4" s="510" t="s">
        <v>265</v>
      </c>
      <c r="B4" s="510"/>
      <c r="C4" s="511" t="s">
        <v>266</v>
      </c>
      <c r="D4" s="511"/>
      <c r="E4" s="511"/>
      <c r="F4" s="511"/>
      <c r="G4" s="511"/>
      <c r="H4" s="511"/>
      <c r="I4" s="511"/>
      <c r="J4" s="511"/>
      <c r="K4" s="511"/>
      <c r="L4" s="511"/>
      <c r="M4" s="51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510" t="s">
        <v>267</v>
      </c>
      <c r="B5" s="510"/>
      <c r="C5" s="484" t="s">
        <v>34</v>
      </c>
      <c r="D5" s="484"/>
      <c r="E5" s="484"/>
      <c r="F5" s="484"/>
      <c r="G5" s="484"/>
      <c r="H5" s="484"/>
      <c r="I5" s="484"/>
      <c r="J5" s="484"/>
      <c r="K5" s="484"/>
      <c r="L5" s="484"/>
      <c r="M5" s="48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0.25" customHeight="1" thickBot="1">
      <c r="A6" s="510" t="s">
        <v>268</v>
      </c>
      <c r="B6" s="510"/>
      <c r="C6" s="623" t="s">
        <v>269</v>
      </c>
      <c r="D6" s="624"/>
      <c r="E6" s="624"/>
      <c r="F6" s="624"/>
      <c r="G6" s="624"/>
      <c r="H6" s="624"/>
      <c r="I6" s="624"/>
      <c r="J6" s="624"/>
      <c r="K6" s="624"/>
      <c r="L6" s="624"/>
      <c r="M6" s="6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18" t="s">
        <v>488</v>
      </c>
      <c r="B7" s="619"/>
      <c r="C7" s="620"/>
      <c r="D7" s="621" t="s">
        <v>489</v>
      </c>
      <c r="E7" s="621"/>
      <c r="F7" s="621"/>
      <c r="G7" s="622" t="s">
        <v>490</v>
      </c>
      <c r="H7" s="613" t="s">
        <v>491</v>
      </c>
      <c r="I7" s="615" t="s">
        <v>492</v>
      </c>
      <c r="J7" s="616"/>
      <c r="K7" s="615" t="s">
        <v>493</v>
      </c>
      <c r="L7" s="616"/>
      <c r="M7" s="617"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207</v>
      </c>
      <c r="C8" s="34" t="s">
        <v>209</v>
      </c>
      <c r="D8" s="27" t="s">
        <v>219</v>
      </c>
      <c r="E8" s="27" t="s">
        <v>495</v>
      </c>
      <c r="F8" s="27" t="s">
        <v>496</v>
      </c>
      <c r="G8" s="622"/>
      <c r="H8" s="614"/>
      <c r="I8" s="28" t="s">
        <v>497</v>
      </c>
      <c r="J8" s="28" t="s">
        <v>498</v>
      </c>
      <c r="K8" s="28" t="s">
        <v>499</v>
      </c>
      <c r="L8" s="28" t="s">
        <v>500</v>
      </c>
      <c r="M8" s="61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7"/>
      <c r="B9" s="675"/>
      <c r="C9" s="675"/>
      <c r="D9" s="675"/>
      <c r="E9" s="675"/>
      <c r="F9" s="675"/>
      <c r="G9" s="67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92">
        <f>'7- Mapa Final'!A10</f>
        <v>1</v>
      </c>
      <c r="B10" s="630" t="str">
        <f>'7- Mapa Final'!B10</f>
        <v xml:space="preserve">Inadecuada planeación de la contratación  </v>
      </c>
      <c r="C10" s="630" t="str">
        <f>'7- Mapa Final'!C10</f>
        <v xml:space="preserve">El Plan Anual de Contratación no atienda las  necesidades y la oportunidad requerida por los procesos de la Entidad  </v>
      </c>
      <c r="D10" s="631" t="str">
        <f>'7- Mapa Final'!J10</f>
        <v>Muy Baja - 1</v>
      </c>
      <c r="E10" s="632" t="str">
        <f>'7- Mapa Final'!K10</f>
        <v>Menor - 2</v>
      </c>
      <c r="F10" s="633" t="str">
        <f>'7- Mapa Final'!M10</f>
        <v>Bajo - 2</v>
      </c>
      <c r="G10" s="644" t="s">
        <v>391</v>
      </c>
      <c r="H10" s="634" t="s">
        <v>543</v>
      </c>
      <c r="I10" s="636"/>
      <c r="J10" s="638" t="s">
        <v>522</v>
      </c>
      <c r="K10" s="640">
        <v>45474</v>
      </c>
      <c r="L10" s="640">
        <v>45565</v>
      </c>
      <c r="M10" s="641" t="s">
        <v>551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3"/>
      <c r="B11" s="582"/>
      <c r="C11" s="582"/>
      <c r="D11" s="591"/>
      <c r="E11" s="586"/>
      <c r="F11" s="606"/>
      <c r="G11" s="605"/>
      <c r="H11" s="584"/>
      <c r="I11" s="591"/>
      <c r="J11" s="587"/>
      <c r="K11" s="591"/>
      <c r="L11" s="591"/>
      <c r="M11" s="64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3"/>
      <c r="B12" s="582"/>
      <c r="C12" s="582"/>
      <c r="D12" s="591"/>
      <c r="E12" s="586"/>
      <c r="F12" s="606"/>
      <c r="G12" s="605"/>
      <c r="H12" s="584"/>
      <c r="I12" s="591"/>
      <c r="J12" s="587"/>
      <c r="K12" s="591"/>
      <c r="L12" s="591"/>
      <c r="M12" s="64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3"/>
      <c r="B13" s="582"/>
      <c r="C13" s="582"/>
      <c r="D13" s="591"/>
      <c r="E13" s="586"/>
      <c r="F13" s="606"/>
      <c r="G13" s="605"/>
      <c r="H13" s="584"/>
      <c r="I13" s="591"/>
      <c r="J13" s="587"/>
      <c r="K13" s="591"/>
      <c r="L13" s="591"/>
      <c r="M13" s="64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3"/>
      <c r="B14" s="582"/>
      <c r="C14" s="582"/>
      <c r="D14" s="591"/>
      <c r="E14" s="586"/>
      <c r="F14" s="606"/>
      <c r="G14" s="605"/>
      <c r="H14" s="584"/>
      <c r="I14" s="591"/>
      <c r="J14" s="587"/>
      <c r="K14" s="591"/>
      <c r="L14" s="591"/>
      <c r="M14" s="64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3"/>
      <c r="B15" s="582"/>
      <c r="C15" s="582"/>
      <c r="D15" s="591"/>
      <c r="E15" s="586"/>
      <c r="F15" s="606"/>
      <c r="G15" s="605"/>
      <c r="H15" s="584"/>
      <c r="I15" s="591"/>
      <c r="J15" s="587"/>
      <c r="K15" s="591"/>
      <c r="L15" s="591"/>
      <c r="M15" s="64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3"/>
      <c r="B16" s="582"/>
      <c r="C16" s="582"/>
      <c r="D16" s="591"/>
      <c r="E16" s="586"/>
      <c r="F16" s="606"/>
      <c r="G16" s="605"/>
      <c r="H16" s="584"/>
      <c r="I16" s="591"/>
      <c r="J16" s="587"/>
      <c r="K16" s="591"/>
      <c r="L16" s="591"/>
      <c r="M16" s="64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3"/>
      <c r="B17" s="582"/>
      <c r="C17" s="582"/>
      <c r="D17" s="591"/>
      <c r="E17" s="586"/>
      <c r="F17" s="606"/>
      <c r="G17" s="605"/>
      <c r="H17" s="584"/>
      <c r="I17" s="591"/>
      <c r="J17" s="587"/>
      <c r="K17" s="591"/>
      <c r="L17" s="591"/>
      <c r="M17" s="64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3"/>
      <c r="B18" s="582"/>
      <c r="C18" s="582"/>
      <c r="D18" s="591"/>
      <c r="E18" s="586"/>
      <c r="F18" s="606"/>
      <c r="G18" s="605"/>
      <c r="H18" s="584"/>
      <c r="I18" s="591"/>
      <c r="J18" s="587"/>
      <c r="K18" s="591"/>
      <c r="L18" s="591"/>
      <c r="M18" s="64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44.25" customHeight="1" thickBot="1">
      <c r="A19" s="593"/>
      <c r="B19" s="582"/>
      <c r="C19" s="582"/>
      <c r="D19" s="591"/>
      <c r="E19" s="586"/>
      <c r="F19" s="606"/>
      <c r="G19" s="645"/>
      <c r="H19" s="635"/>
      <c r="I19" s="637"/>
      <c r="J19" s="639"/>
      <c r="K19" s="637"/>
      <c r="L19" s="637"/>
      <c r="M19" s="64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2">
        <f>'7- Mapa Final'!A20</f>
        <v>2</v>
      </c>
      <c r="B20" s="630" t="str">
        <f>'7- Mapa Final'!B20</f>
        <v>Contratar bienes, obras  o servicios que no cumplan con requisitos y/o  con las especificaciones técnicas requeridas por la Entidad</v>
      </c>
      <c r="C20" s="630" t="str">
        <f>'7- Mapa Final'!C20</f>
        <v xml:space="preserve">Que los procesos estructurados no  se ciñan a los   requisitos legales y a traves de elllo no se adquieran los bienes y servicios requeridos  </v>
      </c>
      <c r="D20" s="631" t="str">
        <f>'7- Mapa Final'!J20</f>
        <v>Muy Baja - 1</v>
      </c>
      <c r="E20" s="632" t="str">
        <f>'7- Mapa Final'!K20</f>
        <v>Menor - 2</v>
      </c>
      <c r="F20" s="633" t="str">
        <f>'7- Mapa Final'!M20</f>
        <v>Bajo - 2</v>
      </c>
      <c r="G20" s="644" t="s">
        <v>391</v>
      </c>
      <c r="H20" s="634" t="s">
        <v>501</v>
      </c>
      <c r="I20" s="636"/>
      <c r="J20" s="638" t="s">
        <v>522</v>
      </c>
      <c r="K20" s="640">
        <v>45474</v>
      </c>
      <c r="L20" s="640">
        <v>45565</v>
      </c>
      <c r="M20" s="641" t="s">
        <v>552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3"/>
      <c r="B21" s="582"/>
      <c r="C21" s="582"/>
      <c r="D21" s="591"/>
      <c r="E21" s="586"/>
      <c r="F21" s="606"/>
      <c r="G21" s="605"/>
      <c r="H21" s="584"/>
      <c r="I21" s="591"/>
      <c r="J21" s="587"/>
      <c r="K21" s="591"/>
      <c r="L21" s="591"/>
      <c r="M21" s="64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3"/>
      <c r="B22" s="582"/>
      <c r="C22" s="582"/>
      <c r="D22" s="591"/>
      <c r="E22" s="586"/>
      <c r="F22" s="606"/>
      <c r="G22" s="605"/>
      <c r="H22" s="584"/>
      <c r="I22" s="591"/>
      <c r="J22" s="587"/>
      <c r="K22" s="591"/>
      <c r="L22" s="591"/>
      <c r="M22" s="64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3"/>
      <c r="B23" s="582"/>
      <c r="C23" s="582"/>
      <c r="D23" s="591"/>
      <c r="E23" s="586"/>
      <c r="F23" s="606"/>
      <c r="G23" s="605"/>
      <c r="H23" s="584"/>
      <c r="I23" s="591"/>
      <c r="J23" s="587"/>
      <c r="K23" s="591"/>
      <c r="L23" s="591"/>
      <c r="M23" s="64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3"/>
      <c r="B24" s="582"/>
      <c r="C24" s="582"/>
      <c r="D24" s="591"/>
      <c r="E24" s="586"/>
      <c r="F24" s="606"/>
      <c r="G24" s="605"/>
      <c r="H24" s="584"/>
      <c r="I24" s="591"/>
      <c r="J24" s="587"/>
      <c r="K24" s="591"/>
      <c r="L24" s="591"/>
      <c r="M24" s="64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3"/>
      <c r="B25" s="582"/>
      <c r="C25" s="582"/>
      <c r="D25" s="591"/>
      <c r="E25" s="586"/>
      <c r="F25" s="606"/>
      <c r="G25" s="605"/>
      <c r="H25" s="584"/>
      <c r="I25" s="591"/>
      <c r="J25" s="587"/>
      <c r="K25" s="591"/>
      <c r="L25" s="591"/>
      <c r="M25" s="642"/>
      <c r="N25" s="33"/>
      <c r="O25" s="33"/>
    </row>
    <row r="26" spans="1:169">
      <c r="A26" s="593"/>
      <c r="B26" s="582"/>
      <c r="C26" s="582"/>
      <c r="D26" s="591"/>
      <c r="E26" s="586"/>
      <c r="F26" s="606"/>
      <c r="G26" s="605"/>
      <c r="H26" s="584"/>
      <c r="I26" s="591"/>
      <c r="J26" s="587"/>
      <c r="K26" s="591"/>
      <c r="L26" s="591"/>
      <c r="M26" s="642"/>
      <c r="N26" s="33"/>
      <c r="O26" s="33"/>
    </row>
    <row r="27" spans="1:169">
      <c r="A27" s="593"/>
      <c r="B27" s="582"/>
      <c r="C27" s="582"/>
      <c r="D27" s="591"/>
      <c r="E27" s="586"/>
      <c r="F27" s="606"/>
      <c r="G27" s="605"/>
      <c r="H27" s="584"/>
      <c r="I27" s="591"/>
      <c r="J27" s="587"/>
      <c r="K27" s="591"/>
      <c r="L27" s="591"/>
      <c r="M27" s="642"/>
      <c r="N27" s="33"/>
      <c r="O27" s="33"/>
    </row>
    <row r="28" spans="1:169">
      <c r="A28" s="593"/>
      <c r="B28" s="582"/>
      <c r="C28" s="582"/>
      <c r="D28" s="591"/>
      <c r="E28" s="586"/>
      <c r="F28" s="606"/>
      <c r="G28" s="605"/>
      <c r="H28" s="584"/>
      <c r="I28" s="591"/>
      <c r="J28" s="587"/>
      <c r="K28" s="591"/>
      <c r="L28" s="591"/>
      <c r="M28" s="642"/>
      <c r="N28" s="33"/>
      <c r="O28" s="33"/>
    </row>
    <row r="29" spans="1:169" ht="15.75" thickBot="1">
      <c r="A29" s="593"/>
      <c r="B29" s="582"/>
      <c r="C29" s="582"/>
      <c r="D29" s="591"/>
      <c r="E29" s="586"/>
      <c r="F29" s="606"/>
      <c r="G29" s="645"/>
      <c r="H29" s="635"/>
      <c r="I29" s="637"/>
      <c r="J29" s="639"/>
      <c r="K29" s="637"/>
      <c r="L29" s="637"/>
      <c r="M29" s="643"/>
      <c r="N29" s="33"/>
      <c r="O29" s="33"/>
    </row>
    <row r="30" spans="1:169" s="25" customFormat="1" ht="12.75" customHeight="1">
      <c r="A30" s="592">
        <f>'7- Mapa Final'!A30</f>
        <v>3</v>
      </c>
      <c r="B30" s="630" t="str">
        <f>'7- Mapa Final'!B30</f>
        <v>Recibir bienes obras o servicios que  no cumplan con requisitos y/o  con las especificaciones técnicas pactadas con la Entidad</v>
      </c>
      <c r="C30" s="630" t="str">
        <f>'7- Mapa Final'!C30</f>
        <v>Los bienes y servicios recibidos no tenga la calidad  estipulada y no  permitan satisfacer las necesidades  iidentificados por los  procesos</v>
      </c>
      <c r="D30" s="631" t="str">
        <f>'7- Mapa Final'!J30</f>
        <v>Muy Baja - 1</v>
      </c>
      <c r="E30" s="632" t="str">
        <f>'7- Mapa Final'!K30</f>
        <v>Menor - 2</v>
      </c>
      <c r="F30" s="633" t="str">
        <f>'7- Mapa Final'!M30</f>
        <v>Bajo - 2</v>
      </c>
      <c r="G30" s="667" t="s">
        <v>391</v>
      </c>
      <c r="H30" s="650" t="s">
        <v>544</v>
      </c>
      <c r="I30" s="652"/>
      <c r="J30" s="655" t="s">
        <v>522</v>
      </c>
      <c r="K30" s="640">
        <v>45474</v>
      </c>
      <c r="L30" s="640">
        <v>45565</v>
      </c>
      <c r="M30" s="650"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3"/>
      <c r="B31" s="582"/>
      <c r="C31" s="582"/>
      <c r="D31" s="591"/>
      <c r="E31" s="586"/>
      <c r="F31" s="606"/>
      <c r="G31" s="605"/>
      <c r="H31" s="584"/>
      <c r="I31" s="591"/>
      <c r="J31" s="587"/>
      <c r="K31" s="591"/>
      <c r="L31" s="591"/>
      <c r="M31" s="58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3"/>
      <c r="B32" s="582"/>
      <c r="C32" s="582"/>
      <c r="D32" s="591"/>
      <c r="E32" s="586"/>
      <c r="F32" s="606"/>
      <c r="G32" s="605"/>
      <c r="H32" s="584"/>
      <c r="I32" s="591"/>
      <c r="J32" s="587"/>
      <c r="K32" s="591"/>
      <c r="L32" s="591"/>
      <c r="M32" s="58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3"/>
      <c r="B33" s="582"/>
      <c r="C33" s="582"/>
      <c r="D33" s="591"/>
      <c r="E33" s="586"/>
      <c r="F33" s="606"/>
      <c r="G33" s="605"/>
      <c r="H33" s="584"/>
      <c r="I33" s="591"/>
      <c r="J33" s="587"/>
      <c r="K33" s="591"/>
      <c r="L33" s="591"/>
      <c r="M33" s="58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3"/>
      <c r="B34" s="582"/>
      <c r="C34" s="582"/>
      <c r="D34" s="591"/>
      <c r="E34" s="586"/>
      <c r="F34" s="606"/>
      <c r="G34" s="605"/>
      <c r="H34" s="584"/>
      <c r="I34" s="591"/>
      <c r="J34" s="587"/>
      <c r="K34" s="591"/>
      <c r="L34" s="591"/>
      <c r="M34" s="58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3"/>
      <c r="B35" s="582"/>
      <c r="C35" s="582"/>
      <c r="D35" s="591"/>
      <c r="E35" s="586"/>
      <c r="F35" s="606"/>
      <c r="G35" s="605"/>
      <c r="H35" s="584"/>
      <c r="I35" s="591"/>
      <c r="J35" s="587"/>
      <c r="K35" s="591"/>
      <c r="L35" s="591"/>
      <c r="M35" s="584"/>
      <c r="N35" s="33"/>
      <c r="O35" s="33"/>
    </row>
    <row r="36" spans="1:169">
      <c r="A36" s="593"/>
      <c r="B36" s="582"/>
      <c r="C36" s="582"/>
      <c r="D36" s="591"/>
      <c r="E36" s="586"/>
      <c r="F36" s="606"/>
      <c r="G36" s="605"/>
      <c r="H36" s="584"/>
      <c r="I36" s="591"/>
      <c r="J36" s="587"/>
      <c r="K36" s="591"/>
      <c r="L36" s="591"/>
      <c r="M36" s="584"/>
      <c r="N36" s="33"/>
      <c r="O36" s="33"/>
    </row>
    <row r="37" spans="1:169">
      <c r="A37" s="593"/>
      <c r="B37" s="582"/>
      <c r="C37" s="582"/>
      <c r="D37" s="591"/>
      <c r="E37" s="586"/>
      <c r="F37" s="606"/>
      <c r="G37" s="605"/>
      <c r="H37" s="584"/>
      <c r="I37" s="591"/>
      <c r="J37" s="587"/>
      <c r="K37" s="591"/>
      <c r="L37" s="591"/>
      <c r="M37" s="584"/>
      <c r="N37" s="33"/>
      <c r="O37" s="33"/>
    </row>
    <row r="38" spans="1:169">
      <c r="A38" s="593"/>
      <c r="B38" s="582"/>
      <c r="C38" s="582"/>
      <c r="D38" s="591"/>
      <c r="E38" s="586"/>
      <c r="F38" s="606"/>
      <c r="G38" s="605"/>
      <c r="H38" s="584"/>
      <c r="I38" s="591"/>
      <c r="J38" s="587"/>
      <c r="K38" s="591"/>
      <c r="L38" s="591"/>
      <c r="M38" s="584"/>
      <c r="N38" s="33"/>
      <c r="O38" s="33"/>
    </row>
    <row r="39" spans="1:169" ht="15.75" thickBot="1">
      <c r="A39" s="593"/>
      <c r="B39" s="582"/>
      <c r="C39" s="582"/>
      <c r="D39" s="591"/>
      <c r="E39" s="586"/>
      <c r="F39" s="606"/>
      <c r="G39" s="668"/>
      <c r="H39" s="651"/>
      <c r="I39" s="653"/>
      <c r="J39" s="656"/>
      <c r="K39" s="637"/>
      <c r="L39" s="637"/>
      <c r="M39" s="651"/>
      <c r="N39" s="33"/>
      <c r="O39" s="33"/>
    </row>
    <row r="40" spans="1:169" s="25" customFormat="1" ht="12.75" customHeight="1">
      <c r="A40" s="592">
        <f>'7- Mapa Final'!A40</f>
        <v>4</v>
      </c>
      <c r="B40" s="630" t="str">
        <f>'7- Mapa Final'!B40</f>
        <v>Fallas tecnológicas que impidan tramitar los procesos de contratación.</v>
      </c>
      <c r="C40" s="630" t="str">
        <f>'7- Mapa Final'!C40</f>
        <v>Afectación en la Prestación del Servicio de Justicia, a consecuencia de ataques cibernéticos y/o caida de red que impidan la oportuna  publicación de los procesos de contratación en las plataformas transaccioanales destinadas para tal fin</v>
      </c>
      <c r="D40" s="631" t="str">
        <f>'7- Mapa Final'!J40</f>
        <v>Muy Baja - 1</v>
      </c>
      <c r="E40" s="632" t="str">
        <f>'7- Mapa Final'!K40</f>
        <v>Leve - 1</v>
      </c>
      <c r="F40" s="633" t="str">
        <f>'7- Mapa Final'!M40</f>
        <v>Bajo - 1</v>
      </c>
      <c r="G40" s="644" t="s">
        <v>391</v>
      </c>
      <c r="H40" s="634" t="s">
        <v>503</v>
      </c>
      <c r="I40" s="636"/>
      <c r="J40" s="638" t="s">
        <v>522</v>
      </c>
      <c r="K40" s="640">
        <v>45474</v>
      </c>
      <c r="L40" s="640">
        <v>45565</v>
      </c>
      <c r="M40" s="641" t="s">
        <v>550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3"/>
      <c r="B41" s="582"/>
      <c r="C41" s="582"/>
      <c r="D41" s="591"/>
      <c r="E41" s="586"/>
      <c r="F41" s="606"/>
      <c r="G41" s="605"/>
      <c r="H41" s="584"/>
      <c r="I41" s="591"/>
      <c r="J41" s="587"/>
      <c r="K41" s="591"/>
      <c r="L41" s="591"/>
      <c r="M41" s="64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3"/>
      <c r="B42" s="582"/>
      <c r="C42" s="582"/>
      <c r="D42" s="591"/>
      <c r="E42" s="586"/>
      <c r="F42" s="606"/>
      <c r="G42" s="605"/>
      <c r="H42" s="584"/>
      <c r="I42" s="591"/>
      <c r="J42" s="587"/>
      <c r="K42" s="591"/>
      <c r="L42" s="591"/>
      <c r="M42" s="64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3"/>
      <c r="B43" s="582"/>
      <c r="C43" s="582"/>
      <c r="D43" s="591"/>
      <c r="E43" s="586"/>
      <c r="F43" s="606"/>
      <c r="G43" s="605"/>
      <c r="H43" s="584"/>
      <c r="I43" s="591"/>
      <c r="J43" s="587"/>
      <c r="K43" s="591"/>
      <c r="L43" s="591"/>
      <c r="M43" s="64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3"/>
      <c r="B44" s="582"/>
      <c r="C44" s="582"/>
      <c r="D44" s="591"/>
      <c r="E44" s="586"/>
      <c r="F44" s="606"/>
      <c r="G44" s="605"/>
      <c r="H44" s="584"/>
      <c r="I44" s="591"/>
      <c r="J44" s="587"/>
      <c r="K44" s="591"/>
      <c r="L44" s="591"/>
      <c r="M44" s="64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3"/>
      <c r="B45" s="582"/>
      <c r="C45" s="582"/>
      <c r="D45" s="591"/>
      <c r="E45" s="586"/>
      <c r="F45" s="606"/>
      <c r="G45" s="605"/>
      <c r="H45" s="584"/>
      <c r="I45" s="591"/>
      <c r="J45" s="587"/>
      <c r="K45" s="591"/>
      <c r="L45" s="591"/>
      <c r="M45" s="642"/>
      <c r="N45" s="33"/>
      <c r="O45" s="33"/>
    </row>
    <row r="46" spans="1:169">
      <c r="A46" s="593"/>
      <c r="B46" s="582"/>
      <c r="C46" s="582"/>
      <c r="D46" s="591"/>
      <c r="E46" s="586"/>
      <c r="F46" s="606"/>
      <c r="G46" s="605"/>
      <c r="H46" s="584"/>
      <c r="I46" s="591"/>
      <c r="J46" s="587"/>
      <c r="K46" s="591"/>
      <c r="L46" s="591"/>
      <c r="M46" s="642"/>
      <c r="N46" s="33"/>
      <c r="O46" s="33"/>
    </row>
    <row r="47" spans="1:169">
      <c r="A47" s="593"/>
      <c r="B47" s="582"/>
      <c r="C47" s="582"/>
      <c r="D47" s="591"/>
      <c r="E47" s="586"/>
      <c r="F47" s="606"/>
      <c r="G47" s="605"/>
      <c r="H47" s="584"/>
      <c r="I47" s="591"/>
      <c r="J47" s="587"/>
      <c r="K47" s="591"/>
      <c r="L47" s="591"/>
      <c r="M47" s="642"/>
      <c r="N47" s="33"/>
      <c r="O47" s="33"/>
    </row>
    <row r="48" spans="1:169">
      <c r="A48" s="593"/>
      <c r="B48" s="582"/>
      <c r="C48" s="582"/>
      <c r="D48" s="591"/>
      <c r="E48" s="586"/>
      <c r="F48" s="606"/>
      <c r="G48" s="605"/>
      <c r="H48" s="584"/>
      <c r="I48" s="591"/>
      <c r="J48" s="587"/>
      <c r="K48" s="591"/>
      <c r="L48" s="591"/>
      <c r="M48" s="642"/>
      <c r="N48" s="33"/>
      <c r="O48" s="33"/>
    </row>
    <row r="49" spans="1:169" ht="15.75" thickBot="1">
      <c r="A49" s="593"/>
      <c r="B49" s="582"/>
      <c r="C49" s="582"/>
      <c r="D49" s="591"/>
      <c r="E49" s="586"/>
      <c r="F49" s="606"/>
      <c r="G49" s="645"/>
      <c r="H49" s="635"/>
      <c r="I49" s="637"/>
      <c r="J49" s="639"/>
      <c r="K49" s="637"/>
      <c r="L49" s="637"/>
      <c r="M49" s="643"/>
      <c r="N49" s="33"/>
      <c r="O49" s="33"/>
    </row>
    <row r="50" spans="1:169" s="25" customFormat="1" ht="12.75" customHeight="1">
      <c r="A50" s="592">
        <f>'7- Mapa Final'!A50</f>
        <v>5</v>
      </c>
      <c r="B50" s="630" t="str">
        <f>'7- Mapa Final'!B50</f>
        <v>Recibir dádivas o beneficios a nombre propio o de terceros para direccionar   la contratación a un  proveedor o a   bienes o servicios específicos</v>
      </c>
      <c r="C50" s="630" t="str">
        <f>'7- Mapa Final'!C50</f>
        <v>Se puede presentar filtración de datos sensibles sobre  estudios y documentos contractuales o interposicion de influencias</v>
      </c>
      <c r="D50" s="631" t="e">
        <f>'7- Mapa Final'!J50</f>
        <v>#DIV/0!</v>
      </c>
      <c r="E50" s="632" t="e">
        <f>'7- Mapa Final'!K50</f>
        <v>#VALUE!</v>
      </c>
      <c r="F50" s="633" t="e">
        <f>'7- Mapa Final'!M50</f>
        <v>#DIV/0!</v>
      </c>
      <c r="G50" s="530"/>
      <c r="H50" s="626"/>
      <c r="I50" s="626"/>
      <c r="J50" s="626"/>
      <c r="K50" s="626"/>
      <c r="L50" s="626"/>
      <c r="M50" s="62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3"/>
      <c r="B51" s="582"/>
      <c r="C51" s="582"/>
      <c r="D51" s="591"/>
      <c r="E51" s="586"/>
      <c r="F51" s="606"/>
      <c r="G51" s="530"/>
      <c r="H51" s="626"/>
      <c r="I51" s="626"/>
      <c r="J51" s="626"/>
      <c r="K51" s="626"/>
      <c r="L51" s="626"/>
      <c r="M51" s="62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3"/>
      <c r="B52" s="582"/>
      <c r="C52" s="582"/>
      <c r="D52" s="591"/>
      <c r="E52" s="586"/>
      <c r="F52" s="606"/>
      <c r="G52" s="530"/>
      <c r="H52" s="626"/>
      <c r="I52" s="626"/>
      <c r="J52" s="626"/>
      <c r="K52" s="626"/>
      <c r="L52" s="626"/>
      <c r="M52" s="62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3"/>
      <c r="B53" s="582"/>
      <c r="C53" s="582"/>
      <c r="D53" s="591"/>
      <c r="E53" s="586"/>
      <c r="F53" s="606"/>
      <c r="G53" s="530"/>
      <c r="H53" s="626"/>
      <c r="I53" s="626"/>
      <c r="J53" s="626"/>
      <c r="K53" s="626"/>
      <c r="L53" s="626"/>
      <c r="M53" s="62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3"/>
      <c r="B54" s="582"/>
      <c r="C54" s="582"/>
      <c r="D54" s="591"/>
      <c r="E54" s="586"/>
      <c r="F54" s="606"/>
      <c r="G54" s="530"/>
      <c r="H54" s="626"/>
      <c r="I54" s="626"/>
      <c r="J54" s="626"/>
      <c r="K54" s="626"/>
      <c r="L54" s="626"/>
      <c r="M54" s="62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3"/>
      <c r="B55" s="582"/>
      <c r="C55" s="582"/>
      <c r="D55" s="591"/>
      <c r="E55" s="586"/>
      <c r="F55" s="606"/>
      <c r="G55" s="530"/>
      <c r="H55" s="626"/>
      <c r="I55" s="626"/>
      <c r="J55" s="626"/>
      <c r="K55" s="626"/>
      <c r="L55" s="626"/>
      <c r="M55" s="628"/>
      <c r="N55" s="33"/>
      <c r="O55" s="33"/>
    </row>
    <row r="56" spans="1:169">
      <c r="A56" s="593"/>
      <c r="B56" s="582"/>
      <c r="C56" s="582"/>
      <c r="D56" s="591"/>
      <c r="E56" s="586"/>
      <c r="F56" s="606"/>
      <c r="G56" s="530"/>
      <c r="H56" s="626"/>
      <c r="I56" s="626"/>
      <c r="J56" s="626"/>
      <c r="K56" s="626"/>
      <c r="L56" s="626"/>
      <c r="M56" s="628"/>
      <c r="N56" s="33"/>
      <c r="O56" s="33"/>
    </row>
    <row r="57" spans="1:169">
      <c r="A57" s="593"/>
      <c r="B57" s="582"/>
      <c r="C57" s="582"/>
      <c r="D57" s="591"/>
      <c r="E57" s="586"/>
      <c r="F57" s="606"/>
      <c r="G57" s="530"/>
      <c r="H57" s="626"/>
      <c r="I57" s="626"/>
      <c r="J57" s="626"/>
      <c r="K57" s="626"/>
      <c r="L57" s="626"/>
      <c r="M57" s="628"/>
      <c r="N57" s="33"/>
      <c r="O57" s="33"/>
    </row>
    <row r="58" spans="1:169">
      <c r="A58" s="593"/>
      <c r="B58" s="582"/>
      <c r="C58" s="582"/>
      <c r="D58" s="591"/>
      <c r="E58" s="586"/>
      <c r="F58" s="606"/>
      <c r="G58" s="530"/>
      <c r="H58" s="626"/>
      <c r="I58" s="626"/>
      <c r="J58" s="626"/>
      <c r="K58" s="626"/>
      <c r="L58" s="626"/>
      <c r="M58" s="628"/>
      <c r="N58" s="33"/>
      <c r="O58" s="33"/>
    </row>
    <row r="59" spans="1:169" ht="15.75" thickBot="1">
      <c r="A59" s="593"/>
      <c r="B59" s="582"/>
      <c r="C59" s="582"/>
      <c r="D59" s="591"/>
      <c r="E59" s="586"/>
      <c r="F59" s="606"/>
      <c r="G59" s="530"/>
      <c r="H59" s="626"/>
      <c r="I59" s="626"/>
      <c r="J59" s="626"/>
      <c r="K59" s="626"/>
      <c r="L59" s="626"/>
      <c r="M59" s="628"/>
      <c r="N59" s="33"/>
      <c r="O59" s="33"/>
    </row>
    <row r="60" spans="1:169" s="25" customFormat="1" ht="12.75" customHeight="1">
      <c r="A60" s="592">
        <f>'7- Mapa Final'!A60</f>
        <v>6</v>
      </c>
      <c r="B60" s="630" t="str">
        <f>'7- Mapa Final'!B60</f>
        <v>Ofrecer, prometer y entregar, aceptar o solicitar adiciones  de  contratos incurriendo en sobrecostos, durante la ejecución contractual, de forma indebida para obtener beneficio propio y/o de terceros</v>
      </c>
      <c r="C60" s="630" t="str">
        <f>'7- Mapa Final'!C60</f>
        <v xml:space="preserve">Cuando se solicita y/o se otorga el visto bueno jurídico para la adición de un contrato de forma indebida en beneficio  propio y/o de terceros </v>
      </c>
      <c r="D60" s="631" t="e">
        <f>'7- Mapa Final'!J60</f>
        <v>#DIV/0!</v>
      </c>
      <c r="E60" s="632" t="e">
        <f>'7- Mapa Final'!K60</f>
        <v>#VALUE!</v>
      </c>
      <c r="F60" s="633" t="e">
        <f>'7- Mapa Final'!M60</f>
        <v>#DIV/0!</v>
      </c>
      <c r="G60" s="530"/>
      <c r="H60" s="626"/>
      <c r="I60" s="626"/>
      <c r="J60" s="626"/>
      <c r="K60" s="626"/>
      <c r="L60" s="626"/>
      <c r="M60" s="62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3"/>
      <c r="B61" s="582"/>
      <c r="C61" s="582"/>
      <c r="D61" s="591"/>
      <c r="E61" s="586"/>
      <c r="F61" s="606"/>
      <c r="G61" s="530"/>
      <c r="H61" s="626"/>
      <c r="I61" s="626"/>
      <c r="J61" s="626"/>
      <c r="K61" s="626"/>
      <c r="L61" s="626"/>
      <c r="M61" s="62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3"/>
      <c r="B62" s="582"/>
      <c r="C62" s="582"/>
      <c r="D62" s="591"/>
      <c r="E62" s="586"/>
      <c r="F62" s="606"/>
      <c r="G62" s="530"/>
      <c r="H62" s="626"/>
      <c r="I62" s="626"/>
      <c r="J62" s="626"/>
      <c r="K62" s="626"/>
      <c r="L62" s="626"/>
      <c r="M62" s="62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3"/>
      <c r="B63" s="582"/>
      <c r="C63" s="582"/>
      <c r="D63" s="591"/>
      <c r="E63" s="586"/>
      <c r="F63" s="606"/>
      <c r="G63" s="530"/>
      <c r="H63" s="626"/>
      <c r="I63" s="626"/>
      <c r="J63" s="626"/>
      <c r="K63" s="626"/>
      <c r="L63" s="626"/>
      <c r="M63" s="62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3"/>
      <c r="B64" s="582"/>
      <c r="C64" s="582"/>
      <c r="D64" s="591"/>
      <c r="E64" s="586"/>
      <c r="F64" s="606"/>
      <c r="G64" s="530"/>
      <c r="H64" s="626"/>
      <c r="I64" s="626"/>
      <c r="J64" s="626"/>
      <c r="K64" s="626"/>
      <c r="L64" s="626"/>
      <c r="M64" s="62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593"/>
      <c r="B65" s="582"/>
      <c r="C65" s="582"/>
      <c r="D65" s="591"/>
      <c r="E65" s="586"/>
      <c r="F65" s="606"/>
      <c r="G65" s="530"/>
      <c r="H65" s="626"/>
      <c r="I65" s="626"/>
      <c r="J65" s="626"/>
      <c r="K65" s="626"/>
      <c r="L65" s="626"/>
      <c r="M65" s="628"/>
      <c r="N65" s="33"/>
      <c r="O65" s="33"/>
    </row>
    <row r="66" spans="1:15">
      <c r="A66" s="593"/>
      <c r="B66" s="582"/>
      <c r="C66" s="582"/>
      <c r="D66" s="591"/>
      <c r="E66" s="586"/>
      <c r="F66" s="606"/>
      <c r="G66" s="530"/>
      <c r="H66" s="626"/>
      <c r="I66" s="626"/>
      <c r="J66" s="626"/>
      <c r="K66" s="626"/>
      <c r="L66" s="626"/>
      <c r="M66" s="628"/>
      <c r="N66" s="33"/>
      <c r="O66" s="33"/>
    </row>
    <row r="67" spans="1:15">
      <c r="A67" s="593"/>
      <c r="B67" s="582"/>
      <c r="C67" s="582"/>
      <c r="D67" s="591"/>
      <c r="E67" s="586"/>
      <c r="F67" s="606"/>
      <c r="G67" s="530"/>
      <c r="H67" s="626"/>
      <c r="I67" s="626"/>
      <c r="J67" s="626"/>
      <c r="K67" s="626"/>
      <c r="L67" s="626"/>
      <c r="M67" s="628"/>
      <c r="N67" s="33"/>
      <c r="O67" s="33"/>
    </row>
    <row r="68" spans="1:15">
      <c r="A68" s="593"/>
      <c r="B68" s="582"/>
      <c r="C68" s="582"/>
      <c r="D68" s="591"/>
      <c r="E68" s="586"/>
      <c r="F68" s="606"/>
      <c r="G68" s="530"/>
      <c r="H68" s="626"/>
      <c r="I68" s="626"/>
      <c r="J68" s="626"/>
      <c r="K68" s="626"/>
      <c r="L68" s="626"/>
      <c r="M68" s="628"/>
      <c r="N68" s="33"/>
      <c r="O68" s="33"/>
    </row>
    <row r="69" spans="1:15" ht="15.75" thickBot="1">
      <c r="A69" s="593"/>
      <c r="B69" s="582"/>
      <c r="C69" s="582"/>
      <c r="D69" s="591"/>
      <c r="E69" s="586"/>
      <c r="F69" s="606"/>
      <c r="G69" s="531"/>
      <c r="H69" s="627"/>
      <c r="I69" s="627"/>
      <c r="J69" s="627"/>
      <c r="K69" s="627"/>
      <c r="L69" s="627"/>
      <c r="M69" s="629"/>
      <c r="N69" s="33"/>
      <c r="O69" s="33"/>
    </row>
    <row r="70" spans="1:15" ht="15" customHeight="1">
      <c r="A70" s="592">
        <f>'7- Mapa Final'!A70</f>
        <v>7</v>
      </c>
      <c r="B70" s="630"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30" t="str">
        <f>'7- Mapa Final'!C70</f>
        <v>Cuando  se direccionan los requisitos habilitanes y técnicos para favorecer  indebidamente ciertos proponentes (pliegos sastre).</v>
      </c>
      <c r="D70" s="631" t="e">
        <f>'7- Mapa Final'!J70</f>
        <v>#DIV/0!</v>
      </c>
      <c r="E70" s="632" t="e">
        <f>'7- Mapa Final'!K70</f>
        <v>#VALUE!</v>
      </c>
      <c r="F70" s="633" t="e">
        <f>'7- Mapa Final'!M70</f>
        <v>#DIV/0!</v>
      </c>
      <c r="G70" s="530"/>
      <c r="H70" s="626"/>
      <c r="I70" s="626"/>
      <c r="J70" s="626"/>
      <c r="K70" s="626"/>
      <c r="L70" s="626"/>
      <c r="M70" s="628"/>
    </row>
    <row r="71" spans="1:15">
      <c r="A71" s="593"/>
      <c r="B71" s="582"/>
      <c r="C71" s="582"/>
      <c r="D71" s="591"/>
      <c r="E71" s="586"/>
      <c r="F71" s="606"/>
      <c r="G71" s="530"/>
      <c r="H71" s="626"/>
      <c r="I71" s="626"/>
      <c r="J71" s="626"/>
      <c r="K71" s="626"/>
      <c r="L71" s="626"/>
      <c r="M71" s="628"/>
    </row>
    <row r="72" spans="1:15">
      <c r="A72" s="593"/>
      <c r="B72" s="582"/>
      <c r="C72" s="582"/>
      <c r="D72" s="591"/>
      <c r="E72" s="586"/>
      <c r="F72" s="606"/>
      <c r="G72" s="530"/>
      <c r="H72" s="626"/>
      <c r="I72" s="626"/>
      <c r="J72" s="626"/>
      <c r="K72" s="626"/>
      <c r="L72" s="626"/>
      <c r="M72" s="628"/>
    </row>
    <row r="73" spans="1:15">
      <c r="A73" s="593"/>
      <c r="B73" s="582"/>
      <c r="C73" s="582"/>
      <c r="D73" s="591"/>
      <c r="E73" s="586"/>
      <c r="F73" s="606"/>
      <c r="G73" s="530"/>
      <c r="H73" s="626"/>
      <c r="I73" s="626"/>
      <c r="J73" s="626"/>
      <c r="K73" s="626"/>
      <c r="L73" s="626"/>
      <c r="M73" s="628"/>
    </row>
    <row r="74" spans="1:15">
      <c r="A74" s="593"/>
      <c r="B74" s="582"/>
      <c r="C74" s="582"/>
      <c r="D74" s="591"/>
      <c r="E74" s="586"/>
      <c r="F74" s="606"/>
      <c r="G74" s="530"/>
      <c r="H74" s="626"/>
      <c r="I74" s="626"/>
      <c r="J74" s="626"/>
      <c r="K74" s="626"/>
      <c r="L74" s="626"/>
      <c r="M74" s="628"/>
    </row>
    <row r="75" spans="1:15">
      <c r="A75" s="593"/>
      <c r="B75" s="582"/>
      <c r="C75" s="582"/>
      <c r="D75" s="591"/>
      <c r="E75" s="586"/>
      <c r="F75" s="606"/>
      <c r="G75" s="530"/>
      <c r="H75" s="626"/>
      <c r="I75" s="626"/>
      <c r="J75" s="626"/>
      <c r="K75" s="626"/>
      <c r="L75" s="626"/>
      <c r="M75" s="628"/>
    </row>
    <row r="76" spans="1:15">
      <c r="A76" s="593"/>
      <c r="B76" s="582"/>
      <c r="C76" s="582"/>
      <c r="D76" s="591"/>
      <c r="E76" s="586"/>
      <c r="F76" s="606"/>
      <c r="G76" s="530"/>
      <c r="H76" s="626"/>
      <c r="I76" s="626"/>
      <c r="J76" s="626"/>
      <c r="K76" s="626"/>
      <c r="L76" s="626"/>
      <c r="M76" s="628"/>
    </row>
    <row r="77" spans="1:15">
      <c r="A77" s="593"/>
      <c r="B77" s="582"/>
      <c r="C77" s="582"/>
      <c r="D77" s="591"/>
      <c r="E77" s="586"/>
      <c r="F77" s="606"/>
      <c r="G77" s="530"/>
      <c r="H77" s="626"/>
      <c r="I77" s="626"/>
      <c r="J77" s="626"/>
      <c r="K77" s="626"/>
      <c r="L77" s="626"/>
      <c r="M77" s="628"/>
    </row>
    <row r="78" spans="1:15">
      <c r="A78" s="593"/>
      <c r="B78" s="582"/>
      <c r="C78" s="582"/>
      <c r="D78" s="591"/>
      <c r="E78" s="586"/>
      <c r="F78" s="606"/>
      <c r="G78" s="530"/>
      <c r="H78" s="626"/>
      <c r="I78" s="626"/>
      <c r="J78" s="626"/>
      <c r="K78" s="626"/>
      <c r="L78" s="626"/>
      <c r="M78" s="628"/>
    </row>
    <row r="79" spans="1:15" ht="15.75" thickBot="1">
      <c r="A79" s="593"/>
      <c r="B79" s="582"/>
      <c r="C79" s="582"/>
      <c r="D79" s="591"/>
      <c r="E79" s="586"/>
      <c r="F79" s="606"/>
      <c r="G79" s="531"/>
      <c r="H79" s="627"/>
      <c r="I79" s="627"/>
      <c r="J79" s="627"/>
      <c r="K79" s="627"/>
      <c r="L79" s="627"/>
      <c r="M79" s="629"/>
    </row>
    <row r="80" spans="1:15">
      <c r="A80" s="592">
        <f>'7- Mapa Final'!A80</f>
        <v>8</v>
      </c>
      <c r="B80" s="630" t="str">
        <f>'7- Mapa Final'!B80</f>
        <v xml:space="preserve">Ofrecer, prometer y entregar, aceptar o solicitar una dádiva en beneficio propio o de un tercero para evitar ser objeto de sanción contractual </v>
      </c>
      <c r="C80" s="630" t="str">
        <f>'7- Mapa Final'!C80</f>
        <v xml:space="preserve">Cuando se abstiene de imponer una sanción contractual, cuando jurídicamente es procedente, con ocasión de una  dádiva en beneficio propio o de un tercero </v>
      </c>
      <c r="D80" s="631" t="e">
        <f>'7- Mapa Final'!J80</f>
        <v>#DIV/0!</v>
      </c>
      <c r="E80" s="632" t="e">
        <f>'7- Mapa Final'!K80</f>
        <v>#VALUE!</v>
      </c>
      <c r="F80" s="633" t="e">
        <f>'7- Mapa Final'!M80</f>
        <v>#DIV/0!</v>
      </c>
      <c r="G80" s="530"/>
      <c r="H80" s="626"/>
      <c r="I80" s="626"/>
      <c r="J80" s="626"/>
      <c r="K80" s="626"/>
      <c r="L80" s="626"/>
      <c r="M80" s="628"/>
    </row>
    <row r="81" spans="1:13">
      <c r="A81" s="593"/>
      <c r="B81" s="582"/>
      <c r="C81" s="582"/>
      <c r="D81" s="591"/>
      <c r="E81" s="586"/>
      <c r="F81" s="606"/>
      <c r="G81" s="530"/>
      <c r="H81" s="626"/>
      <c r="I81" s="626"/>
      <c r="J81" s="626"/>
      <c r="K81" s="626"/>
      <c r="L81" s="626"/>
      <c r="M81" s="628"/>
    </row>
    <row r="82" spans="1:13">
      <c r="A82" s="593"/>
      <c r="B82" s="582"/>
      <c r="C82" s="582"/>
      <c r="D82" s="591"/>
      <c r="E82" s="586"/>
      <c r="F82" s="606"/>
      <c r="G82" s="530"/>
      <c r="H82" s="626"/>
      <c r="I82" s="626"/>
      <c r="J82" s="626"/>
      <c r="K82" s="626"/>
      <c r="L82" s="626"/>
      <c r="M82" s="628"/>
    </row>
    <row r="83" spans="1:13">
      <c r="A83" s="593"/>
      <c r="B83" s="582"/>
      <c r="C83" s="582"/>
      <c r="D83" s="591"/>
      <c r="E83" s="586"/>
      <c r="F83" s="606"/>
      <c r="G83" s="530"/>
      <c r="H83" s="626"/>
      <c r="I83" s="626"/>
      <c r="J83" s="626"/>
      <c r="K83" s="626"/>
      <c r="L83" s="626"/>
      <c r="M83" s="628"/>
    </row>
    <row r="84" spans="1:13">
      <c r="A84" s="593"/>
      <c r="B84" s="582"/>
      <c r="C84" s="582"/>
      <c r="D84" s="591"/>
      <c r="E84" s="586"/>
      <c r="F84" s="606"/>
      <c r="G84" s="530"/>
      <c r="H84" s="626"/>
      <c r="I84" s="626"/>
      <c r="J84" s="626"/>
      <c r="K84" s="626"/>
      <c r="L84" s="626"/>
      <c r="M84" s="628"/>
    </row>
    <row r="85" spans="1:13">
      <c r="A85" s="593"/>
      <c r="B85" s="582"/>
      <c r="C85" s="582"/>
      <c r="D85" s="591"/>
      <c r="E85" s="586"/>
      <c r="F85" s="606"/>
      <c r="G85" s="530"/>
      <c r="H85" s="626"/>
      <c r="I85" s="626"/>
      <c r="J85" s="626"/>
      <c r="K85" s="626"/>
      <c r="L85" s="626"/>
      <c r="M85" s="628"/>
    </row>
    <row r="86" spans="1:13">
      <c r="A86" s="593"/>
      <c r="B86" s="582"/>
      <c r="C86" s="582"/>
      <c r="D86" s="591"/>
      <c r="E86" s="586"/>
      <c r="F86" s="606"/>
      <c r="G86" s="530"/>
      <c r="H86" s="626"/>
      <c r="I86" s="626"/>
      <c r="J86" s="626"/>
      <c r="K86" s="626"/>
      <c r="L86" s="626"/>
      <c r="M86" s="628"/>
    </row>
    <row r="87" spans="1:13">
      <c r="A87" s="593"/>
      <c r="B87" s="582"/>
      <c r="C87" s="582"/>
      <c r="D87" s="591"/>
      <c r="E87" s="586"/>
      <c r="F87" s="606"/>
      <c r="G87" s="530"/>
      <c r="H87" s="626"/>
      <c r="I87" s="626"/>
      <c r="J87" s="626"/>
      <c r="K87" s="626"/>
      <c r="L87" s="626"/>
      <c r="M87" s="628"/>
    </row>
    <row r="88" spans="1:13">
      <c r="A88" s="593"/>
      <c r="B88" s="582"/>
      <c r="C88" s="582"/>
      <c r="D88" s="591"/>
      <c r="E88" s="586"/>
      <c r="F88" s="606"/>
      <c r="G88" s="530"/>
      <c r="H88" s="626"/>
      <c r="I88" s="626"/>
      <c r="J88" s="626"/>
      <c r="K88" s="626"/>
      <c r="L88" s="626"/>
      <c r="M88" s="628"/>
    </row>
    <row r="89" spans="1:13" ht="15.75" thickBot="1">
      <c r="A89" s="593"/>
      <c r="B89" s="582"/>
      <c r="C89" s="582"/>
      <c r="D89" s="591"/>
      <c r="E89" s="586"/>
      <c r="F89" s="606"/>
      <c r="G89" s="531"/>
      <c r="H89" s="627"/>
      <c r="I89" s="627"/>
      <c r="J89" s="627"/>
      <c r="K89" s="627"/>
      <c r="L89" s="627"/>
      <c r="M89" s="629"/>
    </row>
  </sheetData>
  <mergeCells count="121">
    <mergeCell ref="J60:J69"/>
    <mergeCell ref="K60:K69"/>
    <mergeCell ref="L60:L69"/>
    <mergeCell ref="M60:M69"/>
    <mergeCell ref="A60:A69"/>
    <mergeCell ref="B60:B69"/>
    <mergeCell ref="C60:C69"/>
    <mergeCell ref="D60:D69"/>
    <mergeCell ref="E60:E69"/>
    <mergeCell ref="F60:F69"/>
    <mergeCell ref="G60:G69"/>
    <mergeCell ref="H60:H69"/>
    <mergeCell ref="I60:I69"/>
    <mergeCell ref="J50:J59"/>
    <mergeCell ref="K50:K59"/>
    <mergeCell ref="L50:L59"/>
    <mergeCell ref="M50:M59"/>
    <mergeCell ref="A50:A59"/>
    <mergeCell ref="B50:B59"/>
    <mergeCell ref="C50:C59"/>
    <mergeCell ref="D50:D59"/>
    <mergeCell ref="E50:E59"/>
    <mergeCell ref="F50:F59"/>
    <mergeCell ref="G50:G59"/>
    <mergeCell ref="H50:H59"/>
    <mergeCell ref="I50:I59"/>
    <mergeCell ref="A40:A49"/>
    <mergeCell ref="B40:B49"/>
    <mergeCell ref="C40:C49"/>
    <mergeCell ref="D40:D49"/>
    <mergeCell ref="E40:E49"/>
    <mergeCell ref="F40:F49"/>
    <mergeCell ref="M40:M49"/>
    <mergeCell ref="G40:G49"/>
    <mergeCell ref="H40:H49"/>
    <mergeCell ref="I40:I49"/>
    <mergeCell ref="J40:J49"/>
    <mergeCell ref="K40:K49"/>
    <mergeCell ref="L40:L49"/>
    <mergeCell ref="M30:M39"/>
    <mergeCell ref="M20:M29"/>
    <mergeCell ref="F30:F39"/>
    <mergeCell ref="G30:G39"/>
    <mergeCell ref="H30:H39"/>
    <mergeCell ref="I30:I39"/>
    <mergeCell ref="G20:G29"/>
    <mergeCell ref="H20:H29"/>
    <mergeCell ref="I20:I29"/>
    <mergeCell ref="J20:J29"/>
    <mergeCell ref="K20:K29"/>
    <mergeCell ref="L20:L29"/>
    <mergeCell ref="E10:E19"/>
    <mergeCell ref="F10:F19"/>
    <mergeCell ref="G10:G19"/>
    <mergeCell ref="H10:H19"/>
    <mergeCell ref="I10:I19"/>
    <mergeCell ref="J10:J19"/>
    <mergeCell ref="K10:K19"/>
    <mergeCell ref="L10:L19"/>
    <mergeCell ref="A30:A39"/>
    <mergeCell ref="B30:B39"/>
    <mergeCell ref="C30:C39"/>
    <mergeCell ref="D30:D39"/>
    <mergeCell ref="E30:E39"/>
    <mergeCell ref="A20:A29"/>
    <mergeCell ref="B20:B29"/>
    <mergeCell ref="C20:C29"/>
    <mergeCell ref="D20:D29"/>
    <mergeCell ref="E20:E29"/>
    <mergeCell ref="F20:F29"/>
    <mergeCell ref="J30:J39"/>
    <mergeCell ref="K30:K39"/>
    <mergeCell ref="L30:L39"/>
    <mergeCell ref="D70:D79"/>
    <mergeCell ref="E70:E7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s>
  <conditionalFormatting sqref="A7:B7">
    <cfRule type="containsText" dxfId="63" priority="203" operator="containsText" text="3- Moderado">
      <formula>NOT(ISERROR(SEARCH("3- Moderado",A7)))</formula>
    </cfRule>
    <cfRule type="containsText" dxfId="62" priority="204" operator="containsText" text="6- Moderado">
      <formula>NOT(ISERROR(SEARCH("6- Moderado",A7)))</formula>
    </cfRule>
    <cfRule type="containsText" dxfId="61" priority="205" operator="containsText" text="4- Moderado">
      <formula>NOT(ISERROR(SEARCH("4- Moderado",A7)))</formula>
    </cfRule>
    <cfRule type="containsText" dxfId="60" priority="206" operator="containsText" text="3- Bajo">
      <formula>NOT(ISERROR(SEARCH("3- Bajo",A7)))</formula>
    </cfRule>
    <cfRule type="containsText" dxfId="59" priority="207" operator="containsText" text="4- Bajo">
      <formula>NOT(ISERROR(SEARCH("4- Bajo",A7)))</formula>
    </cfRule>
    <cfRule type="containsText" dxfId="58" priority="208" operator="containsText" text="1- Bajo">
      <formula>NOT(ISERROR(SEARCH("1- Bajo",A7)))</formula>
    </cfRule>
  </conditionalFormatting>
  <conditionalFormatting sqref="A10:E10 A20:E20 A30:E30 A40:E40 A50:E50 A60:E60 A70:E70 A80:E80">
    <cfRule type="containsText" dxfId="57" priority="197" operator="containsText" text="3- Moderado">
      <formula>NOT(ISERROR(SEARCH("3- Moderado",A10)))</formula>
    </cfRule>
    <cfRule type="containsText" dxfId="56" priority="198" operator="containsText" text="6- Moderado">
      <formula>NOT(ISERROR(SEARCH("6- Moderado",A10)))</formula>
    </cfRule>
    <cfRule type="containsText" dxfId="55" priority="199" operator="containsText" text="4- Moderado">
      <formula>NOT(ISERROR(SEARCH("4- Moderado",A10)))</formula>
    </cfRule>
    <cfRule type="containsText" dxfId="54" priority="200" operator="containsText" text="3- Bajo">
      <formula>NOT(ISERROR(SEARCH("3- Bajo",A10)))</formula>
    </cfRule>
    <cfRule type="containsText" dxfId="53" priority="201" operator="containsText" text="4- Bajo">
      <formula>NOT(ISERROR(SEARCH("4- Bajo",A10)))</formula>
    </cfRule>
    <cfRule type="containsText" dxfId="52" priority="202" operator="containsText" text="1- Bajo">
      <formula>NOT(ISERROR(SEARCH("1- Bajo",A10)))</formula>
    </cfRule>
  </conditionalFormatting>
  <conditionalFormatting sqref="C8:F8">
    <cfRule type="containsText" dxfId="51" priority="169" operator="containsText" text="3- Moderado">
      <formula>NOT(ISERROR(SEARCH("3- Moderado",C8)))</formula>
    </cfRule>
    <cfRule type="containsText" dxfId="50" priority="170" operator="containsText" text="6- Moderado">
      <formula>NOT(ISERROR(SEARCH("6- Moderado",C8)))</formula>
    </cfRule>
    <cfRule type="containsText" dxfId="49" priority="171" operator="containsText" text="4- Moderado">
      <formula>NOT(ISERROR(SEARCH("4- Moderado",C8)))</formula>
    </cfRule>
    <cfRule type="containsText" dxfId="48" priority="172" operator="containsText" text="3- Bajo">
      <formula>NOT(ISERROR(SEARCH("3- Bajo",C8)))</formula>
    </cfRule>
    <cfRule type="containsText" dxfId="47" priority="173" operator="containsText" text="4- Bajo">
      <formula>NOT(ISERROR(SEARCH("4- Bajo",C8)))</formula>
    </cfRule>
    <cfRule type="containsText" dxfId="46" priority="174" operator="containsText" text="1- Bajo">
      <formula>NOT(ISERROR(SEARCH("1- Bajo",C8)))</formula>
    </cfRule>
  </conditionalFormatting>
  <conditionalFormatting sqref="D10:D89">
    <cfRule type="containsText" dxfId="45" priority="33" operator="containsText" text="Muy Alta">
      <formula>NOT(ISERROR(SEARCH("Muy Alta",D10)))</formula>
    </cfRule>
    <cfRule type="containsText" dxfId="44" priority="34" operator="containsText" text="Alta">
      <formula>NOT(ISERROR(SEARCH("Alta",D10)))</formula>
    </cfRule>
    <cfRule type="containsText" dxfId="43" priority="35" operator="containsText" text="Baja">
      <formula>NOT(ISERROR(SEARCH("Baja",D10)))</formula>
    </cfRule>
    <cfRule type="containsText" dxfId="42" priority="36" operator="containsText" text="Muy Baja">
      <formula>NOT(ISERROR(SEARCH("Muy Baja",D10)))</formula>
    </cfRule>
    <cfRule type="containsText" dxfId="41" priority="38" operator="containsText" text="Media">
      <formula>NOT(ISERROR(SEARCH("Media",D10)))</formula>
    </cfRule>
  </conditionalFormatting>
  <conditionalFormatting sqref="E10:E89">
    <cfRule type="containsText" dxfId="40" priority="29" operator="containsText" text="Catastrófico">
      <formula>NOT(ISERROR(SEARCH("Catastrófico",E10)))</formula>
    </cfRule>
    <cfRule type="containsText" dxfId="39" priority="30" operator="containsText" text="Mayor">
      <formula>NOT(ISERROR(SEARCH("Mayor",E10)))</formula>
    </cfRule>
    <cfRule type="containsText" dxfId="38" priority="31" operator="containsText" text="Menor">
      <formula>NOT(ISERROR(SEARCH("Menor",E10)))</formula>
    </cfRule>
    <cfRule type="containsText" dxfId="37" priority="32" operator="containsText" text="Leve">
      <formula>NOT(ISERROR(SEARCH("Leve",E10)))</formula>
    </cfRule>
  </conditionalFormatting>
  <conditionalFormatting sqref="E10:F89">
    <cfRule type="containsText" dxfId="36" priority="37" operator="containsText" text="Moderado">
      <formula>NOT(ISERROR(SEARCH("Moderado",E10)))</formula>
    </cfRule>
  </conditionalFormatting>
  <conditionalFormatting sqref="F10:F89">
    <cfRule type="colorScale" priority="214">
      <colorScale>
        <cfvo type="min"/>
        <cfvo type="max"/>
        <color rgb="FFFF7128"/>
        <color rgb="FFFFEF9C"/>
      </colorScale>
    </cfRule>
  </conditionalFormatting>
  <conditionalFormatting sqref="F10:F89">
    <cfRule type="containsText" dxfId="35" priority="52" operator="containsText" text="Bajo">
      <formula>NOT(ISERROR(SEARCH("Bajo",F10)))</formula>
    </cfRule>
    <cfRule type="containsText" dxfId="34" priority="53" operator="containsText" text="Moderado">
      <formula>NOT(ISERROR(SEARCH("Moderado",F10)))</formula>
    </cfRule>
    <cfRule type="containsText" dxfId="33" priority="54" operator="containsText" text="Alto">
      <formula>NOT(ISERROR(SEARCH("Alto",F10)))</formula>
    </cfRule>
    <cfRule type="containsText" dxfId="32" priority="55" operator="containsText" text="Extremo">
      <formula>NOT(ISERROR(SEARCH("Extremo",F10)))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99"/>
  <sheetViews>
    <sheetView showGridLines="0" tabSelected="1" zoomScale="70" zoomScaleNormal="70" workbookViewId="0">
      <pane xSplit="7" ySplit="9" topLeftCell="H10" activePane="bottomRight" state="frozen"/>
      <selection pane="topRight" activeCell="H1" sqref="H1"/>
      <selection pane="bottomLeft" activeCell="A10" sqref="A10"/>
      <selection pane="bottomRight" activeCell="R16" sqref="R1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8"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09"/>
      <c r="B1" s="610"/>
      <c r="C1" s="671" t="s">
        <v>521</v>
      </c>
      <c r="D1" s="671"/>
      <c r="E1" s="671"/>
      <c r="F1" s="671"/>
      <c r="G1" s="671"/>
      <c r="H1" s="671"/>
      <c r="I1" s="671"/>
      <c r="J1" s="672"/>
      <c r="K1" s="674"/>
      <c r="L1" s="674"/>
      <c r="M1" s="67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64.5" customHeight="1">
      <c r="A2" s="611"/>
      <c r="B2" s="612"/>
      <c r="C2" s="673"/>
      <c r="D2" s="673"/>
      <c r="E2" s="673"/>
      <c r="F2" s="673"/>
      <c r="G2" s="673"/>
      <c r="H2" s="673"/>
      <c r="I2" s="673"/>
      <c r="J2" s="595"/>
      <c r="K2" s="674"/>
      <c r="L2" s="674"/>
      <c r="M2" s="67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3"/>
      <c r="D3" s="673"/>
      <c r="E3" s="673"/>
      <c r="F3" s="673"/>
      <c r="G3" s="673"/>
      <c r="H3" s="673"/>
      <c r="I3" s="673"/>
      <c r="J3" s="595"/>
      <c r="K3" s="674"/>
      <c r="L3" s="674"/>
      <c r="M3" s="67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10" t="s">
        <v>265</v>
      </c>
      <c r="B4" s="510"/>
      <c r="C4" s="511" t="s">
        <v>266</v>
      </c>
      <c r="D4" s="511"/>
      <c r="E4" s="511"/>
      <c r="F4" s="511"/>
      <c r="G4" s="511"/>
      <c r="H4" s="511"/>
      <c r="I4" s="511"/>
      <c r="J4" s="511"/>
      <c r="K4" s="511"/>
      <c r="L4" s="511"/>
      <c r="M4" s="51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510" t="s">
        <v>267</v>
      </c>
      <c r="B5" s="510"/>
      <c r="C5" s="484" t="s">
        <v>34</v>
      </c>
      <c r="D5" s="484"/>
      <c r="E5" s="484"/>
      <c r="F5" s="484"/>
      <c r="G5" s="484"/>
      <c r="H5" s="484"/>
      <c r="I5" s="484"/>
      <c r="J5" s="484"/>
      <c r="K5" s="484"/>
      <c r="L5" s="484"/>
      <c r="M5" s="48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10" t="s">
        <v>268</v>
      </c>
      <c r="B6" s="510"/>
      <c r="C6" s="623" t="s">
        <v>269</v>
      </c>
      <c r="D6" s="624"/>
      <c r="E6" s="624"/>
      <c r="F6" s="624"/>
      <c r="G6" s="624"/>
      <c r="H6" s="624"/>
      <c r="I6" s="624"/>
      <c r="J6" s="624"/>
      <c r="K6" s="624"/>
      <c r="L6" s="624"/>
      <c r="M6" s="6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18" t="s">
        <v>488</v>
      </c>
      <c r="B7" s="619"/>
      <c r="C7" s="620"/>
      <c r="D7" s="621" t="s">
        <v>489</v>
      </c>
      <c r="E7" s="621"/>
      <c r="F7" s="621"/>
      <c r="G7" s="622" t="s">
        <v>490</v>
      </c>
      <c r="H7" s="613" t="s">
        <v>491</v>
      </c>
      <c r="I7" s="615" t="s">
        <v>492</v>
      </c>
      <c r="J7" s="616"/>
      <c r="K7" s="615" t="s">
        <v>493</v>
      </c>
      <c r="L7" s="616"/>
      <c r="M7" s="617" t="s">
        <v>506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207</v>
      </c>
      <c r="C8" s="34" t="s">
        <v>209</v>
      </c>
      <c r="D8" s="27" t="s">
        <v>219</v>
      </c>
      <c r="E8" s="27" t="s">
        <v>495</v>
      </c>
      <c r="F8" s="27" t="s">
        <v>496</v>
      </c>
      <c r="G8" s="622"/>
      <c r="H8" s="614"/>
      <c r="I8" s="28" t="s">
        <v>497</v>
      </c>
      <c r="J8" s="28" t="s">
        <v>498</v>
      </c>
      <c r="K8" s="28" t="s">
        <v>499</v>
      </c>
      <c r="L8" s="28" t="s">
        <v>500</v>
      </c>
      <c r="M8" s="61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07"/>
      <c r="B9" s="675"/>
      <c r="C9" s="675"/>
      <c r="D9" s="675"/>
      <c r="E9" s="675"/>
      <c r="F9" s="675"/>
      <c r="G9" s="67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92">
        <f>'7- Mapa Final'!A10</f>
        <v>1</v>
      </c>
      <c r="B10" s="630" t="str">
        <f>'7- Mapa Final'!B10</f>
        <v xml:space="preserve">Inadecuada planeación de la contratación  </v>
      </c>
      <c r="C10" s="630" t="str">
        <f>'7- Mapa Final'!C10</f>
        <v xml:space="preserve">El Plan Anual de Contratación no atienda las  necesidades y la oportunidad requerida por los procesos de la Entidad  </v>
      </c>
      <c r="D10" s="631" t="str">
        <f>'7- Mapa Final'!J10</f>
        <v>Muy Baja - 1</v>
      </c>
      <c r="E10" s="632" t="str">
        <f>'7- Mapa Final'!K10</f>
        <v>Menor - 2</v>
      </c>
      <c r="F10" s="633" t="str">
        <f>'7- Mapa Final'!M10</f>
        <v>Bajo - 2</v>
      </c>
      <c r="G10" s="644" t="s">
        <v>391</v>
      </c>
      <c r="H10" s="460" t="s">
        <v>553</v>
      </c>
      <c r="I10" s="676"/>
      <c r="J10" s="677" t="s">
        <v>522</v>
      </c>
      <c r="K10" s="678">
        <v>45566</v>
      </c>
      <c r="L10" s="678">
        <v>45657</v>
      </c>
      <c r="M10" s="679" t="s">
        <v>554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3"/>
      <c r="B11" s="582"/>
      <c r="C11" s="582"/>
      <c r="D11" s="591"/>
      <c r="E11" s="586"/>
      <c r="F11" s="606"/>
      <c r="G11" s="605"/>
      <c r="H11" s="424"/>
      <c r="I11" s="680"/>
      <c r="J11" s="681"/>
      <c r="K11" s="680"/>
      <c r="L11" s="680"/>
      <c r="M11" s="68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3"/>
      <c r="B12" s="582"/>
      <c r="C12" s="582"/>
      <c r="D12" s="591"/>
      <c r="E12" s="586"/>
      <c r="F12" s="606"/>
      <c r="G12" s="605"/>
      <c r="H12" s="424"/>
      <c r="I12" s="680"/>
      <c r="J12" s="681"/>
      <c r="K12" s="680"/>
      <c r="L12" s="680"/>
      <c r="M12" s="68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3"/>
      <c r="B13" s="582"/>
      <c r="C13" s="582"/>
      <c r="D13" s="591"/>
      <c r="E13" s="586"/>
      <c r="F13" s="606"/>
      <c r="G13" s="605"/>
      <c r="H13" s="424"/>
      <c r="I13" s="680"/>
      <c r="J13" s="681"/>
      <c r="K13" s="680"/>
      <c r="L13" s="680"/>
      <c r="M13" s="68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3"/>
      <c r="B14" s="582"/>
      <c r="C14" s="582"/>
      <c r="D14" s="591"/>
      <c r="E14" s="586"/>
      <c r="F14" s="606"/>
      <c r="G14" s="605"/>
      <c r="H14" s="424"/>
      <c r="I14" s="680"/>
      <c r="J14" s="681"/>
      <c r="K14" s="680"/>
      <c r="L14" s="680"/>
      <c r="M14" s="68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3"/>
      <c r="B15" s="582"/>
      <c r="C15" s="582"/>
      <c r="D15" s="591"/>
      <c r="E15" s="586"/>
      <c r="F15" s="606"/>
      <c r="G15" s="605"/>
      <c r="H15" s="424"/>
      <c r="I15" s="680"/>
      <c r="J15" s="681"/>
      <c r="K15" s="680"/>
      <c r="L15" s="680"/>
      <c r="M15" s="68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3"/>
      <c r="B16" s="582"/>
      <c r="C16" s="582"/>
      <c r="D16" s="591"/>
      <c r="E16" s="586"/>
      <c r="F16" s="606"/>
      <c r="G16" s="605"/>
      <c r="H16" s="424"/>
      <c r="I16" s="680"/>
      <c r="J16" s="681"/>
      <c r="K16" s="680"/>
      <c r="L16" s="680"/>
      <c r="M16" s="68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3"/>
      <c r="B17" s="582"/>
      <c r="C17" s="582"/>
      <c r="D17" s="591"/>
      <c r="E17" s="586"/>
      <c r="F17" s="606"/>
      <c r="G17" s="605"/>
      <c r="H17" s="424"/>
      <c r="I17" s="680"/>
      <c r="J17" s="681"/>
      <c r="K17" s="680"/>
      <c r="L17" s="680"/>
      <c r="M17" s="68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3"/>
      <c r="B18" s="582"/>
      <c r="C18" s="582"/>
      <c r="D18" s="591"/>
      <c r="E18" s="586"/>
      <c r="F18" s="606"/>
      <c r="G18" s="605"/>
      <c r="H18" s="424"/>
      <c r="I18" s="680"/>
      <c r="J18" s="681"/>
      <c r="K18" s="680"/>
      <c r="L18" s="680"/>
      <c r="M18" s="68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593"/>
      <c r="B19" s="582"/>
      <c r="C19" s="582"/>
      <c r="D19" s="591"/>
      <c r="E19" s="586"/>
      <c r="F19" s="606"/>
      <c r="G19" s="645"/>
      <c r="H19" s="471"/>
      <c r="I19" s="683"/>
      <c r="J19" s="684"/>
      <c r="K19" s="683"/>
      <c r="L19" s="683"/>
      <c r="M19" s="6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2">
        <f>'7- Mapa Final'!A20</f>
        <v>2</v>
      </c>
      <c r="B20" s="630" t="str">
        <f>'7- Mapa Final'!B20</f>
        <v>Contratar bienes, obras  o servicios que no cumplan con requisitos y/o  con las especificaciones técnicas requeridas por la Entidad</v>
      </c>
      <c r="C20" s="630" t="str">
        <f>'7- Mapa Final'!C20</f>
        <v xml:space="preserve">Que los procesos estructurados no  se ciñan a los   requisitos legales y a traves de elllo no se adquieran los bienes y servicios requeridos  </v>
      </c>
      <c r="D20" s="631" t="str">
        <f>'7- Mapa Final'!J20</f>
        <v>Muy Baja - 1</v>
      </c>
      <c r="E20" s="632" t="str">
        <f>'7- Mapa Final'!K20</f>
        <v>Menor - 2</v>
      </c>
      <c r="F20" s="633" t="str">
        <f>'7- Mapa Final'!M20</f>
        <v>Bajo - 2</v>
      </c>
      <c r="G20" s="644" t="s">
        <v>391</v>
      </c>
      <c r="H20" s="460" t="s">
        <v>501</v>
      </c>
      <c r="I20" s="676"/>
      <c r="J20" s="677" t="s">
        <v>522</v>
      </c>
      <c r="K20" s="678">
        <v>45566</v>
      </c>
      <c r="L20" s="678">
        <v>45657</v>
      </c>
      <c r="M20" s="679" t="s">
        <v>555</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3"/>
      <c r="B21" s="582"/>
      <c r="C21" s="582"/>
      <c r="D21" s="591"/>
      <c r="E21" s="586"/>
      <c r="F21" s="606"/>
      <c r="G21" s="605"/>
      <c r="H21" s="424"/>
      <c r="I21" s="680"/>
      <c r="J21" s="681"/>
      <c r="K21" s="680"/>
      <c r="L21" s="680"/>
      <c r="M21" s="68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3"/>
      <c r="B22" s="582"/>
      <c r="C22" s="582"/>
      <c r="D22" s="591"/>
      <c r="E22" s="586"/>
      <c r="F22" s="606"/>
      <c r="G22" s="605"/>
      <c r="H22" s="424"/>
      <c r="I22" s="680"/>
      <c r="J22" s="681"/>
      <c r="K22" s="680"/>
      <c r="L22" s="680"/>
      <c r="M22" s="68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3"/>
      <c r="B23" s="582"/>
      <c r="C23" s="582"/>
      <c r="D23" s="591"/>
      <c r="E23" s="586"/>
      <c r="F23" s="606"/>
      <c r="G23" s="605"/>
      <c r="H23" s="424"/>
      <c r="I23" s="680"/>
      <c r="J23" s="681"/>
      <c r="K23" s="680"/>
      <c r="L23" s="680"/>
      <c r="M23" s="68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3"/>
      <c r="B24" s="582"/>
      <c r="C24" s="582"/>
      <c r="D24" s="591"/>
      <c r="E24" s="586"/>
      <c r="F24" s="606"/>
      <c r="G24" s="605"/>
      <c r="H24" s="424"/>
      <c r="I24" s="680"/>
      <c r="J24" s="681"/>
      <c r="K24" s="680"/>
      <c r="L24" s="680"/>
      <c r="M24" s="68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3"/>
      <c r="B25" s="582"/>
      <c r="C25" s="582"/>
      <c r="D25" s="591"/>
      <c r="E25" s="586"/>
      <c r="F25" s="606"/>
      <c r="G25" s="605"/>
      <c r="H25" s="424"/>
      <c r="I25" s="680"/>
      <c r="J25" s="681"/>
      <c r="K25" s="680"/>
      <c r="L25" s="680"/>
      <c r="M25" s="682"/>
      <c r="N25" s="33"/>
      <c r="O25" s="33"/>
    </row>
    <row r="26" spans="1:169">
      <c r="A26" s="593"/>
      <c r="B26" s="582"/>
      <c r="C26" s="582"/>
      <c r="D26" s="591"/>
      <c r="E26" s="586"/>
      <c r="F26" s="606"/>
      <c r="G26" s="605"/>
      <c r="H26" s="424"/>
      <c r="I26" s="680"/>
      <c r="J26" s="681"/>
      <c r="K26" s="680"/>
      <c r="L26" s="680"/>
      <c r="M26" s="682"/>
      <c r="N26" s="33"/>
      <c r="O26" s="33"/>
    </row>
    <row r="27" spans="1:169">
      <c r="A27" s="593"/>
      <c r="B27" s="582"/>
      <c r="C27" s="582"/>
      <c r="D27" s="591"/>
      <c r="E27" s="586"/>
      <c r="F27" s="606"/>
      <c r="G27" s="605"/>
      <c r="H27" s="424"/>
      <c r="I27" s="680"/>
      <c r="J27" s="681"/>
      <c r="K27" s="680"/>
      <c r="L27" s="680"/>
      <c r="M27" s="682"/>
      <c r="N27" s="33"/>
      <c r="O27" s="33"/>
    </row>
    <row r="28" spans="1:169">
      <c r="A28" s="593"/>
      <c r="B28" s="582"/>
      <c r="C28" s="582"/>
      <c r="D28" s="591"/>
      <c r="E28" s="586"/>
      <c r="F28" s="606"/>
      <c r="G28" s="605"/>
      <c r="H28" s="424"/>
      <c r="I28" s="680"/>
      <c r="J28" s="681"/>
      <c r="K28" s="680"/>
      <c r="L28" s="680"/>
      <c r="M28" s="682"/>
      <c r="N28" s="33"/>
      <c r="O28" s="33"/>
    </row>
    <row r="29" spans="1:169" ht="15.75" thickBot="1">
      <c r="A29" s="593"/>
      <c r="B29" s="582"/>
      <c r="C29" s="582"/>
      <c r="D29" s="591"/>
      <c r="E29" s="586"/>
      <c r="F29" s="606"/>
      <c r="G29" s="645"/>
      <c r="H29" s="471"/>
      <c r="I29" s="683"/>
      <c r="J29" s="684"/>
      <c r="K29" s="683"/>
      <c r="L29" s="683"/>
      <c r="M29" s="685"/>
      <c r="N29" s="33"/>
      <c r="O29" s="33"/>
    </row>
    <row r="30" spans="1:169" s="25" customFormat="1" ht="12.75" customHeight="1">
      <c r="A30" s="592">
        <f>'7- Mapa Final'!A30</f>
        <v>3</v>
      </c>
      <c r="B30" s="630" t="str">
        <f>'7- Mapa Final'!B30</f>
        <v>Recibir bienes obras o servicios que  no cumplan con requisitos y/o  con las especificaciones técnicas pactadas con la Entidad</v>
      </c>
      <c r="C30" s="630" t="str">
        <f>'7- Mapa Final'!C30</f>
        <v>Los bienes y servicios recibidos no tenga la calidad  estipulada y no  permitan satisfacer las necesidades  iidentificados por los  procesos</v>
      </c>
      <c r="D30" s="631" t="str">
        <f>'7- Mapa Final'!J30</f>
        <v>Muy Baja - 1</v>
      </c>
      <c r="E30" s="632" t="str">
        <f>'7- Mapa Final'!K30</f>
        <v>Menor - 2</v>
      </c>
      <c r="F30" s="633" t="str">
        <f>'7- Mapa Final'!M30</f>
        <v>Bajo - 2</v>
      </c>
      <c r="G30" s="667" t="s">
        <v>391</v>
      </c>
      <c r="H30" s="686" t="s">
        <v>544</v>
      </c>
      <c r="I30" s="687"/>
      <c r="J30" s="688" t="s">
        <v>522</v>
      </c>
      <c r="K30" s="678">
        <v>45566</v>
      </c>
      <c r="L30" s="678">
        <v>45657</v>
      </c>
      <c r="M30" s="686" t="s">
        <v>556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3"/>
      <c r="B31" s="582"/>
      <c r="C31" s="582"/>
      <c r="D31" s="591"/>
      <c r="E31" s="586"/>
      <c r="F31" s="606"/>
      <c r="G31" s="605"/>
      <c r="H31" s="424"/>
      <c r="I31" s="680"/>
      <c r="J31" s="681"/>
      <c r="K31" s="680"/>
      <c r="L31" s="680"/>
      <c r="M31" s="42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3"/>
      <c r="B32" s="582"/>
      <c r="C32" s="582"/>
      <c r="D32" s="591"/>
      <c r="E32" s="586"/>
      <c r="F32" s="606"/>
      <c r="G32" s="605"/>
      <c r="H32" s="424"/>
      <c r="I32" s="680"/>
      <c r="J32" s="681"/>
      <c r="K32" s="680"/>
      <c r="L32" s="680"/>
      <c r="M32" s="42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3"/>
      <c r="B33" s="582"/>
      <c r="C33" s="582"/>
      <c r="D33" s="591"/>
      <c r="E33" s="586"/>
      <c r="F33" s="606"/>
      <c r="G33" s="605"/>
      <c r="H33" s="424"/>
      <c r="I33" s="680"/>
      <c r="J33" s="681"/>
      <c r="K33" s="680"/>
      <c r="L33" s="680"/>
      <c r="M33" s="42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3"/>
      <c r="B34" s="582"/>
      <c r="C34" s="582"/>
      <c r="D34" s="591"/>
      <c r="E34" s="586"/>
      <c r="F34" s="606"/>
      <c r="G34" s="605"/>
      <c r="H34" s="424"/>
      <c r="I34" s="680"/>
      <c r="J34" s="681"/>
      <c r="K34" s="680"/>
      <c r="L34" s="680"/>
      <c r="M34" s="42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3"/>
      <c r="B35" s="582"/>
      <c r="C35" s="582"/>
      <c r="D35" s="591"/>
      <c r="E35" s="586"/>
      <c r="F35" s="606"/>
      <c r="G35" s="605"/>
      <c r="H35" s="424"/>
      <c r="I35" s="680"/>
      <c r="J35" s="681"/>
      <c r="K35" s="680"/>
      <c r="L35" s="680"/>
      <c r="M35" s="424"/>
      <c r="N35" s="33"/>
      <c r="O35" s="33"/>
    </row>
    <row r="36" spans="1:169">
      <c r="A36" s="593"/>
      <c r="B36" s="582"/>
      <c r="C36" s="582"/>
      <c r="D36" s="591"/>
      <c r="E36" s="586"/>
      <c r="F36" s="606"/>
      <c r="G36" s="605"/>
      <c r="H36" s="424"/>
      <c r="I36" s="680"/>
      <c r="J36" s="681"/>
      <c r="K36" s="680"/>
      <c r="L36" s="680"/>
      <c r="M36" s="424"/>
      <c r="N36" s="33"/>
      <c r="O36" s="33"/>
    </row>
    <row r="37" spans="1:169">
      <c r="A37" s="593"/>
      <c r="B37" s="582"/>
      <c r="C37" s="582"/>
      <c r="D37" s="591"/>
      <c r="E37" s="586"/>
      <c r="F37" s="606"/>
      <c r="G37" s="605"/>
      <c r="H37" s="424"/>
      <c r="I37" s="680"/>
      <c r="J37" s="681"/>
      <c r="K37" s="680"/>
      <c r="L37" s="680"/>
      <c r="M37" s="424"/>
      <c r="N37" s="33"/>
      <c r="O37" s="33"/>
    </row>
    <row r="38" spans="1:169">
      <c r="A38" s="593"/>
      <c r="B38" s="582"/>
      <c r="C38" s="582"/>
      <c r="D38" s="591"/>
      <c r="E38" s="586"/>
      <c r="F38" s="606"/>
      <c r="G38" s="605"/>
      <c r="H38" s="424"/>
      <c r="I38" s="680"/>
      <c r="J38" s="681"/>
      <c r="K38" s="680"/>
      <c r="L38" s="680"/>
      <c r="M38" s="424"/>
      <c r="N38" s="33"/>
      <c r="O38" s="33"/>
    </row>
    <row r="39" spans="1:169" ht="15.75" thickBot="1">
      <c r="A39" s="593"/>
      <c r="B39" s="582"/>
      <c r="C39" s="582"/>
      <c r="D39" s="591"/>
      <c r="E39" s="586"/>
      <c r="F39" s="606"/>
      <c r="G39" s="668"/>
      <c r="H39" s="689"/>
      <c r="I39" s="690"/>
      <c r="J39" s="691"/>
      <c r="K39" s="683"/>
      <c r="L39" s="683"/>
      <c r="M39" s="689"/>
      <c r="N39" s="33"/>
      <c r="O39" s="33"/>
    </row>
    <row r="40" spans="1:169" s="25" customFormat="1" ht="12.75" customHeight="1">
      <c r="A40" s="592">
        <f>'7- Mapa Final'!A40</f>
        <v>4</v>
      </c>
      <c r="B40" s="630" t="str">
        <f>'7- Mapa Final'!B40</f>
        <v>Fallas tecnológicas que impidan tramitar los procesos de contratación.</v>
      </c>
      <c r="C40" s="630" t="str">
        <f>'7- Mapa Final'!C40</f>
        <v>Afectación en la Prestación del Servicio de Justicia, a consecuencia de ataques cibernéticos y/o caida de red que impidan la oportuna  publicación de los procesos de contratación en las plataformas transaccioanales destinadas para tal fin</v>
      </c>
      <c r="D40" s="631" t="str">
        <f>'7- Mapa Final'!J40</f>
        <v>Muy Baja - 1</v>
      </c>
      <c r="E40" s="632" t="str">
        <f>'7- Mapa Final'!K40</f>
        <v>Leve - 1</v>
      </c>
      <c r="F40" s="633" t="str">
        <f>'7- Mapa Final'!M40</f>
        <v>Bajo - 1</v>
      </c>
      <c r="G40" s="644" t="s">
        <v>391</v>
      </c>
      <c r="H40" s="460" t="s">
        <v>503</v>
      </c>
      <c r="I40" s="676"/>
      <c r="J40" s="677" t="s">
        <v>522</v>
      </c>
      <c r="K40" s="678">
        <v>45566</v>
      </c>
      <c r="L40" s="678">
        <v>45657</v>
      </c>
      <c r="M40" s="679" t="s">
        <v>557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3"/>
      <c r="B41" s="582"/>
      <c r="C41" s="582"/>
      <c r="D41" s="591"/>
      <c r="E41" s="586"/>
      <c r="F41" s="606"/>
      <c r="G41" s="605"/>
      <c r="H41" s="424"/>
      <c r="I41" s="680"/>
      <c r="J41" s="681"/>
      <c r="K41" s="680"/>
      <c r="L41" s="680"/>
      <c r="M41" s="6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3"/>
      <c r="B42" s="582"/>
      <c r="C42" s="582"/>
      <c r="D42" s="591"/>
      <c r="E42" s="586"/>
      <c r="F42" s="606"/>
      <c r="G42" s="605"/>
      <c r="H42" s="424"/>
      <c r="I42" s="680"/>
      <c r="J42" s="681"/>
      <c r="K42" s="680"/>
      <c r="L42" s="680"/>
      <c r="M42" s="6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3"/>
      <c r="B43" s="582"/>
      <c r="C43" s="582"/>
      <c r="D43" s="591"/>
      <c r="E43" s="586"/>
      <c r="F43" s="606"/>
      <c r="G43" s="605"/>
      <c r="H43" s="424"/>
      <c r="I43" s="680"/>
      <c r="J43" s="681"/>
      <c r="K43" s="680"/>
      <c r="L43" s="680"/>
      <c r="M43" s="6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3"/>
      <c r="B44" s="582"/>
      <c r="C44" s="582"/>
      <c r="D44" s="591"/>
      <c r="E44" s="586"/>
      <c r="F44" s="606"/>
      <c r="G44" s="605"/>
      <c r="H44" s="424"/>
      <c r="I44" s="680"/>
      <c r="J44" s="681"/>
      <c r="K44" s="680"/>
      <c r="L44" s="680"/>
      <c r="M44" s="6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3"/>
      <c r="B45" s="582"/>
      <c r="C45" s="582"/>
      <c r="D45" s="591"/>
      <c r="E45" s="586"/>
      <c r="F45" s="606"/>
      <c r="G45" s="605"/>
      <c r="H45" s="424"/>
      <c r="I45" s="680"/>
      <c r="J45" s="681"/>
      <c r="K45" s="680"/>
      <c r="L45" s="680"/>
      <c r="M45" s="682"/>
      <c r="N45" s="33"/>
      <c r="O45" s="33"/>
    </row>
    <row r="46" spans="1:169">
      <c r="A46" s="593"/>
      <c r="B46" s="582"/>
      <c r="C46" s="582"/>
      <c r="D46" s="591"/>
      <c r="E46" s="586"/>
      <c r="F46" s="606"/>
      <c r="G46" s="605"/>
      <c r="H46" s="424"/>
      <c r="I46" s="680"/>
      <c r="J46" s="681"/>
      <c r="K46" s="680"/>
      <c r="L46" s="680"/>
      <c r="M46" s="682"/>
      <c r="N46" s="33"/>
      <c r="O46" s="33"/>
    </row>
    <row r="47" spans="1:169">
      <c r="A47" s="593"/>
      <c r="B47" s="582"/>
      <c r="C47" s="582"/>
      <c r="D47" s="591"/>
      <c r="E47" s="586"/>
      <c r="F47" s="606"/>
      <c r="G47" s="605"/>
      <c r="H47" s="424"/>
      <c r="I47" s="680"/>
      <c r="J47" s="681"/>
      <c r="K47" s="680"/>
      <c r="L47" s="680"/>
      <c r="M47" s="682"/>
      <c r="N47" s="33"/>
      <c r="O47" s="33"/>
    </row>
    <row r="48" spans="1:169">
      <c r="A48" s="593"/>
      <c r="B48" s="582"/>
      <c r="C48" s="582"/>
      <c r="D48" s="591"/>
      <c r="E48" s="586"/>
      <c r="F48" s="606"/>
      <c r="G48" s="605"/>
      <c r="H48" s="424"/>
      <c r="I48" s="680"/>
      <c r="J48" s="681"/>
      <c r="K48" s="680"/>
      <c r="L48" s="680"/>
      <c r="M48" s="682"/>
      <c r="N48" s="33"/>
      <c r="O48" s="33"/>
    </row>
    <row r="49" spans="1:169" ht="15.75" thickBot="1">
      <c r="A49" s="593"/>
      <c r="B49" s="582"/>
      <c r="C49" s="582"/>
      <c r="D49" s="591"/>
      <c r="E49" s="586"/>
      <c r="F49" s="606"/>
      <c r="G49" s="645"/>
      <c r="H49" s="471"/>
      <c r="I49" s="683"/>
      <c r="J49" s="684"/>
      <c r="K49" s="683"/>
      <c r="L49" s="683"/>
      <c r="M49" s="685"/>
      <c r="N49" s="33"/>
      <c r="O49" s="33"/>
    </row>
    <row r="50" spans="1:169" s="25" customFormat="1" ht="12.75" customHeight="1">
      <c r="A50" s="592">
        <f>'7- Mapa Final'!A50</f>
        <v>5</v>
      </c>
      <c r="B50" s="630" t="str">
        <f>'7- Mapa Final'!B50</f>
        <v>Recibir dádivas o beneficios a nombre propio o de terceros para direccionar   la contratación a un  proveedor o a   bienes o servicios específicos</v>
      </c>
      <c r="C50" s="630" t="str">
        <f>'7- Mapa Final'!C50</f>
        <v>Se puede presentar filtración de datos sensibles sobre  estudios y documentos contractuales o interposicion de influencias</v>
      </c>
      <c r="D50" s="631" t="e">
        <f>'7- Mapa Final'!J50</f>
        <v>#DIV/0!</v>
      </c>
      <c r="E50" s="632" t="e">
        <f>'7- Mapa Final'!K50</f>
        <v>#VALUE!</v>
      </c>
      <c r="F50" s="633" t="e">
        <f>'7- Mapa Final'!M50</f>
        <v>#DIV/0!</v>
      </c>
      <c r="G50" s="530"/>
      <c r="H50" s="626"/>
      <c r="I50" s="626"/>
      <c r="J50" s="626"/>
      <c r="K50" s="626"/>
      <c r="L50" s="626"/>
      <c r="M50" s="62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3"/>
      <c r="B51" s="582"/>
      <c r="C51" s="582"/>
      <c r="D51" s="591"/>
      <c r="E51" s="586"/>
      <c r="F51" s="606"/>
      <c r="G51" s="530"/>
      <c r="H51" s="626"/>
      <c r="I51" s="626"/>
      <c r="J51" s="626"/>
      <c r="K51" s="626"/>
      <c r="L51" s="626"/>
      <c r="M51" s="62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3"/>
      <c r="B52" s="582"/>
      <c r="C52" s="582"/>
      <c r="D52" s="591"/>
      <c r="E52" s="586"/>
      <c r="F52" s="606"/>
      <c r="G52" s="530"/>
      <c r="H52" s="626"/>
      <c r="I52" s="626"/>
      <c r="J52" s="626"/>
      <c r="K52" s="626"/>
      <c r="L52" s="626"/>
      <c r="M52" s="62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3"/>
      <c r="B53" s="582"/>
      <c r="C53" s="582"/>
      <c r="D53" s="591"/>
      <c r="E53" s="586"/>
      <c r="F53" s="606"/>
      <c r="G53" s="530"/>
      <c r="H53" s="626"/>
      <c r="I53" s="626"/>
      <c r="J53" s="626"/>
      <c r="K53" s="626"/>
      <c r="L53" s="626"/>
      <c r="M53" s="62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3"/>
      <c r="B54" s="582"/>
      <c r="C54" s="582"/>
      <c r="D54" s="591"/>
      <c r="E54" s="586"/>
      <c r="F54" s="606"/>
      <c r="G54" s="530"/>
      <c r="H54" s="626"/>
      <c r="I54" s="626"/>
      <c r="J54" s="626"/>
      <c r="K54" s="626"/>
      <c r="L54" s="626"/>
      <c r="M54" s="62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3"/>
      <c r="B55" s="582"/>
      <c r="C55" s="582"/>
      <c r="D55" s="591"/>
      <c r="E55" s="586"/>
      <c r="F55" s="606"/>
      <c r="G55" s="530"/>
      <c r="H55" s="626"/>
      <c r="I55" s="626"/>
      <c r="J55" s="626"/>
      <c r="K55" s="626"/>
      <c r="L55" s="626"/>
      <c r="M55" s="628"/>
      <c r="N55" s="33"/>
      <c r="O55" s="33"/>
    </row>
    <row r="56" spans="1:169">
      <c r="A56" s="593"/>
      <c r="B56" s="582"/>
      <c r="C56" s="582"/>
      <c r="D56" s="591"/>
      <c r="E56" s="586"/>
      <c r="F56" s="606"/>
      <c r="G56" s="530"/>
      <c r="H56" s="626"/>
      <c r="I56" s="626"/>
      <c r="J56" s="626"/>
      <c r="K56" s="626"/>
      <c r="L56" s="626"/>
      <c r="M56" s="628"/>
      <c r="N56" s="33"/>
      <c r="O56" s="33"/>
    </row>
    <row r="57" spans="1:169">
      <c r="A57" s="593"/>
      <c r="B57" s="582"/>
      <c r="C57" s="582"/>
      <c r="D57" s="591"/>
      <c r="E57" s="586"/>
      <c r="F57" s="606"/>
      <c r="G57" s="530"/>
      <c r="H57" s="626"/>
      <c r="I57" s="626"/>
      <c r="J57" s="626"/>
      <c r="K57" s="626"/>
      <c r="L57" s="626"/>
      <c r="M57" s="628"/>
      <c r="N57" s="33"/>
      <c r="O57" s="33"/>
    </row>
    <row r="58" spans="1:169">
      <c r="A58" s="593"/>
      <c r="B58" s="582"/>
      <c r="C58" s="582"/>
      <c r="D58" s="591"/>
      <c r="E58" s="586"/>
      <c r="F58" s="606"/>
      <c r="G58" s="530"/>
      <c r="H58" s="626"/>
      <c r="I58" s="626"/>
      <c r="J58" s="626"/>
      <c r="K58" s="626"/>
      <c r="L58" s="626"/>
      <c r="M58" s="628"/>
      <c r="N58" s="33"/>
      <c r="O58" s="33"/>
    </row>
    <row r="59" spans="1:169" ht="15.75" thickBot="1">
      <c r="A59" s="593"/>
      <c r="B59" s="582"/>
      <c r="C59" s="582"/>
      <c r="D59" s="591"/>
      <c r="E59" s="586"/>
      <c r="F59" s="606"/>
      <c r="G59" s="530"/>
      <c r="H59" s="626"/>
      <c r="I59" s="626"/>
      <c r="J59" s="626"/>
      <c r="K59" s="626"/>
      <c r="L59" s="626"/>
      <c r="M59" s="628"/>
      <c r="N59" s="33"/>
      <c r="O59" s="33"/>
    </row>
    <row r="60" spans="1:169" s="25" customFormat="1" ht="12.75" customHeight="1">
      <c r="A60" s="592">
        <f>'7- Mapa Final'!A60</f>
        <v>6</v>
      </c>
      <c r="B60" s="630" t="str">
        <f>'7- Mapa Final'!B60</f>
        <v>Ofrecer, prometer y entregar, aceptar o solicitar adiciones  de  contratos incurriendo en sobrecostos, durante la ejecución contractual, de forma indebida para obtener beneficio propio y/o de terceros</v>
      </c>
      <c r="C60" s="630" t="str">
        <f>'7- Mapa Final'!C60</f>
        <v xml:space="preserve">Cuando se solicita y/o se otorga el visto bueno jurídico para la adición de un contrato de forma indebida en beneficio  propio y/o de terceros </v>
      </c>
      <c r="D60" s="631" t="e">
        <f>'7- Mapa Final'!J60</f>
        <v>#DIV/0!</v>
      </c>
      <c r="E60" s="632" t="e">
        <f>'7- Mapa Final'!K60</f>
        <v>#VALUE!</v>
      </c>
      <c r="F60" s="633" t="e">
        <f>'7- Mapa Final'!M60</f>
        <v>#DIV/0!</v>
      </c>
      <c r="G60" s="530"/>
      <c r="H60" s="626"/>
      <c r="I60" s="626"/>
      <c r="J60" s="626"/>
      <c r="K60" s="626"/>
      <c r="L60" s="626"/>
      <c r="M60" s="62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3"/>
      <c r="B61" s="582"/>
      <c r="C61" s="582"/>
      <c r="D61" s="591"/>
      <c r="E61" s="586"/>
      <c r="F61" s="606"/>
      <c r="G61" s="530"/>
      <c r="H61" s="626"/>
      <c r="I61" s="626"/>
      <c r="J61" s="626"/>
      <c r="K61" s="626"/>
      <c r="L61" s="626"/>
      <c r="M61" s="62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3"/>
      <c r="B62" s="582"/>
      <c r="C62" s="582"/>
      <c r="D62" s="591"/>
      <c r="E62" s="586"/>
      <c r="F62" s="606"/>
      <c r="G62" s="530"/>
      <c r="H62" s="626"/>
      <c r="I62" s="626"/>
      <c r="J62" s="626"/>
      <c r="K62" s="626"/>
      <c r="L62" s="626"/>
      <c r="M62" s="62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3"/>
      <c r="B63" s="582"/>
      <c r="C63" s="582"/>
      <c r="D63" s="591"/>
      <c r="E63" s="586"/>
      <c r="F63" s="606"/>
      <c r="G63" s="530"/>
      <c r="H63" s="626"/>
      <c r="I63" s="626"/>
      <c r="J63" s="626"/>
      <c r="K63" s="626"/>
      <c r="L63" s="626"/>
      <c r="M63" s="62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3"/>
      <c r="B64" s="582"/>
      <c r="C64" s="582"/>
      <c r="D64" s="591"/>
      <c r="E64" s="586"/>
      <c r="F64" s="606"/>
      <c r="G64" s="530"/>
      <c r="H64" s="626"/>
      <c r="I64" s="626"/>
      <c r="J64" s="626"/>
      <c r="K64" s="626"/>
      <c r="L64" s="626"/>
      <c r="M64" s="62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593"/>
      <c r="B65" s="582"/>
      <c r="C65" s="582"/>
      <c r="D65" s="591"/>
      <c r="E65" s="586"/>
      <c r="F65" s="606"/>
      <c r="G65" s="530"/>
      <c r="H65" s="626"/>
      <c r="I65" s="626"/>
      <c r="J65" s="626"/>
      <c r="K65" s="626"/>
      <c r="L65" s="626"/>
      <c r="M65" s="628"/>
      <c r="N65" s="33"/>
      <c r="O65" s="33"/>
    </row>
    <row r="66" spans="1:15">
      <c r="A66" s="593"/>
      <c r="B66" s="582"/>
      <c r="C66" s="582"/>
      <c r="D66" s="591"/>
      <c r="E66" s="586"/>
      <c r="F66" s="606"/>
      <c r="G66" s="530"/>
      <c r="H66" s="626"/>
      <c r="I66" s="626"/>
      <c r="J66" s="626"/>
      <c r="K66" s="626"/>
      <c r="L66" s="626"/>
      <c r="M66" s="628"/>
      <c r="N66" s="33"/>
      <c r="O66" s="33"/>
    </row>
    <row r="67" spans="1:15">
      <c r="A67" s="593"/>
      <c r="B67" s="582"/>
      <c r="C67" s="582"/>
      <c r="D67" s="591"/>
      <c r="E67" s="586"/>
      <c r="F67" s="606"/>
      <c r="G67" s="530"/>
      <c r="H67" s="626"/>
      <c r="I67" s="626"/>
      <c r="J67" s="626"/>
      <c r="K67" s="626"/>
      <c r="L67" s="626"/>
      <c r="M67" s="628"/>
      <c r="N67" s="33"/>
      <c r="O67" s="33"/>
    </row>
    <row r="68" spans="1:15">
      <c r="A68" s="593"/>
      <c r="B68" s="582"/>
      <c r="C68" s="582"/>
      <c r="D68" s="591"/>
      <c r="E68" s="586"/>
      <c r="F68" s="606"/>
      <c r="G68" s="530"/>
      <c r="H68" s="626"/>
      <c r="I68" s="626"/>
      <c r="J68" s="626"/>
      <c r="K68" s="626"/>
      <c r="L68" s="626"/>
      <c r="M68" s="628"/>
      <c r="N68" s="33"/>
      <c r="O68" s="33"/>
    </row>
    <row r="69" spans="1:15" ht="15.75" thickBot="1">
      <c r="A69" s="593"/>
      <c r="B69" s="582"/>
      <c r="C69" s="582"/>
      <c r="D69" s="591"/>
      <c r="E69" s="586"/>
      <c r="F69" s="606"/>
      <c r="G69" s="531"/>
      <c r="H69" s="627"/>
      <c r="I69" s="627"/>
      <c r="J69" s="627"/>
      <c r="K69" s="627"/>
      <c r="L69" s="627"/>
      <c r="M69" s="629"/>
      <c r="N69" s="33"/>
      <c r="O69" s="33"/>
    </row>
    <row r="70" spans="1:15" ht="15" customHeight="1">
      <c r="A70" s="592">
        <f>'7- Mapa Final'!A70</f>
        <v>7</v>
      </c>
      <c r="B70" s="630"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30" t="str">
        <f>'7- Mapa Final'!C70</f>
        <v>Cuando  se direccionan los requisitos habilitanes y técnicos para favorecer  indebidamente ciertos proponentes (pliegos sastre).</v>
      </c>
      <c r="D70" s="631" t="e">
        <f>'7- Mapa Final'!J70</f>
        <v>#DIV/0!</v>
      </c>
      <c r="E70" s="632" t="e">
        <f>'7- Mapa Final'!K70</f>
        <v>#VALUE!</v>
      </c>
      <c r="F70" s="633" t="e">
        <f>'7- Mapa Final'!M70</f>
        <v>#DIV/0!</v>
      </c>
      <c r="G70" s="530"/>
      <c r="H70" s="626"/>
      <c r="I70" s="626"/>
      <c r="J70" s="626"/>
      <c r="K70" s="626"/>
      <c r="L70" s="626"/>
      <c r="M70" s="628"/>
    </row>
    <row r="71" spans="1:15">
      <c r="A71" s="593"/>
      <c r="B71" s="582"/>
      <c r="C71" s="582"/>
      <c r="D71" s="591"/>
      <c r="E71" s="586"/>
      <c r="F71" s="606"/>
      <c r="G71" s="530"/>
      <c r="H71" s="626"/>
      <c r="I71" s="626"/>
      <c r="J71" s="626"/>
      <c r="K71" s="626"/>
      <c r="L71" s="626"/>
      <c r="M71" s="628"/>
    </row>
    <row r="72" spans="1:15">
      <c r="A72" s="593"/>
      <c r="B72" s="582"/>
      <c r="C72" s="582"/>
      <c r="D72" s="591"/>
      <c r="E72" s="586"/>
      <c r="F72" s="606"/>
      <c r="G72" s="530"/>
      <c r="H72" s="626"/>
      <c r="I72" s="626"/>
      <c r="J72" s="626"/>
      <c r="K72" s="626"/>
      <c r="L72" s="626"/>
      <c r="M72" s="628"/>
    </row>
    <row r="73" spans="1:15">
      <c r="A73" s="593"/>
      <c r="B73" s="582"/>
      <c r="C73" s="582"/>
      <c r="D73" s="591"/>
      <c r="E73" s="586"/>
      <c r="F73" s="606"/>
      <c r="G73" s="530"/>
      <c r="H73" s="626"/>
      <c r="I73" s="626"/>
      <c r="J73" s="626"/>
      <c r="K73" s="626"/>
      <c r="L73" s="626"/>
      <c r="M73" s="628"/>
    </row>
    <row r="74" spans="1:15">
      <c r="A74" s="593"/>
      <c r="B74" s="582"/>
      <c r="C74" s="582"/>
      <c r="D74" s="591"/>
      <c r="E74" s="586"/>
      <c r="F74" s="606"/>
      <c r="G74" s="530"/>
      <c r="H74" s="626"/>
      <c r="I74" s="626"/>
      <c r="J74" s="626"/>
      <c r="K74" s="626"/>
      <c r="L74" s="626"/>
      <c r="M74" s="628"/>
    </row>
    <row r="75" spans="1:15">
      <c r="A75" s="593"/>
      <c r="B75" s="582"/>
      <c r="C75" s="582"/>
      <c r="D75" s="591"/>
      <c r="E75" s="586"/>
      <c r="F75" s="606"/>
      <c r="G75" s="530"/>
      <c r="H75" s="626"/>
      <c r="I75" s="626"/>
      <c r="J75" s="626"/>
      <c r="K75" s="626"/>
      <c r="L75" s="626"/>
      <c r="M75" s="628"/>
    </row>
    <row r="76" spans="1:15">
      <c r="A76" s="593"/>
      <c r="B76" s="582"/>
      <c r="C76" s="582"/>
      <c r="D76" s="591"/>
      <c r="E76" s="586"/>
      <c r="F76" s="606"/>
      <c r="G76" s="530"/>
      <c r="H76" s="626"/>
      <c r="I76" s="626"/>
      <c r="J76" s="626"/>
      <c r="K76" s="626"/>
      <c r="L76" s="626"/>
      <c r="M76" s="628"/>
    </row>
    <row r="77" spans="1:15">
      <c r="A77" s="593"/>
      <c r="B77" s="582"/>
      <c r="C77" s="582"/>
      <c r="D77" s="591"/>
      <c r="E77" s="586"/>
      <c r="F77" s="606"/>
      <c r="G77" s="530"/>
      <c r="H77" s="626"/>
      <c r="I77" s="626"/>
      <c r="J77" s="626"/>
      <c r="K77" s="626"/>
      <c r="L77" s="626"/>
      <c r="M77" s="628"/>
    </row>
    <row r="78" spans="1:15">
      <c r="A78" s="593"/>
      <c r="B78" s="582"/>
      <c r="C78" s="582"/>
      <c r="D78" s="591"/>
      <c r="E78" s="586"/>
      <c r="F78" s="606"/>
      <c r="G78" s="530"/>
      <c r="H78" s="626"/>
      <c r="I78" s="626"/>
      <c r="J78" s="626"/>
      <c r="K78" s="626"/>
      <c r="L78" s="626"/>
      <c r="M78" s="628"/>
    </row>
    <row r="79" spans="1:15" ht="15.75" thickBot="1">
      <c r="A79" s="593"/>
      <c r="B79" s="582"/>
      <c r="C79" s="582"/>
      <c r="D79" s="591"/>
      <c r="E79" s="586"/>
      <c r="F79" s="606"/>
      <c r="G79" s="531"/>
      <c r="H79" s="627"/>
      <c r="I79" s="627"/>
      <c r="J79" s="627"/>
      <c r="K79" s="627"/>
      <c r="L79" s="627"/>
      <c r="M79" s="629"/>
    </row>
    <row r="80" spans="1:15" ht="15" customHeight="1">
      <c r="A80" s="592">
        <f>'7- Mapa Final'!A80</f>
        <v>8</v>
      </c>
      <c r="B80" s="630" t="str">
        <f>'7- Mapa Final'!B80</f>
        <v xml:space="preserve">Ofrecer, prometer y entregar, aceptar o solicitar una dádiva en beneficio propio o de un tercero para evitar ser objeto de sanción contractual </v>
      </c>
      <c r="C80" s="630" t="str">
        <f>'7- Mapa Final'!C80</f>
        <v xml:space="preserve">Cuando se abstiene de imponer una sanción contractual, cuando jurídicamente es procedente, con ocasión de una  dádiva en beneficio propio o de un tercero </v>
      </c>
      <c r="D80" s="631" t="e">
        <f>'7- Mapa Final'!J80</f>
        <v>#DIV/0!</v>
      </c>
      <c r="E80" s="632" t="e">
        <f>'7- Mapa Final'!K80</f>
        <v>#VALUE!</v>
      </c>
      <c r="F80" s="633" t="e">
        <f>'7- Mapa Final'!M80</f>
        <v>#DIV/0!</v>
      </c>
      <c r="G80" s="530"/>
      <c r="H80" s="626"/>
      <c r="I80" s="626"/>
      <c r="J80" s="626"/>
      <c r="K80" s="626"/>
      <c r="L80" s="626"/>
      <c r="M80" s="628"/>
    </row>
    <row r="81" spans="1:13">
      <c r="A81" s="593"/>
      <c r="B81" s="582"/>
      <c r="C81" s="582"/>
      <c r="D81" s="591"/>
      <c r="E81" s="586"/>
      <c r="F81" s="606"/>
      <c r="G81" s="530"/>
      <c r="H81" s="626"/>
      <c r="I81" s="626"/>
      <c r="J81" s="626"/>
      <c r="K81" s="626"/>
      <c r="L81" s="626"/>
      <c r="M81" s="628"/>
    </row>
    <row r="82" spans="1:13">
      <c r="A82" s="593"/>
      <c r="B82" s="582"/>
      <c r="C82" s="582"/>
      <c r="D82" s="591"/>
      <c r="E82" s="586"/>
      <c r="F82" s="606"/>
      <c r="G82" s="530"/>
      <c r="H82" s="626"/>
      <c r="I82" s="626"/>
      <c r="J82" s="626"/>
      <c r="K82" s="626"/>
      <c r="L82" s="626"/>
      <c r="M82" s="628"/>
    </row>
    <row r="83" spans="1:13">
      <c r="A83" s="593"/>
      <c r="B83" s="582"/>
      <c r="C83" s="582"/>
      <c r="D83" s="591"/>
      <c r="E83" s="586"/>
      <c r="F83" s="606"/>
      <c r="G83" s="530"/>
      <c r="H83" s="626"/>
      <c r="I83" s="626"/>
      <c r="J83" s="626"/>
      <c r="K83" s="626"/>
      <c r="L83" s="626"/>
      <c r="M83" s="628"/>
    </row>
    <row r="84" spans="1:13">
      <c r="A84" s="593"/>
      <c r="B84" s="582"/>
      <c r="C84" s="582"/>
      <c r="D84" s="591"/>
      <c r="E84" s="586"/>
      <c r="F84" s="606"/>
      <c r="G84" s="530"/>
      <c r="H84" s="626"/>
      <c r="I84" s="626"/>
      <c r="J84" s="626"/>
      <c r="K84" s="626"/>
      <c r="L84" s="626"/>
      <c r="M84" s="628"/>
    </row>
    <row r="85" spans="1:13">
      <c r="A85" s="593"/>
      <c r="B85" s="582"/>
      <c r="C85" s="582"/>
      <c r="D85" s="591"/>
      <c r="E85" s="586"/>
      <c r="F85" s="606"/>
      <c r="G85" s="530"/>
      <c r="H85" s="626"/>
      <c r="I85" s="626"/>
      <c r="J85" s="626"/>
      <c r="K85" s="626"/>
      <c r="L85" s="626"/>
      <c r="M85" s="628"/>
    </row>
    <row r="86" spans="1:13">
      <c r="A86" s="593"/>
      <c r="B86" s="582"/>
      <c r="C86" s="582"/>
      <c r="D86" s="591"/>
      <c r="E86" s="586"/>
      <c r="F86" s="606"/>
      <c r="G86" s="530"/>
      <c r="H86" s="626"/>
      <c r="I86" s="626"/>
      <c r="J86" s="626"/>
      <c r="K86" s="626"/>
      <c r="L86" s="626"/>
      <c r="M86" s="628"/>
    </row>
    <row r="87" spans="1:13">
      <c r="A87" s="593"/>
      <c r="B87" s="582"/>
      <c r="C87" s="582"/>
      <c r="D87" s="591"/>
      <c r="E87" s="586"/>
      <c r="F87" s="606"/>
      <c r="G87" s="530"/>
      <c r="H87" s="626"/>
      <c r="I87" s="626"/>
      <c r="J87" s="626"/>
      <c r="K87" s="626"/>
      <c r="L87" s="626"/>
      <c r="M87" s="628"/>
    </row>
    <row r="88" spans="1:13">
      <c r="A88" s="593"/>
      <c r="B88" s="582"/>
      <c r="C88" s="582"/>
      <c r="D88" s="591"/>
      <c r="E88" s="586"/>
      <c r="F88" s="606"/>
      <c r="G88" s="530"/>
      <c r="H88" s="626"/>
      <c r="I88" s="626"/>
      <c r="J88" s="626"/>
      <c r="K88" s="626"/>
      <c r="L88" s="626"/>
      <c r="M88" s="628"/>
    </row>
    <row r="89" spans="1:13" ht="15.75" thickBot="1">
      <c r="A89" s="593"/>
      <c r="B89" s="582"/>
      <c r="C89" s="582"/>
      <c r="D89" s="591"/>
      <c r="E89" s="586"/>
      <c r="F89" s="606"/>
      <c r="G89" s="531"/>
      <c r="H89" s="627"/>
      <c r="I89" s="627"/>
      <c r="J89" s="627"/>
      <c r="K89" s="627"/>
      <c r="L89" s="627"/>
      <c r="M89" s="629"/>
    </row>
    <row r="90" spans="1:13" ht="15" customHeight="1">
      <c r="A90" s="592">
        <f>'7- Mapa Final'!A90</f>
        <v>9</v>
      </c>
      <c r="B90" s="630" t="str">
        <f>'7- Mapa Final'!B90</f>
        <v>Ofrecer, prometer y entregar, aceptar o solicitar una ventaja indebida  para influir o direccionar el cumplimiento de una evaluación de la oferta para satisfacer un interés personal, de manera directa o indirecta o por interpuesta persona.</v>
      </c>
      <c r="C90" s="630" t="str">
        <f>'7- Mapa Final'!C90</f>
        <v>Cuando  se direccionan las evaluaciones para favorecer  indebidamente ciertos proponentes</v>
      </c>
      <c r="D90" s="631" t="e">
        <f>'7- Mapa Final'!J90</f>
        <v>#DIV/0!</v>
      </c>
      <c r="E90" s="632" t="e">
        <f>'7- Mapa Final'!K90</f>
        <v>#VALUE!</v>
      </c>
      <c r="F90" s="633" t="e">
        <f>'7- Mapa Final'!M90</f>
        <v>#DIV/0!</v>
      </c>
      <c r="G90" s="530"/>
      <c r="H90" s="626"/>
      <c r="I90" s="626"/>
      <c r="J90" s="626"/>
      <c r="K90" s="626"/>
      <c r="L90" s="626"/>
      <c r="M90" s="628"/>
    </row>
    <row r="91" spans="1:13">
      <c r="A91" s="593"/>
      <c r="B91" s="582"/>
      <c r="C91" s="582"/>
      <c r="D91" s="591"/>
      <c r="E91" s="586"/>
      <c r="F91" s="606"/>
      <c r="G91" s="530"/>
      <c r="H91" s="626"/>
      <c r="I91" s="626"/>
      <c r="J91" s="626"/>
      <c r="K91" s="626"/>
      <c r="L91" s="626"/>
      <c r="M91" s="628"/>
    </row>
    <row r="92" spans="1:13">
      <c r="A92" s="593"/>
      <c r="B92" s="582"/>
      <c r="C92" s="582"/>
      <c r="D92" s="591"/>
      <c r="E92" s="586"/>
      <c r="F92" s="606"/>
      <c r="G92" s="530"/>
      <c r="H92" s="626"/>
      <c r="I92" s="626"/>
      <c r="J92" s="626"/>
      <c r="K92" s="626"/>
      <c r="L92" s="626"/>
      <c r="M92" s="628"/>
    </row>
    <row r="93" spans="1:13">
      <c r="A93" s="593"/>
      <c r="B93" s="582"/>
      <c r="C93" s="582"/>
      <c r="D93" s="591"/>
      <c r="E93" s="586"/>
      <c r="F93" s="606"/>
      <c r="G93" s="530"/>
      <c r="H93" s="626"/>
      <c r="I93" s="626"/>
      <c r="J93" s="626"/>
      <c r="K93" s="626"/>
      <c r="L93" s="626"/>
      <c r="M93" s="628"/>
    </row>
    <row r="94" spans="1:13">
      <c r="A94" s="593"/>
      <c r="B94" s="582"/>
      <c r="C94" s="582"/>
      <c r="D94" s="591"/>
      <c r="E94" s="586"/>
      <c r="F94" s="606"/>
      <c r="G94" s="530"/>
      <c r="H94" s="626"/>
      <c r="I94" s="626"/>
      <c r="J94" s="626"/>
      <c r="K94" s="626"/>
      <c r="L94" s="626"/>
      <c r="M94" s="628"/>
    </row>
    <row r="95" spans="1:13">
      <c r="A95" s="593"/>
      <c r="B95" s="582"/>
      <c r="C95" s="582"/>
      <c r="D95" s="591"/>
      <c r="E95" s="586"/>
      <c r="F95" s="606"/>
      <c r="G95" s="530"/>
      <c r="H95" s="626"/>
      <c r="I95" s="626"/>
      <c r="J95" s="626"/>
      <c r="K95" s="626"/>
      <c r="L95" s="626"/>
      <c r="M95" s="628"/>
    </row>
    <row r="96" spans="1:13">
      <c r="A96" s="593"/>
      <c r="B96" s="582"/>
      <c r="C96" s="582"/>
      <c r="D96" s="591"/>
      <c r="E96" s="586"/>
      <c r="F96" s="606"/>
      <c r="G96" s="530"/>
      <c r="H96" s="626"/>
      <c r="I96" s="626"/>
      <c r="J96" s="626"/>
      <c r="K96" s="626"/>
      <c r="L96" s="626"/>
      <c r="M96" s="628"/>
    </row>
    <row r="97" spans="1:13">
      <c r="A97" s="593"/>
      <c r="B97" s="582"/>
      <c r="C97" s="582"/>
      <c r="D97" s="591"/>
      <c r="E97" s="586"/>
      <c r="F97" s="606"/>
      <c r="G97" s="530"/>
      <c r="H97" s="626"/>
      <c r="I97" s="626"/>
      <c r="J97" s="626"/>
      <c r="K97" s="626"/>
      <c r="L97" s="626"/>
      <c r="M97" s="628"/>
    </row>
    <row r="98" spans="1:13">
      <c r="A98" s="593"/>
      <c r="B98" s="582"/>
      <c r="C98" s="582"/>
      <c r="D98" s="591"/>
      <c r="E98" s="586"/>
      <c r="F98" s="606"/>
      <c r="G98" s="530"/>
      <c r="H98" s="626"/>
      <c r="I98" s="626"/>
      <c r="J98" s="626"/>
      <c r="K98" s="626"/>
      <c r="L98" s="626"/>
      <c r="M98" s="628"/>
    </row>
    <row r="99" spans="1:13" ht="15.75" thickBot="1">
      <c r="A99" s="593"/>
      <c r="B99" s="582"/>
      <c r="C99" s="582"/>
      <c r="D99" s="591"/>
      <c r="E99" s="586"/>
      <c r="F99" s="606"/>
      <c r="G99" s="531"/>
      <c r="H99" s="627"/>
      <c r="I99" s="627"/>
      <c r="J99" s="627"/>
      <c r="K99" s="627"/>
      <c r="L99" s="627"/>
      <c r="M99" s="629"/>
    </row>
  </sheetData>
  <mergeCells count="134">
    <mergeCell ref="J60:J69"/>
    <mergeCell ref="K60:K69"/>
    <mergeCell ref="L60:L69"/>
    <mergeCell ref="M60:M69"/>
    <mergeCell ref="A60:A69"/>
    <mergeCell ref="B60:B69"/>
    <mergeCell ref="C60:C69"/>
    <mergeCell ref="D60:D69"/>
    <mergeCell ref="E60:E69"/>
    <mergeCell ref="F60:F69"/>
    <mergeCell ref="G60:G69"/>
    <mergeCell ref="H60:H69"/>
    <mergeCell ref="I60:I69"/>
    <mergeCell ref="J50:J59"/>
    <mergeCell ref="K50:K59"/>
    <mergeCell ref="L50:L59"/>
    <mergeCell ref="M50:M59"/>
    <mergeCell ref="A50:A59"/>
    <mergeCell ref="B50:B59"/>
    <mergeCell ref="C50:C59"/>
    <mergeCell ref="D50:D59"/>
    <mergeCell ref="E50:E59"/>
    <mergeCell ref="F50:F59"/>
    <mergeCell ref="G50:G59"/>
    <mergeCell ref="H50:H59"/>
    <mergeCell ref="I50:I59"/>
    <mergeCell ref="A40:A49"/>
    <mergeCell ref="B40:B49"/>
    <mergeCell ref="C40:C49"/>
    <mergeCell ref="D40:D49"/>
    <mergeCell ref="E40:E49"/>
    <mergeCell ref="F40:F49"/>
    <mergeCell ref="M40:M49"/>
    <mergeCell ref="G40:G49"/>
    <mergeCell ref="H40:H49"/>
    <mergeCell ref="I40:I49"/>
    <mergeCell ref="J40:J49"/>
    <mergeCell ref="K40:K49"/>
    <mergeCell ref="L40:L49"/>
    <mergeCell ref="M30:M39"/>
    <mergeCell ref="M20:M29"/>
    <mergeCell ref="F30:F39"/>
    <mergeCell ref="G30:G39"/>
    <mergeCell ref="H30:H39"/>
    <mergeCell ref="I30:I39"/>
    <mergeCell ref="G20:G29"/>
    <mergeCell ref="H20:H29"/>
    <mergeCell ref="I20:I29"/>
    <mergeCell ref="J20:J29"/>
    <mergeCell ref="K20:K29"/>
    <mergeCell ref="L20:L29"/>
    <mergeCell ref="E10:E19"/>
    <mergeCell ref="F10:F19"/>
    <mergeCell ref="G10:G19"/>
    <mergeCell ref="H10:H19"/>
    <mergeCell ref="I10:I19"/>
    <mergeCell ref="J10:J19"/>
    <mergeCell ref="K10:K19"/>
    <mergeCell ref="L10:L19"/>
    <mergeCell ref="A30:A39"/>
    <mergeCell ref="B30:B39"/>
    <mergeCell ref="C30:C39"/>
    <mergeCell ref="D30:D39"/>
    <mergeCell ref="E30:E39"/>
    <mergeCell ref="A20:A29"/>
    <mergeCell ref="B20:B29"/>
    <mergeCell ref="C20:C29"/>
    <mergeCell ref="D20:D29"/>
    <mergeCell ref="E20:E29"/>
    <mergeCell ref="F20:F29"/>
    <mergeCell ref="J30:J39"/>
    <mergeCell ref="K30:K39"/>
    <mergeCell ref="L30:L39"/>
    <mergeCell ref="D70:D79"/>
    <mergeCell ref="E70:E7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K90:K99"/>
    <mergeCell ref="L90:L99"/>
    <mergeCell ref="M90:M99"/>
    <mergeCell ref="F90:F99"/>
    <mergeCell ref="G90:G99"/>
    <mergeCell ref="H90:H99"/>
    <mergeCell ref="I90:I99"/>
    <mergeCell ref="J90:J99"/>
    <mergeCell ref="A90:A99"/>
    <mergeCell ref="B90:B99"/>
    <mergeCell ref="C90:C99"/>
    <mergeCell ref="D90:D99"/>
    <mergeCell ref="E90:E99"/>
  </mergeCells>
  <conditionalFormatting sqref="A7:B7">
    <cfRule type="containsText" dxfId="31" priority="203" operator="containsText" text="3- Moderado">
      <formula>NOT(ISERROR(SEARCH("3- Moderado",A7)))</formula>
    </cfRule>
    <cfRule type="containsText" dxfId="30" priority="204" operator="containsText" text="6- Moderado">
      <formula>NOT(ISERROR(SEARCH("6- Moderado",A7)))</formula>
    </cfRule>
    <cfRule type="containsText" dxfId="29" priority="205" operator="containsText" text="4- Moderado">
      <formula>NOT(ISERROR(SEARCH("4- Moderado",A7)))</formula>
    </cfRule>
    <cfRule type="containsText" dxfId="28" priority="206" operator="containsText" text="3- Bajo">
      <formula>NOT(ISERROR(SEARCH("3- Bajo",A7)))</formula>
    </cfRule>
    <cfRule type="containsText" dxfId="27" priority="207" operator="containsText" text="4- Bajo">
      <formula>NOT(ISERROR(SEARCH("4- Bajo",A7)))</formula>
    </cfRule>
    <cfRule type="containsText" dxfId="26" priority="208" operator="containsText" text="1- Bajo">
      <formula>NOT(ISERROR(SEARCH("1- Bajo",A7)))</formula>
    </cfRule>
  </conditionalFormatting>
  <conditionalFormatting sqref="A10:E10 A20:E20 A30:E30 A40:E40 A50:E50 A60:E60 A70:E70 A80:E80 A90:E90">
    <cfRule type="containsText" dxfId="25" priority="197" operator="containsText" text="3- Moderado">
      <formula>NOT(ISERROR(SEARCH("3- Moderado",A10)))</formula>
    </cfRule>
    <cfRule type="containsText" dxfId="24" priority="198" operator="containsText" text="6- Moderado">
      <formula>NOT(ISERROR(SEARCH("6- Moderado",A10)))</formula>
    </cfRule>
    <cfRule type="containsText" dxfId="23" priority="199" operator="containsText" text="4- Moderado">
      <formula>NOT(ISERROR(SEARCH("4- Moderado",A10)))</formula>
    </cfRule>
    <cfRule type="containsText" dxfId="22" priority="200" operator="containsText" text="3- Bajo">
      <formula>NOT(ISERROR(SEARCH("3- Bajo",A10)))</formula>
    </cfRule>
    <cfRule type="containsText" dxfId="21" priority="201" operator="containsText" text="4- Bajo">
      <formula>NOT(ISERROR(SEARCH("4- Bajo",A10)))</formula>
    </cfRule>
    <cfRule type="containsText" dxfId="20" priority="202" operator="containsText" text="1- Bajo">
      <formula>NOT(ISERROR(SEARCH("1- Bajo",A10)))</formula>
    </cfRule>
  </conditionalFormatting>
  <conditionalFormatting sqref="C8:F8">
    <cfRule type="containsText" dxfId="19" priority="169" operator="containsText" text="3- Moderado">
      <formula>NOT(ISERROR(SEARCH("3- Moderado",C8)))</formula>
    </cfRule>
    <cfRule type="containsText" dxfId="18" priority="170" operator="containsText" text="6- Moderado">
      <formula>NOT(ISERROR(SEARCH("6- Moderado",C8)))</formula>
    </cfRule>
    <cfRule type="containsText" dxfId="17" priority="171" operator="containsText" text="4- Moderado">
      <formula>NOT(ISERROR(SEARCH("4- Moderado",C8)))</formula>
    </cfRule>
    <cfRule type="containsText" dxfId="16" priority="172" operator="containsText" text="3- Bajo">
      <formula>NOT(ISERROR(SEARCH("3- Bajo",C8)))</formula>
    </cfRule>
    <cfRule type="containsText" dxfId="15" priority="173" operator="containsText" text="4- Bajo">
      <formula>NOT(ISERROR(SEARCH("4- Bajo",C8)))</formula>
    </cfRule>
    <cfRule type="containsText" dxfId="14" priority="174" operator="containsText" text="1- Bajo">
      <formula>NOT(ISERROR(SEARCH("1- Bajo",C8)))</formula>
    </cfRule>
  </conditionalFormatting>
  <conditionalFormatting sqref="D10:D9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9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99">
    <cfRule type="containsText" dxfId="4" priority="37" operator="containsText" text="Moderado">
      <formula>NOT(ISERROR(SEARCH("Moderado",E10)))</formula>
    </cfRule>
  </conditionalFormatting>
  <conditionalFormatting sqref="F10:F99">
    <cfRule type="colorScale" priority="214">
      <colorScale>
        <cfvo type="min"/>
        <cfvo type="max"/>
        <color rgb="FFFF7128"/>
        <color rgb="FFFFEF9C"/>
      </colorScale>
    </cfRule>
  </conditionalFormatting>
  <conditionalFormatting sqref="F10:F99">
    <cfRule type="containsText" dxfId="3" priority="52" operator="containsText" text="Bajo">
      <formula>NOT(ISERROR(SEARCH("Bajo",F10)))</formula>
    </cfRule>
    <cfRule type="containsText" dxfId="2" priority="53" operator="containsText" text="Moderado">
      <formula>NOT(ISERROR(SEARCH("Moderado",F10)))</formula>
    </cfRule>
    <cfRule type="containsText" dxfId="1" priority="54" operator="containsText" text="Alto">
      <formula>NOT(ISERROR(SEARCH("Alto",F10)))</formula>
    </cfRule>
    <cfRule type="containsText" dxfId="0" priority="55"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'9- Matriz de Calor '!$S$8:$S$11</xm:f>
          </x14:formula1>
          <xm:sqref>G50:G99</xm:sqref>
        </x14:dataValidation>
        <x14:dataValidation type="list" allowBlank="1" showInputMessage="1" showErrorMessage="1">
          <x14:formula1>
            <xm:f>'[Copia de 9. APOYO_MT Riesgos Compra Pública.xlsx]9- Matriz de Calor '!#REF!</xm:f>
          </x14:formula1>
          <xm:sqref>G10:G49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8" ma:contentTypeDescription="Crear nuevo documento." ma:contentTypeScope="" ma:versionID="415be644d9e877aa3a434edbb3cfc178">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ec23d78583c65ef48a54315581a910e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Props1.xml><?xml version="1.0" encoding="utf-8"?>
<ds:datastoreItem xmlns:ds="http://schemas.openxmlformats.org/officeDocument/2006/customXml" ds:itemID="{F9BBDBF8-CEAE-4D8D-BEC6-7CB51ED4EF97}">
  <ds:schemaRefs>
    <ds:schemaRef ds:uri="http://schemas.microsoft.com/sharepoint/v3/contenttype/forms"/>
  </ds:schemaRefs>
</ds:datastoreItem>
</file>

<file path=customXml/itemProps2.xml><?xml version="1.0" encoding="utf-8"?>
<ds:datastoreItem xmlns:ds="http://schemas.openxmlformats.org/officeDocument/2006/customXml" ds:itemID="{1EB7F970-FFF2-44B0-894A-E741495DB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B090E5-2068-41ED-9E46-81DE3B1D141F}">
  <ds:schemaRefs>
    <ds:schemaRef ds:uri="073acb01-3677-47bc-9f74-3e3f9815da0f"/>
    <ds:schemaRef ds:uri="http://schemas.openxmlformats.org/package/2006/metadata/core-properties"/>
    <ds:schemaRef ds:uri="http://purl.org/dc/terms/"/>
    <ds:schemaRef ds:uri="http://www.w3.org/XML/1998/namespace"/>
    <ds:schemaRef ds:uri="daaf9afd-fd36-408d-b218-652a4a0b0200"/>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 '!Área_de_impresión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2025-01-31T13:28:29Z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