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mtovary\Desktop\SIGCMA 2024-\5. MATRIZ DE RIESGOS\Vigencia 2024\DESAJ NEIVA\4TO TRIMESTRE\"/>
    </mc:Choice>
  </mc:AlternateContent>
  <workbookProtection workbookAlgorithmName="SHA-512" workbookHashValue="AUlqxyAKLWTrLpzDLrKOLEf8Td00l7alGlzta2TD9Em7rnGlYsFA1mam4fobm3K3hrOwlLOyVc1dxMiE3LWj1Q==" workbookSaltValue="hHEcSO5L3u4gVd4GuqmJbg==" workbookSpinCount="100000" lockStructure="1"/>
  <bookViews>
    <workbookView xWindow="0" yWindow="0" windowWidth="28800" windowHeight="12180" tabRatio="898" firstSheet="8" activeTab="13"/>
  </bookViews>
  <sheets>
    <sheet name="1- Presentacion " sheetId="10" r:id="rId1"/>
    <sheet name="Conceptos 37001" sheetId="37" r:id="rId2"/>
    <sheet name="2- Análisis de Contexto." sheetId="38" r:id="rId3"/>
    <sheet name="3- Estrategias." sheetId="41"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4" r:id="rId12"/>
    <sheet name="Seguimiento 3 Trimestre" sheetId="35" r:id="rId13"/>
    <sheet name="Seguimiento 4 Trimestre" sheetId="36" r:id="rId14"/>
  </sheets>
  <externalReferences>
    <externalReference r:id="rId15"/>
    <externalReference r:id="rId16"/>
    <externalReference r:id="rId17"/>
    <externalReference r:id="rId18"/>
    <externalReference r:id="rId19"/>
    <externalReference r:id="rId20"/>
  </externalReferences>
  <definedNames>
    <definedName name="_xlnm.Print_Area" localSheetId="2">'2- Análisis de Contexto.'!$A$1:$F$85</definedName>
    <definedName name="_xlnm.Print_Area" localSheetId="3">'3- Estrategias.'!$A$1:$G$14</definedName>
    <definedName name="_xlnm.Print_Area" localSheetId="5">'5- Identificación de Riesgos'!$A$1:$N$29</definedName>
    <definedName name="_xlnm.Print_Area" localSheetId="6">'6- Valoración Controles'!$A$1:$V$29</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0" i="28" l="1"/>
  <c r="B50" i="28"/>
  <c r="B10" i="28"/>
  <c r="B10" i="29" s="1"/>
  <c r="B20" i="28"/>
  <c r="B30" i="28"/>
  <c r="B40" i="28"/>
  <c r="C12" i="28"/>
  <c r="C11" i="28"/>
  <c r="G60" i="35" l="1"/>
  <c r="G50" i="35"/>
  <c r="G40" i="35"/>
  <c r="G30" i="35"/>
  <c r="G20" i="35"/>
  <c r="G10" i="35"/>
  <c r="G60" i="34" l="1"/>
  <c r="G50" i="34"/>
  <c r="G40" i="34"/>
  <c r="G30" i="34"/>
  <c r="G20" i="34"/>
  <c r="G10" i="34"/>
  <c r="G60" i="36"/>
  <c r="G50" i="36"/>
  <c r="G40" i="36"/>
  <c r="G30" i="36"/>
  <c r="G20" i="36"/>
  <c r="G10" i="36"/>
  <c r="J64" i="28" l="1"/>
  <c r="C64" i="28"/>
  <c r="C63" i="28"/>
  <c r="C62" i="28"/>
  <c r="C61" i="28"/>
  <c r="C60" i="28"/>
  <c r="C59" i="28"/>
  <c r="C58" i="28"/>
  <c r="C57" i="28"/>
  <c r="C56" i="28"/>
  <c r="C55" i="28"/>
  <c r="C54" i="28"/>
  <c r="C53" i="28"/>
  <c r="C52" i="28"/>
  <c r="C51" i="28"/>
  <c r="C50" i="28"/>
  <c r="C49" i="28"/>
  <c r="C48" i="28"/>
  <c r="C47" i="28"/>
  <c r="C46" i="28"/>
  <c r="C45" i="28"/>
  <c r="C44" i="28"/>
  <c r="C43" i="28"/>
  <c r="C42" i="28"/>
  <c r="C41" i="28"/>
  <c r="C40" i="28"/>
  <c r="C39" i="28"/>
  <c r="C38" i="28"/>
  <c r="C37" i="28"/>
  <c r="C36" i="28"/>
  <c r="C35" i="28"/>
  <c r="C34" i="28"/>
  <c r="C33" i="28"/>
  <c r="C32" i="28"/>
  <c r="C31" i="28"/>
  <c r="C30" i="28"/>
  <c r="C29" i="28"/>
  <c r="C28" i="28"/>
  <c r="C27" i="28"/>
  <c r="C26" i="28"/>
  <c r="C25" i="28"/>
  <c r="C24" i="28"/>
  <c r="C23" i="28"/>
  <c r="C22" i="28"/>
  <c r="C21" i="28"/>
  <c r="C20" i="28"/>
  <c r="C19" i="28"/>
  <c r="C18" i="28"/>
  <c r="C17" i="28"/>
  <c r="C16" i="28"/>
  <c r="C15" i="28"/>
  <c r="C14" i="28"/>
  <c r="C13" i="28"/>
  <c r="C10" i="28"/>
  <c r="J20" i="28"/>
  <c r="L22" i="28" l="1"/>
  <c r="L23" i="28"/>
  <c r="L24" i="28"/>
  <c r="L25" i="28"/>
  <c r="L26" i="28"/>
  <c r="L27" i="28"/>
  <c r="L28" i="28"/>
  <c r="L42" i="27" l="1"/>
  <c r="K42" i="27" s="1"/>
  <c r="L59" i="27"/>
  <c r="L12" i="27"/>
  <c r="L13" i="27"/>
  <c r="L14" i="27"/>
  <c r="L15" i="27"/>
  <c r="L16" i="27"/>
  <c r="L17" i="27"/>
  <c r="L18" i="27"/>
  <c r="L19" i="27"/>
  <c r="L20" i="27"/>
  <c r="L21" i="27"/>
  <c r="L22" i="27"/>
  <c r="K22" i="27" s="1"/>
  <c r="L23" i="27"/>
  <c r="L24" i="27"/>
  <c r="L25" i="27"/>
  <c r="L26" i="27"/>
  <c r="L27" i="27"/>
  <c r="L28" i="27"/>
  <c r="L29" i="27"/>
  <c r="L30" i="27"/>
  <c r="L31" i="27"/>
  <c r="L32" i="27"/>
  <c r="L33" i="27"/>
  <c r="L34" i="27"/>
  <c r="L38" i="27"/>
  <c r="L39" i="27"/>
  <c r="L40" i="27"/>
  <c r="L41" i="27"/>
  <c r="L49" i="27"/>
  <c r="L50" i="27"/>
  <c r="L51" i="27"/>
  <c r="L52" i="27"/>
  <c r="L60" i="27"/>
  <c r="L61" i="27"/>
  <c r="L62" i="27"/>
  <c r="L63" i="27"/>
  <c r="L64" i="27"/>
  <c r="L65" i="27"/>
  <c r="L69" i="27"/>
  <c r="L70" i="27"/>
  <c r="L71" i="27"/>
  <c r="L72" i="27"/>
  <c r="L73" i="27"/>
  <c r="L74" i="27"/>
  <c r="L75" i="27"/>
  <c r="L76" i="27"/>
  <c r="L77" i="27"/>
  <c r="L78" i="27"/>
  <c r="L79" i="27"/>
  <c r="L80" i="27"/>
  <c r="L81" i="27"/>
  <c r="L82" i="27"/>
  <c r="L83" i="27"/>
  <c r="L84" i="27"/>
  <c r="L85" i="27"/>
  <c r="L86" i="27"/>
  <c r="L87" i="27"/>
  <c r="L88" i="27"/>
  <c r="L89" i="27"/>
  <c r="L90" i="27"/>
  <c r="L91" i="27"/>
  <c r="L92" i="27"/>
  <c r="L93" i="27"/>
  <c r="L94" i="27"/>
  <c r="L95" i="27"/>
  <c r="L96" i="27"/>
  <c r="L97" i="27"/>
  <c r="L98" i="27"/>
  <c r="L99" i="27"/>
  <c r="L100" i="27"/>
  <c r="L101" i="27"/>
  <c r="L102" i="27"/>
  <c r="L103" i="27"/>
  <c r="L104" i="27"/>
  <c r="L105" i="27"/>
  <c r="L106" i="27"/>
  <c r="L107" i="27"/>
  <c r="L108" i="27"/>
  <c r="L109" i="27"/>
  <c r="L110" i="27"/>
  <c r="L111" i="27"/>
  <c r="L112" i="27"/>
  <c r="L113" i="27"/>
  <c r="L114" i="27"/>
  <c r="L115" i="27"/>
  <c r="L116" i="27"/>
  <c r="L117" i="27"/>
  <c r="L118" i="27"/>
  <c r="L119" i="27"/>
  <c r="L11" i="27"/>
  <c r="B110" i="28" l="1"/>
  <c r="B100" i="28"/>
  <c r="B80" i="28"/>
  <c r="L61" i="28" l="1"/>
  <c r="L62" i="28"/>
  <c r="L63" i="28"/>
  <c r="L69" i="28"/>
  <c r="G60" i="18" l="1"/>
  <c r="G50" i="18"/>
  <c r="G40" i="18"/>
  <c r="G30" i="18"/>
  <c r="G20" i="18"/>
  <c r="G10" i="18"/>
  <c r="C5" i="36" l="1"/>
  <c r="C4" i="36"/>
  <c r="C5" i="35"/>
  <c r="C4" i="35"/>
  <c r="C5" i="34"/>
  <c r="C4" i="34"/>
  <c r="C5" i="18"/>
  <c r="C4" i="18"/>
  <c r="A100" i="29"/>
  <c r="A100" i="18" s="1"/>
  <c r="B100" i="29"/>
  <c r="B100" i="36" s="1"/>
  <c r="C100" i="29"/>
  <c r="E100" i="29"/>
  <c r="L100" i="29"/>
  <c r="E101" i="29"/>
  <c r="E102" i="29"/>
  <c r="E103" i="29"/>
  <c r="E104" i="29"/>
  <c r="E105" i="29"/>
  <c r="E106" i="29"/>
  <c r="E107" i="29"/>
  <c r="E108" i="29"/>
  <c r="E109" i="29"/>
  <c r="A110" i="29"/>
  <c r="A110" i="36" s="1"/>
  <c r="B110" i="29"/>
  <c r="B110" i="36" s="1"/>
  <c r="C110" i="29"/>
  <c r="C110" i="18" s="1"/>
  <c r="E110" i="29"/>
  <c r="L110" i="29"/>
  <c r="E111" i="29"/>
  <c r="E112" i="29"/>
  <c r="E113" i="29"/>
  <c r="E114" i="29"/>
  <c r="E115" i="29"/>
  <c r="E116" i="29"/>
  <c r="E117" i="29"/>
  <c r="E118" i="29"/>
  <c r="E119" i="29"/>
  <c r="A80" i="29"/>
  <c r="A80" i="36" s="1"/>
  <c r="B80" i="29"/>
  <c r="B80" i="18" s="1"/>
  <c r="C80" i="29"/>
  <c r="C80" i="18" s="1"/>
  <c r="E80" i="29"/>
  <c r="L80" i="29"/>
  <c r="E81" i="29"/>
  <c r="E82" i="29"/>
  <c r="E83" i="29"/>
  <c r="E84" i="29"/>
  <c r="E85" i="29"/>
  <c r="E86" i="29"/>
  <c r="E87" i="29"/>
  <c r="E88" i="29"/>
  <c r="E89" i="29"/>
  <c r="A90" i="29"/>
  <c r="A90" i="36" s="1"/>
  <c r="B90" i="29"/>
  <c r="C90" i="29"/>
  <c r="E90" i="29"/>
  <c r="L90" i="29"/>
  <c r="E91" i="29"/>
  <c r="E92" i="29"/>
  <c r="E93" i="29"/>
  <c r="E94" i="29"/>
  <c r="E95" i="29"/>
  <c r="E96" i="29"/>
  <c r="E97" i="29"/>
  <c r="E98" i="29"/>
  <c r="E99" i="29"/>
  <c r="C101" i="28"/>
  <c r="C102" i="28"/>
  <c r="C103" i="28"/>
  <c r="C104" i="28"/>
  <c r="C105" i="28"/>
  <c r="C106" i="28"/>
  <c r="C107" i="28"/>
  <c r="C108" i="28"/>
  <c r="C109" i="28"/>
  <c r="C100" i="28"/>
  <c r="C91" i="28"/>
  <c r="C92" i="28"/>
  <c r="C99" i="28"/>
  <c r="C90" i="28"/>
  <c r="C81" i="28"/>
  <c r="C82" i="28"/>
  <c r="C83" i="28"/>
  <c r="C84" i="28"/>
  <c r="C85" i="28"/>
  <c r="C86" i="28"/>
  <c r="C87" i="28"/>
  <c r="C88" i="28"/>
  <c r="C89" i="28"/>
  <c r="C80" i="28"/>
  <c r="C111" i="28"/>
  <c r="C112" i="28"/>
  <c r="C113" i="28"/>
  <c r="C114" i="28"/>
  <c r="C115" i="28"/>
  <c r="C116" i="28"/>
  <c r="C117" i="28"/>
  <c r="C118" i="28"/>
  <c r="C119" i="28"/>
  <c r="C110" i="28"/>
  <c r="J100" i="28"/>
  <c r="L100" i="28"/>
  <c r="R100" i="28"/>
  <c r="J101" i="28"/>
  <c r="L101" i="28"/>
  <c r="R101" i="28"/>
  <c r="J102" i="28"/>
  <c r="L102" i="28"/>
  <c r="R102" i="28"/>
  <c r="J103" i="28"/>
  <c r="L103" i="28"/>
  <c r="R103" i="28"/>
  <c r="J104" i="28"/>
  <c r="L104" i="28"/>
  <c r="R104" i="28"/>
  <c r="J105" i="28"/>
  <c r="L105" i="28"/>
  <c r="R105" i="28"/>
  <c r="J106" i="28"/>
  <c r="L106" i="28"/>
  <c r="R106" i="28"/>
  <c r="J107" i="28"/>
  <c r="L107" i="28"/>
  <c r="R107" i="28"/>
  <c r="J108" i="28"/>
  <c r="L108" i="28"/>
  <c r="R108" i="28"/>
  <c r="J109" i="28"/>
  <c r="L109" i="28"/>
  <c r="R109" i="28"/>
  <c r="J110" i="28"/>
  <c r="L110" i="28"/>
  <c r="R110" i="28"/>
  <c r="J111" i="28"/>
  <c r="L111" i="28"/>
  <c r="R111" i="28"/>
  <c r="J112" i="28"/>
  <c r="L112" i="28"/>
  <c r="R112" i="28"/>
  <c r="J113" i="28"/>
  <c r="L113" i="28"/>
  <c r="R113" i="28"/>
  <c r="J114" i="28"/>
  <c r="L114" i="28"/>
  <c r="R114" i="28"/>
  <c r="J115" i="28"/>
  <c r="L115" i="28"/>
  <c r="R115" i="28"/>
  <c r="J116" i="28"/>
  <c r="L116" i="28"/>
  <c r="R116" i="28"/>
  <c r="J117" i="28"/>
  <c r="L117" i="28"/>
  <c r="R117" i="28"/>
  <c r="J118" i="28"/>
  <c r="L118" i="28"/>
  <c r="R118" i="28"/>
  <c r="J119" i="28"/>
  <c r="L119" i="28"/>
  <c r="R119" i="28"/>
  <c r="J80" i="28"/>
  <c r="L80" i="28"/>
  <c r="R80" i="28"/>
  <c r="J81" i="28"/>
  <c r="L81" i="28"/>
  <c r="R81" i="28"/>
  <c r="J82" i="28"/>
  <c r="L82" i="28"/>
  <c r="R82" i="28"/>
  <c r="J83" i="28"/>
  <c r="L83" i="28"/>
  <c r="R83" i="28"/>
  <c r="J84" i="28"/>
  <c r="L84" i="28"/>
  <c r="R84" i="28"/>
  <c r="J85" i="28"/>
  <c r="L85" i="28"/>
  <c r="R85" i="28"/>
  <c r="J86" i="28"/>
  <c r="L86" i="28"/>
  <c r="R86" i="28"/>
  <c r="J87" i="28"/>
  <c r="L87" i="28"/>
  <c r="R87" i="28"/>
  <c r="J88" i="28"/>
  <c r="L88" i="28"/>
  <c r="R88" i="28"/>
  <c r="J89" i="28"/>
  <c r="L89" i="28"/>
  <c r="R89" i="28"/>
  <c r="J90" i="28"/>
  <c r="L90" i="28"/>
  <c r="R90" i="28"/>
  <c r="J91" i="28"/>
  <c r="L91" i="28"/>
  <c r="R91" i="28"/>
  <c r="J92" i="28"/>
  <c r="L92" i="28"/>
  <c r="R92" i="28"/>
  <c r="J99" i="28"/>
  <c r="L99" i="28"/>
  <c r="R99" i="28"/>
  <c r="G80" i="27"/>
  <c r="H80" i="27" s="1"/>
  <c r="K81" i="27"/>
  <c r="K82" i="27"/>
  <c r="K83" i="27"/>
  <c r="K84" i="27"/>
  <c r="K85" i="27"/>
  <c r="K86" i="27"/>
  <c r="K87" i="27"/>
  <c r="K88" i="27"/>
  <c r="K89" i="27"/>
  <c r="G90" i="27"/>
  <c r="H90" i="27" s="1"/>
  <c r="K91" i="27"/>
  <c r="K92" i="27"/>
  <c r="K93" i="27"/>
  <c r="K94" i="27"/>
  <c r="K95" i="27"/>
  <c r="K96" i="27"/>
  <c r="K97" i="27"/>
  <c r="K98" i="27"/>
  <c r="K99" i="27"/>
  <c r="G110" i="27"/>
  <c r="H110" i="27" s="1"/>
  <c r="K111" i="27"/>
  <c r="K112" i="27"/>
  <c r="K113" i="27"/>
  <c r="K114" i="27"/>
  <c r="K115" i="27"/>
  <c r="K116" i="27"/>
  <c r="K117" i="27"/>
  <c r="K118" i="27"/>
  <c r="K119" i="27"/>
  <c r="F90" i="29" l="1"/>
  <c r="F80" i="29"/>
  <c r="F110" i="29"/>
  <c r="S100" i="28"/>
  <c r="K110" i="28"/>
  <c r="T110" i="28" s="1"/>
  <c r="K90" i="28"/>
  <c r="T90" i="28" s="1"/>
  <c r="K100" i="28"/>
  <c r="S110" i="28"/>
  <c r="S90" i="28"/>
  <c r="S80" i="28"/>
  <c r="A90" i="18"/>
  <c r="B90" i="18"/>
  <c r="B80" i="35"/>
  <c r="C90" i="18"/>
  <c r="A80" i="35"/>
  <c r="A110" i="35"/>
  <c r="A80" i="18"/>
  <c r="C80" i="36"/>
  <c r="C110" i="35"/>
  <c r="B110" i="35"/>
  <c r="B110" i="18"/>
  <c r="B80" i="36"/>
  <c r="A110" i="18"/>
  <c r="C80" i="35"/>
  <c r="C100" i="18"/>
  <c r="B100" i="18"/>
  <c r="C90" i="35"/>
  <c r="A100" i="35"/>
  <c r="C90" i="36"/>
  <c r="C100" i="36"/>
  <c r="C100" i="35"/>
  <c r="A100" i="36"/>
  <c r="B100" i="35"/>
  <c r="B90" i="35"/>
  <c r="C110" i="36"/>
  <c r="B90" i="36"/>
  <c r="A90" i="35"/>
  <c r="K80" i="28"/>
  <c r="T80" i="28" s="1"/>
  <c r="M110" i="27"/>
  <c r="M90" i="27"/>
  <c r="M80" i="27"/>
  <c r="K90" i="27"/>
  <c r="K80" i="27"/>
  <c r="K110" i="27"/>
  <c r="J90" i="29" l="1"/>
  <c r="U80" i="28"/>
  <c r="V80" i="28" s="1"/>
  <c r="U90" i="28"/>
  <c r="V90" i="28" s="1"/>
  <c r="M90" i="29" s="1"/>
  <c r="U110" i="28"/>
  <c r="V110" i="28" s="1"/>
  <c r="N90" i="27"/>
  <c r="H90" i="29" s="1"/>
  <c r="G90" i="29"/>
  <c r="N80" i="27"/>
  <c r="H80" i="29" s="1"/>
  <c r="G80" i="29"/>
  <c r="N110" i="27"/>
  <c r="H110" i="29" s="1"/>
  <c r="G110" i="29"/>
  <c r="J110" i="29"/>
  <c r="D90" i="36"/>
  <c r="D90" i="18"/>
  <c r="D90" i="35"/>
  <c r="J80" i="29"/>
  <c r="G100" i="27"/>
  <c r="H100" i="27" s="1"/>
  <c r="T100" i="28" s="1"/>
  <c r="K101" i="27"/>
  <c r="K102" i="27"/>
  <c r="K103" i="27"/>
  <c r="K104" i="27"/>
  <c r="K105" i="27"/>
  <c r="K106" i="27"/>
  <c r="K107" i="27"/>
  <c r="K108" i="27"/>
  <c r="K109" i="27"/>
  <c r="K110" i="29" l="1"/>
  <c r="K90" i="29"/>
  <c r="K80" i="29"/>
  <c r="M80" i="29"/>
  <c r="F80" i="35" s="1"/>
  <c r="E80" i="35"/>
  <c r="E80" i="18"/>
  <c r="E80" i="36"/>
  <c r="M110" i="29"/>
  <c r="F110" i="36" s="1"/>
  <c r="E110" i="36"/>
  <c r="E110" i="35"/>
  <c r="E110" i="18"/>
  <c r="D110" i="36"/>
  <c r="D110" i="35"/>
  <c r="D110" i="18"/>
  <c r="F100" i="29"/>
  <c r="F90" i="35"/>
  <c r="F90" i="36"/>
  <c r="F90" i="18"/>
  <c r="D80" i="35"/>
  <c r="D80" i="36"/>
  <c r="D80" i="18"/>
  <c r="M100" i="27"/>
  <c r="U100" i="28" s="1"/>
  <c r="V100" i="28" s="1"/>
  <c r="K100" i="27"/>
  <c r="E79" i="29"/>
  <c r="E78" i="29"/>
  <c r="E77" i="29"/>
  <c r="E76" i="29"/>
  <c r="E75" i="29"/>
  <c r="E74" i="29"/>
  <c r="E73" i="29"/>
  <c r="E72" i="29"/>
  <c r="E71" i="29"/>
  <c r="L70" i="29"/>
  <c r="E70" i="29"/>
  <c r="C70" i="29"/>
  <c r="B70" i="29"/>
  <c r="A70" i="29"/>
  <c r="C79" i="28"/>
  <c r="C78" i="28"/>
  <c r="C77" i="28"/>
  <c r="C76" i="28"/>
  <c r="C75" i="28"/>
  <c r="C74" i="28"/>
  <c r="C73" i="28"/>
  <c r="C72" i="28"/>
  <c r="C71" i="28"/>
  <c r="C70" i="28"/>
  <c r="B70" i="28"/>
  <c r="R79" i="28"/>
  <c r="L79" i="28"/>
  <c r="J79" i="28"/>
  <c r="R78" i="28"/>
  <c r="L78" i="28"/>
  <c r="J78" i="28"/>
  <c r="R77" i="28"/>
  <c r="L77" i="28"/>
  <c r="J77" i="28"/>
  <c r="R76" i="28"/>
  <c r="L76" i="28"/>
  <c r="J76" i="28"/>
  <c r="R75" i="28"/>
  <c r="L75" i="28"/>
  <c r="J75" i="28"/>
  <c r="R74" i="28"/>
  <c r="L74" i="28"/>
  <c r="J74" i="28"/>
  <c r="R73" i="28"/>
  <c r="L73" i="28"/>
  <c r="J73" i="28"/>
  <c r="R72" i="28"/>
  <c r="L72" i="28"/>
  <c r="J72" i="28"/>
  <c r="R71" i="28"/>
  <c r="L71" i="28"/>
  <c r="J71" i="28"/>
  <c r="R70" i="28"/>
  <c r="L70" i="28"/>
  <c r="J70" i="28"/>
  <c r="J10" i="28"/>
  <c r="J11" i="28"/>
  <c r="J12" i="28"/>
  <c r="J13" i="28"/>
  <c r="J14" i="28"/>
  <c r="J15" i="28"/>
  <c r="J16" i="28"/>
  <c r="J17" i="28"/>
  <c r="J18" i="28"/>
  <c r="J19" i="28"/>
  <c r="J30" i="28"/>
  <c r="J31" i="28"/>
  <c r="J32" i="28"/>
  <c r="J33" i="28"/>
  <c r="J34" i="28"/>
  <c r="J40" i="28"/>
  <c r="J50" i="28"/>
  <c r="J51" i="28"/>
  <c r="J60" i="28"/>
  <c r="J61" i="28"/>
  <c r="J62" i="28"/>
  <c r="J63" i="28"/>
  <c r="K79" i="27"/>
  <c r="K78" i="27"/>
  <c r="K77" i="27"/>
  <c r="K76" i="27"/>
  <c r="K75" i="27"/>
  <c r="K74" i="27"/>
  <c r="K72" i="27"/>
  <c r="K71" i="27"/>
  <c r="K70" i="27"/>
  <c r="G70" i="27"/>
  <c r="H70" i="27" s="1"/>
  <c r="E90" i="35" l="1"/>
  <c r="E90" i="36"/>
  <c r="E90" i="18"/>
  <c r="F70" i="29"/>
  <c r="F80" i="18"/>
  <c r="F80" i="36"/>
  <c r="B70" i="36"/>
  <c r="B70" i="35"/>
  <c r="B70" i="18"/>
  <c r="A70" i="35"/>
  <c r="A70" i="36"/>
  <c r="A70" i="18"/>
  <c r="C70" i="36"/>
  <c r="C70" i="18"/>
  <c r="C70" i="35"/>
  <c r="N100" i="27"/>
  <c r="H100" i="29" s="1"/>
  <c r="G100" i="29"/>
  <c r="K100" i="29"/>
  <c r="F110" i="35"/>
  <c r="F110" i="18"/>
  <c r="J100" i="29"/>
  <c r="M70" i="27"/>
  <c r="S70" i="28"/>
  <c r="K70" i="28"/>
  <c r="T70" i="28" s="1"/>
  <c r="K73" i="27"/>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E60" i="29"/>
  <c r="E61" i="29"/>
  <c r="E62" i="29"/>
  <c r="E63" i="29"/>
  <c r="E64" i="29"/>
  <c r="E65" i="29"/>
  <c r="E66" i="29"/>
  <c r="E67" i="29"/>
  <c r="E68" i="29"/>
  <c r="E69" i="29"/>
  <c r="K11" i="27"/>
  <c r="K12" i="27"/>
  <c r="K13" i="27"/>
  <c r="K14" i="27"/>
  <c r="K15" i="27"/>
  <c r="K16" i="27"/>
  <c r="K17" i="27"/>
  <c r="K18" i="27"/>
  <c r="K19" i="27"/>
  <c r="K20" i="27"/>
  <c r="K21" i="27"/>
  <c r="K28" i="27"/>
  <c r="K29" i="27"/>
  <c r="K30" i="27"/>
  <c r="K31" i="27"/>
  <c r="K32" i="27"/>
  <c r="K33" i="27"/>
  <c r="K34" i="27"/>
  <c r="K38" i="27"/>
  <c r="K39" i="27"/>
  <c r="K40" i="27"/>
  <c r="K41" i="27"/>
  <c r="K49" i="27"/>
  <c r="K50" i="27"/>
  <c r="K51" i="27"/>
  <c r="K52" i="27"/>
  <c r="K59" i="27"/>
  <c r="K60" i="27"/>
  <c r="K61" i="27"/>
  <c r="K62" i="27"/>
  <c r="K63" i="27"/>
  <c r="K64" i="27"/>
  <c r="K65" i="27"/>
  <c r="K69" i="27"/>
  <c r="J70" i="29" l="1"/>
  <c r="D70" i="35" s="1"/>
  <c r="G70" i="29"/>
  <c r="U70" i="28"/>
  <c r="V70" i="28" s="1"/>
  <c r="M100" i="29"/>
  <c r="F100" i="18" s="1"/>
  <c r="E100" i="18"/>
  <c r="E100" i="36"/>
  <c r="E100" i="35"/>
  <c r="D100" i="18"/>
  <c r="D100" i="35"/>
  <c r="D100" i="36"/>
  <c r="D70" i="18"/>
  <c r="O70" i="27"/>
  <c r="N70" i="27"/>
  <c r="H70" i="29" s="1"/>
  <c r="D70" i="36" l="1"/>
  <c r="K70" i="29"/>
  <c r="E70" i="18" s="1"/>
  <c r="F100" i="36"/>
  <c r="F100" i="35"/>
  <c r="M70" i="29"/>
  <c r="L50" i="28"/>
  <c r="L51" i="28"/>
  <c r="L59" i="28"/>
  <c r="L50" i="29"/>
  <c r="L60" i="29"/>
  <c r="C60" i="29"/>
  <c r="C60" i="18" s="1"/>
  <c r="B60" i="29"/>
  <c r="B60" i="18" s="1"/>
  <c r="A60" i="29"/>
  <c r="A60" i="18" s="1"/>
  <c r="C50" i="29"/>
  <c r="C50" i="18" s="1"/>
  <c r="B50" i="29"/>
  <c r="B50" i="18" s="1"/>
  <c r="A50" i="29"/>
  <c r="A50" i="18" s="1"/>
  <c r="E70" i="35" l="1"/>
  <c r="E70" i="36"/>
  <c r="F70" i="18"/>
  <c r="F70" i="36"/>
  <c r="F70" i="35"/>
  <c r="A60" i="34"/>
  <c r="A60" i="36"/>
  <c r="A60" i="35"/>
  <c r="A50" i="35"/>
  <c r="A50" i="36"/>
  <c r="A50" i="34"/>
  <c r="C50" i="36"/>
  <c r="C50" i="35"/>
  <c r="C50" i="34"/>
  <c r="B50" i="34"/>
  <c r="B50" i="36"/>
  <c r="B50" i="35"/>
  <c r="B60" i="36"/>
  <c r="B60" i="35"/>
  <c r="B60" i="34"/>
  <c r="C60" i="36"/>
  <c r="C60" i="35"/>
  <c r="C60" i="34"/>
  <c r="G50" i="27"/>
  <c r="H50" i="27" s="1"/>
  <c r="M50" i="27" l="1"/>
  <c r="F50" i="29"/>
  <c r="N50" i="27" l="1"/>
  <c r="H50" i="29" s="1"/>
  <c r="O50" i="27"/>
  <c r="G50" i="29"/>
  <c r="L41" i="28" l="1"/>
  <c r="L49" i="28"/>
  <c r="L31" i="28"/>
  <c r="L32" i="28"/>
  <c r="L33" i="28"/>
  <c r="L34" i="28"/>
  <c r="L39" i="28"/>
  <c r="L21" i="28"/>
  <c r="L29" i="28"/>
  <c r="L14" i="28"/>
  <c r="L15" i="28"/>
  <c r="L16" i="28"/>
  <c r="L17" i="28"/>
  <c r="L18" i="28"/>
  <c r="L19" i="28"/>
  <c r="L13" i="28"/>
  <c r="L11" i="28"/>
  <c r="G60" i="27" l="1"/>
  <c r="H60" i="27" s="1"/>
  <c r="G20" i="27"/>
  <c r="G30" i="27"/>
  <c r="G10" i="27"/>
  <c r="F60" i="29" l="1"/>
  <c r="M60" i="27"/>
  <c r="O60" i="27" l="1"/>
  <c r="G60" i="29"/>
  <c r="N60" i="27"/>
  <c r="H60" i="29" s="1"/>
  <c r="A30" i="28" l="1"/>
  <c r="A20" i="28"/>
  <c r="L20" i="28"/>
  <c r="R20" i="28"/>
  <c r="R21" i="28"/>
  <c r="R22" i="28"/>
  <c r="R29" i="28"/>
  <c r="L30" i="28"/>
  <c r="R30" i="28"/>
  <c r="R31" i="28"/>
  <c r="R32" i="28"/>
  <c r="R33" i="28"/>
  <c r="R34" i="28"/>
  <c r="R39" i="28"/>
  <c r="A40" i="28"/>
  <c r="L40" i="28"/>
  <c r="R40" i="28"/>
  <c r="R41" i="28"/>
  <c r="R49" i="28"/>
  <c r="A30" i="29"/>
  <c r="A30" i="18" s="1"/>
  <c r="B30" i="29"/>
  <c r="B30" i="18" s="1"/>
  <c r="C30" i="29"/>
  <c r="C30" i="18" s="1"/>
  <c r="L30" i="29"/>
  <c r="A40" i="29"/>
  <c r="A40" i="18" s="1"/>
  <c r="B40" i="29"/>
  <c r="B40" i="18" s="1"/>
  <c r="C40" i="29"/>
  <c r="C40" i="18" s="1"/>
  <c r="L40" i="29"/>
  <c r="R69" i="28"/>
  <c r="R63" i="28"/>
  <c r="R62" i="28"/>
  <c r="R61" i="28"/>
  <c r="R60" i="28"/>
  <c r="L60" i="28"/>
  <c r="R59" i="28"/>
  <c r="R51" i="28"/>
  <c r="R50" i="28"/>
  <c r="A40" i="36" l="1"/>
  <c r="A40" i="35"/>
  <c r="A40" i="34"/>
  <c r="A30" i="34"/>
  <c r="A30" i="35"/>
  <c r="A30" i="36"/>
  <c r="B30" i="36"/>
  <c r="B30" i="34"/>
  <c r="B30" i="35"/>
  <c r="B40" i="36"/>
  <c r="B40" i="35"/>
  <c r="B40" i="34"/>
  <c r="C30" i="36"/>
  <c r="C30" i="35"/>
  <c r="C30" i="34"/>
  <c r="C40" i="36"/>
  <c r="C40" i="35"/>
  <c r="C40" i="34"/>
  <c r="S40" i="28"/>
  <c r="K40" i="28"/>
  <c r="S30" i="28"/>
  <c r="K30" i="28"/>
  <c r="K20" i="28"/>
  <c r="S20" i="28"/>
  <c r="S50" i="28"/>
  <c r="U50" i="28" s="1"/>
  <c r="K60" i="28"/>
  <c r="T60" i="28" s="1"/>
  <c r="K50" i="28"/>
  <c r="T50" i="28" s="1"/>
  <c r="S60" i="28"/>
  <c r="U60" i="28" s="1"/>
  <c r="V60" i="28" l="1"/>
  <c r="V50" i="28"/>
  <c r="J50" i="29"/>
  <c r="D50" i="35" l="1"/>
  <c r="D50" i="18"/>
  <c r="D50" i="36"/>
  <c r="D50" i="34"/>
  <c r="J60" i="29"/>
  <c r="D60" i="35" l="1"/>
  <c r="D60" i="34"/>
  <c r="D60" i="18"/>
  <c r="D60" i="36"/>
  <c r="K50" i="29"/>
  <c r="K60" i="29"/>
  <c r="E60" i="35" l="1"/>
  <c r="E60" i="34"/>
  <c r="E60" i="18"/>
  <c r="E60" i="36"/>
  <c r="E50" i="36"/>
  <c r="E50" i="35"/>
  <c r="E50" i="34"/>
  <c r="E50" i="18"/>
  <c r="M60" i="29"/>
  <c r="M50" i="29"/>
  <c r="H30" i="27"/>
  <c r="T30" i="28" s="1"/>
  <c r="F50" i="36" l="1"/>
  <c r="F50" i="35"/>
  <c r="F50" i="34"/>
  <c r="F50" i="18"/>
  <c r="F60" i="18"/>
  <c r="F60" i="34"/>
  <c r="F60" i="36"/>
  <c r="F60" i="35"/>
  <c r="F30" i="29"/>
  <c r="M30" i="27"/>
  <c r="U30" i="28" s="1"/>
  <c r="V30" i="28" s="1"/>
  <c r="G40" i="27"/>
  <c r="H40" i="27" s="1"/>
  <c r="T40" i="28" s="1"/>
  <c r="N30" i="27" l="1"/>
  <c r="H30" i="29" s="1"/>
  <c r="M40" i="27"/>
  <c r="F40" i="29"/>
  <c r="O30" i="27"/>
  <c r="G30" i="29"/>
  <c r="J30" i="29"/>
  <c r="N40" i="27" l="1"/>
  <c r="H40" i="29" s="1"/>
  <c r="U40" i="28"/>
  <c r="V40" i="28" s="1"/>
  <c r="K30" i="29"/>
  <c r="E30" i="36" s="1"/>
  <c r="D30" i="36"/>
  <c r="D30" i="35"/>
  <c r="D30" i="34"/>
  <c r="D30" i="18"/>
  <c r="O40" i="27"/>
  <c r="G40" i="29"/>
  <c r="M30" i="29"/>
  <c r="J40" i="29"/>
  <c r="K40" i="29" l="1"/>
  <c r="E40" i="35" s="1"/>
  <c r="E30" i="18"/>
  <c r="E30" i="34"/>
  <c r="E30" i="35"/>
  <c r="D40" i="36"/>
  <c r="D40" i="35"/>
  <c r="D40" i="34"/>
  <c r="D40" i="18"/>
  <c r="F30" i="35"/>
  <c r="F30" i="34"/>
  <c r="F30" i="18"/>
  <c r="F30" i="36"/>
  <c r="M40" i="29"/>
  <c r="A10" i="28"/>
  <c r="I33" i="5" a="1"/>
  <c r="I33" i="5" s="1"/>
  <c r="E40" i="36" l="1"/>
  <c r="E40" i="18"/>
  <c r="E40" i="34"/>
  <c r="F40" i="36"/>
  <c r="F40" i="35"/>
  <c r="F40" i="34"/>
  <c r="F40" i="18"/>
  <c r="C20" i="29"/>
  <c r="C20" i="18" s="1"/>
  <c r="C10" i="29"/>
  <c r="I27" i="5" a="1"/>
  <c r="C10" i="36" l="1"/>
  <c r="C10" i="35"/>
  <c r="C10" i="34"/>
  <c r="C20" i="36"/>
  <c r="C20" i="35"/>
  <c r="C20" i="34"/>
  <c r="I27" i="5"/>
  <c r="L12" i="28"/>
  <c r="L10" i="28"/>
  <c r="L10" i="27" l="1"/>
  <c r="I21" i="5"/>
  <c r="I22" i="5"/>
  <c r="M10" i="27" l="1"/>
  <c r="K10" i="27"/>
  <c r="C10" i="18"/>
  <c r="M20" i="27" l="1"/>
  <c r="U20" i="28" s="1"/>
  <c r="G20" i="29" l="1"/>
  <c r="G10" i="29"/>
  <c r="L20" i="29"/>
  <c r="E11" i="29"/>
  <c r="E12" i="29"/>
  <c r="E13" i="29"/>
  <c r="A20" i="29"/>
  <c r="A20" i="18" s="1"/>
  <c r="B20" i="29"/>
  <c r="B20" i="18" s="1"/>
  <c r="R11" i="28"/>
  <c r="R12" i="28"/>
  <c r="R13" i="28"/>
  <c r="R14" i="28"/>
  <c r="R15" i="28"/>
  <c r="R16" i="28"/>
  <c r="R17" i="28"/>
  <c r="R18" i="28"/>
  <c r="R19" i="28"/>
  <c r="R10" i="28"/>
  <c r="A20" i="34" l="1"/>
  <c r="A20" i="35"/>
  <c r="A20" i="36"/>
  <c r="B20" i="36"/>
  <c r="B20" i="35"/>
  <c r="B20" i="34"/>
  <c r="K10" i="28"/>
  <c r="S10" i="28"/>
  <c r="U10" i="28" s="1"/>
  <c r="H10" i="27" l="1"/>
  <c r="H20" i="27"/>
  <c r="T20" i="28" s="1"/>
  <c r="V20" i="28" s="1"/>
  <c r="N20" i="27" l="1"/>
  <c r="H20" i="29" s="1"/>
  <c r="M20" i="29"/>
  <c r="O10" i="27"/>
  <c r="N10" i="27"/>
  <c r="H10" i="29" s="1"/>
  <c r="T10" i="28"/>
  <c r="V10" i="28" s="1"/>
  <c r="M10" i="29" s="1"/>
  <c r="O20" i="27"/>
  <c r="F20" i="29"/>
  <c r="E10" i="29"/>
  <c r="A10" i="29"/>
  <c r="A10" i="34" l="1"/>
  <c r="A10" i="35"/>
  <c r="A10" i="36"/>
  <c r="B10" i="35"/>
  <c r="B10" i="36"/>
  <c r="B10" i="34"/>
  <c r="F10" i="36"/>
  <c r="F10" i="35"/>
  <c r="F10" i="34"/>
  <c r="F20" i="34"/>
  <c r="F20" i="36"/>
  <c r="F20" i="35"/>
  <c r="B10" i="18"/>
  <c r="F10" i="18"/>
  <c r="A10" i="18"/>
  <c r="F20" i="18"/>
  <c r="J20" i="29"/>
  <c r="D20" i="35" l="1"/>
  <c r="D20" i="36"/>
  <c r="D20" i="34"/>
  <c r="D20" i="18"/>
  <c r="L10" i="29"/>
  <c r="K10" i="29" l="1"/>
  <c r="E10" i="34" l="1"/>
  <c r="E10" i="36"/>
  <c r="E10" i="35"/>
  <c r="E10" i="18"/>
  <c r="K20" i="29"/>
  <c r="E20" i="36" l="1"/>
  <c r="E20" i="35"/>
  <c r="E20" i="34"/>
  <c r="E20" i="18"/>
  <c r="F10" i="29"/>
  <c r="J10" i="29" l="1"/>
  <c r="D10" i="34" l="1"/>
  <c r="D10" i="36"/>
  <c r="D10" i="35"/>
  <c r="D10" i="18"/>
  <c r="I37" i="5"/>
  <c r="I36" i="5"/>
  <c r="I35" i="5"/>
  <c r="I34" i="5"/>
  <c r="I31" i="5"/>
  <c r="I30" i="5"/>
  <c r="I29" i="5"/>
  <c r="I28" i="5"/>
</calcChain>
</file>

<file path=xl/comments1.xml><?xml version="1.0" encoding="utf-8"?>
<comments xmlns="http://schemas.openxmlformats.org/spreadsheetml/2006/main">
  <authors>
    <author>NatyT</author>
  </authors>
  <commentList>
    <comment ref="K8" authorId="0" shapeId="0">
      <text>
        <r>
          <rPr>
            <b/>
            <sz val="9"/>
            <color indexed="81"/>
            <rFont val="Tahoma"/>
            <family val="2"/>
          </rPr>
          <t>NatyT:</t>
        </r>
        <r>
          <rPr>
            <sz val="9"/>
            <color indexed="81"/>
            <rFont val="Tahoma"/>
            <family val="2"/>
          </rPr>
          <t xml:space="preserve">
impacto por el maximola
por el prababilidad promedio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<sst xmlns="http://schemas.openxmlformats.org/spreadsheetml/2006/main" count="918" uniqueCount="562">
  <si>
    <t>Proceso:</t>
  </si>
  <si>
    <t>Objetivo:</t>
  </si>
  <si>
    <t>Alcance:</t>
  </si>
  <si>
    <t>Impacto</t>
  </si>
  <si>
    <t>Descripción del Riesgo</t>
  </si>
  <si>
    <t>Zona de Riesgo Inherente</t>
  </si>
  <si>
    <t>No. Control</t>
  </si>
  <si>
    <t>Impacto Residual Final</t>
  </si>
  <si>
    <t>Zona de Riesgo Final</t>
  </si>
  <si>
    <t>Tratamiento</t>
  </si>
  <si>
    <t>Responsable</t>
  </si>
  <si>
    <t>Fecha Implementación</t>
  </si>
  <si>
    <t>N.</t>
  </si>
  <si>
    <t>IMPACTO</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</si>
  <si>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</si>
  <si>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</si>
  <si>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</si>
  <si>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</si>
  <si>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</si>
  <si>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</si>
  <si>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</si>
  <si>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</si>
  <si>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</si>
  <si>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</si>
  <si>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</si>
  <si>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Frecuencia de la Actividad</t>
  </si>
  <si>
    <t>Probabilidad</t>
  </si>
  <si>
    <t>Muy Baja</t>
  </si>
  <si>
    <t>Baja</t>
  </si>
  <si>
    <t>Media</t>
  </si>
  <si>
    <t>Alta</t>
  </si>
  <si>
    <t>Muy Alta</t>
  </si>
  <si>
    <t>Tabla Criterios para definir el nivel de impacto</t>
  </si>
  <si>
    <t>Menor</t>
  </si>
  <si>
    <t>Moderado</t>
  </si>
  <si>
    <t>Mayor</t>
  </si>
  <si>
    <t>Catastrófico</t>
  </si>
  <si>
    <t xml:space="preserve">     El riesgo afecta la imagen de la entidad con algunos usuarios de relevancia frente al logro de los objetivos</t>
  </si>
  <si>
    <t>Extremo</t>
  </si>
  <si>
    <t>Alto</t>
  </si>
  <si>
    <t>Bajo</t>
  </si>
  <si>
    <t>FECHA</t>
  </si>
  <si>
    <t>DESPACHO JUDICIAL CERTIFICADO</t>
  </si>
  <si>
    <t>DIRECCIÓN SECCIONAL DE ADMINISTRACIÓN JUDICIAL</t>
  </si>
  <si>
    <t>CONSEJO SECCIONAL DE LA JUDICATURA</t>
  </si>
  <si>
    <t>PROCESO (indique el tipo de proceso si es Estratégico. Misional, Apoyo, Evaluación y Mejora y especifique el nombre del proceso)</t>
  </si>
  <si>
    <t>CONSEJO SUPERIOR DE LA JUDICATURA</t>
  </si>
  <si>
    <t xml:space="preserve">DOCUMENTADA EN </t>
  </si>
  <si>
    <t>A</t>
  </si>
  <si>
    <t>O</t>
  </si>
  <si>
    <t>D</t>
  </si>
  <si>
    <t>F</t>
  </si>
  <si>
    <t xml:space="preserve">CONTEXTO EXTERNO </t>
  </si>
  <si>
    <t>No.</t>
  </si>
  <si>
    <t xml:space="preserve">No. </t>
  </si>
  <si>
    <t xml:space="preserve">CONTEXTO INTERNO </t>
  </si>
  <si>
    <t xml:space="preserve"> MAPA DE RIESGOS SIGCMA</t>
  </si>
  <si>
    <t>DEPENDENCIA (Unidad misional del CSJ o Unidad de la DEAJ o Seccional o CSJ en caso de despachos judiciales certificados)</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</si>
  <si>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</si>
  <si>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</si>
  <si>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</si>
  <si>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</si>
  <si>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</si>
  <si>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</si>
  <si>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</si>
  <si>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</si>
  <si>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</si>
  <si>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</si>
  <si>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</si>
  <si>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</si>
  <si>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</si>
  <si>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</si>
  <si>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</si>
  <si>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</si>
  <si>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</si>
  <si>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</si>
  <si>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</si>
  <si>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</si>
  <si>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MediaModerado</t>
  </si>
  <si>
    <t>Leve</t>
  </si>
  <si>
    <t>Probabilidad Residual Final</t>
  </si>
  <si>
    <t>Muy AltaLeve</t>
  </si>
  <si>
    <t>Muy AltaMenor</t>
  </si>
  <si>
    <t>Muy AltaModerado</t>
  </si>
  <si>
    <t>Muy AltaMayor</t>
  </si>
  <si>
    <t>Muy AltaCatastrófico</t>
  </si>
  <si>
    <t>Evitar</t>
  </si>
  <si>
    <t>Afectación Económica</t>
  </si>
  <si>
    <t>Incumplimiento de las metas establecidas</t>
  </si>
  <si>
    <t>Reducir (Compartir),Reducir(Mitigar), Evitar</t>
  </si>
  <si>
    <t>Evitar,Reducir (Compartir),Reducir(Mitigar)</t>
  </si>
  <si>
    <t xml:space="preserve">IDENTIFICACIÓN DEL RIESGO </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</si>
  <si>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</si>
  <si>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</si>
  <si>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</si>
  <si>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</si>
  <si>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</si>
  <si>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</si>
  <si>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</si>
  <si>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</si>
  <si>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</si>
  <si>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</si>
  <si>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</si>
  <si>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</si>
  <si>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</si>
  <si>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Aceptar el riesgo</t>
  </si>
  <si>
    <t>Aceptar el riesgo, Reducir (Compartir),Reducir(Mitigar)</t>
  </si>
  <si>
    <t>Riesgo</t>
  </si>
  <si>
    <t>#</t>
  </si>
  <si>
    <t>Causas</t>
  </si>
  <si>
    <t>Probabilidad inherente</t>
  </si>
  <si>
    <t>Impacto inherente</t>
  </si>
  <si>
    <t xml:space="preserve">RIESGO </t>
  </si>
  <si>
    <t>DESCRIPCIÓN  DEL RIESGO</t>
  </si>
  <si>
    <t>CAUSAS</t>
  </si>
  <si>
    <t>IDENTIFICACIÓN DEL RIESGO</t>
  </si>
  <si>
    <t>EVALUACIÓN DE RIESGO - VALORACIÓN DE LOS CONTROLES</t>
  </si>
  <si>
    <t>EVALUACIÓN DEL RIESGO - NIVEL DEL RIESGO RESIDUAL</t>
  </si>
  <si>
    <t>IDENTIFICACIÓN DEL RIEGO</t>
  </si>
  <si>
    <t>No. Referencia</t>
  </si>
  <si>
    <t>Permite definir el consecutivo de riesgos.</t>
  </si>
  <si>
    <t>Muy Alta
5</t>
  </si>
  <si>
    <t>Alta
4</t>
  </si>
  <si>
    <t>Media
3</t>
  </si>
  <si>
    <t>Baja
2</t>
  </si>
  <si>
    <t>Muy Baja
1</t>
  </si>
  <si>
    <t>Leve
1</t>
  </si>
  <si>
    <t>Menor
2</t>
  </si>
  <si>
    <t>Moderado
3</t>
  </si>
  <si>
    <t>Mayor
4</t>
  </si>
  <si>
    <t>Catastrófico
5</t>
  </si>
  <si>
    <t xml:space="preserve">EFECTOS  </t>
  </si>
  <si>
    <t>CALIFICACION DEL RIESGO</t>
  </si>
  <si>
    <t>Número de veces que se realizó  la actividad en un año o se  proyecta  realizar</t>
  </si>
  <si>
    <t xml:space="preserve">Frecuencia:  Número de casos materializados /Total de actividades </t>
  </si>
  <si>
    <t xml:space="preserve">Factibilidad </t>
  </si>
  <si>
    <t>Puede ocurrir solo en circunstancias excepcionales</t>
  </si>
  <si>
    <t xml:space="preserve"> Puede ocurrir en algún momento</t>
  </si>
  <si>
    <t xml:space="preserve"> Podría ocurrir en algún momento</t>
  </si>
  <si>
    <t>Probablemente ocurrirá en la mayoria de las circunstancias</t>
  </si>
  <si>
    <t>Se espera que ocurra en la mayoría de las circunstancias</t>
  </si>
  <si>
    <t>PROBABILIDAD INHERENTE</t>
  </si>
  <si>
    <t>IMPACTO INHERENTE</t>
  </si>
  <si>
    <t>Incumplimiento del 20% de los indicadores del proceso</t>
  </si>
  <si>
    <t>Incumplimiento del 40% de los indicadores del proceso</t>
  </si>
  <si>
    <t>Incumplimiento del 60% de los indicadores del proceso</t>
  </si>
  <si>
    <t>Incumplimiento del 80% de los indicadores del proceso</t>
  </si>
  <si>
    <t>Incumplimiento del 100% de los indicadores del proceso</t>
  </si>
  <si>
    <t>RIESGO INHERENTE</t>
  </si>
  <si>
    <t>ZONA DE RIESGO INHERENTE</t>
  </si>
  <si>
    <t>VALORACIÓN DEL RIESGO INHERENTE</t>
  </si>
  <si>
    <t>Efectos</t>
  </si>
  <si>
    <t>Resultados entre 0- 4%</t>
  </si>
  <si>
    <t>Resultados entre 5%- 9%</t>
  </si>
  <si>
    <t>Resultados entre 10%- 29%</t>
  </si>
  <si>
    <t>Resultados entre 30% - 49%</t>
  </si>
  <si>
    <t>Resultados entre 50% - 100%</t>
  </si>
  <si>
    <t>Eficacia del cada control</t>
  </si>
  <si>
    <t>Zona Riesgo Residual</t>
  </si>
  <si>
    <t xml:space="preserve">¿El control esta documentado? </t>
  </si>
  <si>
    <t>¿Queda evidencia de la ejecución del control?</t>
  </si>
  <si>
    <t>¿Esta definido el responsable de la ejecución del control?</t>
  </si>
  <si>
    <t>¿Queda evidencia de la socialización o capacitación a los responsables?</t>
  </si>
  <si>
    <t>Actividades</t>
  </si>
  <si>
    <t>VALORACIÓN  DEL RIESGO - NIVEL DEL RIESGO RESIDUAL</t>
  </si>
  <si>
    <t>IMPACTO INHERENTE TOTAL</t>
  </si>
  <si>
    <t>VALORACIÓN DEL EFECTO</t>
  </si>
  <si>
    <t>Opción de Tratamiento</t>
  </si>
  <si>
    <t>CONTROLES PREVENTIVOS 
(Controles para las causas - Disminuyen la probabilidad)</t>
  </si>
  <si>
    <t>CONTROLES CORRECTIVOS
(Controles para los efectos - Disminuyen el impacto)</t>
  </si>
  <si>
    <t>Probabilidad Residual</t>
  </si>
  <si>
    <t xml:space="preserve">Impacto Residual </t>
  </si>
  <si>
    <t>¿Está definido el responsable de la ejecución del control?</t>
  </si>
  <si>
    <t xml:space="preserve">¿El control está documentado? </t>
  </si>
  <si>
    <t>RIESGO RESIDUAL</t>
  </si>
  <si>
    <t xml:space="preserve">HOJA </t>
  </si>
  <si>
    <t xml:space="preserve">Causas </t>
  </si>
  <si>
    <t>Diligenciar el nombre del proceso al cual se le identificarán y valorarán los riesgos.</t>
  </si>
  <si>
    <t>Diligenciar el objetivo del proceso. ( Ver caracterización del proceso)</t>
  </si>
  <si>
    <t>Diligenciar el alcance del proceso.( Ver caracterización del proceso)</t>
  </si>
  <si>
    <t>Enumerar  consecutivamente los riesgos  (1, 2,…)</t>
  </si>
  <si>
    <t>Enunciar   el riesgo</t>
  </si>
  <si>
    <t>Número de veces que se materializó el riesgo en un  año</t>
  </si>
  <si>
    <t xml:space="preserve">Efectos </t>
  </si>
  <si>
    <t xml:space="preserve">Valoración de Efectos </t>
  </si>
  <si>
    <t>Valor Inherente</t>
  </si>
  <si>
    <t>Compartir</t>
  </si>
  <si>
    <t>Reducir (Mitigar)</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</si>
  <si>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</si>
  <si>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</si>
  <si>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</si>
  <si>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</si>
  <si>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</si>
  <si>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</si>
  <si>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RIESGO 
(Posibilidad de…..)</t>
  </si>
  <si>
    <t xml:space="preserve">De la entidad, seccional, despachos a nivel departamental </t>
  </si>
  <si>
    <t xml:space="preserve">De la entidad y sector justicia a nivel nacional </t>
  </si>
  <si>
    <t xml:space="preserve">De la entidad y sector justicia a nivel internacional </t>
  </si>
  <si>
    <t>Afectación al presupuesto en un valor &lt;0,5% y ≥1%.</t>
  </si>
  <si>
    <t>Afectación al presupuesto en un valor ≥50%.</t>
  </si>
  <si>
    <t>Afectación al  presupuesto en un valor  &lt;5% y  ≥20%.</t>
  </si>
  <si>
    <t>Afectación al presupuesto  en un valor  &lt;1% y ≥5%.</t>
  </si>
  <si>
    <t xml:space="preserve">Entre  0 a 48 horas habiles al año </t>
  </si>
  <si>
    <t xml:space="preserve">Entre 49 a 96 horas  habiles al año  </t>
  </si>
  <si>
    <t xml:space="preserve">Entre  97 a 144 horas   habiles al año  </t>
  </si>
  <si>
    <t>Afectación al presupuesto en un valor ≥0,5%.</t>
  </si>
  <si>
    <t xml:space="preserve">De un área del nivel central, seccional o despacho judicial </t>
  </si>
  <si>
    <t xml:space="preserve">De la entidad, seccional, despachos a nivel local o municipal </t>
  </si>
  <si>
    <t>Entre  145 a 192 horas  hábiles al año</t>
  </si>
  <si>
    <t xml:space="preserve">Entre e 193 a 240 horas  habiles al año   </t>
  </si>
  <si>
    <t>Interrupción o afectación en la prestación del servicio judicial</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</si>
  <si>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</si>
  <si>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</si>
  <si>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</si>
  <si>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</si>
  <si>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</si>
  <si>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</si>
  <si>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¿Qué pasa, cómo se materiliza el riesgo? </t>
  </si>
  <si>
    <t>Describir el riesgo  de forma mas amplia para mayor comprensión . Facilita la descripción el determinar cómo se materializa el riesgo.</t>
  </si>
  <si>
    <t>Impacto Inherente</t>
  </si>
  <si>
    <t xml:space="preserve">Impacto Inherente Total </t>
  </si>
  <si>
    <t>La Hoja calcula el impacto por cada valoración de efecto que haya seleccionado</t>
  </si>
  <si>
    <t xml:space="preserve">Zona de Riesgo Inherente </t>
  </si>
  <si>
    <t xml:space="preserve">Impacto </t>
  </si>
  <si>
    <t>La hoja trae el riesgo de la hoja 5</t>
  </si>
  <si>
    <t xml:space="preserve">Diligencie las causas. Recuerde que estan estan asociadas a los factores: personal, recursos, sistema de infirmacion procedimientos, etc., relacionados en el DOFA-  si encuentra causas adionales considere si ES PERTINENTE COMPLEMENTAR   el DOFA: o no </t>
  </si>
  <si>
    <t>La frecuencia del control está definida?</t>
  </si>
  <si>
    <t>¿Está estabelcida la frecuenica del control?</t>
  </si>
  <si>
    <t xml:space="preserve">Eficacia del Control </t>
  </si>
  <si>
    <t xml:space="preserve">Criterios para valorar la eficacia de  los controles preventivos
</t>
  </si>
  <si>
    <t>Valoración de los controles</t>
  </si>
  <si>
    <t>Criterios para  valorar la eficacia de los controles correctivos</t>
  </si>
  <si>
    <t xml:space="preserve"> ¿Queda evidencia de la socialización o capacitación a los responsables?</t>
  </si>
  <si>
    <t>¿Queda   evidencia de la ejecución del control ?</t>
  </si>
  <si>
    <t xml:space="preserve">Eeficacia del control </t>
  </si>
  <si>
    <t>La hoja califica la eficacia del control correctivo</t>
  </si>
  <si>
    <t xml:space="preserve">Zona de Riesgo  Residual </t>
  </si>
  <si>
    <t>La hoja calcula Impacto Inherente vs. Eficacia controles preventivos</t>
  </si>
  <si>
    <t xml:space="preserve">La hoja calcula Probabilidad inherente vs. Eficacia controles correctivos </t>
  </si>
  <si>
    <t xml:space="preserve">La hoja calcula Probabilidad  Residual por Impacto Residual </t>
  </si>
  <si>
    <t>8- Política- Criterios para administrar riesgos</t>
  </si>
  <si>
    <t xml:space="preserve"> Matriz de Calor 9-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</si>
  <si>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</si>
  <si>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</si>
  <si>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t xml:space="preserve">% Frecuencia </t>
  </si>
  <si>
    <t>Número de veces que se materializo el riesgo en un  año o que se puede materializar</t>
  </si>
  <si>
    <t>% Probabilidad</t>
  </si>
  <si>
    <t xml:space="preserve">MATRIZ DE RIESGOS </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</si>
  <si>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</si>
  <si>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</si>
  <si>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t>Diligenciar  el número de veces que se  ejecuta la actividad durante el año si se  conocen estadísticas.  Si no hay  estadísticas , proyectar  de acuerdo con el conocimiento que se tiene del proceso .</t>
  </si>
  <si>
    <t xml:space="preserve">Diligenciar  el número de veces que se  materializo el riesgo, en el año anterior, o que se podría materializar.   </t>
  </si>
  <si>
    <t xml:space="preserve">La hoja valora la probabilidad de acuerdo con los criterio definidos e la Hoja 8- Políticas de Administración </t>
  </si>
  <si>
    <t xml:space="preserve">Seleccionar  por cada efecto que identifico  la valoración que le correspondería en términos de afectación </t>
  </si>
  <si>
    <t>La Hoja calcula el impacto total teniendo en cuenta si selecciono mas de un efecto</t>
  </si>
  <si>
    <r>
      <t xml:space="preserve"> - </t>
    </r>
    <r>
      <rPr>
        <b/>
        <sz val="9"/>
        <rFont val="Arial"/>
        <family val="2"/>
      </rPr>
      <t xml:space="preserve"> Hoja 5 Valoración Controles:</t>
    </r>
    <r>
      <rPr>
        <sz val="9"/>
        <rFont val="Arial"/>
        <family val="2"/>
      </rPr>
      <t xml:space="preserve"> Información pertinente refente a los controles y mitigación del riesgo</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</si>
  <si>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</si>
  <si>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</si>
  <si>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t>Afectación de reputacion,imagén,  credibilidad, satisfacción de usuarios y PI</t>
  </si>
  <si>
    <t xml:space="preserve">Identificar  las causas que pueden generar el riesgo. Estas pueden estar relacionadas entre otros con factores de:  recursos financieros, talento humano, infraestructura, estilo de dirección, procedimientos, documentación, etc. </t>
  </si>
  <si>
    <r>
      <rPr>
        <b/>
        <sz val="9"/>
        <rFont val="Arial"/>
        <family val="2"/>
      </rPr>
      <t>NOTA</t>
    </r>
    <r>
      <rPr>
        <sz val="9"/>
        <rFont val="Arial"/>
        <family val="2"/>
      </rPr>
      <t>: Si desea adicionar mas riesgos, copie las filas del riesgo anterior - No modifique las formulas</t>
    </r>
  </si>
  <si>
    <t>Apoyo</t>
  </si>
  <si>
    <t>GESTIÓN FINANCIERA Y PRESUPUESTAL</t>
  </si>
  <si>
    <t>Ambientales</t>
  </si>
  <si>
    <t>Recursos financieros (presupuesto de funcionamiento, recursos de inversión</t>
  </si>
  <si>
    <t xml:space="preserve">Tecnológicos </t>
  </si>
  <si>
    <t>Emitir un CDP con informacion erronea de valor, destinacion, cuenta a afectar.</t>
  </si>
  <si>
    <t xml:space="preserve">Incumplimiento de obligaciones tributarias </t>
  </si>
  <si>
    <t xml:space="preserve"> No se  reconocen , o no se pagan  oportunamente , o no se pagan los valores correctos o en la administración de impuestos  correcta ,    las  obligaciones tributarias que le competen a la entidad</t>
  </si>
  <si>
    <t>2. Ausencia de programas de capacitación institucional en temas tributarios.</t>
  </si>
  <si>
    <t xml:space="preserve">Se incumple con los tiempos y condiciones etablecidas por la Contaduria General de la Nacion para la presentacion de los Estados Financieros  </t>
  </si>
  <si>
    <t>Recibir dádivas o beneficios a nombre propio o de terceros para efectuar pagos sin el cumplimiento de requisitos legales, por valores diferentes, a terceros no autorizados o alterar información financiera</t>
  </si>
  <si>
    <t xml:space="preserve">Se efectuan pagos por mayor valor, o se abonan a cuentas que no pertenecen a los destinatarios, o se abona incumpliendo los tiempos contractuales o legales establecidos. Se suministra información privilegiada </t>
  </si>
  <si>
    <t>1. Insuficientes programas de capacitación para la toma de conciencia debido al desconocimiento de l ley antisoborno (ISO 37001:2016), Plan Anticorrupción y  de los  valores y principios propios de la entidad.</t>
  </si>
  <si>
    <t>3. Carencia de compromiso  y transparencia de los servidores judiciales</t>
  </si>
  <si>
    <t>4. Deficiencia de  controles en el trámite  de los documentos</t>
  </si>
  <si>
    <t xml:space="preserve">5. No aplicación adecuad de los procedimientos de control </t>
  </si>
  <si>
    <t>6. Falta de control del responsable del manejo de las claves y mecanismos de seguridad electrónica.</t>
  </si>
  <si>
    <t>8. Falsificación de las firmas autorizadas y sellos.</t>
  </si>
  <si>
    <t>9. Adulteración, modificación, falsificación de documentos, datos  y/o ingreso de información en los sistemas de personas, que no tienen  vínculo laboral o contractual, compromiso de pago de otra índole.</t>
  </si>
  <si>
    <t xml:space="preserve">10. Incumplimiento a los procesos duales en los pagos </t>
  </si>
  <si>
    <t>GESTIÓN ADMINISTRATIVA Y FINANCIERA</t>
  </si>
  <si>
    <t>Nivel Central - Nivel Seccional</t>
  </si>
  <si>
    <t>NO</t>
  </si>
  <si>
    <t>SI</t>
  </si>
  <si>
    <t xml:space="preserve">AMENAZAS (Factores específicos) </t>
  </si>
  <si>
    <t xml:space="preserve">OPORTUNIDADES (Factores específicos) </t>
  </si>
  <si>
    <t xml:space="preserve">DEBILIDADES  (Factores específicos)  </t>
  </si>
  <si>
    <t>ESTRATEGIAS  DOFA</t>
  </si>
  <si>
    <t>Fallas en los controles</t>
  </si>
  <si>
    <t xml:space="preserve">Fallas en los sistemas de información </t>
  </si>
  <si>
    <t>Recibo de información fuera de tiempo</t>
  </si>
  <si>
    <t>Operaciones no registradas</t>
  </si>
  <si>
    <t xml:space="preserve">Registros errados </t>
  </si>
  <si>
    <t xml:space="preserve">2. Desconocimiento y no aplicación del Código de Ética y Buen Gobierno.    </t>
  </si>
  <si>
    <t xml:space="preserve">7. Falta de control  en el proceso de gestión y transporte de los mismos. </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</si>
  <si>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</si>
  <si>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</si>
  <si>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</si>
  <si>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</si>
  <si>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</si>
  <si>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</si>
  <si>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Resultado de: Número de veces que se materializó el riesgo en un año  numero de veces que se realizó la actividad en un año o se proyecta realizar  Ver Hoja Politicas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</si>
  <si>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</si>
  <si>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La Hoja calcula el riesgo inherente : Probabilidad inherente  por probabilidad residual </t>
  </si>
  <si>
    <t>Relacione las medidas con las que cuenta el proceso actualmente para prevenir que el riesgo se materialice por cada una de las causas identificadas. Debe haber coherencia entre las causas y los controles preventivos.</t>
  </si>
  <si>
    <t>Responda la pregunta con SI o NO, según corresponda.</t>
  </si>
  <si>
    <t>La hoja califica la eficacia del control preventivo de acuerdo con las respuestas anteriores.</t>
  </si>
  <si>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</si>
  <si>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 xml:space="preserve">PARA LOS RIESGOS DE CORRUPCIÓN POR POLÍTICA EL IMPACTO SIEMPRE SERÁ MAYOR O CATASTRÓFICO Y SU REDACCIÓN  DEBE CONSERVAR EL MODELO PROPUESTO </t>
  </si>
  <si>
    <t>Ofrecer, prometer, entregar, aceptar o solicitar una ventaja indebida para dar tramite de pago de devolución de sumas de dinero de competencia del Fondos Especiales.</t>
  </si>
  <si>
    <t>Cuando se solicita y se tramita la solicitud de devolución de sumas de dinero de los Fondos Especiales sin el lleno de los requisitos legales, se falsifican documentos soporte para el pago.</t>
  </si>
  <si>
    <t>1. Falta de ética de los servidores públicos (Debilidades en principios y valores)</t>
  </si>
  <si>
    <t>2. Falta de ética de terceros interesados  (Debilidades principios y valores)</t>
  </si>
  <si>
    <t>3. Debilidades en los controles del procedimiento de Devolución de sumas de dinero</t>
  </si>
  <si>
    <t>4. Concentración de funciones</t>
  </si>
  <si>
    <t>Ofrecer, prometer, entregar, aceptar o solicitar una ventaja indebida para efectuar la asignación presupuestal</t>
  </si>
  <si>
    <t>La asignación y modificaciones presupuestales se realizan con criterios subjetivos para satisfacer beneficios particulares evitando la aplicación de los objetivos institucionales para la distribución del presupuesto.</t>
  </si>
  <si>
    <t xml:space="preserve">3. La asignación presupuestal se tramita incumpliendo criterios técnicos y legales, está concentrada en un solo servidor y carece de controles administrativos. </t>
  </si>
  <si>
    <t>Ofrecer, prometer, entregar, aceptar o solicitar una ventaja indebida para tramitar cuentas sin el lleno de requisitos contractuales o aplicar erradamente deducciones.</t>
  </si>
  <si>
    <t>Ofrecer, prometer, entregar, aceptar o solicitar una ventaja indebida para girar un cheque a un beneficiario diferente al que corresponde.</t>
  </si>
  <si>
    <t>Omitir la verificación de los documentos requeridos para tramitar la obligación, o elaborar la abligación sin los descuentos establecidos en la ley, o demorar la elaboración del documento de manera injustificada</t>
  </si>
  <si>
    <t xml:space="preserve">Utilizar los giros recibidos del Ministerio de Hacienda para beneficiar a un tercero. </t>
  </si>
  <si>
    <t>3. Falta de compromiso y sinergia administrativa para revisar la completitud de los soportes ordenados en el contrato, como requisito para trámite de pago o ausencia de verificación de su publicación en SECOPII</t>
  </si>
  <si>
    <t>4. Desconocimiento de las normas tributarias que se aplican y que incluyen obligación de hacer retenciones en la fuente</t>
  </si>
  <si>
    <t>5. Desidia administrativa en el trámite de las cuentas que generen perjuicios a beneficiarios de pagos por demoras injustificadas</t>
  </si>
  <si>
    <t>6. Ausencia de controles que permitan la demora injustificada en el trámite de cuentas</t>
  </si>
  <si>
    <t>3. Ausencia de Control dual en la revisión de los cheques girados</t>
  </si>
  <si>
    <t>1.Socializar al personal del proceso para su participación en los programas de formación, capacitación y sensibilización en temas de Probidad y ética del servidor judicial</t>
  </si>
  <si>
    <t>2. Socialización del Sistema de SGAS del CSJ a través de los canales de comunicación</t>
  </si>
  <si>
    <t>3. Asignación de controles duales para los profesionales con diferentes perfiles</t>
  </si>
  <si>
    <t>4. Procedimientos elaborados
5. Expedición normativa</t>
  </si>
  <si>
    <t>3. Los profesionales proyectan la resolución de asignación o ajuste presupuestal, que posteriormente, revisada por el Director de División de Programación, aprobada por el Director de la Unidad de Planeación y firmada por el Director Ejecutivo. Circular DEAJC22-40 dicta parámetros para ajustes presupuestales</t>
  </si>
  <si>
    <t xml:space="preserve">3. Controlar la llegada, trámite y salida de cuentas, junto con el cumplimiento de las condiciones contractuales para el pago y la correcta aplicación de los descuentos tributarios
</t>
  </si>
  <si>
    <t xml:space="preserve">4. impartir capacitación técnica sobre el trámite de cuentas y establecer instructivos de descuentos tributarios </t>
  </si>
  <si>
    <t>5. Establecer controles de llegada, trámite y salida de documentos al proceso de dentral de cuentas</t>
  </si>
  <si>
    <t>6. establecer incicadores de control a la gestión desarrollada en trámite de cuentas</t>
  </si>
  <si>
    <t>3. Implementación de control dual en la revisión de los cheques girados.</t>
  </si>
  <si>
    <t>CÓDIGO</t>
  </si>
  <si>
    <t>ELABORÓ</t>
  </si>
  <si>
    <t>REVISÓ</t>
  </si>
  <si>
    <t>APROBÓ</t>
  </si>
  <si>
    <t>F-EVSG-11</t>
  </si>
  <si>
    <t>Líder de Proceso</t>
  </si>
  <si>
    <t xml:space="preserve">Coordinación Nacional SIGCMA </t>
  </si>
  <si>
    <t>Comité Nacional SIGCMA</t>
  </si>
  <si>
    <t>VERSIÓN</t>
  </si>
  <si>
    <t>ANÁLISIS DE CONTEXTO</t>
  </si>
  <si>
    <t>CONSEJO SECCIONAL/DIRECCIÓN SECCIONAL DE ADMINISTRACIÓN JUDICIAL Y/O DISTRITO JUDICIAL SEGÚN SEA EL CASO</t>
  </si>
  <si>
    <t xml:space="preserve">DEPENDENCIA ADMINISTRATIVA O JUDICIAL CERTIFICADA </t>
  </si>
  <si>
    <t>OBJETIVO DEL PROCESO</t>
  </si>
  <si>
    <t>MAPA DE PROCESOS CONSEJO SUPERIOR DE LA JUDICATURA</t>
  </si>
  <si>
    <t>PROCESOS DEPENDENCIA JUDICIALES CERTIFICADAS</t>
  </si>
  <si>
    <t>Gestionar las actividades relacionadas con los recursos financieros y presupuestales a través de la planeación, programación, ejecución, registro, seguimiento, control, análisis, evaluación y mejora para cumplir con los objetivos de la organización, en el marco del Sistema de Gestión de la Calidad y del Medio Ambiente, Sistema de Seguridad y Salud en el Trabajo, sistema de gestión antisoborno de la Rama Judicial.</t>
  </si>
  <si>
    <t>FACTORES TEMÁTICOS</t>
  </si>
  <si>
    <t>Político (cambios de gobierno, legislación, políticas públicas, regulación)</t>
  </si>
  <si>
    <t>Cambios de gerentes públicos</t>
  </si>
  <si>
    <t>Cambio de Normatividad y Regulaciones Expedidas por el Gobierno Nacional o el Congreso de la Republica que afecten la administración de Justicia.</t>
  </si>
  <si>
    <t>Económicos y Financieros (disponibilidad de capital, liquidez, mercados financieros, desempleo, competencia)</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</si>
  <si>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</si>
  <si>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</si>
  <si>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</si>
  <si>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</si>
  <si>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</si>
  <si>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</si>
  <si>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</si>
  <si>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</si>
  <si>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</si>
  <si>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</si>
  <si>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Amenazas a servidores judiciales en razón al ejercicio de sus funciones.</t>
  </si>
  <si>
    <t>Tecnológicos (desarrollo digital, avances en tecnología, acceso a sistemas de información externos, gobierno en línea)</t>
  </si>
  <si>
    <t>Perdida o hackeo de información derivada de ataques cibernéticos</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</si>
  <si>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</si>
  <si>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</si>
  <si>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</si>
  <si>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</si>
  <si>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</si>
  <si>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</si>
  <si>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Ambientales (emisiones y residuos, energía, catástrofes naturales, desarrollo sostenible)</t>
  </si>
  <si>
    <t>Fenómenos naturales (Inundación, quema de bosques, sismo, vendavales, epidemias y plagas)</t>
  </si>
  <si>
    <t>Aumento de los impactos ambientales negativos por pandemias</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</si>
  <si>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</si>
  <si>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</si>
  <si>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</si>
  <si>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</si>
  <si>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</si>
  <si>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</si>
  <si>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</si>
  <si>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</si>
  <si>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El compromiso de la Alta Dirección y de los líderes de proceso para ampliar, mantener y mejorar el SIGCMA</t>
  </si>
  <si>
    <t>Encuentro nacional e internacional del SIGCMA</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</si>
  <si>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</si>
  <si>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</si>
  <si>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</si>
  <si>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</si>
  <si>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</si>
  <si>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</si>
  <si>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</si>
  <si>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</si>
  <si>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</si>
  <si>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</si>
  <si>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</si>
  <si>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</si>
  <si>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</si>
  <si>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</si>
  <si>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</si>
  <si>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</si>
  <si>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Actualización de la plataforma estratégica para responder a los cambios normativos y legales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</si>
  <si>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</si>
  <si>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</si>
  <si>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</si>
  <si>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</si>
  <si>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</si>
  <si>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 xml:space="preserve">Capacitación para el uso de herramientas tecnológicas  </t>
  </si>
  <si>
    <t>Fallas de conectividad para la realización de las actividades propias del proceso.</t>
  </si>
  <si>
    <t xml:space="preserve">Falta de cobertura tecnológica en las sedes judiciales </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</si>
  <si>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</si>
  <si>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</si>
  <si>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</si>
  <si>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</si>
  <si>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</si>
  <si>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</si>
  <si>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</si>
  <si>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</si>
  <si>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</si>
  <si>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</si>
  <si>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</si>
  <si>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</si>
  <si>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</si>
  <si>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</si>
  <si>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</si>
  <si>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</si>
  <si>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</si>
  <si>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</si>
  <si>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</si>
  <si>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</si>
  <si>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</si>
  <si>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</si>
  <si>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</si>
  <si>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</si>
  <si>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</si>
  <si>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</si>
  <si>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</si>
  <si>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</si>
  <si>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</si>
  <si>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</si>
  <si>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</si>
  <si>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</si>
  <si>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</si>
  <si>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Falta en la separación adecuada de residuos en la fuente </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</si>
  <si>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</si>
  <si>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</si>
  <si>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</si>
  <si>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</si>
  <si>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</si>
  <si>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</si>
  <si>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</si>
  <si>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</si>
  <si>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</si>
  <si>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</si>
  <si>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</si>
  <si>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</si>
  <si>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</si>
  <si>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13,14,15</t>
  </si>
  <si>
    <t>1,10,13,16,17,19</t>
  </si>
  <si>
    <t>4,6,7,8,5,10,17,1820,22,23,37</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</si>
  <si>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</si>
  <si>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</si>
  <si>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</si>
  <si>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</si>
  <si>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</si>
  <si>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</si>
  <si>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</si>
  <si>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Realizar identificación y cumplimiento de los requisitos legales y reglamentarios</t>
  </si>
  <si>
    <t>3,9,17</t>
  </si>
  <si>
    <t>Matriz de riesgos</t>
  </si>
  <si>
    <t>Nivel Nacional</t>
  </si>
  <si>
    <t>Dar trámite a los pagos tan pronto se encuentran los recursos  en la cuenta bancaria de la seccional</t>
  </si>
  <si>
    <t>Conciliaciones bancarias mensuales</t>
  </si>
  <si>
    <t>MATRIZ DE RIESGOS</t>
  </si>
  <si>
    <t>X</t>
  </si>
  <si>
    <r>
      <rPr>
        <b/>
        <sz val="10"/>
        <color theme="1"/>
        <rFont val="Calibri"/>
        <family val="2"/>
        <scheme val="minor"/>
      </rPr>
      <t>A la fecha no se ha registrado o materializado el riesgo.</t>
    </r>
    <r>
      <rPr>
        <sz val="10"/>
        <color theme="1"/>
        <rFont val="Calibri"/>
        <family val="2"/>
        <scheme val="minor"/>
      </rPr>
      <t xml:space="preserve">
Las solicitudes de PAC se consolidad y se tramitan ante el nivel central de acuerdo a las solicitudes recibidas de las dependencias Administrativa y de Talento Humano responsables de la ejecución presupuestal en gastos genereales e inversión y de personal respectivamente, y control de los recursos asignados para cumplir los compromisos dentro de los tiempos establecidos</t>
    </r>
  </si>
  <si>
    <r>
      <rPr>
        <b/>
        <sz val="10"/>
        <color theme="1"/>
        <rFont val="Calibri"/>
        <family val="2"/>
        <scheme val="minor"/>
      </rPr>
      <t>A la fecha no se ha registrado o materializado el riesgo.</t>
    </r>
    <r>
      <rPr>
        <sz val="10"/>
        <color theme="1"/>
        <rFont val="Calibri"/>
        <family val="2"/>
        <scheme val="minor"/>
      </rPr>
      <t xml:space="preserve">
De acuerdo a directriz de la entidad y del ministerio, los recursos no se pueden tener en bancos por un tiempo superios a 5 días</t>
    </r>
  </si>
  <si>
    <r>
      <rPr>
        <b/>
        <sz val="10"/>
        <color theme="1"/>
        <rFont val="Calibri"/>
        <family val="2"/>
        <scheme val="minor"/>
      </rPr>
      <t>A la fecha no se ha registrado o materializado el riesgo.</t>
    </r>
    <r>
      <rPr>
        <sz val="10"/>
        <color theme="1"/>
        <rFont val="Calibri"/>
        <family val="2"/>
        <scheme val="minor"/>
      </rPr>
      <t xml:space="preserve">
El contador de la seccional trabaja para atender la emisión y presentación de los estados financieros dentro de los términos temporales establecidos por la contaduría general y la entidad</t>
    </r>
  </si>
  <si>
    <t>DIRECCION SECCIONAL DE ADMINISTRACION JUDICIAL NEIVA</t>
  </si>
  <si>
    <t xml:space="preserve">PROCESO </t>
  </si>
  <si>
    <t>N.A</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</si>
  <si>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</si>
  <si>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ley 2213 de 2022</t>
  </si>
  <si>
    <t>Presupuesto insuficiente asignado para  la vigencia 2024 de la Rama Judicial</t>
  </si>
  <si>
    <t>Aumento de la demanda de Justicia a causa de la problemática social</t>
  </si>
  <si>
    <t xml:space="preserve">Afectaciones a la infraestructura física de las sedes Judiciales </t>
  </si>
  <si>
    <t>Marco regulatorio del  MINTICS, para la gobernanza, gobernabilidad y transformación digital</t>
  </si>
  <si>
    <t>Generar espacios donde se realicen acuerdo interinstitucionales para poder consultar información que beneficie la administración de justicia</t>
  </si>
  <si>
    <t>Actualización del marco normativo</t>
  </si>
  <si>
    <t>Contar con la Norma Técnica de Calidad Actualizada NTC 6256 y GTC 286 2021</t>
  </si>
  <si>
    <t xml:space="preserve">Carencia  de manual  de funciones y procedimientos  para los servidores Judiciales </t>
  </si>
  <si>
    <t>Debilidad en el desarrollo de competencias propias para el desarrollo de las actividades asignadas</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</si>
  <si>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</si>
  <si>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Falta de tiempo para acceder a la formación  de alto interés, tales como: Sensibilizaciones, cursos, talleres,  capacitaciones, diplomados, entre otros</t>
  </si>
  <si>
    <t>Falta de apropiación y aplicación del conocimiento de los avances tecnológicos</t>
  </si>
  <si>
    <t>Carencia de formación en tecnologías de la información y la comunicación aplicadas al desarrollo de la gestión Judicial estableciendo las diferencias entre:
Transformación digital, digitalización, expediente digital y estrategias para la digitalización</t>
  </si>
  <si>
    <t>Carencia de modelos gobernanza de Tecnologías de la Información (TI) en la entidad</t>
  </si>
  <si>
    <t>Mantener la certificación operaciones inseguras: Sellos de bioseguridad huella de confianza</t>
  </si>
  <si>
    <t>Formación de Auditores en la Norma NTC ISO 14001:2015 y en la Norma Técnica de la Rama Judicial NTC 6256 :2018</t>
  </si>
  <si>
    <t>CÓDIGO
F-ESG-10</t>
  </si>
  <si>
    <t xml:space="preserve">ELABORÓ
LIDER DEL PROCESO </t>
  </si>
  <si>
    <t xml:space="preserve">REVISÓ
COORDINACIÓN NACIONAL DEL SIGCMA </t>
  </si>
  <si>
    <t>APROBÓ
COMITÉ NACIONAL DEL SIGCMA</t>
  </si>
  <si>
    <t>VERSIÓN
02</t>
  </si>
  <si>
    <t>FECHA
06/11/2023</t>
  </si>
  <si>
    <t>FECHA
12/12/2023</t>
  </si>
  <si>
    <t>FECHA
13/12/2023</t>
  </si>
  <si>
    <t>Gestionar las actividades relacionadas con los recursos financieros y presupuestales a través de la planeación, programación, ejecución, registro, seguimiento, control, análisis, evaluación y mejora para cumplir con los objetivos de la organización, en el marco  del Sistema de Gestión de la Calidad, Medio Ambiental y Salud y Seguridad en el Trabajo y  antisoborno de la Rama Judicial.</t>
  </si>
  <si>
    <t>ESTRATEGIAS</t>
  </si>
  <si>
    <t>ESTRATEGIA/ACCIÓN/ PROYECTO</t>
  </si>
  <si>
    <t xml:space="preserve">GESTIONA </t>
  </si>
  <si>
    <t>APOYO: 
GESTIÓN FINANCIERA Y PRESUPUESTAL</t>
  </si>
  <si>
    <t>CONSEJO SECCIONAL DE LA JUDICATURA DEL HUILA / DIRECCIÓN SECCIONAL DE ADMINISTRACIÓN JUDICIAL NEIVA</t>
  </si>
  <si>
    <t>DIRECCIÓN SECCIONAL DE ADMINISTRACIÓN JUDICIAL NEIVA</t>
  </si>
  <si>
    <t>ANÁLISIS DEL RESULTADO FINAL 
2 TRIMESTRE</t>
  </si>
  <si>
    <t>ANÁLISIS DEL RESULTADO FINAL 
3 TRIMESTRE</t>
  </si>
  <si>
    <t>ANÁLISIS DEL RESULTADO FINAL 
4 TRIMESTRE</t>
  </si>
  <si>
    <t>Consolidar en el Anteproyecto de Presupuesto,  las necesidades de las altas cortes y de las Seccionales de Administracion Judicial , tanto en funcionamiento como en Inversión, incluyendo elaboración del Plan Operativo Anual de Inversión POAI y el Marco de Gasto de Mediano Plazo MGMP, así como, asignar los recursos y atender las solicitudes de ajustes y modificaciones presupuestales.</t>
  </si>
  <si>
    <t>8 y 9</t>
  </si>
  <si>
    <t>1. falta de verificación al momento de elaborar el CDP entre el objeto de la compra con el rubro presupuestal que se está viendo afectado, en la solicitud de CDP</t>
  </si>
  <si>
    <t>1. Demora en la radicación de cuentas por las diferentes dependencias de la DSAJ para generar los pagos de contratistas,  gastos de personal, gastos generales, y demás pagos de la entidad.</t>
  </si>
  <si>
    <t>2. Insuficiencia de PAC para el cumplimiento de obligaciones económicas frente a terceros</t>
  </si>
  <si>
    <t>3. Incumplimiento en los requisitos que debe exigir los supevisores de los contratos,  para poder autorizar el pago de la factura de compra, por adquisición de bienes y servicios.</t>
  </si>
  <si>
    <t xml:space="preserve">4. Ausencia o Inconsistencia en la información de la  cuenta bancaria, reportada por talento humano para el pago de la nómina a beneficio final </t>
  </si>
  <si>
    <t>1. Desconocimiento por parte de la responsable de central de cuentas por pagar, de las bases gravables y de las tarifas que deben ser aplicadas al momento del pago</t>
  </si>
  <si>
    <t>incumplimiento en la prescripción de títulos judiciales, que cumplen con los requisitos de prescripción,  en la oficina Judicial de DSAJ</t>
  </si>
  <si>
    <t>Posibilidad de incumplimiento de las metas establecidas debido a falta de seguimiento y control del cronograma del proceso de prescripción</t>
  </si>
  <si>
    <t>1. Solicitud de los Juzgados Laborales, para que los títulos susceptibles de prescripción, no se prescriban, ya que desconocen el beneficiario del título judicial que se va ha prescribir.</t>
  </si>
  <si>
    <t>Incumplimiento en la Ejecución del Presupuesto Asignado</t>
  </si>
  <si>
    <t>Posibilidad de afectación económica debido a falta de planeación y ejecución del presupuesto para gastos de funcionamiento e inversión</t>
  </si>
  <si>
    <t>1. Falta de planeación y Ejecución del Presupuesto Asignado</t>
  </si>
  <si>
    <t xml:space="preserve">Registrar o emitir  CDP con rubro presupuestal diferente al indicado en el objeto de la compra </t>
  </si>
  <si>
    <t xml:space="preserve">presentar  en forma  errada o tardia  los  Balances de la entidad </t>
  </si>
  <si>
    <t>1- El responsable de central de cuentas por pagar diariamente, verifica en el repositorio de facturación electrónica de SIIF nación, las facturas disponibles para pago, e informa via e-email a los supervisores de los contratos, las facturas que se encuentran disponible para pago, y que aún no han pasado al área financiera para finiquitar el proceso de pago. Como registro del control, queda el e-mail que central de cuentas envía a los supervisores.al recibir los documentos revisa contra  lista de requisitos y verifica si estan completos y aco rde con los requisitos que se exigen . Si hay inconsistencias se devuelve al usuario mediante e-mail. Como registro del control queda el correo electrónico remitido a los supervisores donde se informa las facturas que están en el repositorio aptas para pago.</t>
  </si>
  <si>
    <t>El Coordinador del Area Financiera verifica mensualmente el % de PAC aprobado para el mes siguiente, y via -email informa a los supervisores de los contratos, para la ejecución se haga conforme a lo planeado. Igualmente, requiere a los supervisores, para que dentro del cronograma establecido en la circular, soliciten el PAC que necesitan, para atender sus obligaciones contractuales. Como registro del control, queda el e-mail, y la circular donde se informa el cronograma. de solicitud de PAC</t>
  </si>
  <si>
    <t xml:space="preserve">Los supervisores de los contratos, al recibir los documentos revisa contra  lista de requisitos y verifica si estan completos; posteriormente aprueba la factura, la sube a SECOP e informa via e-mail a central de cuentas, que las facturas estas aprobadas para su pago.  Si hay inconsistencias se devuelve al proveedor mediante e-mail. Como registro del control quedan los e-mail que el supervisor remite a central de cuentas cuando informa que la factura está aprobada y lista para pago. </t>
  </si>
  <si>
    <t>la persona responsable de presupueto, mensualmente requiere el apoyo de la oficina de novedades de personal del area de talento humano, para que dentrto de los 8 días habiles de cada mes, informe las novedades en las cuentas bancarias de los funcionarios y servidores judiciales, con el fin de poder atender el pago oportuno. Como evicencia del control se tiene el e-mail que presupuesto remite a talento humano, para que informe las novedades de las cuentas bancarias.</t>
  </si>
  <si>
    <t>la persona responable de presupuesto elabora mensualmente un reporte general donde evidencia la ejecución del presupuesto asignado para gastos de funcionamiento e inversión. El coordinador del Area Financiera, hace un ánalisis por cada una de las subunidades, donde evidencia la ejecución presupuestal para cada uno de los items. Como evidencia del control se tiene el reporte de ejecución presupuestal.</t>
  </si>
  <si>
    <t>La persona responsable de cuentas por pagar verifica cada vez que va hacer un pago, que las bases gravables y las tarifas correspondan a las que deben ser aplicadas. Como evidencia del control se tiene, Un cuadro liquidador de retenciones, que para tal fin fue diseñado.</t>
  </si>
  <si>
    <t>El coordinador del área financiera, requiere via email al coordinador de talento humano, para que se brinde capacitación institucional en temas tributarios, a las personas que en sus procesos, requieren de éste conocimiento. Como evidencial del control, se tiene dicho e-mail</t>
  </si>
  <si>
    <t>la persona responsable de presupuesto verifica cada vez que va elaborar un CDP, que el objeto de la compra que viene inscrito en la solicitud del CDP, corresponda con el rubro presupuestal apropiado. Como evidencia del control se tiene la solicitud del CDP VS CDP.</t>
  </si>
  <si>
    <t>la persona responsable de contabilidad concilia mensualmente los saldos del SIIF nación VS los diferentes aplicativos que registran las operaciones relacionadas con las siguientes transacciones: almacen, incapacidades, bancarias, cobro coactivo y pasivo litigioso. Como evidencia del control. se tienen las anteriores conciliaciones que se publican trimestralmente..</t>
  </si>
  <si>
    <t xml:space="preserve">Posibilidad de pagar inoportunamente los gastos de funcionamiento en Inversión por falta de PAC </t>
  </si>
  <si>
    <t>los  pagos se hacen incumpliendo los tiempos contractuales o legales  establecidos .</t>
  </si>
  <si>
    <t>A la fecha no se ha registrado o materializado el riesgo
El control y seguimiento que hace la persona responsable de central de cuentas por pagar,  fue efectibvo para que el riesgo no se materizalizara.</t>
  </si>
  <si>
    <t>Como evidencia del control se tiene el e-mail en donde la persona responsable de cuentas por pagar comunica a los supervisores de los contratos, las facturas que se encuentran en el repositorio disponible para pago.</t>
  </si>
  <si>
    <t>Como evidencia del control se tiene la verificación que hace la persona responsable de presupuesto que el objeto de la compra que viene en la solicitud de CDP este acorde con el rubro presupuestal asignado.</t>
  </si>
  <si>
    <t>Como evidencia del control se tiene la verificación que la persona responsable de central de cuentas por pagar, hace antes de elaborar la cuenta por pagar, en donde el formato liquidador de retenciones, establece que la base gravable y la tarifa sean las correctas. como evidencia se tiene el formato liquidador de retenciones.</t>
  </si>
  <si>
    <t>Como evidencia del control se tiene el reporte de la ejecución presupuestal y el análisis que la coordinación Financiera hace para cada una de las subunidades</t>
  </si>
  <si>
    <t>Como evidencia del control, se tiene el reporte de prescripciones que trimestralmente hace la oficina judicial.</t>
  </si>
  <si>
    <t>Como evidencia del control se tienen las siguientes conciliaciones: Almacén, incapacidades, cobro coactivo, bancarias y las de pasivo litigioso.</t>
  </si>
  <si>
    <t>A la fecha no se ha registrado o materializado el riesgo
El control y seguimiento que hace la persona responsable de central de cuentas por pagar,  fue efectivo para que el riesgo no se materizalizara.</t>
  </si>
  <si>
    <t>A la fecha no se ha registrado o materializado el riesgo</t>
  </si>
  <si>
    <t>A la fecha no se ha registrado o materializado el riesgo.
Las solicitudes de PAC se consolidad y se tramitan ante el nivel central de acuerdo a las solicitudes recibidas de las dependencias Administrativa y de Talento Humano responsables de la ejecución presupuestal en gastos genereales e inversión y de personal respectivamente, y control de los recursos asignados para cumplir los compromisos dentro de los tiempos establecidos</t>
  </si>
  <si>
    <t>A la fecha no se ha registrado o materializado el riesgo.
De acuerdo a directriz de la entidad y del ministerio, los recursos no se pueden tener en bancos por un tiempo superios a 5 días</t>
  </si>
  <si>
    <t>A la fecha no se ha registrado o materializado el riesgo.
El contador de la seccional trabaja para atender la emisión y presentación de los estados financieros dentro de los términos temporales establecidos por la contaduría general y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</si>
</sst>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240A]d&quot; de &quot;mmmm&quot; de &quot;yyyy;@"/>
    <numFmt numFmtId="165" formatCode="0.0"/>
  </numFmts>
  <fonts count="95">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color rgb="FFC00000"/>
      <name val="Calibri"/>
      <family val="2"/>
      <scheme val="minor"/>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4"/>
      <color theme="1"/>
      <name val="Arial"/>
      <family val="2"/>
    </font>
    <font>
      <b/>
      <sz val="14"/>
      <color theme="1"/>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sz val="22"/>
      <color theme="1"/>
      <name val="Calibri"/>
      <family val="2"/>
      <scheme val="minor"/>
    </font>
    <font>
      <sz val="10"/>
      <name val="Calibri"/>
      <family val="2"/>
    </font>
    <font>
      <b/>
      <sz val="8"/>
      <color rgb="FF000000"/>
      <name val="Times New Roman"/>
      <family val="1"/>
    </font>
    <font>
      <b/>
      <sz val="8"/>
      <color rgb="FF767171"/>
      <name val="Times New Roman"/>
      <family val="1"/>
    </font>
    <font>
      <sz val="11"/>
      <color rgb="FF004D6D"/>
      <name val="Azo Sans Medium"/>
    </font>
    <font>
      <sz val="12"/>
      <name val="Azo Sans Medium"/>
    </font>
    <font>
      <sz val="11"/>
      <color theme="1"/>
      <name val="Azo Sans Medium"/>
    </font>
    <font>
      <sz val="11"/>
      <color theme="0" tint="-4.9989318521683403E-2"/>
      <name val="Azo Sans Medium"/>
    </font>
    <font>
      <sz val="11"/>
      <color rgb="FF595959"/>
      <name val="Azo Sans Light"/>
    </font>
    <font>
      <sz val="11"/>
      <name val="Azo Sans Medium"/>
    </font>
    <font>
      <sz val="11"/>
      <color theme="0"/>
      <name val="Azo Sans Medium"/>
    </font>
    <font>
      <b/>
      <sz val="11"/>
      <color theme="0"/>
      <name val="Azo Sans Medium"/>
    </font>
    <font>
      <b/>
      <sz val="12"/>
      <color theme="1"/>
      <name val="Arial"/>
      <family val="2"/>
    </font>
    <font>
      <b/>
      <sz val="11"/>
      <color theme="1"/>
      <name val="Arial"/>
      <family val="2"/>
    </font>
    <font>
      <b/>
      <sz val="14"/>
      <color theme="1"/>
      <name val="Arial Narrow"/>
      <family val="2"/>
    </font>
    <font>
      <sz val="12"/>
      <color theme="1"/>
      <name val="Arial Narrow"/>
      <family val="2"/>
    </font>
    <font>
      <sz val="11"/>
      <color theme="1"/>
      <name val="Roboto"/>
    </font>
    <font>
      <sz val="16"/>
      <color theme="1"/>
      <name val="Azo Sans Medium"/>
    </font>
    <font>
      <b/>
      <sz val="11"/>
      <name val="Azo Sans Medium"/>
    </font>
    <font>
      <sz val="11"/>
      <color theme="1"/>
      <name val="Belyrium"/>
    </font>
    <font>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b/>
      <sz val="12"/>
      <color theme="1"/>
      <name val="Arial Narrow"/>
      <family val="2"/>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s>
  <borders count="137">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indexed="64"/>
      </left>
      <right/>
      <top style="hair">
        <color indexed="64"/>
      </top>
      <bottom/>
      <diagonal/>
    </border>
    <border>
      <left/>
      <right style="hair">
        <color indexed="64"/>
      </right>
      <top style="hair">
        <color indexed="64"/>
      </top>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n">
        <color theme="0"/>
      </left>
      <right/>
      <top/>
      <bottom style="thick">
        <color theme="0"/>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right style="medium">
        <color indexed="64"/>
      </right>
      <top style="hair">
        <color indexed="64"/>
      </top>
      <bottom style="hair">
        <color indexed="64"/>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ck">
        <color theme="0"/>
      </left>
      <right style="thick">
        <color theme="0"/>
      </right>
      <top/>
      <bottom style="medium">
        <color indexed="64"/>
      </bottom>
      <diagonal/>
    </border>
    <border>
      <left style="dashed">
        <color theme="9" tint="-0.24994659260841701"/>
      </left>
      <right style="dashed">
        <color theme="9" tint="-0.24994659260841701"/>
      </right>
      <top style="thick">
        <color theme="0"/>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thin">
        <color indexed="64"/>
      </left>
      <right/>
      <top style="thin">
        <color indexed="64"/>
      </top>
      <bottom style="thick">
        <color theme="0"/>
      </bottom>
      <diagonal/>
    </border>
    <border>
      <left/>
      <right/>
      <top style="thin">
        <color indexed="64"/>
      </top>
      <bottom style="thick">
        <color theme="0"/>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rgb="FF4DC0E3"/>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thin">
        <color rgb="FF4DC0E3"/>
      </left>
      <right/>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dashed">
        <color rgb="FF00B0F0"/>
      </left>
      <right style="dashed">
        <color rgb="FF00B0F0"/>
      </right>
      <top style="dashed">
        <color rgb="FF00B0F0"/>
      </top>
      <bottom style="dashed">
        <color rgb="FF00B0F0"/>
      </bottom>
      <diagonal/>
    </border>
    <border>
      <left style="thick">
        <color theme="0"/>
      </left>
      <right/>
      <top style="thick">
        <color theme="0"/>
      </top>
      <bottom/>
      <diagonal/>
    </border>
  </borders>
  <cellStyleXfs count="6">
    <xf numFmtId="0" fontId="0" fillId="0" borderId="0"/>
    <xf numFmtId="0" fontId="8" fillId="0" borderId="0"/>
    <xf numFmtId="0" fontId="9" fillId="0" borderId="0"/>
    <xf numFmtId="43" fontId="38" fillId="0" borderId="0" applyFont="0" applyFill="0" applyBorder="0" applyAlignment="0" applyProtection="0"/>
    <xf numFmtId="9" fontId="38" fillId="0" borderId="0" applyFont="0" applyFill="0" applyBorder="0" applyAlignment="0" applyProtection="0"/>
    <xf numFmtId="0" fontId="8" fillId="0" borderId="0"/>
  </cellStyleXfs>
  <cellXfs count="765">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8" fillId="3" borderId="0" xfId="0" applyFont="1" applyFill="1"/>
    <xf numFmtId="0" fontId="28"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3" fillId="0" borderId="0" xfId="0" applyFont="1" applyAlignment="1" applyProtection="1">
      <alignment horizontal="center" vertical="center"/>
      <protection locked="0"/>
    </xf>
    <xf numFmtId="0" fontId="29" fillId="0" borderId="0" xfId="0" applyFont="1"/>
    <xf numFmtId="0" fontId="13" fillId="0" borderId="0" xfId="0" applyFont="1"/>
    <xf numFmtId="0" fontId="0" fillId="0" borderId="0" xfId="0" applyProtection="1">
      <protection locked="0"/>
    </xf>
    <xf numFmtId="0" fontId="35" fillId="16" borderId="38" xfId="0" applyFont="1" applyFill="1" applyBorder="1" applyAlignment="1" applyProtection="1">
      <alignment horizontal="center" vertical="center" textRotation="90"/>
      <protection locked="0"/>
    </xf>
    <xf numFmtId="0" fontId="36" fillId="4" borderId="38" xfId="0" applyFont="1" applyFill="1" applyBorder="1" applyAlignment="1">
      <alignment horizontal="center" vertical="center" wrapText="1"/>
    </xf>
    <xf numFmtId="0" fontId="29" fillId="17" borderId="0" xfId="0" applyFont="1" applyFill="1"/>
    <xf numFmtId="0" fontId="13" fillId="3" borderId="0" xfId="0" applyFont="1" applyFill="1" applyAlignment="1" applyProtection="1">
      <alignment vertical="center"/>
      <protection locked="0"/>
    </xf>
    <xf numFmtId="0" fontId="33" fillId="3" borderId="0" xfId="0" applyFont="1" applyFill="1" applyAlignment="1" applyProtection="1">
      <alignment horizontal="center" vertical="center"/>
      <protection locked="0"/>
    </xf>
    <xf numFmtId="0" fontId="29" fillId="3" borderId="0" xfId="0" applyFont="1" applyFill="1"/>
    <xf numFmtId="0" fontId="13" fillId="3" borderId="0" xfId="0" applyFont="1" applyFill="1"/>
    <xf numFmtId="0" fontId="35" fillId="4" borderId="38" xfId="0" applyFont="1" applyFill="1" applyBorder="1" applyAlignment="1" applyProtection="1">
      <alignment horizontal="center" vertical="center" wrapText="1"/>
      <protection locked="0"/>
    </xf>
    <xf numFmtId="0" fontId="27" fillId="4" borderId="0" xfId="0" applyFont="1" applyFill="1" applyAlignment="1">
      <alignment vertical="center"/>
    </xf>
    <xf numFmtId="165" fontId="0" fillId="0" borderId="0" xfId="3" applyNumberFormat="1" applyFont="1" applyAlignment="1">
      <alignment horizontal="center"/>
    </xf>
    <xf numFmtId="2" fontId="0" fillId="0" borderId="0" xfId="3" applyNumberFormat="1" applyFont="1"/>
    <xf numFmtId="165" fontId="0" fillId="0" borderId="0" xfId="3" applyNumberFormat="1" applyFont="1"/>
    <xf numFmtId="2" fontId="0" fillId="0" borderId="0" xfId="0" applyNumberFormat="1"/>
    <xf numFmtId="0" fontId="27" fillId="4" borderId="10" xfId="0" applyFont="1" applyFill="1" applyBorder="1" applyAlignment="1">
      <alignment vertical="center"/>
    </xf>
    <xf numFmtId="0" fontId="1" fillId="3" borderId="34" xfId="0" applyFont="1" applyFill="1" applyBorder="1" applyAlignment="1">
      <alignment horizontal="center"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9"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0"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0"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2" xfId="0" applyFont="1" applyFill="1" applyBorder="1" applyAlignment="1">
      <alignment horizontal="center" vertical="center" textRotation="90" wrapText="1"/>
    </xf>
    <xf numFmtId="0" fontId="4" fillId="4" borderId="63" xfId="0" applyFont="1" applyFill="1" applyBorder="1" applyAlignment="1">
      <alignment horizontal="center" vertical="center" textRotation="90" wrapText="1"/>
    </xf>
    <xf numFmtId="0" fontId="42" fillId="0" borderId="0" xfId="0" applyFont="1" applyAlignment="1">
      <alignment horizontal="center" vertical="center"/>
    </xf>
    <xf numFmtId="0" fontId="43" fillId="0" borderId="0" xfId="0" applyFont="1" applyAlignment="1">
      <alignment horizontal="center" vertical="center" wrapText="1"/>
    </xf>
    <xf numFmtId="0" fontId="44" fillId="6" borderId="0" xfId="0" applyFont="1" applyFill="1" applyAlignment="1">
      <alignment horizontal="center" vertical="center" wrapText="1" readingOrder="1"/>
    </xf>
    <xf numFmtId="0" fontId="45" fillId="3" borderId="0" xfId="0" applyFont="1" applyFill="1"/>
    <xf numFmtId="0" fontId="44" fillId="6" borderId="32" xfId="0" applyFont="1" applyFill="1" applyBorder="1" applyAlignment="1">
      <alignment horizontal="center" vertical="center" wrapText="1" readingOrder="1"/>
    </xf>
    <xf numFmtId="0" fontId="46" fillId="7" borderId="6" xfId="0" applyFont="1" applyFill="1" applyBorder="1" applyAlignment="1">
      <alignment horizontal="center" vertical="center" wrapText="1" readingOrder="1"/>
    </xf>
    <xf numFmtId="9" fontId="46" fillId="0" borderId="21" xfId="4" applyFont="1" applyBorder="1" applyAlignment="1">
      <alignment horizontal="center" vertical="center" wrapText="1" readingOrder="1"/>
    </xf>
    <xf numFmtId="0" fontId="46" fillId="0" borderId="21" xfId="0" applyFont="1" applyBorder="1" applyAlignment="1">
      <alignment horizontal="justify" vertical="center" wrapText="1" readingOrder="1"/>
    </xf>
    <xf numFmtId="1" fontId="46" fillId="0" borderId="22" xfId="3" applyNumberFormat="1" applyFont="1" applyBorder="1" applyAlignment="1">
      <alignment horizontal="center" vertical="center" wrapText="1" readingOrder="1"/>
    </xf>
    <xf numFmtId="0" fontId="46" fillId="8" borderId="6" xfId="0" applyFont="1" applyFill="1" applyBorder="1" applyAlignment="1">
      <alignment horizontal="center" vertical="center" wrapText="1" readingOrder="1"/>
    </xf>
    <xf numFmtId="0" fontId="46" fillId="9" borderId="6" xfId="0" applyFont="1" applyFill="1" applyBorder="1" applyAlignment="1">
      <alignment horizontal="center" vertical="center" wrapText="1" readingOrder="1"/>
    </xf>
    <xf numFmtId="0" fontId="46" fillId="10" borderId="6" xfId="0" applyFont="1" applyFill="1" applyBorder="1" applyAlignment="1">
      <alignment horizontal="center" vertical="center" wrapText="1" readingOrder="1"/>
    </xf>
    <xf numFmtId="0" fontId="47" fillId="11" borderId="6" xfId="0" applyFont="1" applyFill="1" applyBorder="1" applyAlignment="1">
      <alignment horizontal="center" vertical="center" wrapText="1" readingOrder="1"/>
    </xf>
    <xf numFmtId="0" fontId="46" fillId="3" borderId="0" xfId="0" applyFont="1" applyFill="1" applyAlignment="1">
      <alignment horizontal="justify" vertical="center" wrapText="1" readingOrder="1"/>
    </xf>
    <xf numFmtId="0" fontId="48" fillId="3" borderId="0" xfId="0" applyFont="1" applyFill="1"/>
    <xf numFmtId="0" fontId="43" fillId="3" borderId="0" xfId="0" applyFont="1" applyFill="1" applyAlignment="1">
      <alignment horizontal="center" vertical="center" wrapText="1"/>
    </xf>
    <xf numFmtId="0" fontId="48" fillId="0" borderId="0" xfId="0" applyFont="1"/>
    <xf numFmtId="0" fontId="46" fillId="7" borderId="21" xfId="0" applyFont="1" applyFill="1" applyBorder="1" applyAlignment="1">
      <alignment horizontal="center" vertical="center" wrapText="1" readingOrder="1"/>
    </xf>
    <xf numFmtId="0" fontId="46" fillId="8" borderId="22" xfId="0" applyFont="1" applyFill="1" applyBorder="1" applyAlignment="1">
      <alignment horizontal="center" vertical="center" wrapText="1" readingOrder="1"/>
    </xf>
    <xf numFmtId="0" fontId="46" fillId="9" borderId="22" xfId="0" applyFont="1" applyFill="1" applyBorder="1" applyAlignment="1">
      <alignment horizontal="center" vertical="center" wrapText="1" readingOrder="1"/>
    </xf>
    <xf numFmtId="0" fontId="46" fillId="10" borderId="22" xfId="0" applyFont="1" applyFill="1" applyBorder="1" applyAlignment="1">
      <alignment horizontal="center" vertical="center" wrapText="1" readingOrder="1"/>
    </xf>
    <xf numFmtId="0" fontId="47" fillId="11" borderId="22" xfId="0" applyFont="1" applyFill="1" applyBorder="1" applyAlignment="1">
      <alignment horizontal="center" vertical="center" wrapText="1" readingOrder="1"/>
    </xf>
    <xf numFmtId="0" fontId="49" fillId="3" borderId="0" xfId="0" applyFont="1" applyFill="1"/>
    <xf numFmtId="1" fontId="48" fillId="3" borderId="0" xfId="0" applyNumberFormat="1" applyFont="1" applyFill="1" applyAlignment="1">
      <alignment horizontal="center"/>
    </xf>
    <xf numFmtId="0" fontId="50" fillId="3" borderId="0" xfId="0" applyFont="1" applyFill="1" applyAlignment="1">
      <alignment vertical="center"/>
    </xf>
    <xf numFmtId="0" fontId="48" fillId="3" borderId="0" xfId="0" applyFont="1" applyFill="1" applyAlignment="1">
      <alignment horizontal="center" vertical="center"/>
    </xf>
    <xf numFmtId="0" fontId="0" fillId="3" borderId="65" xfId="0" applyFill="1" applyBorder="1"/>
    <xf numFmtId="0" fontId="4" fillId="4" borderId="64" xfId="0" applyFont="1" applyFill="1" applyBorder="1" applyAlignment="1">
      <alignment horizontal="center" vertical="center" wrapText="1"/>
    </xf>
    <xf numFmtId="0" fontId="4" fillId="3" borderId="52" xfId="0" applyFont="1" applyFill="1" applyBorder="1" applyAlignment="1">
      <alignment horizontal="center" vertical="center"/>
    </xf>
    <xf numFmtId="0" fontId="0" fillId="3" borderId="28" xfId="0" applyFill="1" applyBorder="1" applyAlignment="1">
      <alignment horizontal="center" vertical="center" wrapText="1"/>
    </xf>
    <xf numFmtId="0" fontId="0" fillId="3" borderId="23"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4" fillId="6" borderId="0" xfId="0" applyFont="1" applyFill="1" applyAlignment="1">
      <alignment vertical="center" wrapText="1" readingOrder="1"/>
    </xf>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3" fillId="3" borderId="6" xfId="0" applyFont="1" applyFill="1" applyBorder="1" applyAlignment="1">
      <alignment horizontal="center" vertical="center" wrapText="1"/>
    </xf>
    <xf numFmtId="0" fontId="48" fillId="3" borderId="6" xfId="0" applyFont="1" applyFill="1" applyBorder="1"/>
    <xf numFmtId="1" fontId="46" fillId="0" borderId="6" xfId="3" applyNumberFormat="1" applyFont="1" applyBorder="1" applyAlignment="1">
      <alignment horizontal="center" vertical="center" wrapText="1" readingOrder="1"/>
    </xf>
    <xf numFmtId="1" fontId="46" fillId="0" borderId="77" xfId="3" applyNumberFormat="1" applyFont="1" applyBorder="1" applyAlignment="1">
      <alignment horizontal="center" vertical="center" wrapText="1" readingOrder="1"/>
    </xf>
    <xf numFmtId="0" fontId="46" fillId="7" borderId="78" xfId="0" applyFont="1" applyFill="1" applyBorder="1" applyAlignment="1">
      <alignment horizontal="center" vertical="center" wrapText="1" readingOrder="1"/>
    </xf>
    <xf numFmtId="0" fontId="46" fillId="8" borderId="79" xfId="0" applyFont="1" applyFill="1" applyBorder="1" applyAlignment="1">
      <alignment horizontal="center" vertical="center" wrapText="1" readingOrder="1"/>
    </xf>
    <xf numFmtId="0" fontId="46" fillId="9" borderId="79" xfId="0" applyFont="1" applyFill="1" applyBorder="1" applyAlignment="1">
      <alignment horizontal="center" vertical="center" wrapText="1" readingOrder="1"/>
    </xf>
    <xf numFmtId="0" fontId="46" fillId="10" borderId="79" xfId="0" applyFont="1" applyFill="1" applyBorder="1" applyAlignment="1">
      <alignment horizontal="center" vertical="center" wrapText="1" readingOrder="1"/>
    </xf>
    <xf numFmtId="0" fontId="47" fillId="11" borderId="79" xfId="0" applyFont="1" applyFill="1" applyBorder="1" applyAlignment="1">
      <alignment horizontal="center" vertical="center" wrapText="1" readingOrder="1"/>
    </xf>
    <xf numFmtId="0" fontId="46" fillId="0" borderId="21" xfId="0" applyFont="1" applyBorder="1" applyAlignment="1">
      <alignment horizontal="left" vertical="center" wrapText="1" readingOrder="1"/>
    </xf>
    <xf numFmtId="0" fontId="0" fillId="3" borderId="73" xfId="0" applyFill="1" applyBorder="1"/>
    <xf numFmtId="0" fontId="0" fillId="3" borderId="75" xfId="0" applyFill="1" applyBorder="1"/>
    <xf numFmtId="0" fontId="0" fillId="3" borderId="76" xfId="0" applyFill="1" applyBorder="1"/>
    <xf numFmtId="0" fontId="0" fillId="3" borderId="11" xfId="0" applyFill="1" applyBorder="1"/>
    <xf numFmtId="0" fontId="0" fillId="3" borderId="12" xfId="0" applyFill="1" applyBorder="1"/>
    <xf numFmtId="0" fontId="16" fillId="14" borderId="71" xfId="0" applyFont="1" applyFill="1" applyBorder="1" applyAlignment="1" applyProtection="1">
      <alignment horizontal="center" vertical="center" wrapText="1" readingOrder="1"/>
      <protection hidden="1"/>
    </xf>
    <xf numFmtId="0" fontId="0" fillId="3" borderId="18" xfId="0" applyFill="1" applyBorder="1"/>
    <xf numFmtId="0" fontId="30" fillId="0" borderId="18" xfId="0" applyFont="1" applyBorder="1" applyAlignment="1">
      <alignment horizontal="center" vertical="center" wrapText="1"/>
    </xf>
    <xf numFmtId="0" fontId="30" fillId="0" borderId="74" xfId="0" applyFont="1" applyBorder="1" applyAlignment="1">
      <alignment horizontal="center" vertical="center" wrapText="1"/>
    </xf>
    <xf numFmtId="0" fontId="54" fillId="0" borderId="0" xfId="0" applyFont="1" applyAlignment="1" applyProtection="1">
      <alignment horizontal="center" vertical="center" wrapText="1" readingOrder="1"/>
      <protection hidden="1"/>
    </xf>
    <xf numFmtId="0" fontId="57"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9" xfId="0" applyFont="1" applyFill="1" applyBorder="1" applyAlignment="1">
      <alignment horizontal="center" vertical="center" wrapText="1"/>
    </xf>
    <xf numFmtId="0" fontId="11" fillId="3" borderId="0" xfId="0" applyFont="1" applyFill="1" applyAlignment="1">
      <alignment vertical="top"/>
    </xf>
    <xf numFmtId="0" fontId="11" fillId="0" borderId="0" xfId="0" applyFont="1" applyAlignment="1">
      <alignment vertical="top"/>
    </xf>
    <xf numFmtId="0" fontId="41" fillId="4" borderId="39" xfId="0" applyFont="1" applyFill="1" applyBorder="1" applyAlignment="1">
      <alignment horizontal="center" vertical="center" textRotation="90"/>
    </xf>
    <xf numFmtId="0" fontId="59" fillId="3" borderId="67" xfId="0" applyFont="1" applyFill="1" applyBorder="1" applyAlignment="1">
      <alignment vertical="center" wrapText="1"/>
    </xf>
    <xf numFmtId="0" fontId="59" fillId="3" borderId="17" xfId="0" applyFont="1" applyFill="1" applyBorder="1" applyAlignment="1">
      <alignment vertical="center" wrapText="1"/>
    </xf>
    <xf numFmtId="0" fontId="4" fillId="4" borderId="59" xfId="0" applyFont="1" applyFill="1" applyBorder="1" applyAlignment="1">
      <alignment horizontal="center" vertical="center" wrapText="1"/>
    </xf>
    <xf numFmtId="0" fontId="4" fillId="4" borderId="53" xfId="0" applyFont="1" applyFill="1" applyBorder="1" applyAlignment="1">
      <alignment horizontal="center" vertical="center"/>
    </xf>
    <xf numFmtId="0" fontId="4" fillId="4" borderId="56" xfId="0" applyFont="1" applyFill="1" applyBorder="1" applyAlignment="1">
      <alignment horizontal="center" vertical="center"/>
    </xf>
    <xf numFmtId="0" fontId="57" fillId="3" borderId="0" xfId="1" quotePrefix="1" applyFont="1" applyFill="1" applyAlignment="1">
      <alignment horizontal="center" vertical="center" wrapText="1"/>
    </xf>
    <xf numFmtId="0" fontId="58" fillId="3" borderId="0" xfId="1" quotePrefix="1" applyFont="1" applyFill="1" applyAlignment="1">
      <alignment horizontal="center" vertical="center" wrapText="1"/>
    </xf>
    <xf numFmtId="0" fontId="58" fillId="3" borderId="0" xfId="1" quotePrefix="1" applyFont="1" applyFill="1" applyAlignment="1">
      <alignment horizontal="left" vertical="top" wrapText="1"/>
    </xf>
    <xf numFmtId="0" fontId="8" fillId="3" borderId="18" xfId="1" applyFill="1" applyBorder="1"/>
    <xf numFmtId="0" fontId="8" fillId="3" borderId="19" xfId="1" applyFill="1" applyBorder="1" applyAlignment="1">
      <alignment horizontal="center" vertical="center"/>
    </xf>
    <xf numFmtId="0" fontId="24" fillId="3" borderId="19" xfId="1" applyFont="1" applyFill="1" applyBorder="1" applyAlignment="1">
      <alignment horizontal="left" vertical="center" wrapText="1"/>
    </xf>
    <xf numFmtId="0" fontId="8" fillId="3" borderId="19" xfId="1" applyFill="1" applyBorder="1" applyAlignment="1">
      <alignment horizontal="left" vertical="center" wrapText="1"/>
    </xf>
    <xf numFmtId="0" fontId="8" fillId="3" borderId="43" xfId="1" applyFill="1" applyBorder="1"/>
    <xf numFmtId="0" fontId="20" fillId="4" borderId="35" xfId="1" applyFont="1" applyFill="1" applyBorder="1" applyAlignment="1">
      <alignment horizontal="center" vertical="center"/>
    </xf>
    <xf numFmtId="0" fontId="8" fillId="3" borderId="45" xfId="1" applyFill="1" applyBorder="1"/>
    <xf numFmtId="0" fontId="53" fillId="3" borderId="11" xfId="1" applyFont="1" applyFill="1" applyBorder="1" applyAlignment="1">
      <alignment horizontal="left" vertical="center" wrapText="1"/>
    </xf>
    <xf numFmtId="0" fontId="18" fillId="3" borderId="11" xfId="0" applyFont="1" applyFill="1" applyBorder="1"/>
    <xf numFmtId="0" fontId="59" fillId="3" borderId="0" xfId="0" applyFont="1" applyFill="1" applyAlignment="1">
      <alignment horizontal="center" vertical="center" wrapText="1"/>
    </xf>
    <xf numFmtId="0" fontId="59" fillId="3" borderId="0" xfId="0" applyFont="1" applyFill="1" applyAlignment="1">
      <alignment horizontal="left" vertical="center" wrapText="1"/>
    </xf>
    <xf numFmtId="0" fontId="53" fillId="3" borderId="0" xfId="1" applyFont="1" applyFill="1" applyAlignment="1">
      <alignment horizontal="justify" vertical="center" wrapText="1"/>
    </xf>
    <xf numFmtId="0" fontId="18" fillId="3" borderId="97" xfId="0" applyFont="1" applyFill="1" applyBorder="1" applyAlignment="1">
      <alignment horizontal="center" vertical="center"/>
    </xf>
    <xf numFmtId="0" fontId="8" fillId="3" borderId="0" xfId="1" applyFill="1" applyAlignment="1">
      <alignment horizontal="center" vertical="center"/>
    </xf>
    <xf numFmtId="0" fontId="18" fillId="3" borderId="75" xfId="0" applyFont="1" applyFill="1" applyBorder="1"/>
    <xf numFmtId="0" fontId="18" fillId="3" borderId="75"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4" fillId="4" borderId="57" xfId="0" applyFont="1" applyFill="1" applyBorder="1" applyAlignment="1">
      <alignment vertical="center"/>
    </xf>
    <xf numFmtId="0" fontId="4" fillId="4" borderId="0" xfId="0" applyFont="1" applyFill="1" applyAlignment="1">
      <alignment vertical="center"/>
    </xf>
    <xf numFmtId="0" fontId="0" fillId="3" borderId="44" xfId="0" applyFill="1" applyBorder="1" applyAlignment="1">
      <alignment horizontal="center" vertical="center" wrapText="1"/>
    </xf>
    <xf numFmtId="0" fontId="0" fillId="3" borderId="46" xfId="0" applyFill="1" applyBorder="1" applyAlignment="1">
      <alignment horizontal="center" vertical="center" wrapText="1"/>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0" fontId="12" fillId="3" borderId="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0" fillId="0" borderId="6" xfId="0" applyBorder="1" applyAlignment="1">
      <alignment horizontal="justify" vertical="center" wrapText="1"/>
    </xf>
    <xf numFmtId="0" fontId="0" fillId="0" borderId="24" xfId="0" applyBorder="1" applyAlignment="1">
      <alignment horizontal="justify" vertical="center" wrapText="1"/>
    </xf>
    <xf numFmtId="0" fontId="0" fillId="0" borderId="35" xfId="0" applyBorder="1" applyAlignment="1">
      <alignment horizontal="justify" vertical="center" wrapText="1"/>
    </xf>
    <xf numFmtId="0" fontId="12" fillId="3" borderId="35" xfId="0" applyFont="1" applyFill="1" applyBorder="1" applyAlignment="1">
      <alignment horizontal="center" vertical="center" wrapText="1"/>
    </xf>
    <xf numFmtId="0" fontId="12" fillId="3" borderId="23" xfId="0" applyFont="1" applyFill="1" applyBorder="1" applyAlignment="1">
      <alignment horizontal="center" vertical="center" wrapText="1"/>
    </xf>
    <xf numFmtId="2" fontId="0" fillId="0" borderId="6" xfId="3" applyNumberFormat="1" applyFont="1" applyBorder="1" applyAlignment="1">
      <alignment horizontal="justify" vertical="center" wrapText="1"/>
    </xf>
    <xf numFmtId="2" fontId="0" fillId="0" borderId="24" xfId="3" applyNumberFormat="1" applyFont="1" applyBorder="1" applyAlignment="1">
      <alignment horizontal="justify" vertical="center" wrapText="1"/>
    </xf>
    <xf numFmtId="2" fontId="0" fillId="0" borderId="35" xfId="3" applyNumberFormat="1" applyFont="1" applyBorder="1" applyAlignment="1">
      <alignment horizontal="justify" vertical="center" wrapText="1"/>
    </xf>
    <xf numFmtId="4" fontId="0" fillId="0" borderId="35" xfId="0" applyNumberFormat="1" applyBorder="1" applyAlignment="1">
      <alignment horizontal="center" vertical="center" wrapText="1"/>
    </xf>
    <xf numFmtId="0" fontId="11" fillId="3" borderId="35" xfId="0" applyFont="1" applyFill="1" applyBorder="1" applyAlignment="1">
      <alignment horizontal="center" vertical="center"/>
    </xf>
    <xf numFmtId="0" fontId="11" fillId="3" borderId="70" xfId="0" applyFont="1" applyFill="1" applyBorder="1" applyAlignment="1">
      <alignment horizontal="center" vertical="center"/>
    </xf>
    <xf numFmtId="4" fontId="0" fillId="0" borderId="23"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1"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72" xfId="0" applyFont="1" applyFill="1" applyBorder="1" applyAlignment="1">
      <alignment horizontal="center" vertical="center"/>
    </xf>
    <xf numFmtId="1" fontId="0" fillId="0" borderId="6" xfId="4" applyNumberFormat="1" applyFont="1" applyBorder="1" applyAlignment="1">
      <alignment horizontal="center" vertical="center" wrapText="1"/>
    </xf>
    <xf numFmtId="1" fontId="0" fillId="0" borderId="35" xfId="4" applyNumberFormat="1" applyFont="1" applyBorder="1" applyAlignment="1">
      <alignment horizontal="center" vertical="center" wrapText="1"/>
    </xf>
    <xf numFmtId="4" fontId="0" fillId="0" borderId="24" xfId="0" applyNumberForma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0" fontId="0" fillId="0" borderId="23" xfId="0" applyBorder="1" applyAlignment="1">
      <alignment horizontal="justify" vertical="center" wrapText="1"/>
    </xf>
    <xf numFmtId="0" fontId="12" fillId="0" borderId="35" xfId="0" applyFont="1" applyBorder="1" applyAlignment="1" applyProtection="1">
      <alignment horizontal="justify" vertical="center" wrapText="1"/>
      <protection locked="0"/>
    </xf>
    <xf numFmtId="0" fontId="12" fillId="0" borderId="6" xfId="0" applyFont="1" applyBorder="1" applyAlignment="1" applyProtection="1">
      <alignment horizontal="justify" vertical="center" wrapText="1"/>
      <protection locked="0"/>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0" fillId="0" borderId="23" xfId="0" applyBorder="1" applyAlignment="1">
      <alignment horizontal="center" vertical="center" wrapText="1"/>
    </xf>
    <xf numFmtId="0" fontId="21" fillId="3" borderId="0" xfId="0" applyFont="1" applyFill="1"/>
    <xf numFmtId="0" fontId="0" fillId="0" borderId="23" xfId="0" applyBorder="1" applyAlignment="1">
      <alignment horizontal="left" vertical="center" wrapText="1"/>
    </xf>
    <xf numFmtId="0" fontId="0" fillId="0" borderId="6" xfId="0" applyBorder="1" applyAlignment="1">
      <alignment horizontal="left" vertical="center" wrapText="1"/>
    </xf>
    <xf numFmtId="0" fontId="69" fillId="0" borderId="108" xfId="5" applyFont="1" applyBorder="1" applyAlignment="1" applyProtection="1">
      <alignment horizontal="justify" vertical="center"/>
      <protection locked="0"/>
    </xf>
    <xf numFmtId="0" fontId="12" fillId="3" borderId="6" xfId="0" applyFont="1" applyFill="1" applyBorder="1" applyAlignment="1">
      <alignment vertical="center" wrapText="1"/>
    </xf>
    <xf numFmtId="0" fontId="70" fillId="0" borderId="110" xfId="0" applyFont="1" applyBorder="1" applyAlignment="1">
      <alignment horizontal="center" vertical="center" wrapText="1"/>
    </xf>
    <xf numFmtId="0" fontId="70" fillId="0" borderId="76" xfId="0" applyFont="1" applyBorder="1" applyAlignment="1">
      <alignment horizontal="center" vertical="center" wrapText="1"/>
    </xf>
    <xf numFmtId="0" fontId="71" fillId="0" borderId="74" xfId="0" applyFont="1" applyBorder="1" applyAlignment="1">
      <alignment horizontal="center" vertical="center" wrapText="1"/>
    </xf>
    <xf numFmtId="0" fontId="71" fillId="0" borderId="20" xfId="0" applyFont="1" applyBorder="1" applyAlignment="1">
      <alignment horizontal="center" vertical="center" wrapText="1"/>
    </xf>
    <xf numFmtId="0" fontId="70" fillId="0" borderId="111" xfId="0" applyFont="1" applyBorder="1" applyAlignment="1">
      <alignment horizontal="center" vertical="center" wrapText="1"/>
    </xf>
    <xf numFmtId="0" fontId="70" fillId="0" borderId="12" xfId="0" applyFont="1" applyBorder="1" applyAlignment="1">
      <alignment horizontal="center" vertical="center" wrapText="1"/>
    </xf>
    <xf numFmtId="14" fontId="71" fillId="0" borderId="20" xfId="0" applyNumberFormat="1" applyFont="1" applyBorder="1" applyAlignment="1">
      <alignment horizontal="center" vertical="center" wrapText="1"/>
    </xf>
    <xf numFmtId="0" fontId="74" fillId="0" borderId="0" xfId="0" applyFont="1" applyAlignment="1" applyProtection="1">
      <alignment horizontal="left"/>
      <protection locked="0"/>
    </xf>
    <xf numFmtId="0" fontId="74" fillId="0" borderId="0" xfId="0" applyFont="1" applyAlignment="1" applyProtection="1">
      <alignment horizontal="center"/>
      <protection locked="0"/>
    </xf>
    <xf numFmtId="0" fontId="74" fillId="0" borderId="0" xfId="0" applyFont="1"/>
    <xf numFmtId="0" fontId="74" fillId="0" borderId="0" xfId="0" applyFont="1" applyAlignment="1" applyProtection="1">
      <alignment horizontal="center" vertical="center"/>
      <protection locked="0"/>
    </xf>
    <xf numFmtId="0" fontId="72" fillId="20" borderId="115" xfId="0" applyFont="1" applyFill="1" applyBorder="1" applyAlignment="1">
      <alignment horizontal="center" vertical="center" wrapText="1" readingOrder="1"/>
    </xf>
    <xf numFmtId="0" fontId="76" fillId="3" borderId="115" xfId="0" applyFont="1" applyFill="1" applyBorder="1" applyAlignment="1">
      <alignment horizontal="center" vertical="center" wrapText="1" readingOrder="1"/>
    </xf>
    <xf numFmtId="0" fontId="76" fillId="3" borderId="115" xfId="0" applyFont="1" applyFill="1" applyBorder="1" applyAlignment="1">
      <alignment horizontal="center" vertical="center" wrapText="1"/>
    </xf>
    <xf numFmtId="0" fontId="74" fillId="3" borderId="0" xfId="0" applyFont="1" applyFill="1"/>
    <xf numFmtId="0" fontId="76" fillId="0" borderId="115" xfId="0" applyFont="1" applyBorder="1" applyAlignment="1">
      <alignment horizontal="center" vertical="center" wrapText="1" readingOrder="1"/>
    </xf>
    <xf numFmtId="0" fontId="77" fillId="0" borderId="0" xfId="0" applyFont="1" applyAlignment="1">
      <alignment vertical="center" wrapText="1"/>
    </xf>
    <xf numFmtId="0" fontId="72" fillId="0" borderId="115" xfId="0" applyFont="1" applyBorder="1" applyAlignment="1">
      <alignment vertical="center" wrapText="1" readingOrder="1"/>
    </xf>
    <xf numFmtId="0" fontId="78" fillId="0" borderId="0" xfId="0" applyFont="1"/>
    <xf numFmtId="0" fontId="74" fillId="0" borderId="0" xfId="0" applyFont="1" applyAlignment="1">
      <alignment horizontal="left"/>
    </xf>
    <xf numFmtId="0" fontId="74" fillId="0" borderId="0" xfId="0" applyFont="1" applyAlignment="1">
      <alignment horizontal="center"/>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0" fontId="0" fillId="0" borderId="23" xfId="0" applyBorder="1" applyAlignment="1">
      <alignment horizontal="center" vertical="center" wrapText="1"/>
    </xf>
    <xf numFmtId="0" fontId="0" fillId="0" borderId="32" xfId="0" applyBorder="1" applyAlignment="1">
      <alignment horizontal="center" vertical="center" wrapText="1"/>
    </xf>
    <xf numFmtId="0" fontId="0" fillId="0" borderId="46" xfId="0" applyBorder="1" applyAlignment="1">
      <alignment horizontal="center" vertical="center" wrapText="1"/>
    </xf>
    <xf numFmtId="0" fontId="12" fillId="3" borderId="23" xfId="0" applyFont="1" applyFill="1" applyBorder="1" applyAlignment="1">
      <alignment horizontal="center" vertical="center" wrapText="1"/>
    </xf>
    <xf numFmtId="2" fontId="0" fillId="0" borderId="23"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4" xfId="3" applyNumberFormat="1" applyFont="1" applyBorder="1" applyAlignment="1">
      <alignment horizontal="center" vertical="center" wrapText="1"/>
    </xf>
    <xf numFmtId="2" fontId="0" fillId="0" borderId="35" xfId="3" applyNumberFormat="1" applyFont="1" applyBorder="1" applyAlignment="1">
      <alignment horizontal="center" vertical="center" wrapText="1"/>
    </xf>
    <xf numFmtId="0" fontId="81" fillId="15" borderId="0" xfId="0" applyFont="1" applyFill="1" applyAlignment="1" applyProtection="1">
      <alignment horizontal="center" vertical="center" wrapText="1"/>
      <protection locked="0"/>
    </xf>
    <xf numFmtId="0" fontId="4" fillId="4" borderId="69" xfId="0" applyFont="1" applyFill="1" applyBorder="1" applyAlignment="1">
      <alignment horizontal="center" vertical="center" wrapText="1"/>
    </xf>
    <xf numFmtId="0" fontId="0" fillId="0" borderId="35" xfId="0" applyBorder="1" applyAlignment="1">
      <alignment horizontal="left" vertical="center" wrapText="1"/>
    </xf>
    <xf numFmtId="0" fontId="27" fillId="4" borderId="6" xfId="0" applyFont="1" applyFill="1" applyBorder="1" applyAlignment="1">
      <alignment vertical="center"/>
    </xf>
    <xf numFmtId="0" fontId="0" fillId="0" borderId="32" xfId="0" applyBorder="1" applyAlignment="1">
      <alignment horizontal="left" vertical="center" wrapText="1"/>
    </xf>
    <xf numFmtId="0" fontId="0" fillId="0" borderId="24" xfId="0" applyBorder="1" applyAlignment="1">
      <alignment horizontal="left" vertical="center" wrapText="1"/>
    </xf>
    <xf numFmtId="0" fontId="12" fillId="3" borderId="24" xfId="0" applyFont="1" applyFill="1" applyBorder="1" applyAlignment="1">
      <alignment vertical="center" wrapText="1"/>
    </xf>
    <xf numFmtId="3" fontId="0" fillId="0" borderId="35" xfId="0" applyNumberFormat="1" applyFont="1" applyBorder="1" applyAlignment="1">
      <alignment horizontal="justify" vertical="center" wrapText="1"/>
    </xf>
    <xf numFmtId="0" fontId="0" fillId="0" borderId="35" xfId="0" applyFont="1" applyBorder="1" applyAlignment="1">
      <alignment horizontal="justify" vertical="center" wrapText="1"/>
    </xf>
    <xf numFmtId="0" fontId="0" fillId="0" borderId="23" xfId="0" applyFont="1" applyBorder="1" applyAlignment="1">
      <alignment horizontal="center" vertical="center" wrapText="1"/>
    </xf>
    <xf numFmtId="0" fontId="0" fillId="0" borderId="35" xfId="0" applyFont="1" applyBorder="1" applyAlignment="1">
      <alignment horizontal="center" vertical="center" wrapText="1"/>
    </xf>
    <xf numFmtId="3" fontId="0" fillId="0" borderId="6" xfId="0" applyNumberFormat="1" applyFont="1" applyBorder="1" applyAlignment="1">
      <alignment horizontal="justify" vertical="center" wrapText="1"/>
    </xf>
    <xf numFmtId="0" fontId="0" fillId="0" borderId="6" xfId="0" applyFont="1" applyBorder="1" applyAlignment="1">
      <alignment horizontal="justify" vertical="center" wrapText="1"/>
    </xf>
    <xf numFmtId="0" fontId="0" fillId="0" borderId="6" xfId="0" applyFont="1" applyBorder="1" applyAlignment="1">
      <alignment horizontal="center" vertical="center" wrapText="1"/>
    </xf>
    <xf numFmtId="0" fontId="0" fillId="0" borderId="32" xfId="0" applyFont="1" applyBorder="1" applyAlignment="1">
      <alignment horizontal="justify" vertical="center" wrapText="1"/>
    </xf>
    <xf numFmtId="0" fontId="0" fillId="0" borderId="32" xfId="0" applyFont="1" applyBorder="1" applyAlignment="1">
      <alignment horizontal="center" vertical="center" wrapText="1"/>
    </xf>
    <xf numFmtId="3" fontId="0" fillId="0" borderId="24" xfId="0" applyNumberFormat="1" applyFont="1" applyBorder="1" applyAlignment="1">
      <alignment horizontal="justify" vertical="center" wrapText="1"/>
    </xf>
    <xf numFmtId="0" fontId="0" fillId="0" borderId="24" xfId="0" applyFont="1" applyBorder="1" applyAlignment="1">
      <alignment horizontal="justify" vertical="center" wrapText="1"/>
    </xf>
    <xf numFmtId="0" fontId="12" fillId="0" borderId="24" xfId="0" applyFont="1" applyBorder="1" applyAlignment="1" applyProtection="1">
      <alignment horizontal="justify" vertical="center" wrapText="1"/>
      <protection locked="0"/>
    </xf>
    <xf numFmtId="0" fontId="0" fillId="0" borderId="24" xfId="0" applyFont="1" applyBorder="1" applyAlignment="1">
      <alignment horizontal="center" vertical="center" wrapText="1"/>
    </xf>
    <xf numFmtId="2" fontId="18" fillId="0" borderId="6" xfId="3" applyNumberFormat="1" applyFont="1" applyBorder="1" applyAlignment="1">
      <alignment vertical="center" wrapText="1"/>
    </xf>
    <xf numFmtId="0" fontId="0" fillId="0" borderId="6" xfId="0" applyFont="1" applyBorder="1" applyAlignment="1">
      <alignment horizontal="justify" vertical="center"/>
    </xf>
    <xf numFmtId="0" fontId="0" fillId="0" borderId="24" xfId="0" applyFont="1" applyBorder="1" applyAlignment="1">
      <alignment horizontal="justify" vertical="center"/>
    </xf>
    <xf numFmtId="0" fontId="12" fillId="0" borderId="6" xfId="0" applyFont="1" applyBorder="1" applyAlignment="1" applyProtection="1">
      <alignment horizontal="justify" vertical="justify" wrapText="1"/>
      <protection locked="0"/>
    </xf>
    <xf numFmtId="3" fontId="0" fillId="0" borderId="32" xfId="0" applyNumberFormat="1" applyFont="1" applyBorder="1" applyAlignment="1">
      <alignment horizontal="justify" vertical="center" wrapText="1"/>
    </xf>
    <xf numFmtId="0" fontId="12" fillId="0" borderId="32" xfId="0" applyFont="1" applyBorder="1" applyAlignment="1" applyProtection="1">
      <alignment horizontal="justify" vertical="center" wrapText="1"/>
      <protection locked="0"/>
    </xf>
    <xf numFmtId="2" fontId="0" fillId="0" borderId="32" xfId="3" applyNumberFormat="1" applyFont="1" applyBorder="1" applyAlignment="1">
      <alignment horizontal="center" vertical="center" wrapText="1"/>
    </xf>
    <xf numFmtId="2" fontId="0" fillId="0" borderId="32" xfId="3" applyNumberFormat="1" applyFont="1" applyBorder="1" applyAlignment="1">
      <alignment horizontal="justify" vertical="center" wrapText="1"/>
    </xf>
    <xf numFmtId="0" fontId="0" fillId="0" borderId="23" xfId="0" applyFont="1" applyBorder="1" applyAlignment="1">
      <alignment horizontal="justify" vertical="center" wrapText="1"/>
    </xf>
    <xf numFmtId="2" fontId="0" fillId="0" borderId="23" xfId="3" applyNumberFormat="1" applyFont="1" applyBorder="1" applyAlignment="1">
      <alignment horizontal="justify" vertical="center" wrapText="1"/>
    </xf>
    <xf numFmtId="2" fontId="18" fillId="0" borderId="35" xfId="3" applyNumberFormat="1" applyFont="1" applyBorder="1" applyAlignment="1">
      <alignment vertical="center" wrapText="1"/>
    </xf>
    <xf numFmtId="0" fontId="0" fillId="0" borderId="32" xfId="0" applyFont="1" applyBorder="1" applyAlignment="1">
      <alignment horizontal="justify" vertical="center"/>
    </xf>
    <xf numFmtId="0" fontId="12" fillId="0" borderId="35" xfId="0" applyFont="1" applyBorder="1" applyAlignment="1" applyProtection="1">
      <alignment horizontal="justify" vertical="justify" wrapText="1"/>
      <protection locked="0"/>
    </xf>
    <xf numFmtId="0" fontId="0" fillId="0" borderId="6" xfId="0" applyBorder="1" applyAlignment="1">
      <alignment horizontal="center" vertical="center" wrapText="1"/>
    </xf>
    <xf numFmtId="0" fontId="0" fillId="0" borderId="32" xfId="0" applyBorder="1" applyAlignment="1">
      <alignment horizontal="center" vertical="center" wrapText="1"/>
    </xf>
    <xf numFmtId="0" fontId="12" fillId="3" borderId="32" xfId="0" applyFont="1" applyFill="1" applyBorder="1" applyAlignment="1">
      <alignment horizontal="center" vertical="center" wrapText="1"/>
    </xf>
    <xf numFmtId="0" fontId="0" fillId="0" borderId="32" xfId="0" applyFont="1" applyBorder="1" applyAlignment="1">
      <alignment horizontal="center" vertical="center" wrapText="1"/>
    </xf>
    <xf numFmtId="2" fontId="0" fillId="0" borderId="32" xfId="3" applyNumberFormat="1" applyFont="1" applyBorder="1" applyAlignment="1">
      <alignment horizontal="center" vertical="center" wrapText="1"/>
    </xf>
    <xf numFmtId="0" fontId="12" fillId="0" borderId="6" xfId="0" applyFont="1" applyFill="1" applyBorder="1" applyAlignment="1" applyProtection="1">
      <alignment horizontal="justify" vertical="center" wrapText="1"/>
      <protection locked="0"/>
    </xf>
    <xf numFmtId="0" fontId="0" fillId="0" borderId="6" xfId="0" applyFont="1" applyFill="1" applyBorder="1" applyAlignment="1">
      <alignment horizontal="center" vertical="center" wrapText="1"/>
    </xf>
    <xf numFmtId="0" fontId="0" fillId="0" borderId="6" xfId="0" applyFont="1" applyFill="1" applyBorder="1" applyAlignment="1">
      <alignment horizontal="justify" vertical="center" wrapText="1"/>
    </xf>
    <xf numFmtId="0" fontId="12" fillId="0" borderId="24" xfId="0" applyFont="1" applyFill="1" applyBorder="1" applyAlignment="1" applyProtection="1">
      <alignment horizontal="justify" vertical="center" wrapText="1"/>
      <protection locked="0"/>
    </xf>
    <xf numFmtId="0" fontId="0" fillId="0" borderId="24" xfId="0" applyFont="1" applyFill="1" applyBorder="1" applyAlignment="1">
      <alignment horizontal="center" vertical="center" wrapText="1"/>
    </xf>
    <xf numFmtId="0" fontId="12" fillId="0" borderId="23" xfId="0" applyFont="1" applyFill="1" applyBorder="1" applyAlignment="1" applyProtection="1">
      <alignment horizontal="justify" vertical="center" wrapText="1"/>
      <protection locked="0"/>
    </xf>
    <xf numFmtId="0" fontId="0" fillId="0" borderId="23" xfId="0" applyFont="1" applyFill="1" applyBorder="1" applyAlignment="1">
      <alignment horizontal="center" vertical="center" wrapText="1"/>
    </xf>
    <xf numFmtId="0" fontId="12" fillId="0" borderId="32" xfId="0" applyFont="1" applyFill="1" applyBorder="1" applyAlignment="1" applyProtection="1">
      <alignment horizontal="justify" vertical="center" wrapText="1"/>
      <protection locked="0"/>
    </xf>
    <xf numFmtId="0" fontId="0" fillId="0" borderId="32" xfId="0" applyFont="1" applyFill="1" applyBorder="1" applyAlignment="1">
      <alignment horizontal="center" vertical="center" wrapText="1"/>
    </xf>
    <xf numFmtId="0" fontId="12" fillId="0" borderId="35" xfId="0" applyFont="1" applyFill="1" applyBorder="1" applyAlignment="1" applyProtection="1">
      <alignment horizontal="justify" vertical="center" wrapText="1"/>
      <protection locked="0"/>
    </xf>
    <xf numFmtId="0" fontId="0" fillId="0" borderId="35" xfId="0" applyFont="1" applyFill="1" applyBorder="1" applyAlignment="1">
      <alignment horizontal="center" vertical="center" wrapText="1"/>
    </xf>
    <xf numFmtId="0" fontId="12" fillId="0" borderId="35" xfId="0" applyFont="1" applyFill="1" applyBorder="1" applyAlignment="1" applyProtection="1">
      <alignment horizontal="justify" vertical="justify" wrapText="1"/>
      <protection locked="0"/>
    </xf>
    <xf numFmtId="0" fontId="12" fillId="0" borderId="6" xfId="0" applyFont="1" applyFill="1" applyBorder="1" applyAlignment="1" applyProtection="1">
      <alignment horizontal="justify" vertical="justify" wrapText="1"/>
      <protection locked="0"/>
    </xf>
    <xf numFmtId="0" fontId="12" fillId="0" borderId="6" xfId="0" applyFont="1" applyFill="1" applyBorder="1" applyAlignment="1" applyProtection="1">
      <alignment horizontal="center" vertical="center" wrapText="1"/>
      <protection locked="0"/>
    </xf>
    <xf numFmtId="0" fontId="12" fillId="0" borderId="6" xfId="0" applyNumberFormat="1" applyFont="1" applyFill="1" applyBorder="1" applyAlignment="1" applyProtection="1">
      <alignment horizontal="justify" vertical="center" wrapText="1"/>
      <protection locked="0"/>
    </xf>
    <xf numFmtId="0" fontId="0" fillId="0" borderId="35" xfId="0" applyFont="1" applyBorder="1" applyAlignment="1">
      <alignment horizontal="center" vertical="center" wrapText="1"/>
    </xf>
    <xf numFmtId="0" fontId="0" fillId="0" borderId="6" xfId="0" applyFont="1" applyBorder="1" applyAlignment="1">
      <alignment horizontal="center" vertical="center" wrapText="1"/>
    </xf>
    <xf numFmtId="2" fontId="0" fillId="0" borderId="35"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0" fontId="0" fillId="0" borderId="32" xfId="0" applyFont="1" applyBorder="1" applyAlignment="1">
      <alignment horizontal="center" vertical="center" wrapText="1"/>
    </xf>
    <xf numFmtId="2" fontId="0" fillId="0" borderId="32" xfId="3" applyNumberFormat="1" applyFont="1" applyBorder="1" applyAlignment="1">
      <alignment horizontal="center" vertical="center" wrapText="1"/>
    </xf>
    <xf numFmtId="0" fontId="0" fillId="0" borderId="32" xfId="0" applyBorder="1" applyAlignment="1">
      <alignment horizontal="justify" vertical="center" wrapText="1"/>
    </xf>
    <xf numFmtId="3" fontId="0" fillId="0" borderId="0" xfId="0" applyNumberFormat="1" applyFont="1" applyBorder="1" applyAlignment="1">
      <alignment horizontal="justify" vertical="center" wrapText="1"/>
    </xf>
    <xf numFmtId="0" fontId="11" fillId="0" borderId="6" xfId="0" applyFont="1" applyBorder="1"/>
    <xf numFmtId="0" fontId="12" fillId="0" borderId="32" xfId="0" applyNumberFormat="1" applyFont="1" applyFill="1" applyBorder="1" applyAlignment="1" applyProtection="1">
      <alignment horizontal="justify" vertical="center" wrapText="1"/>
      <protection locked="0"/>
    </xf>
    <xf numFmtId="0" fontId="74" fillId="0" borderId="0" xfId="0" applyFont="1" applyAlignment="1" applyProtection="1">
      <alignment vertical="center"/>
      <protection locked="0"/>
    </xf>
    <xf numFmtId="0" fontId="74" fillId="0" borderId="0" xfId="0" applyFont="1" applyProtection="1">
      <protection locked="0"/>
    </xf>
    <xf numFmtId="0" fontId="78" fillId="19" borderId="112" xfId="0" applyFont="1" applyFill="1" applyBorder="1" applyAlignment="1" applyProtection="1">
      <alignment horizontal="left" vertical="center" wrapText="1"/>
      <protection locked="0"/>
    </xf>
    <xf numFmtId="0" fontId="78" fillId="19" borderId="112" xfId="0" applyFont="1" applyFill="1" applyBorder="1" applyAlignment="1" applyProtection="1">
      <alignment horizontal="center" vertical="center"/>
      <protection locked="0"/>
    </xf>
    <xf numFmtId="0" fontId="86" fillId="5" borderId="112" xfId="0" applyFont="1" applyFill="1" applyBorder="1" applyAlignment="1" applyProtection="1">
      <alignment horizontal="center" vertical="center" wrapText="1"/>
      <protection locked="0"/>
    </xf>
    <xf numFmtId="0" fontId="74" fillId="0" borderId="0" xfId="0" applyFont="1" applyAlignment="1" applyProtection="1">
      <alignment horizontal="left" vertical="center"/>
      <protection locked="0"/>
    </xf>
    <xf numFmtId="0" fontId="78" fillId="0" borderId="0" xfId="0" applyFont="1" applyAlignment="1" applyProtection="1">
      <alignment horizontal="center" vertical="center"/>
      <protection locked="0"/>
    </xf>
    <xf numFmtId="0" fontId="76" fillId="3" borderId="115" xfId="0" applyFont="1" applyFill="1" applyBorder="1" applyAlignment="1">
      <alignment horizontal="left" vertical="center" wrapText="1"/>
    </xf>
    <xf numFmtId="0" fontId="76" fillId="0" borderId="115" xfId="0" applyFont="1" applyBorder="1" applyAlignment="1">
      <alignment horizontal="left" vertical="center" wrapText="1"/>
    </xf>
    <xf numFmtId="0" fontId="76" fillId="21" borderId="115" xfId="0" applyFont="1" applyFill="1" applyBorder="1" applyAlignment="1">
      <alignment horizontal="left" vertical="center" wrapText="1"/>
    </xf>
    <xf numFmtId="0" fontId="76" fillId="3" borderId="115" xfId="0" applyFont="1" applyFill="1" applyBorder="1" applyAlignment="1">
      <alignment horizontal="left" vertical="center" wrapText="1" readingOrder="1"/>
    </xf>
    <xf numFmtId="0" fontId="76" fillId="3" borderId="115" xfId="0" applyFont="1" applyFill="1" applyBorder="1" applyAlignment="1">
      <alignment horizontal="left" vertical="center"/>
    </xf>
    <xf numFmtId="0" fontId="76" fillId="3" borderId="115" xfId="0" applyFont="1" applyFill="1" applyBorder="1" applyAlignment="1">
      <alignment vertical="center" wrapText="1"/>
    </xf>
    <xf numFmtId="0" fontId="76" fillId="3" borderId="115" xfId="0" applyFont="1" applyFill="1" applyBorder="1" applyAlignment="1">
      <alignment vertical="center" wrapText="1" readingOrder="1"/>
    </xf>
    <xf numFmtId="0" fontId="76" fillId="3" borderId="115" xfId="0" applyFont="1" applyFill="1" applyBorder="1" applyAlignment="1">
      <alignment vertical="center"/>
    </xf>
    <xf numFmtId="0" fontId="76" fillId="3" borderId="115" xfId="0" applyFont="1" applyFill="1" applyBorder="1" applyAlignment="1">
      <alignment horizontal="center" vertical="center"/>
    </xf>
    <xf numFmtId="0" fontId="76" fillId="3" borderId="116" xfId="0" applyFont="1" applyFill="1" applyBorder="1" applyAlignment="1">
      <alignment horizontal="center" vertical="center" wrapText="1" readingOrder="1"/>
    </xf>
    <xf numFmtId="0" fontId="76" fillId="3" borderId="116" xfId="0" applyFont="1" applyFill="1" applyBorder="1" applyAlignment="1">
      <alignment horizontal="left" vertical="center" wrapText="1"/>
    </xf>
    <xf numFmtId="0" fontId="76" fillId="3" borderId="116" xfId="0" applyFont="1" applyFill="1" applyBorder="1" applyAlignment="1">
      <alignment horizontal="center" vertical="center"/>
    </xf>
    <xf numFmtId="0" fontId="74" fillId="0" borderId="123" xfId="0" applyFont="1" applyBorder="1" applyAlignment="1">
      <alignment horizontal="center"/>
    </xf>
    <xf numFmtId="0" fontId="74" fillId="0" borderId="123" xfId="0" applyFont="1" applyBorder="1"/>
    <xf numFmtId="0" fontId="87" fillId="0" borderId="124" xfId="0" applyFont="1" applyBorder="1" applyAlignment="1">
      <alignment horizontal="center" vertical="center" wrapText="1"/>
    </xf>
    <xf numFmtId="0" fontId="87" fillId="0" borderId="127" xfId="0" applyFont="1" applyBorder="1" applyAlignment="1">
      <alignment horizontal="center" vertical="center" wrapText="1"/>
    </xf>
    <xf numFmtId="0" fontId="87" fillId="0" borderId="128" xfId="0" applyFont="1" applyBorder="1" applyAlignment="1">
      <alignment horizontal="center" vertical="center" wrapText="1"/>
    </xf>
    <xf numFmtId="0" fontId="74" fillId="0" borderId="129" xfId="0" applyFont="1" applyBorder="1"/>
    <xf numFmtId="0" fontId="87" fillId="0" borderId="130" xfId="0" applyFont="1" applyBorder="1" applyAlignment="1">
      <alignment horizontal="center" vertical="center" wrapText="1"/>
    </xf>
    <xf numFmtId="0" fontId="87" fillId="0" borderId="133" xfId="0" applyFont="1" applyBorder="1" applyAlignment="1">
      <alignment horizontal="center" vertical="center" wrapText="1"/>
    </xf>
    <xf numFmtId="0" fontId="87" fillId="0" borderId="134" xfId="0" applyFont="1" applyBorder="1" applyAlignment="1">
      <alignment horizontal="center" vertical="center" wrapText="1"/>
    </xf>
    <xf numFmtId="0" fontId="74" fillId="0" borderId="128" xfId="0" applyFont="1" applyBorder="1"/>
    <xf numFmtId="0" fontId="73" fillId="0" borderId="0" xfId="0" applyFont="1" applyAlignment="1">
      <alignment wrapText="1"/>
    </xf>
    <xf numFmtId="0" fontId="89" fillId="0" borderId="0" xfId="0" applyFont="1"/>
    <xf numFmtId="0" fontId="91" fillId="20" borderId="112" xfId="0" applyFont="1" applyFill="1" applyBorder="1" applyAlignment="1">
      <alignment horizontal="center" vertical="center"/>
    </xf>
    <xf numFmtId="0" fontId="91" fillId="5" borderId="112" xfId="0" applyFont="1" applyFill="1" applyBorder="1" applyAlignment="1">
      <alignment horizontal="center" vertical="center"/>
    </xf>
    <xf numFmtId="0" fontId="91" fillId="5" borderId="112" xfId="0" applyFont="1" applyFill="1" applyBorder="1" applyAlignment="1">
      <alignment vertical="center" wrapText="1"/>
    </xf>
    <xf numFmtId="0" fontId="91" fillId="3" borderId="112" xfId="0" applyFont="1" applyFill="1" applyBorder="1" applyAlignment="1">
      <alignment horizontal="left" vertical="top" wrapText="1"/>
    </xf>
    <xf numFmtId="0" fontId="92" fillId="3" borderId="112" xfId="0" applyFont="1" applyFill="1" applyBorder="1" applyAlignment="1">
      <alignment horizontal="center" vertical="center" wrapText="1"/>
    </xf>
    <xf numFmtId="0" fontId="93" fillId="3" borderId="112" xfId="0" applyFont="1" applyFill="1" applyBorder="1" applyAlignment="1">
      <alignment horizontal="center" vertical="center" wrapText="1"/>
    </xf>
    <xf numFmtId="0" fontId="93" fillId="3" borderId="112" xfId="0" applyFont="1" applyFill="1" applyBorder="1" applyAlignment="1">
      <alignment horizontal="left" vertical="center"/>
    </xf>
    <xf numFmtId="0" fontId="91" fillId="0" borderId="112" xfId="0" applyFont="1" applyBorder="1" applyAlignment="1">
      <alignment vertical="top" wrapText="1"/>
    </xf>
    <xf numFmtId="0" fontId="92" fillId="3" borderId="112" xfId="0" applyFont="1" applyFill="1" applyBorder="1" applyAlignment="1">
      <alignment horizontal="center" vertical="center"/>
    </xf>
    <xf numFmtId="0" fontId="93" fillId="3" borderId="112" xfId="0" applyFont="1" applyFill="1" applyBorder="1" applyAlignment="1">
      <alignment horizontal="center" vertical="center"/>
    </xf>
    <xf numFmtId="0" fontId="91" fillId="3" borderId="112" xfId="0" applyFont="1" applyFill="1" applyBorder="1" applyAlignment="1">
      <alignment horizontal="left" vertical="center" wrapText="1"/>
    </xf>
    <xf numFmtId="0" fontId="91" fillId="0" borderId="112" xfId="0" applyFont="1" applyBorder="1" applyAlignment="1">
      <alignment horizontal="left" vertical="center" wrapText="1"/>
    </xf>
    <xf numFmtId="0" fontId="93" fillId="0" borderId="112" xfId="0" applyFont="1" applyBorder="1" applyAlignment="1">
      <alignment horizontal="left" vertical="center"/>
    </xf>
    <xf numFmtId="0" fontId="89" fillId="0" borderId="0" xfId="0" applyFont="1" applyAlignment="1">
      <alignment horizontal="left"/>
    </xf>
    <xf numFmtId="0" fontId="73" fillId="0" borderId="0" xfId="0" applyFont="1" applyAlignment="1">
      <alignment horizontal="center"/>
    </xf>
    <xf numFmtId="0" fontId="89" fillId="0" borderId="0" xfId="0" applyFont="1" applyAlignment="1">
      <alignment horizontal="center"/>
    </xf>
    <xf numFmtId="3" fontId="12" fillId="0" borderId="23" xfId="0" applyNumberFormat="1" applyFont="1" applyBorder="1" applyAlignment="1">
      <alignment horizontal="justify" vertical="center" wrapText="1"/>
    </xf>
    <xf numFmtId="3" fontId="12" fillId="0" borderId="35" xfId="0" applyNumberFormat="1" applyFont="1" applyBorder="1" applyAlignment="1">
      <alignment horizontal="justify" vertical="center" wrapText="1"/>
    </xf>
    <xf numFmtId="3" fontId="12" fillId="0" borderId="6" xfId="0" applyNumberFormat="1" applyFont="1" applyBorder="1" applyAlignment="1">
      <alignment horizontal="justify" vertical="center" wrapText="1"/>
    </xf>
    <xf numFmtId="3" fontId="12" fillId="0" borderId="28" xfId="0" applyNumberFormat="1" applyFont="1" applyBorder="1" applyAlignment="1">
      <alignment horizontal="justify" vertical="center" wrapText="1"/>
    </xf>
    <xf numFmtId="3" fontId="12" fillId="0" borderId="32" xfId="0" applyNumberFormat="1" applyFont="1" applyBorder="1" applyAlignment="1">
      <alignment horizontal="justify" vertical="center" wrapText="1"/>
    </xf>
    <xf numFmtId="0" fontId="11" fillId="0" borderId="0" xfId="0" applyFont="1" applyBorder="1"/>
    <xf numFmtId="2" fontId="0" fillId="0" borderId="31" xfId="3" applyNumberFormat="1" applyFont="1" applyBorder="1" applyAlignment="1">
      <alignment horizontal="center" vertical="center" wrapText="1"/>
    </xf>
    <xf numFmtId="0" fontId="0" fillId="0" borderId="3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24" xfId="0" applyFont="1" applyBorder="1" applyAlignment="1">
      <alignment horizontal="center" vertical="center" wrapText="1"/>
    </xf>
    <xf numFmtId="2" fontId="0" fillId="0" borderId="35"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4" xfId="3" applyNumberFormat="1" applyFont="1" applyBorder="1" applyAlignment="1">
      <alignment horizontal="center" vertical="center" wrapText="1"/>
    </xf>
    <xf numFmtId="0" fontId="0" fillId="0" borderId="32" xfId="0" applyFont="1" applyBorder="1" applyAlignment="1">
      <alignment horizontal="center" vertical="center" wrapText="1"/>
    </xf>
    <xf numFmtId="2" fontId="0" fillId="0" borderId="32" xfId="3" applyNumberFormat="1" applyFont="1" applyBorder="1" applyAlignment="1">
      <alignment horizontal="center" vertical="center" wrapText="1"/>
    </xf>
    <xf numFmtId="3" fontId="0" fillId="0" borderId="44" xfId="0" applyNumberFormat="1" applyFont="1" applyBorder="1" applyAlignment="1">
      <alignment horizontal="justify" vertical="center" wrapText="1"/>
    </xf>
    <xf numFmtId="0" fontId="0" fillId="0" borderId="44" xfId="0" applyFont="1" applyBorder="1" applyAlignment="1">
      <alignment horizontal="justify" vertical="center" wrapText="1"/>
    </xf>
    <xf numFmtId="0" fontId="0" fillId="0" borderId="44" xfId="0" applyFont="1" applyFill="1" applyBorder="1" applyAlignment="1">
      <alignment horizontal="center" vertical="center" wrapText="1"/>
    </xf>
    <xf numFmtId="3" fontId="0" fillId="0" borderId="19" xfId="0" applyNumberFormat="1" applyFont="1" applyBorder="1" applyAlignment="1">
      <alignment horizontal="justify" vertical="center" wrapText="1"/>
    </xf>
    <xf numFmtId="0" fontId="0" fillId="0" borderId="23" xfId="0" applyBorder="1" applyAlignment="1">
      <alignment horizontal="center" vertical="center" wrapText="1"/>
    </xf>
    <xf numFmtId="0" fontId="36" fillId="4" borderId="39" xfId="0" applyFont="1" applyFill="1" applyBorder="1" applyAlignment="1">
      <alignment horizontal="center" vertical="center" wrapText="1"/>
    </xf>
    <xf numFmtId="0" fontId="77" fillId="0" borderId="135" xfId="0" applyFont="1" applyBorder="1" applyAlignment="1">
      <alignment horizontal="center" vertical="center" wrapText="1"/>
    </xf>
    <xf numFmtId="0" fontId="91" fillId="0" borderId="112" xfId="0" applyFont="1" applyBorder="1" applyAlignment="1">
      <alignment horizontal="left" vertical="justify" wrapText="1"/>
    </xf>
    <xf numFmtId="3" fontId="0" fillId="0" borderId="6" xfId="0" applyNumberFormat="1" applyBorder="1" applyAlignment="1">
      <alignment horizontal="justify" vertical="center" wrapText="1"/>
    </xf>
    <xf numFmtId="0" fontId="23" fillId="0" borderId="6" xfId="0" applyFont="1" applyBorder="1" applyAlignment="1" applyProtection="1">
      <alignment horizontal="justify" vertical="center" wrapText="1"/>
      <protection locked="0"/>
    </xf>
    <xf numFmtId="0" fontId="23" fillId="0" borderId="35" xfId="0" applyFont="1" applyBorder="1" applyAlignment="1" applyProtection="1">
      <alignment horizontal="justify" vertical="center" wrapText="1"/>
      <protection locked="0"/>
    </xf>
    <xf numFmtId="0" fontId="7" fillId="3" borderId="6" xfId="0" applyFont="1" applyFill="1" applyBorder="1" applyAlignment="1">
      <alignment vertical="center"/>
    </xf>
    <xf numFmtId="0" fontId="35" fillId="4" borderId="39" xfId="0" applyFont="1" applyFill="1" applyBorder="1" applyAlignment="1" applyProtection="1">
      <alignment horizontal="center" vertical="center" wrapText="1"/>
      <protection locked="0"/>
    </xf>
    <xf numFmtId="0" fontId="35" fillId="16" borderId="39" xfId="0" applyFont="1" applyFill="1" applyBorder="1" applyAlignment="1" applyProtection="1">
      <alignment horizontal="center" vertical="center" textRotation="90"/>
      <protection locked="0"/>
    </xf>
    <xf numFmtId="164" fontId="80" fillId="15" borderId="0" xfId="0" applyNumberFormat="1" applyFont="1" applyFill="1" applyAlignment="1" applyProtection="1">
      <alignment horizontal="center" vertical="center" wrapText="1"/>
      <protection locked="0"/>
    </xf>
    <xf numFmtId="0" fontId="61" fillId="15" borderId="0" xfId="0"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25" fillId="0" borderId="0" xfId="0" applyFont="1" applyAlignment="1">
      <alignment horizontal="center" wrapText="1"/>
    </xf>
    <xf numFmtId="0" fontId="22" fillId="0" borderId="0" xfId="0" applyFont="1" applyAlignment="1">
      <alignment horizontal="center"/>
    </xf>
    <xf numFmtId="0" fontId="62" fillId="0" borderId="0" xfId="0" applyFont="1" applyAlignment="1">
      <alignment horizontal="center"/>
    </xf>
    <xf numFmtId="0" fontId="0" fillId="0" borderId="73" xfId="0" applyBorder="1" applyAlignment="1">
      <alignment horizontal="left" vertical="top" wrapText="1"/>
    </xf>
    <xf numFmtId="0" fontId="0" fillId="0" borderId="75" xfId="0" applyBorder="1" applyAlignment="1">
      <alignment horizontal="left" vertical="top" wrapText="1"/>
    </xf>
    <xf numFmtId="0" fontId="0" fillId="0" borderId="76"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0" xfId="0" applyBorder="1" applyAlignment="1">
      <alignment horizontal="left" vertical="top" wrapText="1"/>
    </xf>
    <xf numFmtId="0" fontId="85" fillId="0" borderId="0" xfId="0" applyFont="1" applyAlignment="1" applyProtection="1">
      <alignment horizontal="center" vertical="center" wrapText="1"/>
      <protection locked="0"/>
    </xf>
    <xf numFmtId="0" fontId="86" fillId="5" borderId="113" xfId="0" applyFont="1" applyFill="1" applyBorder="1" applyAlignment="1" applyProtection="1">
      <alignment horizontal="center" vertical="center" wrapText="1"/>
      <protection locked="0"/>
    </xf>
    <xf numFmtId="0" fontId="86" fillId="5" borderId="114" xfId="0" applyFont="1" applyFill="1" applyBorder="1" applyAlignment="1" applyProtection="1">
      <alignment horizontal="center" vertical="center" wrapText="1"/>
      <protection locked="0"/>
    </xf>
    <xf numFmtId="0" fontId="86" fillId="5" borderId="112" xfId="0" applyFont="1" applyFill="1" applyBorder="1" applyAlignment="1" applyProtection="1">
      <alignment horizontal="center" vertical="center"/>
      <protection locked="0"/>
    </xf>
    <xf numFmtId="0" fontId="79" fillId="5" borderId="112" xfId="0" applyFont="1" applyFill="1" applyBorder="1" applyAlignment="1" applyProtection="1">
      <alignment horizontal="center" vertical="center"/>
      <protection locked="0"/>
    </xf>
    <xf numFmtId="0" fontId="72" fillId="0" borderId="112" xfId="0" applyFont="1" applyBorder="1" applyAlignment="1" applyProtection="1">
      <alignment horizontal="center" vertical="center"/>
      <protection locked="0"/>
    </xf>
    <xf numFmtId="0" fontId="72" fillId="20" borderId="112" xfId="0" applyFont="1" applyFill="1" applyBorder="1" applyAlignment="1" applyProtection="1">
      <alignment horizontal="center" vertical="center"/>
      <protection locked="0"/>
    </xf>
    <xf numFmtId="0" fontId="77" fillId="5" borderId="112" xfId="0" applyFont="1" applyFill="1" applyBorder="1" applyAlignment="1" applyProtection="1">
      <alignment horizontal="center" vertical="center" wrapText="1"/>
      <protection locked="0"/>
    </xf>
    <xf numFmtId="0" fontId="77" fillId="5" borderId="112" xfId="0" applyFont="1" applyFill="1" applyBorder="1" applyAlignment="1" applyProtection="1">
      <alignment horizontal="center" vertical="center"/>
      <protection locked="0"/>
    </xf>
    <xf numFmtId="0" fontId="86" fillId="5" borderId="112" xfId="0" applyFont="1" applyFill="1" applyBorder="1" applyAlignment="1" applyProtection="1">
      <alignment horizontal="center" vertical="center" wrapText="1"/>
      <protection locked="0"/>
    </xf>
    <xf numFmtId="0" fontId="72" fillId="0" borderId="115" xfId="0" applyFont="1" applyBorder="1" applyAlignment="1">
      <alignment horizontal="center" vertical="center" wrapText="1" readingOrder="1"/>
    </xf>
    <xf numFmtId="0" fontId="75" fillId="19" borderId="115" xfId="0" applyFont="1" applyFill="1" applyBorder="1" applyAlignment="1">
      <alignment horizontal="center" vertical="center" wrapText="1" readingOrder="1"/>
    </xf>
    <xf numFmtId="0" fontId="72" fillId="3" borderId="115" xfId="0" applyFont="1" applyFill="1" applyBorder="1" applyAlignment="1">
      <alignment horizontal="center" vertical="center" wrapText="1" readingOrder="1"/>
    </xf>
    <xf numFmtId="0" fontId="72" fillId="0" borderId="115" xfId="0" applyFont="1" applyBorder="1" applyAlignment="1">
      <alignment horizontal="left" vertical="center" wrapText="1" readingOrder="1"/>
    </xf>
    <xf numFmtId="0" fontId="87" fillId="0" borderId="131" xfId="0" applyFont="1" applyBorder="1" applyAlignment="1">
      <alignment horizontal="center" vertical="center" wrapText="1"/>
    </xf>
    <xf numFmtId="0" fontId="87" fillId="0" borderId="132" xfId="0" applyFont="1" applyBorder="1" applyAlignment="1">
      <alignment horizontal="center" vertical="center"/>
    </xf>
    <xf numFmtId="0" fontId="72" fillId="0" borderId="116" xfId="0" applyFont="1" applyBorder="1" applyAlignment="1">
      <alignment horizontal="center" vertical="center" wrapText="1" readingOrder="1"/>
    </xf>
    <xf numFmtId="0" fontId="72" fillId="0" borderId="117" xfId="0" applyFont="1" applyBorder="1" applyAlignment="1">
      <alignment horizontal="center" vertical="center" wrapText="1" readingOrder="1"/>
    </xf>
    <xf numFmtId="0" fontId="72" fillId="0" borderId="118" xfId="0" applyFont="1" applyBorder="1" applyAlignment="1">
      <alignment horizontal="center" vertical="center" wrapText="1" readingOrder="1"/>
    </xf>
    <xf numFmtId="0" fontId="87" fillId="0" borderId="125" xfId="0" applyFont="1" applyBorder="1" applyAlignment="1">
      <alignment horizontal="center" vertical="center" wrapText="1"/>
    </xf>
    <xf numFmtId="0" fontId="87" fillId="0" borderId="126" xfId="0" applyFont="1" applyBorder="1" applyAlignment="1">
      <alignment horizontal="center" vertical="center"/>
    </xf>
    <xf numFmtId="0" fontId="88" fillId="0" borderId="0" xfId="0" applyFont="1" applyAlignment="1">
      <alignment horizontal="center" vertical="center" wrapText="1"/>
    </xf>
    <xf numFmtId="0" fontId="90" fillId="19" borderId="112" xfId="0" applyFont="1" applyFill="1" applyBorder="1" applyAlignment="1">
      <alignment horizontal="center"/>
    </xf>
    <xf numFmtId="0" fontId="91" fillId="20" borderId="112" xfId="0" applyFont="1" applyFill="1" applyBorder="1" applyAlignment="1">
      <alignment horizontal="center" vertical="center" wrapText="1"/>
    </xf>
    <xf numFmtId="0" fontId="91" fillId="20" borderId="112" xfId="0" applyFont="1" applyFill="1" applyBorder="1" applyAlignment="1">
      <alignment horizontal="center" vertical="center"/>
    </xf>
    <xf numFmtId="0" fontId="67" fillId="3" borderId="0" xfId="1" applyFont="1" applyFill="1" applyAlignment="1">
      <alignment horizontal="justify" vertical="center" wrapText="1"/>
    </xf>
    <xf numFmtId="0" fontId="67" fillId="3" borderId="0" xfId="1" applyFont="1" applyFill="1" applyAlignment="1">
      <alignment horizontal="left" vertical="center" wrapText="1"/>
    </xf>
    <xf numFmtId="0" fontId="67" fillId="3" borderId="0" xfId="1" applyFont="1" applyFill="1" applyAlignment="1">
      <alignment horizontal="center" vertical="center" wrapText="1"/>
    </xf>
    <xf numFmtId="0" fontId="56" fillId="4" borderId="7" xfId="1" applyFont="1" applyFill="1" applyBorder="1" applyAlignment="1">
      <alignment horizontal="center" vertical="center" wrapText="1"/>
    </xf>
    <xf numFmtId="0" fontId="56" fillId="4" borderId="8" xfId="1" applyFont="1" applyFill="1" applyBorder="1" applyAlignment="1">
      <alignment horizontal="center" vertical="center" wrapText="1"/>
    </xf>
    <xf numFmtId="0" fontId="56" fillId="4" borderId="91" xfId="1" applyFont="1" applyFill="1" applyBorder="1" applyAlignment="1">
      <alignment horizontal="center" vertical="center" wrapText="1"/>
    </xf>
    <xf numFmtId="0" fontId="57" fillId="3" borderId="9" xfId="1" quotePrefix="1" applyFont="1" applyFill="1" applyBorder="1" applyAlignment="1">
      <alignment horizontal="left" vertical="top" wrapText="1"/>
    </xf>
    <xf numFmtId="0" fontId="57" fillId="3" borderId="10" xfId="1" quotePrefix="1" applyFont="1" applyFill="1" applyBorder="1" applyAlignment="1">
      <alignment horizontal="left" vertical="top" wrapText="1"/>
    </xf>
    <xf numFmtId="0" fontId="58" fillId="3" borderId="10" xfId="1" quotePrefix="1" applyFont="1" applyFill="1" applyBorder="1" applyAlignment="1">
      <alignment horizontal="left" vertical="top" wrapText="1"/>
    </xf>
    <xf numFmtId="0" fontId="58" fillId="3" borderId="92" xfId="1" quotePrefix="1" applyFont="1" applyFill="1" applyBorder="1" applyAlignment="1">
      <alignment horizontal="left" vertical="top" wrapText="1"/>
    </xf>
    <xf numFmtId="0" fontId="52" fillId="3" borderId="13" xfId="1" quotePrefix="1" applyFont="1" applyFill="1" applyBorder="1" applyAlignment="1">
      <alignment horizontal="justify" vertical="center" wrapText="1"/>
    </xf>
    <xf numFmtId="0" fontId="52" fillId="3" borderId="14" xfId="1" quotePrefix="1" applyFont="1" applyFill="1" applyBorder="1" applyAlignment="1">
      <alignment horizontal="justify" vertical="center" wrapText="1"/>
    </xf>
    <xf numFmtId="0" fontId="52" fillId="3" borderId="93" xfId="1" quotePrefix="1" applyFont="1" applyFill="1" applyBorder="1" applyAlignment="1">
      <alignment horizontal="justify" vertical="center" wrapText="1"/>
    </xf>
    <xf numFmtId="0" fontId="53" fillId="0" borderId="11" xfId="1" quotePrefix="1" applyFont="1" applyBorder="1" applyAlignment="1">
      <alignment horizontal="left" vertical="top" wrapText="1"/>
    </xf>
    <xf numFmtId="0" fontId="53" fillId="0" borderId="0" xfId="1" quotePrefix="1" applyFont="1" applyAlignment="1">
      <alignment horizontal="left" vertical="top" wrapText="1"/>
    </xf>
    <xf numFmtId="0" fontId="53" fillId="0" borderId="12" xfId="1" quotePrefix="1" applyFont="1" applyBorder="1" applyAlignment="1">
      <alignment horizontal="left" vertical="top" wrapText="1"/>
    </xf>
    <xf numFmtId="0" fontId="60" fillId="4" borderId="75" xfId="2" applyFont="1" applyFill="1" applyBorder="1" applyAlignment="1">
      <alignment horizontal="center" vertical="center" wrapText="1"/>
    </xf>
    <xf numFmtId="0" fontId="60" fillId="4" borderId="94" xfId="2" applyFont="1" applyFill="1" applyBorder="1" applyAlignment="1">
      <alignment horizontal="center" vertical="center" wrapText="1"/>
    </xf>
    <xf numFmtId="0" fontId="60" fillId="4" borderId="95" xfId="1" applyFont="1" applyFill="1" applyBorder="1" applyAlignment="1">
      <alignment horizontal="center" vertical="center"/>
    </xf>
    <xf numFmtId="0" fontId="60" fillId="4" borderId="91" xfId="1" applyFont="1" applyFill="1" applyBorder="1" applyAlignment="1">
      <alignment horizontal="center" vertical="center"/>
    </xf>
    <xf numFmtId="0" fontId="59" fillId="3" borderId="17" xfId="0" applyFont="1" applyFill="1" applyBorder="1" applyAlignment="1">
      <alignment horizontal="left" vertical="center" wrapText="1"/>
    </xf>
    <xf numFmtId="0" fontId="59" fillId="3" borderId="15" xfId="0" applyFont="1" applyFill="1" applyBorder="1" applyAlignment="1">
      <alignment horizontal="left" vertical="center" wrapText="1"/>
    </xf>
    <xf numFmtId="0" fontId="53" fillId="3" borderId="16" xfId="1" applyFont="1" applyFill="1" applyBorder="1" applyAlignment="1">
      <alignment horizontal="justify" vertical="center" wrapText="1"/>
    </xf>
    <xf numFmtId="0" fontId="53" fillId="3" borderId="96" xfId="1" applyFont="1" applyFill="1" applyBorder="1" applyAlignment="1">
      <alignment horizontal="justify" vertical="center" wrapText="1"/>
    </xf>
    <xf numFmtId="0" fontId="59" fillId="3" borderId="67" xfId="0" applyFont="1" applyFill="1" applyBorder="1" applyAlignment="1">
      <alignment vertical="center" wrapText="1"/>
    </xf>
    <xf numFmtId="0" fontId="59" fillId="3" borderId="17" xfId="0" applyFont="1" applyFill="1" applyBorder="1" applyAlignment="1">
      <alignment vertical="center" wrapText="1"/>
    </xf>
    <xf numFmtId="0" fontId="59" fillId="3" borderId="15" xfId="0" applyFont="1" applyFill="1" applyBorder="1" applyAlignment="1">
      <alignment vertical="center" wrapText="1"/>
    </xf>
    <xf numFmtId="0" fontId="59" fillId="3" borderId="80" xfId="0" applyFont="1" applyFill="1" applyBorder="1" applyAlignment="1">
      <alignment vertical="center" wrapText="1"/>
    </xf>
    <xf numFmtId="0" fontId="59" fillId="3" borderId="81" xfId="0" applyFont="1" applyFill="1" applyBorder="1" applyAlignment="1">
      <alignment vertical="center" wrapText="1"/>
    </xf>
    <xf numFmtId="0" fontId="59" fillId="7" borderId="6" xfId="0" applyFont="1" applyFill="1" applyBorder="1" applyAlignment="1">
      <alignment horizontal="left" vertical="center" wrapText="1"/>
    </xf>
    <xf numFmtId="0" fontId="53" fillId="3" borderId="66" xfId="1" applyFont="1" applyFill="1" applyBorder="1" applyAlignment="1">
      <alignment horizontal="justify" vertical="center" wrapText="1"/>
    </xf>
    <xf numFmtId="0" fontId="59" fillId="7" borderId="29" xfId="0" applyFont="1" applyFill="1" applyBorder="1" applyAlignment="1">
      <alignment horizontal="left" vertical="center" wrapText="1"/>
    </xf>
    <xf numFmtId="0" fontId="59" fillId="7" borderId="31" xfId="0" applyFont="1" applyFill="1" applyBorder="1" applyAlignment="1">
      <alignment horizontal="left" vertical="center" wrapText="1"/>
    </xf>
    <xf numFmtId="0" fontId="53"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3" fillId="3" borderId="11" xfId="1" applyFont="1" applyFill="1" applyBorder="1" applyAlignment="1">
      <alignment horizontal="left" vertical="top" wrapText="1"/>
    </xf>
    <xf numFmtId="0" fontId="53" fillId="3" borderId="0" xfId="1" applyFont="1" applyFill="1" applyAlignment="1">
      <alignment horizontal="left" vertical="top" wrapText="1"/>
    </xf>
    <xf numFmtId="0" fontId="53" fillId="3" borderId="12" xfId="1" applyFont="1" applyFill="1" applyBorder="1" applyAlignment="1">
      <alignment horizontal="left" vertical="top" wrapText="1"/>
    </xf>
    <xf numFmtId="0" fontId="60" fillId="4" borderId="82" xfId="2" applyFont="1" applyFill="1" applyBorder="1" applyAlignment="1">
      <alignment horizontal="center" vertical="center" wrapText="1"/>
    </xf>
    <xf numFmtId="0" fontId="60" fillId="4" borderId="82" xfId="1" applyFont="1" applyFill="1" applyBorder="1" applyAlignment="1">
      <alignment horizontal="center" vertical="center"/>
    </xf>
    <xf numFmtId="0" fontId="60" fillId="4" borderId="98" xfId="1" applyFont="1" applyFill="1" applyBorder="1" applyAlignment="1">
      <alignment horizontal="center" vertical="center"/>
    </xf>
    <xf numFmtId="0" fontId="59" fillId="3" borderId="6" xfId="0" applyFont="1" applyFill="1" applyBorder="1" applyAlignment="1">
      <alignment horizontal="left" vertical="center" wrapText="1"/>
    </xf>
    <xf numFmtId="0" fontId="53" fillId="3" borderId="6" xfId="1" applyFont="1" applyFill="1" applyBorder="1" applyAlignment="1">
      <alignment horizontal="justify" vertical="center" wrapText="1"/>
    </xf>
    <xf numFmtId="0" fontId="53" fillId="3" borderId="71" xfId="1" applyFont="1" applyFill="1" applyBorder="1" applyAlignment="1">
      <alignment horizontal="justify" vertical="center" wrapText="1"/>
    </xf>
    <xf numFmtId="0" fontId="67" fillId="3" borderId="6" xfId="1" applyFont="1" applyFill="1" applyBorder="1" applyAlignment="1">
      <alignment horizontal="justify" vertical="center" wrapText="1"/>
    </xf>
    <xf numFmtId="0" fontId="67" fillId="3" borderId="71" xfId="1" applyFont="1" applyFill="1" applyBorder="1" applyAlignment="1">
      <alignment horizontal="justify" vertical="center" wrapText="1"/>
    </xf>
    <xf numFmtId="0" fontId="59" fillId="3" borderId="29" xfId="0" applyFont="1" applyFill="1" applyBorder="1" applyAlignment="1">
      <alignment horizontal="left" vertical="center" wrapText="1"/>
    </xf>
    <xf numFmtId="0" fontId="59" fillId="3" borderId="31" xfId="0" applyFont="1" applyFill="1" applyBorder="1" applyAlignment="1">
      <alignment horizontal="left" vertical="center" wrapText="1"/>
    </xf>
    <xf numFmtId="0" fontId="53" fillId="3" borderId="29" xfId="1" applyFont="1" applyFill="1" applyBorder="1" applyAlignment="1">
      <alignment horizontal="justify" vertical="center" wrapText="1"/>
    </xf>
    <xf numFmtId="0" fontId="53" fillId="3" borderId="99" xfId="1" applyFont="1" applyFill="1" applyBorder="1" applyAlignment="1">
      <alignment horizontal="justify"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8" xfId="1" applyFill="1" applyBorder="1" applyAlignment="1">
      <alignment horizontal="left" vertical="top" wrapText="1"/>
    </xf>
    <xf numFmtId="0" fontId="8" fillId="3" borderId="19" xfId="1" applyFill="1" applyBorder="1" applyAlignment="1">
      <alignment horizontal="left" vertical="top" wrapText="1"/>
    </xf>
    <xf numFmtId="0" fontId="8" fillId="3" borderId="20" xfId="1" applyFill="1" applyBorder="1" applyAlignment="1">
      <alignment horizontal="left" vertical="top" wrapText="1"/>
    </xf>
    <xf numFmtId="0" fontId="27" fillId="0" borderId="10" xfId="0" applyFont="1" applyFill="1" applyBorder="1" applyAlignment="1">
      <alignment horizontal="center" vertical="center"/>
    </xf>
    <xf numFmtId="0" fontId="27" fillId="0" borderId="3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36"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83" xfId="0" applyFont="1" applyFill="1" applyBorder="1" applyAlignment="1">
      <alignment horizontal="center" vertical="center"/>
    </xf>
    <xf numFmtId="0" fontId="27" fillId="4" borderId="10" xfId="0" applyFont="1" applyFill="1" applyBorder="1" applyAlignment="1">
      <alignment horizontal="center" vertical="center"/>
    </xf>
    <xf numFmtId="0" fontId="27" fillId="4" borderId="0" xfId="0" applyFont="1" applyFill="1" applyBorder="1" applyAlignment="1">
      <alignment horizontal="center" vertical="center"/>
    </xf>
    <xf numFmtId="0" fontId="27" fillId="4" borderId="14" xfId="0" applyFont="1" applyFill="1" applyBorder="1" applyAlignment="1">
      <alignment horizontal="center" vertical="center"/>
    </xf>
    <xf numFmtId="0" fontId="0" fillId="11" borderId="88" xfId="0" applyFill="1" applyBorder="1" applyAlignment="1">
      <alignment horizontal="center" vertical="center" wrapText="1"/>
    </xf>
    <xf numFmtId="0" fontId="0" fillId="11" borderId="89" xfId="0" applyFill="1" applyBorder="1" applyAlignment="1">
      <alignment horizontal="center" vertical="center" wrapText="1"/>
    </xf>
    <xf numFmtId="0" fontId="0" fillId="11" borderId="90" xfId="0" applyFill="1" applyBorder="1" applyAlignment="1">
      <alignment horizontal="center" vertical="center" wrapText="1"/>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9" fontId="0" fillId="0" borderId="35"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4" xfId="4" applyFont="1" applyBorder="1" applyAlignment="1">
      <alignment horizontal="center" vertical="center" wrapText="1"/>
    </xf>
    <xf numFmtId="0" fontId="26" fillId="0" borderId="3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24" xfId="0" applyFont="1" applyBorder="1" applyAlignment="1">
      <alignment horizontal="center" vertical="center" wrapText="1"/>
    </xf>
    <xf numFmtId="0" fontId="0" fillId="0" borderId="70" xfId="0"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44" xfId="0" applyBorder="1" applyAlignment="1">
      <alignment horizontal="center" vertical="center" wrapText="1"/>
    </xf>
    <xf numFmtId="0" fontId="0" fillId="0" borderId="28" xfId="0" applyBorder="1" applyAlignment="1">
      <alignment horizontal="center" vertical="center" wrapText="1"/>
    </xf>
    <xf numFmtId="0" fontId="0" fillId="0" borderId="46" xfId="0" applyBorder="1" applyAlignment="1">
      <alignment horizontal="center" vertical="center" wrapText="1"/>
    </xf>
    <xf numFmtId="9" fontId="0" fillId="0" borderId="44" xfId="4" applyFont="1" applyBorder="1" applyAlignment="1">
      <alignment horizontal="center" vertical="center" wrapText="1"/>
    </xf>
    <xf numFmtId="9" fontId="0" fillId="0" borderId="28" xfId="4" applyFont="1" applyBorder="1" applyAlignment="1">
      <alignment horizontal="center" vertical="center" wrapText="1"/>
    </xf>
    <xf numFmtId="9" fontId="0" fillId="0" borderId="46" xfId="4" applyFont="1" applyBorder="1" applyAlignment="1">
      <alignment horizontal="center" vertical="center" wrapText="1"/>
    </xf>
    <xf numFmtId="0" fontId="26" fillId="0" borderId="44"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46" xfId="0" applyFont="1" applyBorder="1" applyAlignment="1">
      <alignment horizontal="center" vertical="center" wrapText="1"/>
    </xf>
    <xf numFmtId="0" fontId="0" fillId="0" borderId="106" xfId="0" applyBorder="1" applyAlignment="1">
      <alignment horizontal="center" vertical="center" wrapText="1"/>
    </xf>
    <xf numFmtId="0" fontId="0" fillId="0" borderId="105" xfId="0" applyBorder="1" applyAlignment="1">
      <alignment horizontal="center" vertical="center" wrapText="1"/>
    </xf>
    <xf numFmtId="0" fontId="0" fillId="0" borderId="107" xfId="0" applyBorder="1" applyAlignment="1">
      <alignment horizontal="center" vertical="center" wrapText="1"/>
    </xf>
    <xf numFmtId="0" fontId="0" fillId="0" borderId="76" xfId="0" applyBorder="1" applyAlignment="1">
      <alignment horizontal="center" vertical="center" wrapText="1"/>
    </xf>
    <xf numFmtId="0" fontId="0" fillId="0" borderId="12" xfId="0" applyBorder="1" applyAlignment="1">
      <alignment horizontal="center" vertical="center" wrapText="1"/>
    </xf>
    <xf numFmtId="0" fontId="0" fillId="0" borderId="20" xfId="0" applyBorder="1" applyAlignment="1">
      <alignment horizontal="center" vertical="center" wrapText="1"/>
    </xf>
    <xf numFmtId="0" fontId="0" fillId="0" borderId="31" xfId="0" applyBorder="1" applyAlignment="1">
      <alignment horizontal="center" vertical="top" wrapText="1"/>
    </xf>
    <xf numFmtId="0" fontId="68" fillId="10" borderId="0" xfId="0" applyFont="1" applyFill="1" applyAlignment="1">
      <alignment horizontal="center" vertical="center" wrapText="1"/>
    </xf>
    <xf numFmtId="0" fontId="0" fillId="11" borderId="6" xfId="0" applyFill="1" applyBorder="1" applyAlignment="1">
      <alignment horizontal="center" vertical="center" wrapText="1"/>
    </xf>
    <xf numFmtId="0" fontId="0" fillId="11" borderId="32" xfId="0" applyFill="1" applyBorder="1" applyAlignment="1">
      <alignment horizontal="center" vertical="center" wrapText="1"/>
    </xf>
    <xf numFmtId="0" fontId="0" fillId="0" borderId="32" xfId="0" applyBorder="1" applyAlignment="1">
      <alignment horizontal="center" vertical="center" wrapText="1"/>
    </xf>
    <xf numFmtId="0" fontId="0" fillId="0" borderId="23" xfId="0" applyBorder="1" applyAlignment="1">
      <alignment horizontal="center" vertical="center" wrapText="1"/>
    </xf>
    <xf numFmtId="0" fontId="12" fillId="3" borderId="32" xfId="0" applyFont="1" applyFill="1" applyBorder="1" applyAlignment="1">
      <alignment horizontal="center" vertical="center" wrapText="1"/>
    </xf>
    <xf numFmtId="0" fontId="12" fillId="3" borderId="28" xfId="0" applyFont="1" applyFill="1" applyBorder="1" applyAlignment="1">
      <alignment horizontal="center" vertical="center" wrapText="1"/>
    </xf>
    <xf numFmtId="0" fontId="0" fillId="0" borderId="86" xfId="0" applyBorder="1" applyAlignment="1">
      <alignment horizontal="center" vertical="center" wrapText="1"/>
    </xf>
    <xf numFmtId="0" fontId="0" fillId="0" borderId="45" xfId="0" applyBorder="1" applyAlignment="1">
      <alignment horizontal="center" vertical="center" wrapText="1"/>
    </xf>
    <xf numFmtId="0" fontId="0" fillId="0" borderId="0" xfId="0" applyAlignment="1">
      <alignment horizontal="center" vertical="center" wrapText="1"/>
    </xf>
    <xf numFmtId="0" fontId="0" fillId="0" borderId="83" xfId="0" applyBorder="1" applyAlignment="1">
      <alignment horizontal="center" vertical="center" wrapText="1"/>
    </xf>
    <xf numFmtId="0" fontId="0" fillId="0" borderId="31"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90" xfId="0" applyBorder="1" applyAlignment="1">
      <alignment horizontal="center" vertical="center" wrapText="1"/>
    </xf>
    <xf numFmtId="0" fontId="0" fillId="0" borderId="3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89" xfId="0" applyBorder="1" applyAlignment="1">
      <alignment horizontal="center" vertical="center" wrapText="1"/>
    </xf>
    <xf numFmtId="0" fontId="6" fillId="3" borderId="33"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0" xfId="0" applyFont="1" applyFill="1" applyAlignment="1">
      <alignment horizontal="center" vertical="center"/>
    </xf>
    <xf numFmtId="0" fontId="5" fillId="4" borderId="6" xfId="0" applyFont="1" applyFill="1" applyBorder="1" applyAlignment="1">
      <alignment horizontal="left" vertical="center"/>
    </xf>
    <xf numFmtId="0" fontId="4" fillId="4" borderId="39" xfId="0" applyFont="1" applyFill="1" applyBorder="1" applyAlignment="1">
      <alignment horizontal="center" vertical="center" textRotation="1"/>
    </xf>
    <xf numFmtId="0" fontId="4" fillId="4" borderId="59" xfId="0" applyFont="1" applyFill="1" applyBorder="1" applyAlignment="1">
      <alignment horizontal="center" vertical="center" textRotation="1"/>
    </xf>
    <xf numFmtId="0" fontId="4" fillId="4" borderId="55" xfId="0" applyFont="1" applyFill="1" applyBorder="1" applyAlignment="1">
      <alignment horizontal="center" vertical="center" wrapText="1"/>
    </xf>
    <xf numFmtId="0" fontId="4" fillId="4" borderId="0" xfId="0" applyFont="1" applyFill="1" applyAlignment="1">
      <alignment horizontal="center" vertical="center"/>
    </xf>
    <xf numFmtId="0" fontId="4" fillId="4" borderId="84" xfId="0" applyFont="1" applyFill="1" applyBorder="1" applyAlignment="1">
      <alignment horizontal="center" vertical="center" wrapText="1"/>
    </xf>
    <xf numFmtId="0" fontId="4" fillId="4" borderId="59" xfId="0" applyFont="1" applyFill="1" applyBorder="1" applyAlignment="1">
      <alignment horizontal="center" vertical="center" wrapText="1"/>
    </xf>
    <xf numFmtId="0" fontId="82" fillId="3" borderId="29" xfId="0" applyFont="1" applyFill="1" applyBorder="1" applyAlignment="1" applyProtection="1">
      <alignment horizontal="justify" vertical="center" wrapText="1"/>
      <protection locked="0"/>
    </xf>
    <xf numFmtId="0" fontId="10" fillId="0" borderId="30" xfId="0" applyFont="1" applyBorder="1" applyAlignment="1">
      <alignment horizontal="justify" vertical="center" wrapText="1"/>
    </xf>
    <xf numFmtId="0" fontId="10" fillId="0" borderId="31" xfId="0" applyFont="1" applyBorder="1" applyAlignment="1">
      <alignment horizontal="justify" vertical="center" wrapText="1"/>
    </xf>
    <xf numFmtId="0" fontId="12" fillId="0" borderId="44"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46" xfId="0" applyFont="1" applyBorder="1" applyAlignment="1">
      <alignment horizontal="center" vertical="center" wrapText="1"/>
    </xf>
    <xf numFmtId="9" fontId="51" fillId="0" borderId="35" xfId="4" applyFont="1" applyBorder="1" applyAlignment="1">
      <alignment horizontal="center" vertical="center" wrapText="1"/>
    </xf>
    <xf numFmtId="9" fontId="51" fillId="0" borderId="6" xfId="4" applyFont="1" applyBorder="1" applyAlignment="1">
      <alignment horizontal="center" vertical="center" wrapText="1"/>
    </xf>
    <xf numFmtId="9" fontId="51" fillId="0" borderId="24" xfId="4" applyFont="1" applyBorder="1" applyAlignment="1">
      <alignment horizontal="center" vertical="center" wrapText="1"/>
    </xf>
    <xf numFmtId="0" fontId="83" fillId="3" borderId="29" xfId="0" applyFont="1" applyFill="1" applyBorder="1" applyAlignment="1" applyProtection="1">
      <alignment horizontal="justify" vertical="center" wrapText="1"/>
      <protection locked="0"/>
    </xf>
    <xf numFmtId="0" fontId="14" fillId="0" borderId="30" xfId="0" applyFont="1" applyBorder="1" applyAlignment="1">
      <alignment horizontal="justify" vertical="center" wrapText="1"/>
    </xf>
    <xf numFmtId="0" fontId="14" fillId="0" borderId="31" xfId="0" applyFont="1" applyBorder="1" applyAlignment="1">
      <alignment horizontal="justify" vertical="center" wrapText="1"/>
    </xf>
    <xf numFmtId="0" fontId="4" fillId="4" borderId="39" xfId="0" applyFont="1" applyFill="1" applyBorder="1" applyAlignment="1">
      <alignment horizontal="center" vertical="center" wrapText="1"/>
    </xf>
    <xf numFmtId="0" fontId="4" fillId="4" borderId="100" xfId="0" applyFont="1" applyFill="1" applyBorder="1" applyAlignment="1">
      <alignment horizontal="center" vertical="center"/>
    </xf>
    <xf numFmtId="0" fontId="4" fillId="4" borderId="101" xfId="0" applyFont="1" applyFill="1" applyBorder="1" applyAlignment="1">
      <alignment horizontal="center" vertical="center"/>
    </xf>
    <xf numFmtId="0" fontId="4" fillId="4" borderId="102" xfId="0" applyFont="1" applyFill="1" applyBorder="1" applyAlignment="1">
      <alignment horizontal="center" vertical="center"/>
    </xf>
    <xf numFmtId="0" fontId="0" fillId="0" borderId="44"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46" xfId="0" applyFill="1" applyBorder="1" applyAlignment="1">
      <alignment horizontal="center" vertical="center" wrapText="1"/>
    </xf>
    <xf numFmtId="0" fontId="12" fillId="0" borderId="3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4" xfId="0" applyFont="1" applyBorder="1" applyAlignment="1">
      <alignment horizontal="center" vertical="center" wrapText="1"/>
    </xf>
    <xf numFmtId="0" fontId="4" fillId="16" borderId="39" xfId="0" applyFont="1" applyFill="1" applyBorder="1" applyAlignment="1" applyProtection="1">
      <alignment horizontal="center" vertical="center" wrapText="1"/>
      <protection locked="0"/>
    </xf>
    <xf numFmtId="0" fontId="4" fillId="16" borderId="103" xfId="0" applyFont="1" applyFill="1" applyBorder="1" applyAlignment="1" applyProtection="1">
      <alignment horizontal="center" vertical="center" wrapText="1"/>
      <protection locked="0"/>
    </xf>
    <xf numFmtId="0" fontId="4" fillId="16" borderId="59" xfId="0" applyFont="1" applyFill="1" applyBorder="1" applyAlignment="1" applyProtection="1">
      <alignment horizontal="center" vertical="center" wrapText="1"/>
      <protection locked="0"/>
    </xf>
    <xf numFmtId="0" fontId="4" fillId="16" borderId="51" xfId="0" applyFont="1" applyFill="1" applyBorder="1" applyAlignment="1" applyProtection="1">
      <alignment horizontal="center" vertical="center"/>
      <protection locked="0"/>
    </xf>
    <xf numFmtId="0" fontId="4" fillId="16" borderId="52" xfId="0" applyFont="1" applyFill="1" applyBorder="1" applyAlignment="1" applyProtection="1">
      <alignment horizontal="center" vertical="center"/>
      <protection locked="0"/>
    </xf>
    <xf numFmtId="0" fontId="4" fillId="4" borderId="85"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53" xfId="0" applyFont="1" applyFill="1" applyBorder="1" applyAlignment="1">
      <alignment horizontal="center" vertical="center"/>
    </xf>
    <xf numFmtId="0" fontId="0" fillId="0" borderId="121" xfId="0" applyBorder="1" applyAlignment="1">
      <alignment horizontal="center" vertical="center" wrapText="1"/>
    </xf>
    <xf numFmtId="9" fontId="0" fillId="0" borderId="32" xfId="4" applyFont="1" applyBorder="1" applyAlignment="1">
      <alignment horizontal="center" vertical="center" wrapText="1"/>
    </xf>
    <xf numFmtId="0" fontId="26" fillId="0" borderId="32" xfId="0" applyFont="1" applyBorder="1" applyAlignment="1">
      <alignment horizontal="center" vertical="center" wrapText="1"/>
    </xf>
    <xf numFmtId="0" fontId="27" fillId="4" borderId="6" xfId="0" applyFont="1" applyFill="1" applyBorder="1" applyAlignment="1">
      <alignment horizontal="center" vertical="center"/>
    </xf>
    <xf numFmtId="0" fontId="0" fillId="0" borderId="3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70" xfId="0" applyFont="1" applyBorder="1" applyAlignment="1">
      <alignment horizontal="center" vertical="center" wrapText="1"/>
    </xf>
    <xf numFmtId="0" fontId="0" fillId="0" borderId="71" xfId="0" applyFont="1" applyBorder="1" applyAlignment="1">
      <alignment horizontal="center" vertical="center" wrapText="1"/>
    </xf>
    <xf numFmtId="0" fontId="0" fillId="0" borderId="72" xfId="0" applyFont="1" applyBorder="1" applyAlignment="1">
      <alignment horizontal="center" vertical="center" wrapText="1"/>
    </xf>
    <xf numFmtId="0" fontId="0" fillId="11" borderId="88" xfId="0" applyFont="1" applyFill="1" applyBorder="1" applyAlignment="1">
      <alignment horizontal="center" vertical="center"/>
    </xf>
    <xf numFmtId="0" fontId="0" fillId="11" borderId="89" xfId="0" applyFont="1" applyFill="1" applyBorder="1" applyAlignment="1">
      <alignment horizontal="center" vertical="center"/>
    </xf>
    <xf numFmtId="0" fontId="0" fillId="11" borderId="90" xfId="0" applyFont="1" applyFill="1" applyBorder="1" applyAlignment="1">
      <alignment horizontal="center" vertical="center"/>
    </xf>
    <xf numFmtId="2" fontId="0" fillId="0" borderId="35"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4" xfId="3" applyNumberFormat="1" applyFont="1" applyBorder="1" applyAlignment="1">
      <alignment horizontal="center" vertical="center" wrapText="1"/>
    </xf>
    <xf numFmtId="0" fontId="84" fillId="0" borderId="35" xfId="0" applyFont="1" applyBorder="1" applyAlignment="1">
      <alignment horizontal="center" vertical="center" wrapText="1"/>
    </xf>
    <xf numFmtId="0" fontId="84" fillId="0" borderId="6" xfId="0" applyFont="1" applyBorder="1" applyAlignment="1">
      <alignment horizontal="center" vertical="center" wrapText="1"/>
    </xf>
    <xf numFmtId="0" fontId="84" fillId="0" borderId="24" xfId="0" applyFont="1" applyBorder="1" applyAlignment="1">
      <alignment horizontal="center" vertical="center" wrapText="1"/>
    </xf>
    <xf numFmtId="0" fontId="0" fillId="11" borderId="86" xfId="0" applyFont="1" applyFill="1" applyBorder="1" applyAlignment="1">
      <alignment horizontal="center" vertical="center"/>
    </xf>
    <xf numFmtId="0" fontId="0" fillId="0" borderId="32" xfId="0" applyFont="1" applyBorder="1" applyAlignment="1">
      <alignment horizontal="center" vertical="center" wrapText="1"/>
    </xf>
    <xf numFmtId="2" fontId="0" fillId="0" borderId="32" xfId="3" applyNumberFormat="1" applyFont="1" applyBorder="1" applyAlignment="1">
      <alignment horizontal="center" vertical="center" wrapText="1"/>
    </xf>
    <xf numFmtId="0" fontId="0" fillId="0" borderId="88" xfId="0" applyFont="1" applyBorder="1" applyAlignment="1">
      <alignment horizontal="center" vertical="center" wrapText="1"/>
    </xf>
    <xf numFmtId="0" fontId="0" fillId="0" borderId="89" xfId="0" applyFont="1" applyBorder="1" applyAlignment="1">
      <alignment horizontal="center" vertical="center" wrapText="1"/>
    </xf>
    <xf numFmtId="0" fontId="0" fillId="0" borderId="90" xfId="0" applyFont="1" applyBorder="1" applyAlignment="1">
      <alignment horizontal="center" vertical="center" wrapText="1"/>
    </xf>
    <xf numFmtId="0" fontId="2" fillId="3" borderId="6" xfId="0" applyFont="1" applyFill="1" applyBorder="1" applyAlignment="1" applyProtection="1">
      <alignment horizontal="justify" vertical="center" wrapText="1"/>
      <protection locked="0"/>
    </xf>
    <xf numFmtId="0" fontId="2" fillId="3" borderId="6" xfId="0" applyFont="1" applyFill="1" applyBorder="1" applyAlignment="1" applyProtection="1">
      <alignment horizontal="justify" vertical="center"/>
      <protection locked="0"/>
    </xf>
    <xf numFmtId="0" fontId="6" fillId="3" borderId="6"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38" xfId="0" applyFont="1" applyFill="1" applyBorder="1" applyAlignment="1">
      <alignment horizontal="center" vertical="center" textRotation="1"/>
    </xf>
    <xf numFmtId="0" fontId="4" fillId="4" borderId="38" xfId="0" applyFont="1" applyFill="1" applyBorder="1" applyAlignment="1">
      <alignment horizontal="center" vertical="center"/>
    </xf>
    <xf numFmtId="0" fontId="4" fillId="4" borderId="39" xfId="0" applyFont="1" applyFill="1" applyBorder="1" applyAlignment="1">
      <alignment horizontal="center" vertical="center"/>
    </xf>
    <xf numFmtId="3" fontId="4" fillId="4" borderId="38" xfId="0" applyNumberFormat="1" applyFont="1" applyFill="1" applyBorder="1" applyAlignment="1">
      <alignment horizontal="center" vertical="center"/>
    </xf>
    <xf numFmtId="3" fontId="4" fillId="4" borderId="39" xfId="0" applyNumberFormat="1" applyFont="1" applyFill="1" applyBorder="1" applyAlignment="1">
      <alignment horizontal="center" vertical="center"/>
    </xf>
    <xf numFmtId="0" fontId="4" fillId="4" borderId="38" xfId="0" applyFont="1" applyFill="1" applyBorder="1" applyAlignment="1">
      <alignment horizontal="center" vertical="center" textRotation="90" wrapText="1"/>
    </xf>
    <xf numFmtId="0" fontId="4" fillId="4" borderId="39" xfId="0" applyFont="1" applyFill="1" applyBorder="1" applyAlignment="1">
      <alignment horizontal="center" vertical="center" textRotation="90" wrapText="1"/>
    </xf>
    <xf numFmtId="0" fontId="4" fillId="4" borderId="38"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49"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5" fillId="4" borderId="23" xfId="0" applyFont="1" applyFill="1" applyBorder="1" applyAlignment="1">
      <alignment horizontal="left" vertical="center"/>
    </xf>
    <xf numFmtId="0" fontId="82" fillId="3" borderId="29" xfId="0" applyFont="1" applyFill="1" applyBorder="1" applyAlignment="1" applyProtection="1">
      <alignment horizontal="left" vertical="center"/>
      <protection locked="0"/>
    </xf>
    <xf numFmtId="0" fontId="82" fillId="3" borderId="30" xfId="0" applyFont="1" applyFill="1" applyBorder="1" applyAlignment="1" applyProtection="1">
      <alignment horizontal="left" vertical="center"/>
      <protection locked="0"/>
    </xf>
    <xf numFmtId="0" fontId="82" fillId="3" borderId="31" xfId="0" applyFont="1" applyFill="1" applyBorder="1" applyAlignment="1" applyProtection="1">
      <alignment horizontal="left" vertical="center"/>
      <protection locked="0"/>
    </xf>
    <xf numFmtId="0" fontId="27" fillId="0" borderId="6" xfId="0" applyFont="1" applyFill="1" applyBorder="1" applyAlignment="1">
      <alignment horizontal="center" vertical="center"/>
    </xf>
    <xf numFmtId="0" fontId="12" fillId="0" borderId="87" xfId="0" applyFont="1" applyBorder="1" applyAlignment="1">
      <alignment horizontal="center" vertical="center" wrapText="1"/>
    </xf>
    <xf numFmtId="0" fontId="12" fillId="0" borderId="89" xfId="0" applyFont="1" applyBorder="1" applyAlignment="1">
      <alignment horizontal="center" vertical="center" wrapText="1"/>
    </xf>
    <xf numFmtId="0" fontId="12" fillId="0" borderId="86" xfId="0" applyFont="1" applyBorder="1" applyAlignment="1">
      <alignment horizontal="center" vertical="center" wrapText="1"/>
    </xf>
    <xf numFmtId="0" fontId="84" fillId="0" borderId="32" xfId="0" applyFont="1" applyBorder="1" applyAlignment="1">
      <alignment horizontal="center" vertical="center" wrapText="1"/>
    </xf>
    <xf numFmtId="0" fontId="0" fillId="0" borderId="121" xfId="0" applyFont="1" applyBorder="1" applyAlignment="1">
      <alignment horizontal="center" vertical="center" wrapText="1"/>
    </xf>
    <xf numFmtId="0" fontId="0" fillId="0" borderId="86"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23" xfId="0" applyFont="1" applyBorder="1" applyAlignment="1">
      <alignment horizontal="center" vertical="center" wrapText="1"/>
    </xf>
    <xf numFmtId="2" fontId="0" fillId="0" borderId="23" xfId="3" applyNumberFormat="1" applyFont="1" applyBorder="1" applyAlignment="1">
      <alignment horizontal="center" vertical="center" wrapText="1"/>
    </xf>
    <xf numFmtId="0" fontId="0" fillId="3" borderId="88"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86" xfId="0" applyFont="1" applyFill="1" applyBorder="1" applyAlignment="1">
      <alignment horizontal="center" vertical="center" wrapText="1"/>
    </xf>
    <xf numFmtId="0" fontId="0" fillId="0" borderId="29" xfId="0" applyFont="1" applyBorder="1" applyAlignment="1">
      <alignment horizontal="center" vertical="center" wrapText="1"/>
    </xf>
    <xf numFmtId="2" fontId="0" fillId="0" borderId="28" xfId="0" applyNumberFormat="1" applyBorder="1" applyAlignment="1">
      <alignment horizontal="center" vertical="center" wrapText="1"/>
    </xf>
    <xf numFmtId="2" fontId="0" fillId="0" borderId="46" xfId="0" applyNumberFormat="1" applyBorder="1" applyAlignment="1">
      <alignment horizontal="center" vertical="center" wrapText="1"/>
    </xf>
    <xf numFmtId="0" fontId="0" fillId="11" borderId="87" xfId="0" applyFill="1" applyBorder="1" applyAlignment="1">
      <alignment horizontal="center" vertical="center" wrapText="1"/>
    </xf>
    <xf numFmtId="0" fontId="26" fillId="0" borderId="23" xfId="0" applyFont="1" applyBorder="1" applyAlignment="1">
      <alignment horizontal="center" vertical="center" wrapText="1"/>
    </xf>
    <xf numFmtId="0" fontId="0" fillId="0" borderId="6" xfId="0" applyBorder="1" applyAlignment="1">
      <alignment horizontal="center" vertical="center"/>
    </xf>
    <xf numFmtId="0" fontId="0" fillId="0" borderId="24" xfId="0" applyBorder="1" applyAlignment="1">
      <alignment horizontal="center" vertical="center"/>
    </xf>
    <xf numFmtId="9" fontId="0" fillId="0" borderId="28" xfId="0" applyNumberFormat="1" applyBorder="1" applyAlignment="1">
      <alignment horizontal="center" vertical="center" wrapText="1"/>
    </xf>
    <xf numFmtId="9" fontId="0" fillId="0" borderId="46" xfId="0" applyNumberFormat="1" applyBorder="1" applyAlignment="1">
      <alignment horizontal="center" vertical="center" wrapText="1"/>
    </xf>
    <xf numFmtId="0" fontId="4" fillId="4" borderId="61"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82" fillId="3" borderId="6" xfId="0" applyFont="1" applyFill="1" applyBorder="1" applyAlignment="1" applyProtection="1">
      <alignment horizontal="justify" vertical="center" wrapText="1"/>
      <protection locked="0"/>
    </xf>
    <xf numFmtId="0" fontId="4" fillId="4" borderId="56" xfId="0" applyFont="1" applyFill="1" applyBorder="1" applyAlignment="1">
      <alignment horizontal="center" vertical="center"/>
    </xf>
    <xf numFmtId="0" fontId="4" fillId="4" borderId="69" xfId="0" applyFont="1" applyFill="1" applyBorder="1" applyAlignment="1">
      <alignment horizontal="center" vertical="center"/>
    </xf>
    <xf numFmtId="0" fontId="4" fillId="4" borderId="54" xfId="0" applyFont="1" applyFill="1" applyBorder="1" applyAlignment="1">
      <alignment horizontal="center" vertical="center"/>
    </xf>
    <xf numFmtId="0" fontId="4" fillId="4" borderId="58" xfId="0" applyFont="1" applyFill="1" applyBorder="1" applyAlignment="1">
      <alignment horizontal="center" vertical="center"/>
    </xf>
    <xf numFmtId="9" fontId="0" fillId="0" borderId="23" xfId="0" applyNumberFormat="1" applyBorder="1" applyAlignment="1">
      <alignment horizontal="center" vertical="center" wrapText="1"/>
    </xf>
    <xf numFmtId="0" fontId="4" fillId="3" borderId="104" xfId="0" applyFont="1" applyFill="1" applyBorder="1" applyAlignment="1">
      <alignment horizontal="center" vertical="center" wrapText="1"/>
    </xf>
    <xf numFmtId="0" fontId="4" fillId="3" borderId="60" xfId="0" applyFont="1" applyFill="1" applyBorder="1" applyAlignment="1">
      <alignment horizontal="center" vertical="center" wrapText="1"/>
    </xf>
    <xf numFmtId="2" fontId="0" fillId="0" borderId="23" xfId="0" applyNumberFormat="1" applyBorder="1" applyAlignment="1">
      <alignment horizontal="center" vertical="center" wrapText="1"/>
    </xf>
    <xf numFmtId="9" fontId="0" fillId="0" borderId="44" xfId="0" applyNumberFormat="1" applyBorder="1" applyAlignment="1">
      <alignment horizontal="center" vertical="center" wrapText="1"/>
    </xf>
    <xf numFmtId="2" fontId="0" fillId="0" borderId="44" xfId="0" applyNumberFormat="1" applyBorder="1" applyAlignment="1">
      <alignment horizontal="center" vertical="center" wrapText="1"/>
    </xf>
    <xf numFmtId="0" fontId="42" fillId="0" borderId="65" xfId="0" applyFont="1" applyBorder="1" applyAlignment="1">
      <alignment horizontal="center" vertical="center"/>
    </xf>
    <xf numFmtId="0" fontId="42" fillId="0" borderId="10" xfId="0" applyFont="1" applyBorder="1" applyAlignment="1">
      <alignment horizontal="center" vertical="center"/>
    </xf>
    <xf numFmtId="0" fontId="48" fillId="0" borderId="6" xfId="0" applyFont="1" applyBorder="1" applyAlignment="1">
      <alignment horizontal="left" vertical="center" wrapText="1"/>
    </xf>
    <xf numFmtId="0" fontId="44" fillId="6" borderId="6" xfId="0" applyFont="1" applyFill="1" applyBorder="1" applyAlignment="1">
      <alignment horizontal="center" vertical="center" wrapText="1" readingOrder="1"/>
    </xf>
    <xf numFmtId="0" fontId="44" fillId="6" borderId="0" xfId="0" applyFont="1" applyFill="1" applyAlignment="1">
      <alignment horizontal="center" vertical="center" wrapText="1" readingOrder="1"/>
    </xf>
    <xf numFmtId="0" fontId="48" fillId="0" borderId="34" xfId="0" applyFont="1" applyBorder="1" applyAlignment="1">
      <alignment horizontal="left" vertical="center" wrapText="1"/>
    </xf>
    <xf numFmtId="0" fontId="48" fillId="0" borderId="0" xfId="0" applyFont="1" applyAlignment="1">
      <alignment horizontal="left" vertical="center" wrapText="1"/>
    </xf>
    <xf numFmtId="0" fontId="48" fillId="0" borderId="68" xfId="0" applyFont="1" applyBorder="1" applyAlignment="1">
      <alignment horizontal="left" vertical="center" wrapText="1"/>
    </xf>
    <xf numFmtId="0" fontId="48" fillId="0" borderId="34" xfId="0" applyFont="1" applyBorder="1" applyAlignment="1">
      <alignment horizontal="left" vertical="top" wrapText="1"/>
    </xf>
    <xf numFmtId="0" fontId="48" fillId="0" borderId="0" xfId="0" applyFont="1" applyAlignment="1">
      <alignment horizontal="left" vertical="top" wrapText="1"/>
    </xf>
    <xf numFmtId="0" fontId="48" fillId="0" borderId="68" xfId="0" applyFont="1" applyBorder="1" applyAlignment="1">
      <alignment horizontal="left" vertical="top" wrapText="1"/>
    </xf>
    <xf numFmtId="0" fontId="15" fillId="3" borderId="19" xfId="0" applyFont="1" applyFill="1" applyBorder="1" applyAlignment="1">
      <alignment horizontal="center"/>
    </xf>
    <xf numFmtId="0" fontId="15" fillId="3" borderId="20" xfId="0" applyFont="1" applyFill="1" applyBorder="1" applyAlignment="1">
      <alignment horizontal="center"/>
    </xf>
    <xf numFmtId="0" fontId="55" fillId="0" borderId="11" xfId="0" applyFont="1" applyBorder="1" applyAlignment="1">
      <alignment horizontal="center" vertical="center" wrapText="1"/>
    </xf>
    <xf numFmtId="0" fontId="55" fillId="0" borderId="0" xfId="0" applyFont="1" applyAlignment="1">
      <alignment horizontal="center" vertical="center" wrapText="1"/>
    </xf>
    <xf numFmtId="0" fontId="31" fillId="12" borderId="0" xfId="0" applyFont="1" applyFill="1" applyAlignment="1">
      <alignment horizontal="center" vertical="center" wrapText="1" readingOrder="1"/>
    </xf>
    <xf numFmtId="0" fontId="31"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1" fillId="12" borderId="11" xfId="0" applyFont="1" applyFill="1" applyBorder="1" applyAlignment="1">
      <alignment horizontal="center" vertical="center" textRotation="90" wrapText="1" readingOrder="1"/>
    </xf>
    <xf numFmtId="0" fontId="31" fillId="12" borderId="0" xfId="0" applyFont="1" applyFill="1" applyAlignment="1">
      <alignment horizontal="center" vertical="center" textRotation="90" wrapText="1" readingOrder="1"/>
    </xf>
    <xf numFmtId="0" fontId="32" fillId="14" borderId="25" xfId="0" applyFont="1" applyFill="1" applyBorder="1" applyAlignment="1">
      <alignment horizontal="center" vertical="center" wrapText="1" readingOrder="1"/>
    </xf>
    <xf numFmtId="0" fontId="32" fillId="14" borderId="26" xfId="0" applyFont="1" applyFill="1" applyBorder="1" applyAlignment="1">
      <alignment horizontal="center" vertical="center" wrapText="1" readingOrder="1"/>
    </xf>
    <xf numFmtId="0" fontId="32" fillId="14" borderId="27"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2" fillId="13" borderId="25" xfId="0" applyFont="1" applyFill="1" applyBorder="1" applyAlignment="1">
      <alignment horizontal="center" vertical="center" wrapText="1" readingOrder="1"/>
    </xf>
    <xf numFmtId="0" fontId="32" fillId="13" borderId="26" xfId="0" applyFont="1" applyFill="1" applyBorder="1" applyAlignment="1">
      <alignment horizontal="center" vertical="center" wrapText="1" readingOrder="1"/>
    </xf>
    <xf numFmtId="0" fontId="14" fillId="3" borderId="33"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32" fillId="18" borderId="25" xfId="0" applyFont="1" applyFill="1" applyBorder="1" applyAlignment="1">
      <alignment horizontal="center" vertical="center" wrapText="1" readingOrder="1"/>
    </xf>
    <xf numFmtId="0" fontId="32" fillId="18" borderId="26" xfId="0" applyFont="1" applyFill="1" applyBorder="1" applyAlignment="1">
      <alignment horizontal="center" vertical="center" wrapText="1" readingOrder="1"/>
    </xf>
    <xf numFmtId="0" fontId="32" fillId="7" borderId="25" xfId="0" applyFont="1" applyFill="1" applyBorder="1" applyAlignment="1">
      <alignment horizontal="center" vertical="center" wrapText="1" readingOrder="1"/>
    </xf>
    <xf numFmtId="0" fontId="32" fillId="7" borderId="26" xfId="0" applyFont="1" applyFill="1" applyBorder="1" applyAlignment="1">
      <alignment horizontal="center" vertical="center" wrapText="1" readingOrder="1"/>
    </xf>
    <xf numFmtId="0" fontId="14" fillId="0" borderId="6" xfId="0" applyFont="1" applyBorder="1" applyAlignment="1">
      <alignment horizontal="center" vertical="center" wrapText="1"/>
    </xf>
    <xf numFmtId="0" fontId="13" fillId="0" borderId="6" xfId="0" applyFont="1" applyBorder="1" applyAlignment="1">
      <alignment horizontal="center" vertical="center"/>
    </xf>
    <xf numFmtId="0" fontId="13" fillId="0" borderId="24" xfId="0" applyFont="1" applyBorder="1" applyAlignment="1">
      <alignment horizontal="center" vertical="center"/>
    </xf>
    <xf numFmtId="14" fontId="13" fillId="0" borderId="6" xfId="0" applyNumberFormat="1" applyFont="1" applyBorder="1" applyAlignment="1">
      <alignment horizontal="center" vertical="center"/>
    </xf>
    <xf numFmtId="0" fontId="13" fillId="0" borderId="71" xfId="0" applyFont="1" applyBorder="1" applyAlignment="1">
      <alignment horizontal="center" vertical="center" wrapText="1"/>
    </xf>
    <xf numFmtId="0" fontId="13" fillId="0" borderId="72" xfId="0" applyFont="1" applyBorder="1" applyAlignment="1">
      <alignment horizontal="center" vertical="center" wrapText="1"/>
    </xf>
    <xf numFmtId="1" fontId="34" fillId="11" borderId="7" xfId="0" applyNumberFormat="1" applyFont="1" applyFill="1" applyBorder="1" applyAlignment="1" applyProtection="1">
      <alignment horizontal="center" vertical="center" wrapText="1"/>
      <protection locked="0"/>
    </xf>
    <xf numFmtId="1" fontId="34" fillId="11" borderId="122" xfId="0" applyNumberFormat="1" applyFont="1" applyFill="1" applyBorder="1" applyAlignment="1" applyProtection="1">
      <alignment horizontal="center" vertical="center" wrapText="1"/>
      <protection locked="0"/>
    </xf>
    <xf numFmtId="1" fontId="34" fillId="0" borderId="89" xfId="0" applyNumberFormat="1" applyFont="1" applyBorder="1" applyAlignment="1" applyProtection="1">
      <alignment horizontal="center" vertical="center" wrapText="1"/>
      <protection locked="0"/>
    </xf>
    <xf numFmtId="1" fontId="34" fillId="0" borderId="6" xfId="0" applyNumberFormat="1" applyFont="1" applyBorder="1" applyAlignment="1" applyProtection="1">
      <alignment horizontal="center" vertical="center" wrapText="1"/>
      <protection locked="0"/>
    </xf>
    <xf numFmtId="1" fontId="23" fillId="0" borderId="6" xfId="0" applyNumberFormat="1" applyFont="1" applyBorder="1" applyAlignment="1">
      <alignment horizontal="center" vertical="center"/>
    </xf>
    <xf numFmtId="1" fontId="34" fillId="0" borderId="6" xfId="0" applyNumberFormat="1" applyFont="1" applyBorder="1" applyAlignment="1">
      <alignment horizontal="center" vertical="center"/>
    </xf>
    <xf numFmtId="0" fontId="13" fillId="0" borderId="6" xfId="0" applyFont="1" applyBorder="1" applyAlignment="1" applyProtection="1">
      <alignment horizontal="center" vertical="center"/>
      <protection locked="0"/>
    </xf>
    <xf numFmtId="1" fontId="34" fillId="0" borderId="90" xfId="0" applyNumberFormat="1" applyFont="1" applyBorder="1" applyAlignment="1" applyProtection="1">
      <alignment horizontal="center" vertical="center" wrapText="1"/>
      <protection locked="0"/>
    </xf>
    <xf numFmtId="1" fontId="34" fillId="0" borderId="24" xfId="0" applyNumberFormat="1" applyFont="1" applyBorder="1" applyAlignment="1" applyProtection="1">
      <alignment horizontal="center" vertical="center" wrapText="1"/>
      <protection locked="0"/>
    </xf>
    <xf numFmtId="1" fontId="23" fillId="0" borderId="24" xfId="0" applyNumberFormat="1" applyFont="1" applyBorder="1" applyAlignment="1">
      <alignment horizontal="center" vertical="center"/>
    </xf>
    <xf numFmtId="1" fontId="34" fillId="0" borderId="24" xfId="0" applyNumberFormat="1" applyFont="1" applyBorder="1" applyAlignment="1">
      <alignment horizontal="center" vertical="center"/>
    </xf>
    <xf numFmtId="0" fontId="13" fillId="0" borderId="24" xfId="0" applyFont="1" applyBorder="1" applyAlignment="1" applyProtection="1">
      <alignment horizontal="center" vertical="center"/>
      <protection locked="0"/>
    </xf>
    <xf numFmtId="0" fontId="29" fillId="17" borderId="47" xfId="0" applyFont="1" applyFill="1" applyBorder="1" applyAlignment="1">
      <alignment horizontal="center"/>
    </xf>
    <xf numFmtId="0" fontId="29" fillId="17" borderId="55" xfId="0" applyFont="1" applyFill="1" applyBorder="1" applyAlignment="1">
      <alignment horizontal="center"/>
    </xf>
    <xf numFmtId="1" fontId="34" fillId="0" borderId="7" xfId="0" applyNumberFormat="1" applyFont="1" applyBorder="1" applyAlignment="1" applyProtection="1">
      <alignment horizontal="center" vertical="center" wrapText="1"/>
      <protection locked="0"/>
    </xf>
    <xf numFmtId="1" fontId="34" fillId="0" borderId="122" xfId="0" applyNumberFormat="1" applyFont="1" applyBorder="1" applyAlignment="1" applyProtection="1">
      <alignment horizontal="center" vertical="center" wrapText="1"/>
      <protection locked="0"/>
    </xf>
    <xf numFmtId="1" fontId="34" fillId="0" borderId="35" xfId="0" applyNumberFormat="1" applyFont="1" applyBorder="1" applyAlignment="1" applyProtection="1">
      <alignment horizontal="center" vertical="center" wrapText="1"/>
      <protection locked="0"/>
    </xf>
    <xf numFmtId="14" fontId="13" fillId="0" borderId="35" xfId="0" applyNumberFormat="1" applyFont="1" applyBorder="1" applyAlignment="1">
      <alignment horizontal="center" vertical="center"/>
    </xf>
    <xf numFmtId="0" fontId="33" fillId="0" borderId="35" xfId="0" applyFont="1" applyBorder="1" applyAlignment="1">
      <alignment horizontal="center" vertical="center"/>
    </xf>
    <xf numFmtId="0" fontId="33" fillId="0" borderId="6" xfId="0" applyFont="1" applyBorder="1" applyAlignment="1">
      <alignment horizontal="center" vertical="center"/>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7" fillId="4" borderId="2" xfId="0" applyFont="1" applyFill="1" applyBorder="1" applyAlignment="1">
      <alignment horizontal="center" vertical="center" wrapText="1"/>
    </xf>
    <xf numFmtId="0" fontId="37" fillId="4" borderId="50" xfId="0" applyFont="1" applyFill="1" applyBorder="1" applyAlignment="1">
      <alignment horizontal="center" vertical="center" wrapText="1"/>
    </xf>
    <xf numFmtId="0" fontId="37" fillId="4" borderId="0" xfId="0" applyFont="1" applyFill="1" applyAlignment="1">
      <alignment horizontal="center" vertical="center" wrapText="1"/>
    </xf>
    <xf numFmtId="0" fontId="37" fillId="4" borderId="36" xfId="0" applyFont="1" applyFill="1" applyBorder="1" applyAlignment="1">
      <alignment horizontal="center" vertical="center" wrapText="1"/>
    </xf>
    <xf numFmtId="0" fontId="83" fillId="3" borderId="29" xfId="0" applyFont="1" applyFill="1" applyBorder="1" applyAlignment="1" applyProtection="1">
      <alignment horizontal="left" vertical="center" wrapText="1"/>
      <protection locked="0"/>
    </xf>
    <xf numFmtId="0" fontId="83" fillId="3" borderId="30" xfId="0" applyFont="1" applyFill="1" applyBorder="1" applyAlignment="1" applyProtection="1">
      <alignment horizontal="left" vertical="center" wrapText="1"/>
      <protection locked="0"/>
    </xf>
    <xf numFmtId="0" fontId="83" fillId="3" borderId="31" xfId="0" applyFont="1" applyFill="1" applyBorder="1" applyAlignment="1" applyProtection="1">
      <alignment horizontal="left" vertical="center" wrapText="1"/>
      <protection locked="0"/>
    </xf>
    <xf numFmtId="0" fontId="36" fillId="4" borderId="39" xfId="0" applyFont="1" applyFill="1" applyBorder="1" applyAlignment="1">
      <alignment horizontal="center" vertical="center" wrapText="1"/>
    </xf>
    <xf numFmtId="0" fontId="36" fillId="4" borderId="42" xfId="0" applyFont="1" applyFill="1" applyBorder="1" applyAlignment="1">
      <alignment horizontal="center" vertical="center" wrapText="1"/>
    </xf>
    <xf numFmtId="0" fontId="36" fillId="4" borderId="4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5" fillId="4" borderId="40" xfId="0" applyFont="1" applyFill="1" applyBorder="1" applyAlignment="1" applyProtection="1">
      <alignment horizontal="center" vertical="center" wrapText="1"/>
      <protection locked="0"/>
    </xf>
    <xf numFmtId="0" fontId="35" fillId="4" borderId="40" xfId="0" applyFont="1" applyFill="1" applyBorder="1" applyAlignment="1">
      <alignment horizontal="center" vertical="center"/>
    </xf>
    <xf numFmtId="0" fontId="35" fillId="4" borderId="49" xfId="0" applyFont="1" applyFill="1" applyBorder="1" applyAlignment="1">
      <alignment horizontal="center" vertical="center"/>
    </xf>
    <xf numFmtId="0" fontId="35" fillId="4" borderId="41" xfId="0" applyFont="1" applyFill="1" applyBorder="1" applyAlignment="1">
      <alignment horizontal="center" vertical="center"/>
    </xf>
    <xf numFmtId="0" fontId="35" fillId="16" borderId="38" xfId="0" applyFont="1" applyFill="1" applyBorder="1" applyAlignment="1" applyProtection="1">
      <alignment horizontal="center" vertical="center" wrapText="1"/>
      <protection locked="0"/>
    </xf>
    <xf numFmtId="0" fontId="35" fillId="4" borderId="38" xfId="0" applyFont="1" applyFill="1" applyBorder="1" applyAlignment="1" applyProtection="1">
      <alignment horizontal="center" vertical="center" wrapText="1"/>
      <protection locked="0"/>
    </xf>
    <xf numFmtId="0" fontId="83" fillId="3" borderId="119" xfId="0" applyFont="1" applyFill="1" applyBorder="1" applyAlignment="1" applyProtection="1">
      <alignment horizontal="left" vertical="center" wrapText="1"/>
      <protection locked="0"/>
    </xf>
    <xf numFmtId="0" fontId="83" fillId="3" borderId="120" xfId="0" applyFont="1" applyFill="1" applyBorder="1" applyAlignment="1" applyProtection="1">
      <alignment horizontal="left" vertical="center" wrapText="1"/>
      <protection locked="0"/>
    </xf>
    <xf numFmtId="0" fontId="83" fillId="3" borderId="109" xfId="0" applyFont="1" applyFill="1" applyBorder="1" applyAlignment="1" applyProtection="1">
      <alignment horizontal="left" vertical="center" wrapText="1"/>
      <protection locked="0"/>
    </xf>
    <xf numFmtId="0" fontId="13" fillId="0" borderId="70" xfId="0" applyFont="1" applyFill="1" applyBorder="1" applyAlignment="1">
      <alignment horizontal="center" vertical="center" wrapText="1"/>
    </xf>
    <xf numFmtId="0" fontId="13" fillId="0" borderId="71" xfId="0" applyFont="1" applyFill="1" applyBorder="1" applyAlignment="1">
      <alignment horizontal="center" vertical="center" wrapText="1"/>
    </xf>
    <xf numFmtId="1" fontId="34" fillId="0" borderId="88" xfId="0" applyNumberFormat="1" applyFont="1" applyBorder="1" applyAlignment="1" applyProtection="1">
      <alignment horizontal="center" vertical="center" wrapText="1"/>
      <protection locked="0"/>
    </xf>
    <xf numFmtId="0" fontId="13" fillId="0" borderId="35" xfId="0" applyFont="1" applyBorder="1" applyAlignment="1" applyProtection="1">
      <alignment horizontal="center" vertical="center"/>
      <protection locked="0"/>
    </xf>
    <xf numFmtId="0" fontId="13" fillId="0" borderId="6" xfId="0" applyFont="1" applyFill="1" applyBorder="1" applyAlignment="1">
      <alignment horizontal="center" vertical="center" wrapText="1"/>
    </xf>
    <xf numFmtId="0" fontId="13" fillId="0" borderId="35" xfId="0" applyFont="1" applyBorder="1" applyAlignment="1">
      <alignment horizontal="center" vertical="center"/>
    </xf>
    <xf numFmtId="0" fontId="23" fillId="0" borderId="6" xfId="0" applyFont="1" applyBorder="1" applyAlignment="1">
      <alignment horizontal="center" vertical="center"/>
    </xf>
    <xf numFmtId="0" fontId="34" fillId="0" borderId="6" xfId="0" applyFont="1" applyBorder="1" applyAlignment="1">
      <alignment horizontal="center" vertical="center"/>
    </xf>
    <xf numFmtId="1" fontId="23" fillId="0" borderId="35" xfId="0" applyNumberFormat="1" applyFont="1" applyBorder="1" applyAlignment="1">
      <alignment horizontal="center" vertical="center" wrapText="1"/>
    </xf>
    <xf numFmtId="0" fontId="23" fillId="0" borderId="6" xfId="0" applyFont="1" applyBorder="1" applyAlignment="1">
      <alignment horizontal="center" vertical="center" wrapText="1"/>
    </xf>
    <xf numFmtId="1" fontId="34" fillId="0" borderId="35" xfId="0" applyNumberFormat="1" applyFont="1" applyBorder="1" applyAlignment="1">
      <alignment horizontal="center" vertical="center"/>
    </xf>
    <xf numFmtId="0" fontId="13" fillId="0" borderId="6" xfId="0" applyFont="1" applyFill="1" applyBorder="1" applyAlignment="1">
      <alignment horizontal="center" vertical="center"/>
    </xf>
    <xf numFmtId="0" fontId="2" fillId="3" borderId="29" xfId="0" applyFont="1" applyFill="1" applyBorder="1" applyAlignment="1" applyProtection="1">
      <alignment horizontal="left" vertical="center" wrapText="1"/>
      <protection locked="0"/>
    </xf>
    <xf numFmtId="0" fontId="2" fillId="3" borderId="30" xfId="0" applyFont="1" applyFill="1" applyBorder="1" applyAlignment="1" applyProtection="1">
      <alignment horizontal="left" vertical="center" wrapText="1"/>
      <protection locked="0"/>
    </xf>
    <xf numFmtId="0" fontId="2" fillId="3" borderId="31" xfId="0" applyFont="1" applyFill="1" applyBorder="1" applyAlignment="1" applyProtection="1">
      <alignment horizontal="left" vertical="center" wrapText="1"/>
      <protection locked="0"/>
    </xf>
    <xf numFmtId="0" fontId="2" fillId="3" borderId="119" xfId="0" applyFont="1" applyFill="1" applyBorder="1" applyAlignment="1" applyProtection="1">
      <alignment horizontal="left" vertical="center" wrapText="1"/>
      <protection locked="0"/>
    </xf>
    <xf numFmtId="0" fontId="2" fillId="3" borderId="120" xfId="0" applyFont="1" applyFill="1" applyBorder="1" applyAlignment="1" applyProtection="1">
      <alignment horizontal="left" vertical="center" wrapText="1"/>
      <protection locked="0"/>
    </xf>
    <xf numFmtId="0" fontId="2" fillId="3" borderId="109" xfId="0" applyFont="1" applyFill="1" applyBorder="1" applyAlignment="1" applyProtection="1">
      <alignment horizontal="left" vertical="center" wrapText="1"/>
      <protection locked="0"/>
    </xf>
    <xf numFmtId="0" fontId="29" fillId="17" borderId="48" xfId="0" applyFont="1" applyFill="1" applyBorder="1" applyAlignment="1">
      <alignment horizontal="center"/>
    </xf>
    <xf numFmtId="1" fontId="23" fillId="0" borderId="35" xfId="0" applyNumberFormat="1" applyFont="1" applyBorder="1" applyAlignment="1">
      <alignment horizontal="center" vertical="center"/>
    </xf>
    <xf numFmtId="0" fontId="7" fillId="3" borderId="32" xfId="0" applyFont="1" applyFill="1" applyBorder="1" applyAlignment="1">
      <alignment horizontal="center" vertical="center"/>
    </xf>
    <xf numFmtId="0" fontId="7" fillId="3" borderId="23" xfId="0" applyFont="1" applyFill="1" applyBorder="1" applyAlignment="1">
      <alignment horizontal="center" vertical="center"/>
    </xf>
    <xf numFmtId="0" fontId="37" fillId="4" borderId="0" xfId="0" applyFont="1" applyFill="1" applyBorder="1" applyAlignment="1">
      <alignment horizontal="center" vertical="center" wrapText="1"/>
    </xf>
    <xf numFmtId="0" fontId="37" fillId="4" borderId="14" xfId="0" applyFont="1" applyFill="1" applyBorder="1" applyAlignment="1">
      <alignment horizontal="center" vertical="center" wrapText="1"/>
    </xf>
    <xf numFmtId="0" fontId="37" fillId="4" borderId="83" xfId="0" applyFont="1" applyFill="1" applyBorder="1" applyAlignment="1">
      <alignment horizontal="center" vertical="center" wrapText="1"/>
    </xf>
    <xf numFmtId="0" fontId="13" fillId="0" borderId="71" xfId="0" applyFont="1" applyBorder="1" applyAlignment="1">
      <alignment horizontal="center" vertical="center"/>
    </xf>
    <xf numFmtId="0" fontId="94" fillId="3" borderId="29" xfId="0" applyFont="1" applyFill="1" applyBorder="1" applyAlignment="1" applyProtection="1">
      <alignment horizontal="left" vertical="center"/>
      <protection locked="0"/>
    </xf>
    <xf numFmtId="0" fontId="94" fillId="3" borderId="30" xfId="0" applyFont="1" applyFill="1" applyBorder="1" applyAlignment="1" applyProtection="1">
      <alignment horizontal="left" vertical="center"/>
      <protection locked="0"/>
    </xf>
    <xf numFmtId="0" fontId="94" fillId="3" borderId="31" xfId="0" applyFont="1" applyFill="1" applyBorder="1" applyAlignment="1" applyProtection="1">
      <alignment horizontal="left" vertical="center"/>
      <protection locked="0"/>
    </xf>
    <xf numFmtId="0" fontId="35" fillId="4" borderId="39" xfId="0" applyFont="1" applyFill="1" applyBorder="1" applyAlignment="1" applyProtection="1">
      <alignment horizontal="center" vertical="center" wrapText="1"/>
      <protection locked="0"/>
    </xf>
    <xf numFmtId="0" fontId="36" fillId="4" borderId="59" xfId="0" applyFont="1" applyFill="1" applyBorder="1" applyAlignment="1">
      <alignment horizontal="center" vertical="center" wrapText="1"/>
    </xf>
    <xf numFmtId="0" fontId="35" fillId="4" borderId="136" xfId="0" applyFont="1" applyFill="1" applyBorder="1" applyAlignment="1" applyProtection="1">
      <alignment horizontal="center" vertical="center" wrapText="1"/>
      <protection locked="0"/>
    </xf>
    <xf numFmtId="0" fontId="13" fillId="0" borderId="23" xfId="0" applyFont="1" applyFill="1" applyBorder="1" applyAlignment="1">
      <alignment horizontal="center" vertical="center" wrapText="1"/>
    </xf>
    <xf numFmtId="0" fontId="13" fillId="0" borderId="23" xfId="0" applyFont="1" applyBorder="1" applyAlignment="1">
      <alignment horizontal="center" vertical="center"/>
    </xf>
    <xf numFmtId="0" fontId="33" fillId="0" borderId="23" xfId="0" applyFont="1" applyBorder="1" applyAlignment="1">
      <alignment horizontal="center" vertical="center"/>
    </xf>
    <xf numFmtId="14" fontId="13" fillId="0" borderId="23" xfId="0" applyNumberFormat="1" applyFont="1" applyBorder="1" applyAlignment="1">
      <alignment horizontal="center" vertical="center"/>
    </xf>
    <xf numFmtId="0" fontId="13" fillId="0" borderId="32" xfId="0" applyFont="1" applyBorder="1" applyAlignment="1">
      <alignment horizontal="center" vertical="center"/>
    </xf>
    <xf numFmtId="1" fontId="34" fillId="0" borderId="87" xfId="0" applyNumberFormat="1" applyFont="1" applyBorder="1" applyAlignment="1" applyProtection="1">
      <alignment horizontal="center" vertical="center" wrapText="1"/>
      <protection locked="0"/>
    </xf>
    <xf numFmtId="1" fontId="34" fillId="0" borderId="23" xfId="0" applyNumberFormat="1" applyFont="1" applyBorder="1" applyAlignment="1" applyProtection="1">
      <alignment horizontal="center" vertical="center" wrapText="1"/>
      <protection locked="0"/>
    </xf>
    <xf numFmtId="1" fontId="23" fillId="0" borderId="23" xfId="0" applyNumberFormat="1" applyFont="1" applyBorder="1" applyAlignment="1">
      <alignment horizontal="center" vertical="center"/>
    </xf>
    <xf numFmtId="1" fontId="34" fillId="0" borderId="23" xfId="0" applyNumberFormat="1" applyFont="1" applyBorder="1" applyAlignment="1">
      <alignment horizontal="center" vertical="center"/>
    </xf>
    <xf numFmtId="0" fontId="13" fillId="0" borderId="23" xfId="0" applyFont="1" applyBorder="1" applyAlignment="1" applyProtection="1">
      <alignment horizontal="center" vertical="center"/>
      <protection locked="0"/>
    </xf>
    <xf numFmtId="0" fontId="29" fillId="17" borderId="29" xfId="0" applyFont="1" applyFill="1" applyBorder="1" applyAlignment="1">
      <alignment horizontal="center"/>
    </xf>
    <xf numFmtId="0" fontId="29" fillId="17" borderId="30" xfId="0" applyFont="1" applyFill="1" applyBorder="1" applyAlignment="1">
      <alignment horizontal="center"/>
    </xf>
    <xf numFmtId="0" fontId="29" fillId="17" borderId="31" xfId="0" applyFont="1" applyFill="1" applyBorder="1" applyAlignment="1">
      <alignment horizontal="center"/>
    </xf>
  </cellXfs>
  <cellStyles count="6">
    <cellStyle name="Millares" xfId="3" builtinId="3"/>
    <cellStyle name="Normal" xfId="0" builtinId="0"/>
    <cellStyle name="Normal - Style1 2" xfId="1"/>
    <cellStyle name="Normal 2" xfId="5"/>
    <cellStyle name="Normal 2 2" xfId="2"/>
    <cellStyle name="Porcentaje" xfId="4" builtinId="5"/>
  </cellStyles>
  <dxfs count="550">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628900" cy="854235"/>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0" y="139700"/>
          <a:ext cx="2628900" cy="854235"/>
        </a:xfrm>
        <a:prstGeom prst="rect">
          <a:avLst/>
        </a:prstGeom>
      </xdr:spPr>
    </xdr:pic>
    <xdr:clientData/>
  </xdr:oneCellAnchor>
  <xdr:twoCellAnchor editAs="oneCell">
    <xdr:from>
      <xdr:col>6</xdr:col>
      <xdr:colOff>1767418</xdr:colOff>
      <xdr:row>0</xdr:row>
      <xdr:rowOff>359834</xdr:rowOff>
    </xdr:from>
    <xdr:to>
      <xdr:col>8</xdr:col>
      <xdr:colOff>539752</xdr:colOff>
      <xdr:row>2</xdr:row>
      <xdr:rowOff>90841</xdr:rowOff>
    </xdr:to>
    <xdr:pic>
      <xdr:nvPicPr>
        <xdr:cNvPr id="11" name="Picture 9">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stretch>
          <a:fillRect/>
        </a:stretch>
      </xdr:blipFill>
      <xdr:spPr>
        <a:xfrm>
          <a:off x="11461751" y="359834"/>
          <a:ext cx="1545168" cy="4506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00000000-0008-0000-0100-000008000000}"/>
            </a:ext>
          </a:extLst>
        </xdr:cNvPr>
        <xdr:cNvSpPr txBox="1"/>
      </xdr:nvSpPr>
      <xdr:spPr>
        <a:xfrm>
          <a:off x="14348460" y="4320540"/>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92604</xdr:colOff>
      <xdr:row>0</xdr:row>
      <xdr:rowOff>79375</xdr:rowOff>
    </xdr:from>
    <xdr:to>
      <xdr:col>0</xdr:col>
      <xdr:colOff>3016772</xdr:colOff>
      <xdr:row>0</xdr:row>
      <xdr:rowOff>902335</xdr:rowOff>
    </xdr:to>
    <xdr:pic>
      <xdr:nvPicPr>
        <xdr:cNvPr id="3"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stretch>
          <a:fillRect/>
        </a:stretch>
      </xdr:blipFill>
      <xdr:spPr>
        <a:xfrm>
          <a:off x="92604" y="79375"/>
          <a:ext cx="2924168" cy="822960"/>
        </a:xfrm>
        <a:prstGeom prst="rect">
          <a:avLst/>
        </a:prstGeom>
      </xdr:spPr>
    </xdr:pic>
    <xdr:clientData/>
  </xdr:twoCellAnchor>
  <xdr:twoCellAnchor editAs="oneCell">
    <xdr:from>
      <xdr:col>4</xdr:col>
      <xdr:colOff>2196043</xdr:colOff>
      <xdr:row>0</xdr:row>
      <xdr:rowOff>224895</xdr:rowOff>
    </xdr:from>
    <xdr:to>
      <xdr:col>5</xdr:col>
      <xdr:colOff>171541</xdr:colOff>
      <xdr:row>0</xdr:row>
      <xdr:rowOff>773535</xdr:rowOff>
    </xdr:to>
    <xdr:pic>
      <xdr:nvPicPr>
        <xdr:cNvPr id="4"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a:stretch>
          <a:fillRect/>
        </a:stretch>
      </xdr:blipFill>
      <xdr:spPr>
        <a:xfrm>
          <a:off x="12502093" y="224895"/>
          <a:ext cx="1533085"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480059</xdr:colOff>
      <xdr:row>1</xdr:row>
      <xdr:rowOff>91440</xdr:rowOff>
    </xdr:from>
    <xdr:ext cx="2624385" cy="5844540"/>
    <xdr:sp macro="" textlink="">
      <xdr:nvSpPr>
        <xdr:cNvPr id="2" name="CuadroTexto 1">
          <a:extLst>
            <a:ext uri="{FF2B5EF4-FFF2-40B4-BE49-F238E27FC236}">
              <a16:creationId xmlns:a16="http://schemas.microsoft.com/office/drawing/2014/main" id="{00000000-0008-0000-0200-000008000000}"/>
            </a:ext>
          </a:extLst>
        </xdr:cNvPr>
        <xdr:cNvSpPr txBox="1"/>
      </xdr:nvSpPr>
      <xdr:spPr>
        <a:xfrm>
          <a:off x="11195684" y="1110615"/>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3093504</xdr:colOff>
      <xdr:row>0</xdr:row>
      <xdr:rowOff>921737</xdr:rowOff>
    </xdr:to>
    <xdr:pic>
      <xdr:nvPicPr>
        <xdr:cNvPr id="3" name="Pictur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a:stretch>
          <a:fillRect/>
        </a:stretch>
      </xdr:blipFill>
      <xdr:spPr>
        <a:xfrm>
          <a:off x="169336" y="98777"/>
          <a:ext cx="2924168" cy="822960"/>
        </a:xfrm>
        <a:prstGeom prst="rect">
          <a:avLst/>
        </a:prstGeom>
      </xdr:spPr>
    </xdr:pic>
    <xdr:clientData/>
  </xdr:twoCellAnchor>
  <xdr:twoCellAnchor editAs="oneCell">
    <xdr:from>
      <xdr:col>5</xdr:col>
      <xdr:colOff>811392</xdr:colOff>
      <xdr:row>0</xdr:row>
      <xdr:rowOff>258408</xdr:rowOff>
    </xdr:from>
    <xdr:to>
      <xdr:col>5</xdr:col>
      <xdr:colOff>2550455</xdr:colOff>
      <xdr:row>0</xdr:row>
      <xdr:rowOff>807048</xdr:rowOff>
    </xdr:to>
    <xdr:pic>
      <xdr:nvPicPr>
        <xdr:cNvPr id="4"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a:stretch>
          <a:fillRect/>
        </a:stretch>
      </xdr:blipFill>
      <xdr:spPr>
        <a:xfrm>
          <a:off x="9098142" y="258408"/>
          <a:ext cx="1739063" cy="548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92843</xdr:colOff>
      <xdr:row>0</xdr:row>
      <xdr:rowOff>39687</xdr:rowOff>
    </xdr:from>
    <xdr:to>
      <xdr:col>2</xdr:col>
      <xdr:colOff>1419873</xdr:colOff>
      <xdr:row>2</xdr:row>
      <xdr:rowOff>259540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218" y="39687"/>
          <a:ext cx="3339186" cy="9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369094</xdr:colOff>
      <xdr:row>0</xdr:row>
      <xdr:rowOff>107155</xdr:rowOff>
    </xdr:from>
    <xdr:to>
      <xdr:col>13</xdr:col>
      <xdr:colOff>1488281</xdr:colOff>
      <xdr:row>2</xdr:row>
      <xdr:rowOff>250031</xdr:rowOff>
    </xdr:to>
    <xdr:pic>
      <xdr:nvPicPr>
        <xdr:cNvPr id="4" name="Picture 9">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21645563" y="107155"/>
          <a:ext cx="2821781" cy="8334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373270</xdr:colOff>
      <xdr:row>0</xdr:row>
      <xdr:rowOff>55768</xdr:rowOff>
    </xdr:from>
    <xdr:to>
      <xdr:col>2</xdr:col>
      <xdr:colOff>1261057</xdr:colOff>
      <xdr:row>2</xdr:row>
      <xdr:rowOff>285614</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270" y="55768"/>
          <a:ext cx="3289160" cy="927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107323</xdr:colOff>
      <xdr:row>0</xdr:row>
      <xdr:rowOff>134154</xdr:rowOff>
    </xdr:from>
    <xdr:to>
      <xdr:col>21</xdr:col>
      <xdr:colOff>1381795</xdr:colOff>
      <xdr:row>2</xdr:row>
      <xdr:rowOff>241478</xdr:rowOff>
    </xdr:to>
    <xdr:pic>
      <xdr:nvPicPr>
        <xdr:cNvPr id="3" name="Picture 9">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23262464" y="134154"/>
          <a:ext cx="2508697" cy="8049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1043668</xdr:colOff>
      <xdr:row>2</xdr:row>
      <xdr:rowOff>15875</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870856</xdr:colOff>
      <xdr:row>0</xdr:row>
      <xdr:rowOff>176893</xdr:rowOff>
    </xdr:from>
    <xdr:to>
      <xdr:col>12</xdr:col>
      <xdr:colOff>1245810</xdr:colOff>
      <xdr:row>1</xdr:row>
      <xdr:rowOff>423460</xdr:rowOff>
    </xdr:to>
    <xdr:pic>
      <xdr:nvPicPr>
        <xdr:cNvPr id="3" name="Picture 9">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17226642" y="176893"/>
          <a:ext cx="1545168" cy="45067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744683</xdr:colOff>
      <xdr:row>0</xdr:row>
      <xdr:rowOff>103909</xdr:rowOff>
    </xdr:from>
    <xdr:to>
      <xdr:col>12</xdr:col>
      <xdr:colOff>1112214</xdr:colOff>
      <xdr:row>1</xdr:row>
      <xdr:rowOff>346765</xdr:rowOff>
    </xdr:to>
    <xdr:pic>
      <xdr:nvPicPr>
        <xdr:cNvPr id="3" name="Picture 9">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xfrm>
          <a:off x="17266228" y="103909"/>
          <a:ext cx="1545168" cy="45067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741796</xdr:colOff>
      <xdr:row>1</xdr:row>
      <xdr:rowOff>15393</xdr:rowOff>
    </xdr:from>
    <xdr:to>
      <xdr:col>12</xdr:col>
      <xdr:colOff>2284077</xdr:colOff>
      <xdr:row>1</xdr:row>
      <xdr:rowOff>469916</xdr:rowOff>
    </xdr:to>
    <xdr:pic>
      <xdr:nvPicPr>
        <xdr:cNvPr id="3" name="Picture 9">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a:stretch>
          <a:fillRect/>
        </a:stretch>
      </xdr:blipFill>
      <xdr:spPr>
        <a:xfrm>
          <a:off x="18437129" y="227060"/>
          <a:ext cx="1542281" cy="4545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190500</xdr:colOff>
      <xdr:row>0</xdr:row>
      <xdr:rowOff>0</xdr:rowOff>
    </xdr:from>
    <xdr:to>
      <xdr:col>1</xdr:col>
      <xdr:colOff>1057275</xdr:colOff>
      <xdr:row>2</xdr:row>
      <xdr:rowOff>15874</xdr:rowOff>
    </xdr:to>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0"/>
          <a:ext cx="2096366" cy="7259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912453</xdr:colOff>
      <xdr:row>0</xdr:row>
      <xdr:rowOff>202405</xdr:rowOff>
    </xdr:from>
    <xdr:to>
      <xdr:col>12</xdr:col>
      <xdr:colOff>2446796</xdr:colOff>
      <xdr:row>1</xdr:row>
      <xdr:rowOff>445261</xdr:rowOff>
    </xdr:to>
    <xdr:pic>
      <xdr:nvPicPr>
        <xdr:cNvPr id="3" name="Picture 9">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a:stretch>
          <a:fillRect/>
        </a:stretch>
      </xdr:blipFill>
      <xdr:spPr>
        <a:xfrm>
          <a:off x="18593234" y="202405"/>
          <a:ext cx="1534343" cy="4571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IGCMA\6.%20PLAN%20DE%20ACCI&#211;N\Vigencia%202024\PLAN%20DE%20ACCIO&#769;N%20SIGCMA%202024-CSJ%20Huila_DESAJ%20Neiv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guarinb/Downloads/Matrices%20de%20Riesgos%20Antisoborno%20(2)/Matrices%20de%20Riesgos%20Antisoborno/Matriz%20de%20Riesgos%20SGAS%20Gesti&#243;n%20Financiera%20y%20Presupuestal%20&#218;ltima%20Versi&#243;n%201%20y%202%20Trimetr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tovary/Desktop/Matriz%20de%20Riesgos%20Gesti&#243;n%20Financiera%20y%20Presupuestal%20Integrada%20IB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ROYECTOS\UNDERNET\Matrices_de_Riesgo_CSJ\Matriz%20de%20Riesgos%20Gesti&#243;n%20Financiera%20y%20Presupues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1_TRIM"/>
      <sheetName val="INVERSION"/>
      <sheetName val="INVERSION_SEG_1_TRIM"/>
      <sheetName val="JURISDICCIONAL"/>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Riesgos "/>
      <sheetName val="Conceptos"/>
      <sheetName val="3. Identificación de Riesgos"/>
      <sheetName val="4. Valoración Controles"/>
      <sheetName val="5. Mapa Final"/>
      <sheetName val="6. Criterios"/>
      <sheetName val="7. Matriz de Calor"/>
      <sheetName val="Seguimiento 1 Trimestre"/>
      <sheetName val="Seguimiento 2 Trimestre"/>
      <sheetName val="Seguimiento 3 Trimestre"/>
      <sheetName val="Seguimiento 4 Trimestre"/>
    </sheetNames>
    <sheetDataSet>
      <sheetData sheetId="0" refreshError="1"/>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esentacion "/>
      <sheetName val="Conceptos 37001"/>
      <sheetName val="2- Análisis de Contexto "/>
      <sheetName val="3- Estrategias"/>
      <sheetName val="4- Instructivo Riesgos "/>
      <sheetName val="5- Identificación de Riesgos"/>
      <sheetName val="6- Valoración Controles"/>
      <sheetName val="7- Mapa Final"/>
      <sheetName val="8- Políticas de Administración "/>
      <sheetName val="9- Matriz de Calor "/>
      <sheetName val="Seguimiento 1 Trimestre"/>
      <sheetName val="Seguimiento 2 Trimestre"/>
      <sheetName val="Seguimiento 3 Trimestre"/>
      <sheetName val="Seguimiento 4 Trimestre"/>
    </sheetNames>
    <sheetDataSet>
      <sheetData sheetId="0"/>
      <sheetData sheetId="1"/>
      <sheetData sheetId="2"/>
      <sheetData sheetId="3"/>
      <sheetData sheetId="4"/>
      <sheetData sheetId="5">
        <row r="11">
          <cell r="D11" t="str">
            <v>2. Insuficiencia de PAC para el cumplimiento de obligaciones económicas frente a terceros</v>
          </cell>
        </row>
        <row r="12">
          <cell r="D12" t="str">
            <v>3. Incumplimiento en los requisitos que debe exigir los supevisores de los contratos,  para poder autorizar el pago de la factura de compra, por adquisición de bienes y servicios.</v>
          </cell>
        </row>
      </sheetData>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esentación "/>
      <sheetName val="2- Análisis de Contexto "/>
      <sheetName val="3- Estrategias"/>
      <sheetName val="4- Instructivo Riesgos "/>
      <sheetName val="5- Identificación de Riesgos"/>
      <sheetName val="6- Valoración Controles"/>
      <sheetName val="7- Mapa Final"/>
      <sheetName val="8- Politicas de Administración "/>
      <sheetName val="9-Matriz de Calor"/>
      <sheetName val="Seguimiento 1 Trimestre"/>
      <sheetName val="Seguimiento 2 Trimestre"/>
      <sheetName val="Seguimiento 3 Trimestre"/>
      <sheetName val="Seguimiento 4 Trimestre"/>
      <sheetName val="1- Presentacion "/>
      <sheetName val="Conceptos 37001"/>
      <sheetName val="2- Análisis de Contexto."/>
      <sheetName val="3- Estrategias."/>
      <sheetName val="8- Políticas de Administración "/>
      <sheetName val="9- Matriz de Calor "/>
    </sheetNames>
    <sheetDataSet>
      <sheetData sheetId="0" refreshError="1"/>
      <sheetData sheetId="1"/>
      <sheetData sheetId="2"/>
      <sheetData sheetId="3"/>
      <sheetData sheetId="4">
        <row r="10">
          <cell r="B10" t="str">
            <v xml:space="preserve">Posibilidad de registro y pago equivocado, tardío y sin el cumplimiento de requisitos  de las obligaciones de la Enrtidad </v>
          </cell>
        </row>
        <row r="65">
          <cell r="B65" t="str">
            <v>Ofrecer, prometer, entregar, aceptar o solicitar una ventaja indebida para efectuar la asignación presupuestal</v>
          </cell>
        </row>
        <row r="75">
          <cell r="B75" t="str">
            <v>Ofrecer, prometer, entregar, aceptar o solicitar una ventaja indebida para tramitar cuentas sin el lleno de requisitos contractuales o aplicar erradamente deducciones.</v>
          </cell>
        </row>
        <row r="85">
          <cell r="B85" t="str">
            <v>Ofrecer, prometer, entregar, aceptar o solicitar una ventaja indebida para girar un cheque a un beneficiario diferente al que corresponde.</v>
          </cell>
        </row>
        <row r="90">
          <cell r="B90" t="str">
            <v>Recibir dádivas o beneficios a nombre propio o de terceros para efectuar pagos sin el cumplimiento de requisitos legales, por valores diferentes, a terceros no autorizados o alterar información financiera</v>
          </cell>
          <cell r="D90" t="str">
            <v>1. Insuficientes programas de capacitación para la toma de conciencia debido al desconocimiento de l ley antisoborno (ISO 37001:2016), Plan Anticorrupción y  de los  valores y principios propios de la entidad.</v>
          </cell>
        </row>
        <row r="91">
          <cell r="D91" t="str">
            <v xml:space="preserve">2. Desconocimiento y no aplicación del Código de Etica y Buen Gobierno.    </v>
          </cell>
        </row>
        <row r="92">
          <cell r="D92" t="str">
            <v>3. Carencia de compromiso  y transparencia de los servidores judiciales</v>
          </cell>
        </row>
        <row r="93">
          <cell r="D93" t="str">
            <v>4. Deficiencia de  controles en el trámite  de los documentos</v>
          </cell>
        </row>
        <row r="94">
          <cell r="D94" t="str">
            <v xml:space="preserve">5. No aplicación adecuad de los procedimientos de control </v>
          </cell>
        </row>
        <row r="95">
          <cell r="D95" t="str">
            <v>6. Falta de control del responsable del manejo de las claves y mecanismos de seguridad electrónica.</v>
          </cell>
        </row>
        <row r="96">
          <cell r="D96" t="str">
            <v xml:space="preserve">7. Falta de control  en el proceso de gestion y transporte de los mismos. </v>
          </cell>
        </row>
        <row r="97">
          <cell r="D97" t="str">
            <v>8. Falsificación de las firmas autorizadas y sellos.</v>
          </cell>
        </row>
        <row r="98">
          <cell r="D98" t="str">
            <v>9. Adulteración, modificación, falsificación de documentos, datos  y/o ingreso de información en los sistemas de personas, que no tienen  vínculo laboral o contractual, compromiso de pago de otra índole.</v>
          </cell>
        </row>
        <row r="99">
          <cell r="D99" t="str">
            <v xml:space="preserve">10. Incumplimiento a los procesos duales en los pagos </v>
          </cell>
        </row>
      </sheetData>
      <sheetData sheetId="5"/>
      <sheetData sheetId="6"/>
      <sheetData sheetId="7" refreshError="1"/>
      <sheetData sheetId="8" refreshError="1"/>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I24"/>
  <sheetViews>
    <sheetView showGridLines="0" zoomScale="90" zoomScaleNormal="90" workbookViewId="0">
      <selection activeCell="B15" sqref="B15:I15"/>
    </sheetView>
  </sheetViews>
  <sheetFormatPr baseColWidth="10" defaultColWidth="11.42578125" defaultRowHeight="15"/>
  <cols>
    <col min="1" max="1" width="28.140625" customWidth="1"/>
    <col min="2" max="2" width="18" customWidth="1"/>
    <col min="3" max="3" width="23.5703125" style="6" customWidth="1"/>
    <col min="4" max="5" width="29.140625" customWidth="1"/>
    <col min="6" max="6" width="17.28515625" customWidth="1"/>
    <col min="7" max="7" width="29.140625" customWidth="1"/>
    <col min="8" max="8" width="12.42578125" customWidth="1"/>
  </cols>
  <sheetData>
    <row r="1" spans="1:9" ht="42" customHeight="1">
      <c r="A1" s="362"/>
      <c r="B1" s="362"/>
      <c r="C1" s="362"/>
      <c r="D1" s="362"/>
      <c r="E1" s="362"/>
      <c r="F1" s="362"/>
    </row>
    <row r="5" spans="1:9">
      <c r="D5" s="14"/>
      <c r="E5" s="14"/>
      <c r="F5" s="14"/>
      <c r="G5" s="14"/>
      <c r="H5" s="14"/>
    </row>
    <row r="6" spans="1:9">
      <c r="D6" s="14"/>
      <c r="E6" s="14"/>
      <c r="F6" s="14"/>
      <c r="G6" s="14"/>
      <c r="H6" s="14"/>
    </row>
    <row r="7" spans="1:9" ht="33.75">
      <c r="A7" s="363" t="s">
        <v>56</v>
      </c>
      <c r="B7" s="363"/>
      <c r="C7" s="363"/>
      <c r="D7" s="363"/>
      <c r="E7" s="363"/>
      <c r="F7" s="363"/>
      <c r="G7" s="363"/>
      <c r="H7" s="363"/>
      <c r="I7" s="363"/>
    </row>
    <row r="9" spans="1:9" s="7" customFormat="1" ht="81.75" customHeight="1">
      <c r="A9" s="8" t="s">
        <v>57</v>
      </c>
      <c r="B9" s="360" t="s">
        <v>484</v>
      </c>
      <c r="C9" s="360"/>
      <c r="D9" s="360"/>
      <c r="E9" s="360"/>
      <c r="F9" s="360"/>
      <c r="G9" s="360"/>
      <c r="H9" s="360"/>
      <c r="I9" s="360"/>
    </row>
    <row r="10" spans="1:9" s="7" customFormat="1" ht="16.899999999999999" customHeight="1">
      <c r="A10" s="12"/>
      <c r="B10" s="13"/>
      <c r="C10" s="13"/>
      <c r="D10" s="12"/>
      <c r="E10" s="11"/>
    </row>
    <row r="11" spans="1:9" s="7" customFormat="1" ht="84" customHeight="1">
      <c r="A11" s="8" t="s">
        <v>45</v>
      </c>
      <c r="B11" s="220" t="s">
        <v>261</v>
      </c>
      <c r="C11" s="360" t="s">
        <v>262</v>
      </c>
      <c r="D11" s="360"/>
      <c r="E11" s="360"/>
      <c r="F11" s="360"/>
      <c r="G11" s="360"/>
      <c r="H11" s="360"/>
      <c r="I11" s="360"/>
    </row>
    <row r="12" spans="1:9" ht="32.25" customHeight="1">
      <c r="A12" s="10"/>
    </row>
    <row r="13" spans="1:9" ht="32.25" customHeight="1">
      <c r="A13" s="9" t="s">
        <v>46</v>
      </c>
      <c r="B13" s="360"/>
      <c r="C13" s="360"/>
      <c r="D13" s="360"/>
      <c r="E13" s="360"/>
      <c r="F13" s="360"/>
      <c r="G13" s="360"/>
      <c r="H13" s="360"/>
      <c r="I13" s="360"/>
    </row>
    <row r="14" spans="1:9" s="7" customFormat="1" ht="69" customHeight="1">
      <c r="A14" s="9" t="s">
        <v>44</v>
      </c>
      <c r="B14" s="361"/>
      <c r="C14" s="361"/>
      <c r="D14" s="361"/>
      <c r="E14" s="361"/>
      <c r="F14" s="361"/>
      <c r="G14" s="361"/>
      <c r="H14" s="361"/>
      <c r="I14" s="361"/>
    </row>
    <row r="15" spans="1:9" s="7" customFormat="1" ht="54" customHeight="1">
      <c r="A15" s="9" t="s">
        <v>43</v>
      </c>
      <c r="B15" s="360" t="s">
        <v>484</v>
      </c>
      <c r="C15" s="360"/>
      <c r="D15" s="360"/>
      <c r="E15" s="360"/>
      <c r="F15" s="360"/>
      <c r="G15" s="360"/>
      <c r="H15" s="360"/>
      <c r="I15" s="360"/>
    </row>
    <row r="16" spans="1:9" s="7" customFormat="1" ht="54" customHeight="1">
      <c r="A16" s="8" t="s">
        <v>42</v>
      </c>
      <c r="B16" s="361"/>
      <c r="C16" s="361"/>
      <c r="D16" s="361"/>
      <c r="E16" s="361"/>
      <c r="F16" s="361"/>
      <c r="G16" s="361"/>
      <c r="H16" s="361"/>
      <c r="I16" s="361"/>
    </row>
    <row r="18" spans="1:9" s="7" customFormat="1" ht="54.75" customHeight="1">
      <c r="A18" s="8" t="s">
        <v>41</v>
      </c>
      <c r="B18" s="359">
        <v>45383</v>
      </c>
      <c r="C18" s="359"/>
      <c r="D18" s="359"/>
      <c r="E18" s="359"/>
      <c r="F18" s="359"/>
      <c r="G18" s="359"/>
      <c r="H18" s="359"/>
      <c r="I18" s="359"/>
    </row>
    <row r="20" spans="1:9" ht="15.75" thickBot="1"/>
    <row r="21" spans="1:9">
      <c r="B21" s="188" t="s">
        <v>338</v>
      </c>
      <c r="C21" s="189" t="s">
        <v>339</v>
      </c>
      <c r="D21" s="189" t="s">
        <v>340</v>
      </c>
      <c r="E21" s="189" t="s">
        <v>341</v>
      </c>
    </row>
    <row r="22" spans="1:9" ht="15.75" thickBot="1">
      <c r="B22" s="190" t="s">
        <v>342</v>
      </c>
      <c r="C22" s="191" t="s">
        <v>343</v>
      </c>
      <c r="D22" s="191" t="s">
        <v>344</v>
      </c>
      <c r="E22" s="191" t="s">
        <v>345</v>
      </c>
    </row>
    <row r="23" spans="1:9">
      <c r="B23" s="192" t="s">
        <v>346</v>
      </c>
      <c r="C23" s="193" t="s">
        <v>41</v>
      </c>
      <c r="D23" s="193" t="s">
        <v>41</v>
      </c>
      <c r="E23" s="193" t="s">
        <v>41</v>
      </c>
    </row>
    <row r="24" spans="1:9" ht="15.75" thickBot="1">
      <c r="B24" s="190">
        <v>1</v>
      </c>
      <c r="C24" s="194">
        <v>45243</v>
      </c>
      <c r="D24" s="194">
        <v>45272</v>
      </c>
      <c r="E24" s="194">
        <v>45273</v>
      </c>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dataValidation type="list" allowBlank="1" showInputMessage="1" showErrorMessage="1" sqref="B11">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0"/>
  <sheetViews>
    <sheetView workbookViewId="0">
      <selection activeCell="B22" sqref="B22:J30"/>
    </sheetView>
  </sheetViews>
  <sheetFormatPr baseColWidth="10" defaultColWidth="11.42578125" defaultRowHeight="15"/>
  <sheetData>
    <row r="2" spans="2:10" ht="18.75">
      <c r="B2" s="364" t="s">
        <v>296</v>
      </c>
      <c r="C2" s="364"/>
      <c r="D2" s="364"/>
      <c r="E2" s="364"/>
      <c r="F2" s="364"/>
      <c r="G2" s="364"/>
      <c r="H2" s="364"/>
      <c r="I2" s="364"/>
      <c r="J2" s="364"/>
    </row>
    <row r="3" spans="2:10" ht="15.75" thickBot="1"/>
    <row r="4" spans="2:10">
      <c r="B4" s="365" t="s">
        <v>297</v>
      </c>
      <c r="C4" s="366"/>
      <c r="D4" s="366"/>
      <c r="E4" s="366"/>
      <c r="F4" s="366"/>
      <c r="G4" s="366"/>
      <c r="H4" s="366"/>
      <c r="I4" s="366"/>
      <c r="J4" s="367"/>
    </row>
    <row r="5" spans="2:10">
      <c r="B5" s="368"/>
      <c r="C5" s="369"/>
      <c r="D5" s="369"/>
      <c r="E5" s="369"/>
      <c r="F5" s="369"/>
      <c r="G5" s="369"/>
      <c r="H5" s="369"/>
      <c r="I5" s="369"/>
      <c r="J5" s="370"/>
    </row>
    <row r="6" spans="2:10">
      <c r="B6" s="368"/>
      <c r="C6" s="369"/>
      <c r="D6" s="369"/>
      <c r="E6" s="369"/>
      <c r="F6" s="369"/>
      <c r="G6" s="369"/>
      <c r="H6" s="369"/>
      <c r="I6" s="369"/>
      <c r="J6" s="370"/>
    </row>
    <row r="7" spans="2:10" ht="15.75" thickBot="1">
      <c r="B7" s="371"/>
      <c r="C7" s="372"/>
      <c r="D7" s="372"/>
      <c r="E7" s="372"/>
      <c r="F7" s="372"/>
      <c r="G7" s="372"/>
      <c r="H7" s="372"/>
      <c r="I7" s="372"/>
      <c r="J7" s="373"/>
    </row>
    <row r="8" spans="2:10" ht="15.75" thickBot="1"/>
    <row r="9" spans="2:10">
      <c r="B9" s="365" t="s">
        <v>298</v>
      </c>
      <c r="C9" s="366"/>
      <c r="D9" s="366"/>
      <c r="E9" s="366"/>
      <c r="F9" s="366"/>
      <c r="G9" s="366"/>
      <c r="H9" s="366"/>
      <c r="I9" s="366"/>
      <c r="J9" s="367"/>
    </row>
    <row r="10" spans="2:10">
      <c r="B10" s="368"/>
      <c r="C10" s="374"/>
      <c r="D10" s="374"/>
      <c r="E10" s="374"/>
      <c r="F10" s="374"/>
      <c r="G10" s="374"/>
      <c r="H10" s="374"/>
      <c r="I10" s="374"/>
      <c r="J10" s="370"/>
    </row>
    <row r="11" spans="2:10">
      <c r="B11" s="368"/>
      <c r="C11" s="374"/>
      <c r="D11" s="374"/>
      <c r="E11" s="374"/>
      <c r="F11" s="374"/>
      <c r="G11" s="374"/>
      <c r="H11" s="374"/>
      <c r="I11" s="374"/>
      <c r="J11" s="370"/>
    </row>
    <row r="12" spans="2:10">
      <c r="B12" s="368"/>
      <c r="C12" s="374"/>
      <c r="D12" s="374"/>
      <c r="E12" s="374"/>
      <c r="F12" s="374"/>
      <c r="G12" s="374"/>
      <c r="H12" s="374"/>
      <c r="I12" s="374"/>
      <c r="J12" s="370"/>
    </row>
    <row r="13" spans="2:10">
      <c r="B13" s="368"/>
      <c r="C13" s="374"/>
      <c r="D13" s="374"/>
      <c r="E13" s="374"/>
      <c r="F13" s="374"/>
      <c r="G13" s="374"/>
      <c r="H13" s="374"/>
      <c r="I13" s="374"/>
      <c r="J13" s="370"/>
    </row>
    <row r="14" spans="2:10">
      <c r="B14" s="368"/>
      <c r="C14" s="374"/>
      <c r="D14" s="374"/>
      <c r="E14" s="374"/>
      <c r="F14" s="374"/>
      <c r="G14" s="374"/>
      <c r="H14" s="374"/>
      <c r="I14" s="374"/>
      <c r="J14" s="370"/>
    </row>
    <row r="15" spans="2:10" ht="15.75" thickBot="1">
      <c r="B15" s="371"/>
      <c r="C15" s="372"/>
      <c r="D15" s="372"/>
      <c r="E15" s="372"/>
      <c r="F15" s="372"/>
      <c r="G15" s="372"/>
      <c r="H15" s="372"/>
      <c r="I15" s="372"/>
      <c r="J15" s="373"/>
    </row>
    <row r="16" spans="2:10" ht="15.75" thickBot="1"/>
    <row r="17" spans="2:10">
      <c r="B17" s="365" t="s">
        <v>299</v>
      </c>
      <c r="C17" s="366"/>
      <c r="D17" s="366"/>
      <c r="E17" s="366"/>
      <c r="F17" s="366"/>
      <c r="G17" s="366"/>
      <c r="H17" s="366"/>
      <c r="I17" s="366"/>
      <c r="J17" s="367"/>
    </row>
    <row r="18" spans="2:10">
      <c r="B18" s="368"/>
      <c r="C18" s="374"/>
      <c r="D18" s="374"/>
      <c r="E18" s="374"/>
      <c r="F18" s="374"/>
      <c r="G18" s="374"/>
      <c r="H18" s="374"/>
      <c r="I18" s="374"/>
      <c r="J18" s="370"/>
    </row>
    <row r="19" spans="2:10">
      <c r="B19" s="368"/>
      <c r="C19" s="374"/>
      <c r="D19" s="374"/>
      <c r="E19" s="374"/>
      <c r="F19" s="374"/>
      <c r="G19" s="374"/>
      <c r="H19" s="374"/>
      <c r="I19" s="374"/>
      <c r="J19" s="370"/>
    </row>
    <row r="20" spans="2:10" ht="15.75" thickBot="1">
      <c r="B20" s="371"/>
      <c r="C20" s="372"/>
      <c r="D20" s="372"/>
      <c r="E20" s="372"/>
      <c r="F20" s="372"/>
      <c r="G20" s="372"/>
      <c r="H20" s="372"/>
      <c r="I20" s="372"/>
      <c r="J20" s="373"/>
    </row>
    <row r="21" spans="2:10" ht="15.75" thickBot="1"/>
    <row r="22" spans="2:10">
      <c r="B22" s="365" t="s">
        <v>300</v>
      </c>
      <c r="C22" s="366"/>
      <c r="D22" s="366"/>
      <c r="E22" s="366"/>
      <c r="F22" s="366"/>
      <c r="G22" s="366"/>
      <c r="H22" s="366"/>
      <c r="I22" s="366"/>
      <c r="J22" s="367"/>
    </row>
    <row r="23" spans="2:10">
      <c r="B23" s="368"/>
      <c r="C23" s="374"/>
      <c r="D23" s="374"/>
      <c r="E23" s="374"/>
      <c r="F23" s="374"/>
      <c r="G23" s="374"/>
      <c r="H23" s="374"/>
      <c r="I23" s="374"/>
      <c r="J23" s="370"/>
    </row>
    <row r="24" spans="2:10">
      <c r="B24" s="368"/>
      <c r="C24" s="374"/>
      <c r="D24" s="374"/>
      <c r="E24" s="374"/>
      <c r="F24" s="374"/>
      <c r="G24" s="374"/>
      <c r="H24" s="374"/>
      <c r="I24" s="374"/>
      <c r="J24" s="370"/>
    </row>
    <row r="25" spans="2:10">
      <c r="B25" s="368"/>
      <c r="C25" s="374"/>
      <c r="D25" s="374"/>
      <c r="E25" s="374"/>
      <c r="F25" s="374"/>
      <c r="G25" s="374"/>
      <c r="H25" s="374"/>
      <c r="I25" s="374"/>
      <c r="J25" s="370"/>
    </row>
    <row r="26" spans="2:10">
      <c r="B26" s="368"/>
      <c r="C26" s="374"/>
      <c r="D26" s="374"/>
      <c r="E26" s="374"/>
      <c r="F26" s="374"/>
      <c r="G26" s="374"/>
      <c r="H26" s="374"/>
      <c r="I26" s="374"/>
      <c r="J26" s="370"/>
    </row>
    <row r="27" spans="2:10">
      <c r="B27" s="368"/>
      <c r="C27" s="374"/>
      <c r="D27" s="374"/>
      <c r="E27" s="374"/>
      <c r="F27" s="374"/>
      <c r="G27" s="374"/>
      <c r="H27" s="374"/>
      <c r="I27" s="374"/>
      <c r="J27" s="370"/>
    </row>
    <row r="28" spans="2:10">
      <c r="B28" s="368"/>
      <c r="C28" s="374"/>
      <c r="D28" s="374"/>
      <c r="E28" s="374"/>
      <c r="F28" s="374"/>
      <c r="G28" s="374"/>
      <c r="H28" s="374"/>
      <c r="I28" s="374"/>
      <c r="J28" s="370"/>
    </row>
    <row r="29" spans="2:10">
      <c r="B29" s="368"/>
      <c r="C29" s="374"/>
      <c r="D29" s="374"/>
      <c r="E29" s="374"/>
      <c r="F29" s="374"/>
      <c r="G29" s="374"/>
      <c r="H29" s="374"/>
      <c r="I29" s="374"/>
      <c r="J29" s="370"/>
    </row>
    <row r="30" spans="2:10" ht="15.75" thickBot="1">
      <c r="B30" s="371"/>
      <c r="C30" s="372"/>
      <c r="D30" s="372"/>
      <c r="E30" s="372"/>
      <c r="F30" s="372"/>
      <c r="G30" s="372"/>
      <c r="H30" s="372"/>
      <c r="I30" s="372"/>
      <c r="J30" s="373"/>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87"/>
  <sheetViews>
    <sheetView showGridLines="0" view="pageBreakPreview" zoomScale="80" zoomScaleNormal="96" zoomScaleSheetLayoutView="80" workbookViewId="0">
      <pane xSplit="2" ySplit="10" topLeftCell="C41" activePane="bottomRight" state="frozen"/>
      <selection pane="topRight" activeCell="C1" sqref="C1"/>
      <selection pane="bottomLeft" activeCell="A11" sqref="A11"/>
      <selection pane="bottomRight" activeCell="C14" sqref="C14"/>
    </sheetView>
  </sheetViews>
  <sheetFormatPr baseColWidth="10" defaultColWidth="10.42578125" defaultRowHeight="14.25"/>
  <cols>
    <col min="1" max="1" width="53.28515625" style="207" customWidth="1"/>
    <col min="2" max="2" width="15.42578125" style="208" customWidth="1"/>
    <col min="3" max="3" width="62" style="197" customWidth="1"/>
    <col min="4" max="4" width="22" style="208" customWidth="1"/>
    <col min="5" max="5" width="53.42578125" style="197" customWidth="1"/>
    <col min="6" max="6" width="4.7109375" style="197" customWidth="1"/>
    <col min="7" max="16384" width="10.42578125" style="197"/>
  </cols>
  <sheetData>
    <row r="1" spans="1:8" ht="80.25" customHeight="1">
      <c r="A1" s="283"/>
      <c r="B1" s="375" t="s">
        <v>347</v>
      </c>
      <c r="C1" s="375"/>
      <c r="D1" s="375"/>
      <c r="E1" s="283"/>
      <c r="F1" s="284"/>
      <c r="G1" s="284"/>
      <c r="H1" s="284"/>
    </row>
    <row r="2" spans="1:8" ht="69" customHeight="1">
      <c r="A2" s="285" t="s">
        <v>348</v>
      </c>
      <c r="B2" s="376" t="s">
        <v>518</v>
      </c>
      <c r="C2" s="377"/>
      <c r="D2" s="286" t="s">
        <v>485</v>
      </c>
      <c r="E2" s="287" t="s">
        <v>517</v>
      </c>
    </row>
    <row r="3" spans="1:8" ht="16.7" customHeight="1">
      <c r="A3" s="288"/>
      <c r="B3" s="289"/>
      <c r="C3" s="289"/>
      <c r="D3" s="198"/>
      <c r="E3" s="289"/>
    </row>
    <row r="4" spans="1:8" ht="54.75" customHeight="1">
      <c r="A4" s="285" t="s">
        <v>349</v>
      </c>
      <c r="B4" s="378" t="s">
        <v>519</v>
      </c>
      <c r="C4" s="379"/>
      <c r="D4" s="379"/>
      <c r="E4" s="379"/>
    </row>
    <row r="5" spans="1:8" ht="13.5" customHeight="1">
      <c r="A5" s="195"/>
      <c r="B5" s="196"/>
      <c r="D5" s="198"/>
      <c r="E5" s="198"/>
    </row>
    <row r="6" spans="1:8" ht="21" customHeight="1">
      <c r="A6" s="380" t="s">
        <v>350</v>
      </c>
      <c r="B6" s="381" t="s">
        <v>351</v>
      </c>
      <c r="C6" s="381"/>
      <c r="D6" s="381" t="s">
        <v>352</v>
      </c>
      <c r="E6" s="381"/>
    </row>
    <row r="7" spans="1:8" ht="88.5" customHeight="1">
      <c r="A7" s="380"/>
      <c r="B7" s="382" t="s">
        <v>513</v>
      </c>
      <c r="C7" s="383"/>
      <c r="D7" s="384" t="s">
        <v>486</v>
      </c>
      <c r="E7" s="384"/>
    </row>
    <row r="8" spans="1:8" ht="21" customHeight="1">
      <c r="A8" s="195"/>
      <c r="B8" s="196"/>
      <c r="D8" s="198"/>
      <c r="E8" s="198"/>
    </row>
    <row r="9" spans="1:8" ht="20.25" customHeight="1">
      <c r="A9" s="386" t="s">
        <v>52</v>
      </c>
      <c r="B9" s="386"/>
      <c r="C9" s="386"/>
      <c r="D9" s="386"/>
      <c r="E9" s="386"/>
    </row>
    <row r="10" spans="1:8" ht="20.25" customHeight="1">
      <c r="A10" s="199" t="s">
        <v>354</v>
      </c>
      <c r="B10" s="199" t="s">
        <v>53</v>
      </c>
      <c r="C10" s="199" t="s">
        <v>285</v>
      </c>
      <c r="D10" s="199" t="s">
        <v>54</v>
      </c>
      <c r="E10" s="199" t="s">
        <v>286</v>
      </c>
    </row>
    <row r="11" spans="1:8" s="202" customFormat="1" ht="118.5" customHeight="1">
      <c r="A11" s="387" t="s">
        <v>355</v>
      </c>
      <c r="B11" s="200">
        <v>1</v>
      </c>
      <c r="C11" s="290" t="s">
        <v>356</v>
      </c>
      <c r="D11" s="201">
        <v>1</v>
      </c>
      <c r="E11" s="290" t="s">
        <v>487</v>
      </c>
    </row>
    <row r="12" spans="1:8" s="202" customFormat="1" ht="113.25" customHeight="1">
      <c r="A12" s="387"/>
      <c r="B12" s="200">
        <v>2</v>
      </c>
      <c r="C12" s="290" t="s">
        <v>357</v>
      </c>
      <c r="D12" s="201"/>
      <c r="E12" s="290"/>
      <c r="H12" s="202" t="s">
        <v>488</v>
      </c>
    </row>
    <row r="13" spans="1:8" ht="80.25" customHeight="1">
      <c r="A13" s="388" t="s">
        <v>358</v>
      </c>
      <c r="B13" s="203">
        <v>3</v>
      </c>
      <c r="C13" s="291" t="s">
        <v>489</v>
      </c>
      <c r="D13" s="203">
        <v>2</v>
      </c>
      <c r="E13" s="291" t="s">
        <v>359</v>
      </c>
    </row>
    <row r="14" spans="1:8" ht="80.25" customHeight="1">
      <c r="A14" s="388"/>
      <c r="B14" s="203">
        <v>4</v>
      </c>
      <c r="C14" s="291" t="s">
        <v>360</v>
      </c>
      <c r="D14" s="203"/>
      <c r="E14" s="291"/>
    </row>
    <row r="15" spans="1:8" ht="80.25" customHeight="1">
      <c r="A15" s="388"/>
      <c r="B15" s="203">
        <v>5</v>
      </c>
      <c r="C15" s="291" t="s">
        <v>361</v>
      </c>
      <c r="D15" s="203"/>
      <c r="E15" s="291"/>
    </row>
    <row r="16" spans="1:8" ht="80.25" customHeight="1">
      <c r="A16" s="385" t="s">
        <v>362</v>
      </c>
      <c r="B16" s="203">
        <v>6</v>
      </c>
      <c r="C16" s="291" t="s">
        <v>363</v>
      </c>
      <c r="D16" s="203">
        <v>3</v>
      </c>
      <c r="E16" s="290" t="s">
        <v>364</v>
      </c>
    </row>
    <row r="17" spans="1:10" ht="80.25" customHeight="1">
      <c r="A17" s="385"/>
      <c r="B17" s="203">
        <v>7</v>
      </c>
      <c r="C17" s="291" t="s">
        <v>365</v>
      </c>
      <c r="D17" s="203">
        <v>4</v>
      </c>
      <c r="E17" s="290" t="s">
        <v>366</v>
      </c>
    </row>
    <row r="18" spans="1:10" ht="80.25" customHeight="1">
      <c r="A18" s="385"/>
      <c r="B18" s="203">
        <v>8</v>
      </c>
      <c r="C18" s="291" t="s">
        <v>367</v>
      </c>
      <c r="D18" s="203"/>
      <c r="E18" s="292"/>
    </row>
    <row r="19" spans="1:10" ht="80.25" customHeight="1">
      <c r="A19" s="385"/>
      <c r="B19" s="203">
        <v>9</v>
      </c>
      <c r="C19" s="291" t="s">
        <v>368</v>
      </c>
      <c r="D19" s="203"/>
      <c r="E19" s="291"/>
    </row>
    <row r="20" spans="1:10" ht="80.25" customHeight="1">
      <c r="A20" s="385"/>
      <c r="B20" s="203">
        <v>10</v>
      </c>
      <c r="C20" s="291" t="s">
        <v>490</v>
      </c>
      <c r="D20" s="203"/>
      <c r="E20" s="290"/>
      <c r="J20" s="204"/>
    </row>
    <row r="21" spans="1:10" ht="80.25" customHeight="1">
      <c r="A21" s="385"/>
      <c r="B21" s="203">
        <v>11</v>
      </c>
      <c r="C21" s="291" t="s">
        <v>369</v>
      </c>
      <c r="D21" s="203"/>
      <c r="E21" s="291"/>
      <c r="J21" s="204"/>
    </row>
    <row r="22" spans="1:10" ht="80.25" customHeight="1">
      <c r="A22" s="385"/>
      <c r="B22" s="203">
        <v>12</v>
      </c>
      <c r="C22" s="291" t="s">
        <v>491</v>
      </c>
      <c r="D22" s="203"/>
      <c r="E22" s="291"/>
      <c r="J22" s="204"/>
    </row>
    <row r="23" spans="1:10" ht="80.25" customHeight="1">
      <c r="A23" s="385" t="s">
        <v>370</v>
      </c>
      <c r="B23" s="203">
        <v>13</v>
      </c>
      <c r="C23" s="290" t="s">
        <v>371</v>
      </c>
      <c r="D23" s="200">
        <v>5</v>
      </c>
      <c r="E23" s="290" t="s">
        <v>492</v>
      </c>
    </row>
    <row r="24" spans="1:10" ht="80.25" customHeight="1">
      <c r="A24" s="385"/>
      <c r="B24" s="203">
        <v>14</v>
      </c>
      <c r="C24" s="290" t="s">
        <v>372</v>
      </c>
      <c r="D24" s="200">
        <v>6</v>
      </c>
      <c r="E24" s="290" t="s">
        <v>373</v>
      </c>
    </row>
    <row r="25" spans="1:10" ht="80.25" customHeight="1">
      <c r="A25" s="385"/>
      <c r="B25" s="203">
        <v>15</v>
      </c>
      <c r="C25" s="290" t="s">
        <v>374</v>
      </c>
      <c r="D25" s="200">
        <v>7</v>
      </c>
      <c r="E25" s="290" t="s">
        <v>493</v>
      </c>
    </row>
    <row r="26" spans="1:10" ht="80.25" customHeight="1">
      <c r="A26" s="385"/>
      <c r="B26" s="203">
        <v>16</v>
      </c>
      <c r="C26" s="290" t="s">
        <v>375</v>
      </c>
      <c r="D26" s="200"/>
      <c r="E26" s="290"/>
    </row>
    <row r="27" spans="1:10" ht="174.75" customHeight="1">
      <c r="A27" s="205" t="s">
        <v>376</v>
      </c>
      <c r="B27" s="203">
        <v>17</v>
      </c>
      <c r="C27" s="290" t="s">
        <v>377</v>
      </c>
      <c r="D27" s="200">
        <v>8</v>
      </c>
      <c r="E27" s="290" t="s">
        <v>494</v>
      </c>
    </row>
    <row r="28" spans="1:10" ht="48.75" customHeight="1">
      <c r="A28" s="385" t="s">
        <v>378</v>
      </c>
      <c r="B28" s="203">
        <v>18</v>
      </c>
      <c r="C28" s="293" t="s">
        <v>379</v>
      </c>
      <c r="D28" s="203"/>
      <c r="E28" s="291"/>
    </row>
    <row r="29" spans="1:10" ht="87" customHeight="1">
      <c r="A29" s="385"/>
      <c r="B29" s="203">
        <v>19</v>
      </c>
      <c r="C29" s="293" t="s">
        <v>380</v>
      </c>
      <c r="D29" s="203"/>
      <c r="E29" s="291"/>
    </row>
    <row r="30" spans="1:10" ht="20.25" customHeight="1">
      <c r="A30" s="386" t="s">
        <v>55</v>
      </c>
      <c r="B30" s="386"/>
      <c r="C30" s="386"/>
      <c r="D30" s="386"/>
      <c r="E30" s="386"/>
    </row>
    <row r="31" spans="1:10" ht="20.25" customHeight="1">
      <c r="A31" s="199" t="s">
        <v>354</v>
      </c>
      <c r="B31" s="199" t="s">
        <v>53</v>
      </c>
      <c r="C31" s="199" t="s">
        <v>287</v>
      </c>
      <c r="D31" s="199" t="s">
        <v>54</v>
      </c>
      <c r="E31" s="199" t="s">
        <v>381</v>
      </c>
    </row>
    <row r="32" spans="1:10" ht="98.45" customHeight="1">
      <c r="A32" s="385" t="s">
        <v>382</v>
      </c>
      <c r="B32" s="200">
        <v>1</v>
      </c>
      <c r="C32" s="290" t="s">
        <v>383</v>
      </c>
      <c r="D32" s="200">
        <v>1</v>
      </c>
      <c r="E32" s="290" t="s">
        <v>384</v>
      </c>
    </row>
    <row r="33" spans="1:5" ht="81" customHeight="1">
      <c r="A33" s="385"/>
      <c r="B33" s="200">
        <v>2</v>
      </c>
      <c r="C33" s="290" t="s">
        <v>385</v>
      </c>
      <c r="D33" s="200">
        <v>2</v>
      </c>
      <c r="E33" s="290" t="s">
        <v>386</v>
      </c>
    </row>
    <row r="34" spans="1:5" ht="92.25" customHeight="1">
      <c r="A34" s="385"/>
      <c r="B34" s="200"/>
      <c r="C34" s="290"/>
      <c r="D34" s="200">
        <v>3</v>
      </c>
      <c r="E34" s="290" t="s">
        <v>387</v>
      </c>
    </row>
    <row r="35" spans="1:5" ht="68.25" customHeight="1">
      <c r="A35" s="385"/>
      <c r="B35" s="200"/>
      <c r="C35" s="290"/>
      <c r="D35" s="200">
        <v>4</v>
      </c>
      <c r="E35" s="290" t="s">
        <v>388</v>
      </c>
    </row>
    <row r="36" spans="1:5" ht="68.25" customHeight="1">
      <c r="A36" s="385"/>
      <c r="B36" s="200"/>
      <c r="C36" s="202"/>
      <c r="D36" s="200">
        <v>5</v>
      </c>
      <c r="E36" s="290" t="s">
        <v>495</v>
      </c>
    </row>
    <row r="37" spans="1:5" ht="41.45" customHeight="1">
      <c r="A37" s="385"/>
      <c r="B37" s="200"/>
      <c r="C37" s="293"/>
      <c r="D37" s="200">
        <v>6</v>
      </c>
      <c r="E37" s="290" t="s">
        <v>389</v>
      </c>
    </row>
    <row r="38" spans="1:5" ht="49.5" customHeight="1">
      <c r="A38" s="385"/>
      <c r="B38" s="200"/>
      <c r="C38" s="293"/>
      <c r="D38" s="200">
        <v>7</v>
      </c>
      <c r="E38" s="293" t="s">
        <v>390</v>
      </c>
    </row>
    <row r="39" spans="1:5" ht="49.5" customHeight="1">
      <c r="A39" s="385" t="s">
        <v>264</v>
      </c>
      <c r="B39" s="200">
        <v>3</v>
      </c>
      <c r="C39" s="293" t="s">
        <v>391</v>
      </c>
      <c r="D39" s="200">
        <v>8</v>
      </c>
      <c r="E39" s="293" t="s">
        <v>392</v>
      </c>
    </row>
    <row r="40" spans="1:5" ht="49.5" customHeight="1">
      <c r="A40" s="385"/>
      <c r="B40" s="200"/>
      <c r="C40" s="293"/>
      <c r="D40" s="200">
        <v>9</v>
      </c>
      <c r="E40" s="293" t="s">
        <v>393</v>
      </c>
    </row>
    <row r="41" spans="1:5" s="206" customFormat="1" ht="68.25" customHeight="1">
      <c r="A41" s="385"/>
      <c r="B41" s="200"/>
      <c r="C41" s="293"/>
      <c r="D41" s="200">
        <v>10</v>
      </c>
      <c r="E41" s="293" t="s">
        <v>394</v>
      </c>
    </row>
    <row r="42" spans="1:5" s="206" customFormat="1" ht="78.75" customHeight="1">
      <c r="A42" s="385"/>
      <c r="B42" s="200"/>
      <c r="C42" s="294"/>
      <c r="D42" s="200">
        <v>11</v>
      </c>
      <c r="E42" s="293" t="s">
        <v>395</v>
      </c>
    </row>
    <row r="43" spans="1:5" s="206" customFormat="1" ht="42.75">
      <c r="A43" s="385" t="s">
        <v>396</v>
      </c>
      <c r="B43" s="200">
        <v>4</v>
      </c>
      <c r="C43" s="290" t="s">
        <v>397</v>
      </c>
      <c r="D43" s="200">
        <v>12</v>
      </c>
      <c r="E43" s="295" t="s">
        <v>398</v>
      </c>
    </row>
    <row r="44" spans="1:5" s="206" customFormat="1" ht="55.5" customHeight="1">
      <c r="A44" s="385"/>
      <c r="B44" s="200">
        <v>5</v>
      </c>
      <c r="C44" s="290" t="s">
        <v>399</v>
      </c>
      <c r="D44" s="200"/>
      <c r="E44" s="290"/>
    </row>
    <row r="45" spans="1:5" s="206" customFormat="1" ht="42.75">
      <c r="A45" s="385"/>
      <c r="B45" s="200">
        <v>6</v>
      </c>
      <c r="C45" s="290" t="s">
        <v>400</v>
      </c>
      <c r="D45" s="200">
        <v>13</v>
      </c>
      <c r="E45" s="290" t="s">
        <v>401</v>
      </c>
    </row>
    <row r="46" spans="1:5" s="206" customFormat="1" ht="61.5" customHeight="1">
      <c r="A46" s="385"/>
      <c r="B46" s="200">
        <v>7</v>
      </c>
      <c r="C46" s="290" t="s">
        <v>496</v>
      </c>
      <c r="D46" s="200">
        <v>14</v>
      </c>
      <c r="E46" s="290" t="s">
        <v>402</v>
      </c>
    </row>
    <row r="47" spans="1:5" ht="71.25" customHeight="1">
      <c r="A47" s="385"/>
      <c r="B47" s="200">
        <v>8</v>
      </c>
      <c r="C47" s="295" t="s">
        <v>403</v>
      </c>
      <c r="D47" s="200">
        <v>15</v>
      </c>
      <c r="E47" s="290" t="s">
        <v>404</v>
      </c>
    </row>
    <row r="48" spans="1:5" ht="105" customHeight="1">
      <c r="A48" s="385"/>
      <c r="B48" s="200">
        <v>9</v>
      </c>
      <c r="C48" s="290" t="s">
        <v>497</v>
      </c>
      <c r="D48" s="200">
        <v>16</v>
      </c>
      <c r="E48" s="290" t="s">
        <v>405</v>
      </c>
    </row>
    <row r="49" spans="1:5" ht="75.75" customHeight="1">
      <c r="A49" s="385" t="s">
        <v>406</v>
      </c>
      <c r="B49" s="200">
        <v>10</v>
      </c>
      <c r="C49" s="290" t="s">
        <v>498</v>
      </c>
      <c r="D49" s="200">
        <v>17</v>
      </c>
      <c r="E49" s="290" t="s">
        <v>407</v>
      </c>
    </row>
    <row r="50" spans="1:5" ht="62.45" customHeight="1">
      <c r="A50" s="385"/>
      <c r="B50" s="200">
        <v>11</v>
      </c>
      <c r="C50" s="290" t="s">
        <v>499</v>
      </c>
      <c r="D50" s="201">
        <v>18</v>
      </c>
      <c r="E50" s="290" t="s">
        <v>408</v>
      </c>
    </row>
    <row r="51" spans="1:5" ht="28.5">
      <c r="A51" s="385"/>
      <c r="B51" s="200">
        <v>12</v>
      </c>
      <c r="C51" s="290" t="s">
        <v>409</v>
      </c>
      <c r="D51" s="201">
        <v>19</v>
      </c>
      <c r="E51" s="290" t="s">
        <v>410</v>
      </c>
    </row>
    <row r="52" spans="1:5" ht="57">
      <c r="A52" s="385" t="s">
        <v>265</v>
      </c>
      <c r="B52" s="200">
        <v>13</v>
      </c>
      <c r="C52" s="290" t="s">
        <v>411</v>
      </c>
      <c r="D52" s="201">
        <v>20</v>
      </c>
      <c r="E52" s="295" t="s">
        <v>412</v>
      </c>
    </row>
    <row r="53" spans="1:5" ht="28.5">
      <c r="A53" s="385"/>
      <c r="B53" s="200">
        <v>14</v>
      </c>
      <c r="C53" s="290" t="s">
        <v>500</v>
      </c>
      <c r="D53" s="201">
        <v>21</v>
      </c>
      <c r="E53" s="295" t="s">
        <v>413</v>
      </c>
    </row>
    <row r="54" spans="1:5" ht="71.25">
      <c r="A54" s="385"/>
      <c r="B54" s="200">
        <v>15</v>
      </c>
      <c r="C54" s="290" t="s">
        <v>501</v>
      </c>
      <c r="D54" s="201"/>
      <c r="E54" s="295"/>
    </row>
    <row r="55" spans="1:5" ht="28.5">
      <c r="A55" s="385"/>
      <c r="B55" s="200">
        <v>16</v>
      </c>
      <c r="C55" s="290" t="s">
        <v>414</v>
      </c>
      <c r="D55" s="201"/>
      <c r="E55" s="295"/>
    </row>
    <row r="56" spans="1:5">
      <c r="A56" s="385"/>
      <c r="B56" s="200">
        <v>17</v>
      </c>
      <c r="C56" s="290" t="s">
        <v>415</v>
      </c>
      <c r="D56" s="201"/>
      <c r="E56" s="295"/>
    </row>
    <row r="57" spans="1:5" ht="28.5">
      <c r="A57" s="385"/>
      <c r="B57" s="200">
        <v>18</v>
      </c>
      <c r="C57" s="290" t="s">
        <v>502</v>
      </c>
      <c r="D57" s="201"/>
      <c r="E57" s="295"/>
    </row>
    <row r="58" spans="1:5" ht="28.5">
      <c r="A58" s="385"/>
      <c r="B58" s="200">
        <v>19</v>
      </c>
      <c r="C58" s="290" t="s">
        <v>416</v>
      </c>
      <c r="D58" s="201"/>
      <c r="E58" s="295"/>
    </row>
    <row r="59" spans="1:5" ht="28.5">
      <c r="A59" s="385"/>
      <c r="B59" s="200">
        <v>20</v>
      </c>
      <c r="C59" s="290" t="s">
        <v>417</v>
      </c>
      <c r="D59" s="201"/>
      <c r="E59" s="295"/>
    </row>
    <row r="60" spans="1:5" ht="42.75">
      <c r="A60" s="385"/>
      <c r="B60" s="200">
        <v>21</v>
      </c>
      <c r="C60" s="290" t="s">
        <v>418</v>
      </c>
      <c r="D60" s="201"/>
      <c r="E60" s="295"/>
    </row>
    <row r="61" spans="1:5" ht="28.5">
      <c r="A61" s="385"/>
      <c r="B61" s="200">
        <v>22</v>
      </c>
      <c r="C61" s="290" t="s">
        <v>419</v>
      </c>
      <c r="D61" s="201"/>
      <c r="E61" s="296"/>
    </row>
    <row r="62" spans="1:5" ht="64.5" customHeight="1">
      <c r="A62" s="385" t="s">
        <v>420</v>
      </c>
      <c r="B62" s="200">
        <v>23</v>
      </c>
      <c r="C62" s="290" t="s">
        <v>421</v>
      </c>
      <c r="D62" s="201">
        <v>22</v>
      </c>
      <c r="E62" s="295" t="s">
        <v>422</v>
      </c>
    </row>
    <row r="63" spans="1:5" ht="69.75" customHeight="1">
      <c r="A63" s="385"/>
      <c r="B63" s="200">
        <v>24</v>
      </c>
      <c r="C63" s="290" t="s">
        <v>423</v>
      </c>
      <c r="D63" s="201">
        <v>23</v>
      </c>
      <c r="E63" s="290" t="s">
        <v>424</v>
      </c>
    </row>
    <row r="64" spans="1:5" ht="28.5">
      <c r="A64" s="385"/>
      <c r="B64" s="200">
        <v>25</v>
      </c>
      <c r="C64" s="290" t="s">
        <v>425</v>
      </c>
      <c r="D64" s="201"/>
      <c r="E64" s="295"/>
    </row>
    <row r="65" spans="1:10" ht="57">
      <c r="A65" s="391" t="s">
        <v>426</v>
      </c>
      <c r="B65" s="200">
        <v>26</v>
      </c>
      <c r="C65" s="290" t="s">
        <v>427</v>
      </c>
      <c r="D65" s="201">
        <v>24</v>
      </c>
      <c r="E65" s="295" t="s">
        <v>428</v>
      </c>
    </row>
    <row r="66" spans="1:10" ht="45" customHeight="1">
      <c r="A66" s="392"/>
      <c r="B66" s="200"/>
      <c r="C66" s="290"/>
      <c r="D66" s="201"/>
      <c r="E66" s="201"/>
    </row>
    <row r="67" spans="1:10" ht="77.25" customHeight="1">
      <c r="A67" s="385" t="s">
        <v>429</v>
      </c>
      <c r="B67" s="200">
        <v>27</v>
      </c>
      <c r="C67" s="290" t="s">
        <v>430</v>
      </c>
      <c r="D67" s="201">
        <v>25</v>
      </c>
      <c r="E67" s="290" t="s">
        <v>431</v>
      </c>
    </row>
    <row r="68" spans="1:10" ht="15.95" customHeight="1">
      <c r="A68" s="385"/>
      <c r="B68" s="200"/>
      <c r="C68" s="290"/>
      <c r="D68" s="201">
        <v>26</v>
      </c>
      <c r="E68" s="290" t="s">
        <v>432</v>
      </c>
    </row>
    <row r="69" spans="1:10" ht="50.25" customHeight="1">
      <c r="A69" s="385" t="s">
        <v>433</v>
      </c>
      <c r="B69" s="200">
        <v>28</v>
      </c>
      <c r="C69" s="295" t="s">
        <v>434</v>
      </c>
      <c r="D69" s="201">
        <v>27</v>
      </c>
      <c r="E69" s="295" t="s">
        <v>435</v>
      </c>
    </row>
    <row r="70" spans="1:10" ht="50.25" customHeight="1">
      <c r="A70" s="385"/>
      <c r="B70" s="200">
        <v>29</v>
      </c>
      <c r="C70" s="295" t="s">
        <v>436</v>
      </c>
      <c r="D70" s="201">
        <v>28</v>
      </c>
      <c r="E70" s="295" t="s">
        <v>437</v>
      </c>
    </row>
    <row r="71" spans="1:10" ht="50.25" customHeight="1">
      <c r="A71" s="385"/>
      <c r="B71" s="200"/>
      <c r="C71" s="202"/>
      <c r="D71" s="201">
        <v>29</v>
      </c>
      <c r="E71" s="295" t="s">
        <v>438</v>
      </c>
    </row>
    <row r="72" spans="1:10" ht="50.25" customHeight="1">
      <c r="A72" s="385"/>
      <c r="B72" s="200"/>
      <c r="C72" s="297"/>
      <c r="D72" s="201">
        <v>30</v>
      </c>
      <c r="E72" s="295" t="s">
        <v>439</v>
      </c>
    </row>
    <row r="73" spans="1:10" ht="50.25" customHeight="1">
      <c r="A73" s="385"/>
      <c r="B73" s="200"/>
      <c r="C73" s="295"/>
      <c r="D73" s="201">
        <v>31</v>
      </c>
      <c r="E73" s="295" t="s">
        <v>440</v>
      </c>
    </row>
    <row r="74" spans="1:10" ht="50.25" customHeight="1">
      <c r="A74" s="385"/>
      <c r="B74" s="200"/>
      <c r="C74" s="295"/>
      <c r="D74" s="201">
        <v>32</v>
      </c>
      <c r="E74" s="295" t="s">
        <v>441</v>
      </c>
    </row>
    <row r="75" spans="1:10" ht="50.25" customHeight="1">
      <c r="A75" s="385"/>
      <c r="B75" s="200"/>
      <c r="C75" s="295"/>
      <c r="D75" s="201">
        <v>33</v>
      </c>
      <c r="E75" s="297" t="s">
        <v>442</v>
      </c>
    </row>
    <row r="76" spans="1:10" ht="39.950000000000003" customHeight="1">
      <c r="A76" s="385"/>
      <c r="B76" s="200"/>
      <c r="C76" s="201"/>
      <c r="D76" s="201">
        <v>34</v>
      </c>
      <c r="E76" s="295" t="s">
        <v>443</v>
      </c>
    </row>
    <row r="77" spans="1:10" ht="39.950000000000003" customHeight="1">
      <c r="A77" s="391" t="s">
        <v>263</v>
      </c>
      <c r="B77" s="200">
        <v>30</v>
      </c>
      <c r="C77" s="290" t="s">
        <v>444</v>
      </c>
      <c r="D77" s="201">
        <v>35</v>
      </c>
      <c r="E77" s="290" t="s">
        <v>445</v>
      </c>
    </row>
    <row r="78" spans="1:10" ht="72" customHeight="1">
      <c r="A78" s="393"/>
      <c r="B78" s="200">
        <v>31</v>
      </c>
      <c r="C78" s="290" t="s">
        <v>446</v>
      </c>
      <c r="D78" s="201">
        <v>36</v>
      </c>
      <c r="E78" s="290" t="s">
        <v>447</v>
      </c>
    </row>
    <row r="79" spans="1:10" ht="72" customHeight="1">
      <c r="A79" s="393"/>
      <c r="B79" s="200">
        <v>32</v>
      </c>
      <c r="C79" s="290" t="s">
        <v>448</v>
      </c>
      <c r="D79" s="298">
        <v>37</v>
      </c>
      <c r="E79" s="290" t="s">
        <v>503</v>
      </c>
    </row>
    <row r="80" spans="1:10" ht="72" customHeight="1">
      <c r="A80" s="393"/>
      <c r="B80" s="200">
        <v>33</v>
      </c>
      <c r="C80" s="290" t="s">
        <v>449</v>
      </c>
      <c r="D80" s="298">
        <v>38</v>
      </c>
      <c r="E80" s="290" t="s">
        <v>504</v>
      </c>
      <c r="J80" s="197" t="s">
        <v>450</v>
      </c>
    </row>
    <row r="81" spans="1:6" ht="77.25" customHeight="1">
      <c r="A81" s="393"/>
      <c r="B81" s="299">
        <v>34</v>
      </c>
      <c r="C81" s="300" t="s">
        <v>451</v>
      </c>
      <c r="D81" s="301">
        <v>39</v>
      </c>
      <c r="E81" s="300" t="s">
        <v>452</v>
      </c>
    </row>
    <row r="82" spans="1:6">
      <c r="B82" s="302"/>
      <c r="C82" s="303"/>
      <c r="D82" s="302"/>
    </row>
    <row r="83" spans="1:6" ht="45.75" customHeight="1">
      <c r="A83" s="304" t="s">
        <v>505</v>
      </c>
      <c r="B83" s="394" t="s">
        <v>506</v>
      </c>
      <c r="C83" s="395"/>
      <c r="D83" s="305" t="s">
        <v>507</v>
      </c>
      <c r="E83" s="306" t="s">
        <v>508</v>
      </c>
      <c r="F83" s="307"/>
    </row>
    <row r="84" spans="1:6" ht="36" customHeight="1">
      <c r="A84" s="308" t="s">
        <v>509</v>
      </c>
      <c r="B84" s="389" t="s">
        <v>510</v>
      </c>
      <c r="C84" s="390"/>
      <c r="D84" s="309" t="s">
        <v>511</v>
      </c>
      <c r="E84" s="310" t="s">
        <v>512</v>
      </c>
      <c r="F84" s="307"/>
    </row>
    <row r="85" spans="1:6" ht="18" customHeight="1">
      <c r="E85" s="311"/>
    </row>
    <row r="86" spans="1:6" ht="36" customHeight="1"/>
    <row r="87" spans="1:6" ht="36" customHeight="1"/>
  </sheetData>
  <mergeCells count="27">
    <mergeCell ref="B84:C84"/>
    <mergeCell ref="A62:A64"/>
    <mergeCell ref="A65:A66"/>
    <mergeCell ref="A67:A68"/>
    <mergeCell ref="A69:A76"/>
    <mergeCell ref="A77:A81"/>
    <mergeCell ref="B83:C83"/>
    <mergeCell ref="A52:A61"/>
    <mergeCell ref="A9:E9"/>
    <mergeCell ref="A11:A12"/>
    <mergeCell ref="A13:A15"/>
    <mergeCell ref="A16:A22"/>
    <mergeCell ref="A23:A26"/>
    <mergeCell ref="A28:A29"/>
    <mergeCell ref="A30:E30"/>
    <mergeCell ref="A32:A38"/>
    <mergeCell ref="A39:A42"/>
    <mergeCell ref="A43:A48"/>
    <mergeCell ref="A49:A51"/>
    <mergeCell ref="B1:D1"/>
    <mergeCell ref="B2:C2"/>
    <mergeCell ref="B4:E4"/>
    <mergeCell ref="A6:A7"/>
    <mergeCell ref="B6:C6"/>
    <mergeCell ref="D6:E6"/>
    <mergeCell ref="B7:C7"/>
    <mergeCell ref="D7:E7"/>
  </mergeCells>
  <pageMargins left="0.7" right="0.7" top="0.75" bottom="0.75" header="0.3" footer="0.3"/>
  <pageSetup scale="14"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4"/>
  <sheetViews>
    <sheetView showGridLines="0" view="pageBreakPreview" zoomScale="90" zoomScaleNormal="90" zoomScaleSheetLayoutView="90" workbookViewId="0">
      <selection activeCell="B13" sqref="B13"/>
    </sheetView>
  </sheetViews>
  <sheetFormatPr baseColWidth="10" defaultColWidth="10.42578125" defaultRowHeight="15"/>
  <cols>
    <col min="1" max="1" width="65.140625" style="327" customWidth="1"/>
    <col min="2" max="2" width="15.85546875" style="328" customWidth="1"/>
    <col min="3" max="5" width="15.85546875" style="329" customWidth="1"/>
    <col min="6" max="6" width="40.85546875" style="327" customWidth="1"/>
    <col min="7" max="7" width="2.7109375" style="313" customWidth="1"/>
    <col min="8" max="16384" width="10.42578125" style="313"/>
  </cols>
  <sheetData>
    <row r="1" spans="1:6" ht="80.25" customHeight="1">
      <c r="A1" s="312"/>
      <c r="B1" s="396" t="s">
        <v>514</v>
      </c>
      <c r="C1" s="396"/>
      <c r="D1" s="396"/>
      <c r="E1" s="396"/>
      <c r="F1" s="312"/>
    </row>
    <row r="2" spans="1:6">
      <c r="A2" s="397" t="s">
        <v>288</v>
      </c>
      <c r="B2" s="397"/>
      <c r="C2" s="397"/>
      <c r="D2" s="397"/>
      <c r="E2" s="397"/>
      <c r="F2" s="397"/>
    </row>
    <row r="3" spans="1:6" ht="28.5" customHeight="1">
      <c r="A3" s="398" t="s">
        <v>515</v>
      </c>
      <c r="B3" s="399" t="s">
        <v>516</v>
      </c>
      <c r="C3" s="399"/>
      <c r="D3" s="399"/>
      <c r="E3" s="399"/>
      <c r="F3" s="314" t="s">
        <v>47</v>
      </c>
    </row>
    <row r="4" spans="1:6" ht="46.5" customHeight="1">
      <c r="A4" s="398"/>
      <c r="B4" s="315" t="s">
        <v>48</v>
      </c>
      <c r="C4" s="315" t="s">
        <v>49</v>
      </c>
      <c r="D4" s="315" t="s">
        <v>50</v>
      </c>
      <c r="E4" s="315" t="s">
        <v>51</v>
      </c>
      <c r="F4" s="316"/>
    </row>
    <row r="5" spans="1:6" ht="65.25" customHeight="1">
      <c r="A5" s="317" t="s">
        <v>453</v>
      </c>
      <c r="B5" s="318"/>
      <c r="C5" s="319"/>
      <c r="D5" s="319">
        <v>8.9</v>
      </c>
      <c r="E5" s="319">
        <v>13.16</v>
      </c>
      <c r="F5" s="320" t="s">
        <v>454</v>
      </c>
    </row>
    <row r="6" spans="1:6" ht="65.25" customHeight="1">
      <c r="A6" s="321" t="s">
        <v>455</v>
      </c>
      <c r="B6" s="318"/>
      <c r="C6" s="319"/>
      <c r="D6" s="319">
        <v>11</v>
      </c>
      <c r="E6" s="319" t="s">
        <v>456</v>
      </c>
      <c r="F6" s="320" t="s">
        <v>454</v>
      </c>
    </row>
    <row r="7" spans="1:6" ht="65.25" customHeight="1">
      <c r="A7" s="321" t="s">
        <v>457</v>
      </c>
      <c r="B7" s="322"/>
      <c r="C7" s="323"/>
      <c r="D7" s="323">
        <v>1</v>
      </c>
      <c r="E7" s="323" t="s">
        <v>458</v>
      </c>
      <c r="F7" s="320" t="s">
        <v>454</v>
      </c>
    </row>
    <row r="8" spans="1:6" ht="65.25" customHeight="1">
      <c r="A8" s="324" t="s">
        <v>459</v>
      </c>
      <c r="B8" s="322">
        <v>16</v>
      </c>
      <c r="C8" s="323">
        <v>3.4</v>
      </c>
      <c r="D8" s="323" t="s">
        <v>460</v>
      </c>
      <c r="E8" s="323" t="s">
        <v>461</v>
      </c>
      <c r="F8" s="320" t="s">
        <v>454</v>
      </c>
    </row>
    <row r="9" spans="1:6" ht="78.95" customHeight="1">
      <c r="A9" s="324" t="s">
        <v>462</v>
      </c>
      <c r="B9" s="322" t="s">
        <v>463</v>
      </c>
      <c r="C9" s="322">
        <v>7</v>
      </c>
      <c r="D9" s="319" t="s">
        <v>464</v>
      </c>
      <c r="E9" s="319" t="s">
        <v>465</v>
      </c>
      <c r="F9" s="320" t="s">
        <v>454</v>
      </c>
    </row>
    <row r="10" spans="1:6" ht="65.25" customHeight="1">
      <c r="A10" s="321" t="s">
        <v>466</v>
      </c>
      <c r="B10" s="318"/>
      <c r="C10" s="319"/>
      <c r="D10" s="319" t="s">
        <v>467</v>
      </c>
      <c r="E10" s="319">
        <v>28</v>
      </c>
      <c r="F10" s="320" t="s">
        <v>454</v>
      </c>
    </row>
    <row r="11" spans="1:6" ht="65.25" customHeight="1">
      <c r="A11" s="325" t="s">
        <v>468</v>
      </c>
      <c r="B11" s="322"/>
      <c r="C11" s="323"/>
      <c r="D11" s="323" t="s">
        <v>469</v>
      </c>
      <c r="E11" s="323">
        <v>20.21</v>
      </c>
      <c r="F11" s="326" t="s">
        <v>454</v>
      </c>
    </row>
    <row r="12" spans="1:6" ht="65.25" customHeight="1">
      <c r="A12" s="325" t="s">
        <v>470</v>
      </c>
      <c r="B12" s="322"/>
      <c r="C12" s="323"/>
      <c r="D12" s="319" t="s">
        <v>471</v>
      </c>
      <c r="E12" s="323" t="s">
        <v>472</v>
      </c>
      <c r="F12" s="326" t="s">
        <v>454</v>
      </c>
    </row>
    <row r="13" spans="1:6" ht="123" customHeight="1">
      <c r="A13" s="352" t="s">
        <v>523</v>
      </c>
      <c r="B13" s="351">
        <v>3</v>
      </c>
      <c r="C13" s="351">
        <v>2</v>
      </c>
      <c r="D13" s="351">
        <v>3</v>
      </c>
      <c r="E13" s="351" t="s">
        <v>524</v>
      </c>
      <c r="F13" s="326" t="s">
        <v>454</v>
      </c>
    </row>
    <row r="14" spans="1:6" ht="65.25" customHeight="1">
      <c r="A14" s="325" t="s">
        <v>473</v>
      </c>
      <c r="B14" s="322">
        <v>2.17</v>
      </c>
      <c r="C14" s="323">
        <v>8</v>
      </c>
      <c r="D14" s="323">
        <v>1</v>
      </c>
      <c r="E14" s="323" t="s">
        <v>474</v>
      </c>
      <c r="F14" s="326" t="s">
        <v>475</v>
      </c>
    </row>
  </sheetData>
  <mergeCells count="4">
    <mergeCell ref="B1:E1"/>
    <mergeCell ref="A2:F2"/>
    <mergeCell ref="A3:A4"/>
    <mergeCell ref="B3:E3"/>
  </mergeCells>
  <dataValidations count="2">
    <dataValidation allowBlank="1" showInputMessage="1" showErrorMessage="1" prompt="Proponer y escribir en una frase la estrategia para gestionar la debilidad, la oportunidad, la amenaza o la fortaleza.Usar verbo de acción en infinitivo._x000a_" sqref="G1 A3"/>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dataValidations>
  <pageMargins left="0.7" right="0.7" top="0.75" bottom="0.75" header="0.3" footer="0.3"/>
  <pageSetup scale="48" orientation="portrait" r:id="rId1"/>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I59"/>
  <sheetViews>
    <sheetView showGridLines="0" zoomScale="112" zoomScaleNormal="112" workbookViewId="0">
      <selection activeCell="F19" sqref="F19:G19"/>
    </sheetView>
  </sheetViews>
  <sheetFormatPr baseColWidth="10" defaultColWidth="11.42578125" defaultRowHeight="14.25"/>
  <cols>
    <col min="1" max="1" width="2.7109375" style="15" customWidth="1"/>
    <col min="2" max="2" width="24.7109375" style="15" customWidth="1"/>
    <col min="3" max="3" width="11.28515625" style="43" customWidth="1"/>
    <col min="4" max="4" width="19.28515625" style="43"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row r="2" spans="2:9" ht="18">
      <c r="B2" s="403" t="s">
        <v>15</v>
      </c>
      <c r="C2" s="404"/>
      <c r="D2" s="404"/>
      <c r="E2" s="404"/>
      <c r="F2" s="404"/>
      <c r="G2" s="405"/>
    </row>
    <row r="3" spans="2:9" ht="15">
      <c r="B3" s="406" t="s">
        <v>16</v>
      </c>
      <c r="C3" s="407"/>
      <c r="D3" s="408"/>
      <c r="E3" s="408"/>
      <c r="F3" s="408"/>
      <c r="G3" s="409"/>
    </row>
    <row r="4" spans="2:9" ht="88.5" customHeight="1">
      <c r="B4" s="410" t="s">
        <v>249</v>
      </c>
      <c r="C4" s="411"/>
      <c r="D4" s="411"/>
      <c r="E4" s="411"/>
      <c r="F4" s="411"/>
      <c r="G4" s="412"/>
    </row>
    <row r="5" spans="2:9" ht="15">
      <c r="B5" s="115"/>
      <c r="C5" s="127"/>
      <c r="D5" s="128"/>
      <c r="E5" s="129"/>
      <c r="F5" s="129"/>
      <c r="G5" s="129"/>
    </row>
    <row r="6" spans="2:9" ht="16.5" customHeight="1">
      <c r="B6" s="413" t="s">
        <v>301</v>
      </c>
      <c r="C6" s="414"/>
      <c r="D6" s="414"/>
      <c r="E6" s="414"/>
      <c r="F6" s="414"/>
      <c r="G6" s="415"/>
    </row>
    <row r="7" spans="2:9" ht="76.5" customHeight="1">
      <c r="B7" s="413"/>
      <c r="C7" s="414"/>
      <c r="D7" s="414"/>
      <c r="E7" s="414"/>
      <c r="F7" s="414"/>
      <c r="G7" s="415"/>
    </row>
    <row r="8" spans="2:9" ht="15" thickBot="1">
      <c r="B8" s="130"/>
      <c r="C8" s="131"/>
      <c r="D8" s="131"/>
      <c r="E8" s="132"/>
      <c r="F8" s="133"/>
      <c r="G8" s="133"/>
    </row>
    <row r="9" spans="2:9">
      <c r="B9" s="134"/>
      <c r="C9" s="135" t="s">
        <v>175</v>
      </c>
      <c r="D9" s="416" t="s">
        <v>17</v>
      </c>
      <c r="E9" s="417"/>
      <c r="F9" s="418" t="s">
        <v>18</v>
      </c>
      <c r="G9" s="419"/>
    </row>
    <row r="10" spans="2:9" ht="15" customHeight="1">
      <c r="B10" s="136"/>
      <c r="C10" s="117">
        <v>5</v>
      </c>
      <c r="D10" s="420" t="s">
        <v>19</v>
      </c>
      <c r="E10" s="421"/>
      <c r="F10" s="422" t="s">
        <v>177</v>
      </c>
      <c r="G10" s="423"/>
      <c r="H10" s="401"/>
      <c r="I10" s="401"/>
    </row>
    <row r="11" spans="2:9">
      <c r="B11" s="136"/>
      <c r="C11" s="117">
        <v>5</v>
      </c>
      <c r="D11" s="420" t="s">
        <v>21</v>
      </c>
      <c r="E11" s="421"/>
      <c r="F11" s="422" t="s">
        <v>178</v>
      </c>
      <c r="G11" s="423"/>
      <c r="H11" s="401"/>
      <c r="I11" s="401"/>
    </row>
    <row r="12" spans="2:9">
      <c r="B12" s="136"/>
      <c r="C12" s="117">
        <v>5</v>
      </c>
      <c r="D12" s="420" t="s">
        <v>23</v>
      </c>
      <c r="E12" s="421"/>
      <c r="F12" s="422" t="s">
        <v>179</v>
      </c>
      <c r="G12" s="423"/>
      <c r="H12" s="401"/>
      <c r="I12" s="401"/>
    </row>
    <row r="13" spans="2:9" ht="27.75" customHeight="1">
      <c r="B13" s="136"/>
      <c r="C13" s="117">
        <v>5</v>
      </c>
      <c r="D13" s="420" t="s">
        <v>119</v>
      </c>
      <c r="E13" s="421"/>
      <c r="F13" s="422" t="s">
        <v>180</v>
      </c>
      <c r="G13" s="423"/>
      <c r="H13" s="401"/>
      <c r="I13" s="401"/>
    </row>
    <row r="14" spans="2:9">
      <c r="B14" s="136"/>
      <c r="C14" s="117">
        <v>5</v>
      </c>
      <c r="D14" s="420" t="s">
        <v>107</v>
      </c>
      <c r="E14" s="421"/>
      <c r="F14" s="422" t="s">
        <v>181</v>
      </c>
      <c r="G14" s="423"/>
      <c r="H14" s="401"/>
      <c r="I14" s="401"/>
    </row>
    <row r="15" spans="2:9" ht="41.25" customHeight="1">
      <c r="B15" s="136"/>
      <c r="C15" s="117">
        <v>5</v>
      </c>
      <c r="D15" s="420" t="s">
        <v>4</v>
      </c>
      <c r="E15" s="421"/>
      <c r="F15" s="422" t="s">
        <v>218</v>
      </c>
      <c r="G15" s="423"/>
      <c r="H15" s="401"/>
      <c r="I15" s="401"/>
    </row>
    <row r="16" spans="2:9" ht="41.25" customHeight="1">
      <c r="B16" s="136"/>
      <c r="C16" s="117">
        <v>5</v>
      </c>
      <c r="D16" s="424" t="s">
        <v>176</v>
      </c>
      <c r="E16" s="425"/>
      <c r="F16" s="422" t="s">
        <v>259</v>
      </c>
      <c r="G16" s="423"/>
      <c r="H16" s="401"/>
      <c r="I16" s="401"/>
    </row>
    <row r="17" spans="2:9" ht="51.75" customHeight="1">
      <c r="B17" s="136"/>
      <c r="C17" s="117">
        <v>5</v>
      </c>
      <c r="D17" s="425" t="s">
        <v>133</v>
      </c>
      <c r="E17" s="426"/>
      <c r="F17" s="422" t="s">
        <v>250</v>
      </c>
      <c r="G17" s="423"/>
      <c r="H17" s="401"/>
      <c r="I17" s="401"/>
    </row>
    <row r="18" spans="2:9" ht="51.75" customHeight="1">
      <c r="B18" s="136"/>
      <c r="C18" s="117">
        <v>5</v>
      </c>
      <c r="D18" s="424" t="s">
        <v>182</v>
      </c>
      <c r="E18" s="425"/>
      <c r="F18" s="422" t="s">
        <v>251</v>
      </c>
      <c r="G18" s="423"/>
      <c r="H18" s="401"/>
      <c r="I18" s="401"/>
    </row>
    <row r="19" spans="2:9" ht="51.75" customHeight="1">
      <c r="B19" s="136"/>
      <c r="C19" s="117">
        <v>5</v>
      </c>
      <c r="D19" s="122" t="s">
        <v>244</v>
      </c>
      <c r="E19" s="123"/>
      <c r="F19" s="422" t="s">
        <v>302</v>
      </c>
      <c r="G19" s="423"/>
      <c r="H19" s="401"/>
      <c r="I19" s="401"/>
    </row>
    <row r="20" spans="2:9" ht="51.75" customHeight="1">
      <c r="B20" s="136"/>
      <c r="C20" s="117">
        <v>5</v>
      </c>
      <c r="D20" s="122" t="s">
        <v>98</v>
      </c>
      <c r="E20" s="123"/>
      <c r="F20" s="422" t="s">
        <v>252</v>
      </c>
      <c r="G20" s="423"/>
      <c r="H20" s="401"/>
      <c r="I20" s="401"/>
    </row>
    <row r="21" spans="2:9" ht="66.75" customHeight="1">
      <c r="B21" s="136"/>
      <c r="C21" s="117">
        <v>5</v>
      </c>
      <c r="D21" s="424" t="s">
        <v>183</v>
      </c>
      <c r="E21" s="425"/>
      <c r="F21" s="422" t="s">
        <v>303</v>
      </c>
      <c r="G21" s="423"/>
      <c r="H21" s="401"/>
      <c r="I21" s="401"/>
    </row>
    <row r="22" spans="2:9" ht="36" customHeight="1">
      <c r="B22" s="136"/>
      <c r="C22" s="117">
        <v>5</v>
      </c>
      <c r="D22" s="427" t="s">
        <v>184</v>
      </c>
      <c r="E22" s="428"/>
      <c r="F22" s="422" t="s">
        <v>253</v>
      </c>
      <c r="G22" s="423"/>
      <c r="H22" s="402"/>
      <c r="I22" s="402"/>
    </row>
    <row r="23" spans="2:9" ht="26.25" customHeight="1">
      <c r="B23" s="136"/>
      <c r="C23" s="117">
        <v>5</v>
      </c>
      <c r="D23" s="429" t="s">
        <v>219</v>
      </c>
      <c r="E23" s="429"/>
      <c r="F23" s="430" t="s">
        <v>221</v>
      </c>
      <c r="G23" s="423"/>
      <c r="H23" s="401"/>
      <c r="I23" s="401"/>
    </row>
    <row r="24" spans="2:9" ht="26.25" customHeight="1">
      <c r="B24" s="136"/>
      <c r="C24" s="117">
        <v>5</v>
      </c>
      <c r="D24" s="429" t="s">
        <v>220</v>
      </c>
      <c r="E24" s="429"/>
      <c r="F24" s="430" t="s">
        <v>254</v>
      </c>
      <c r="G24" s="423"/>
      <c r="H24" s="401"/>
      <c r="I24" s="401"/>
    </row>
    <row r="25" spans="2:9" ht="26.25" customHeight="1">
      <c r="B25" s="136"/>
      <c r="C25" s="117">
        <v>5</v>
      </c>
      <c r="D25" s="431" t="s">
        <v>222</v>
      </c>
      <c r="E25" s="432"/>
      <c r="F25" s="430" t="s">
        <v>304</v>
      </c>
      <c r="G25" s="423"/>
      <c r="H25" s="401"/>
      <c r="I25" s="401"/>
    </row>
    <row r="26" spans="2:9" ht="27" customHeight="1">
      <c r="B26" s="137"/>
      <c r="C26" s="433" t="s">
        <v>260</v>
      </c>
      <c r="D26" s="434"/>
      <c r="E26" s="434"/>
      <c r="F26" s="434"/>
      <c r="G26" s="435"/>
    </row>
    <row r="27" spans="2:9" ht="27" customHeight="1">
      <c r="B27" s="436" t="s">
        <v>255</v>
      </c>
      <c r="C27" s="437"/>
      <c r="D27" s="437"/>
      <c r="E27" s="437"/>
      <c r="F27" s="437"/>
      <c r="G27" s="438"/>
    </row>
    <row r="28" spans="2:9" ht="10.5" customHeight="1">
      <c r="B28" s="138"/>
      <c r="D28" s="139"/>
      <c r="E28" s="140"/>
      <c r="F28" s="141"/>
      <c r="G28" s="141"/>
    </row>
    <row r="29" spans="2:9">
      <c r="B29" s="138"/>
      <c r="C29" s="142"/>
      <c r="D29" s="439" t="s">
        <v>17</v>
      </c>
      <c r="E29" s="439"/>
      <c r="F29" s="440" t="s">
        <v>18</v>
      </c>
      <c r="G29" s="441"/>
    </row>
    <row r="30" spans="2:9">
      <c r="B30" s="138"/>
      <c r="D30" s="442" t="s">
        <v>19</v>
      </c>
      <c r="E30" s="442"/>
      <c r="F30" s="443" t="s">
        <v>20</v>
      </c>
      <c r="G30" s="444"/>
      <c r="H30" s="401"/>
      <c r="I30" s="401"/>
    </row>
    <row r="31" spans="2:9">
      <c r="B31" s="138"/>
      <c r="D31" s="442" t="s">
        <v>21</v>
      </c>
      <c r="E31" s="442"/>
      <c r="F31" s="443" t="s">
        <v>22</v>
      </c>
      <c r="G31" s="444"/>
      <c r="H31" s="401"/>
      <c r="I31" s="401"/>
    </row>
    <row r="32" spans="2:9">
      <c r="B32" s="138"/>
      <c r="D32" s="442" t="s">
        <v>23</v>
      </c>
      <c r="E32" s="442"/>
      <c r="F32" s="443" t="s">
        <v>24</v>
      </c>
      <c r="G32" s="444"/>
      <c r="H32" s="401"/>
      <c r="I32" s="401"/>
    </row>
    <row r="33" spans="2:9">
      <c r="B33" s="138"/>
      <c r="D33" s="442" t="s">
        <v>119</v>
      </c>
      <c r="E33" s="442"/>
      <c r="F33" s="443" t="s">
        <v>120</v>
      </c>
      <c r="G33" s="444"/>
      <c r="H33" s="401"/>
      <c r="I33" s="401"/>
    </row>
    <row r="34" spans="2:9">
      <c r="B34" s="138"/>
      <c r="D34" s="442" t="s">
        <v>107</v>
      </c>
      <c r="E34" s="442"/>
      <c r="F34" s="443" t="s">
        <v>224</v>
      </c>
      <c r="G34" s="444"/>
      <c r="H34" s="401"/>
      <c r="I34" s="401"/>
    </row>
    <row r="35" spans="2:9" ht="40.9" customHeight="1">
      <c r="B35" s="138"/>
      <c r="D35" s="442" t="s">
        <v>109</v>
      </c>
      <c r="E35" s="442"/>
      <c r="F35" s="443" t="s">
        <v>225</v>
      </c>
      <c r="G35" s="444"/>
      <c r="H35" s="401"/>
      <c r="I35" s="401"/>
    </row>
    <row r="36" spans="2:9" ht="42" customHeight="1">
      <c r="B36" s="116"/>
      <c r="C36" s="143"/>
      <c r="D36" s="442" t="s">
        <v>168</v>
      </c>
      <c r="E36" s="442"/>
      <c r="F36" s="443" t="s">
        <v>305</v>
      </c>
      <c r="G36" s="444"/>
      <c r="H36" s="400"/>
      <c r="I36" s="400"/>
    </row>
    <row r="37" spans="2:9" ht="30.75" customHeight="1">
      <c r="B37" s="116"/>
      <c r="C37" s="143"/>
      <c r="D37" s="442" t="s">
        <v>159</v>
      </c>
      <c r="E37" s="442"/>
      <c r="F37" s="445" t="s">
        <v>306</v>
      </c>
      <c r="G37" s="446"/>
      <c r="H37" s="400"/>
      <c r="I37" s="400"/>
    </row>
    <row r="38" spans="2:9" ht="33" customHeight="1">
      <c r="B38" s="116"/>
      <c r="C38" s="143"/>
      <c r="D38" s="442" t="s">
        <v>160</v>
      </c>
      <c r="E38" s="442"/>
      <c r="F38" s="445" t="s">
        <v>306</v>
      </c>
      <c r="G38" s="446"/>
      <c r="H38" s="400"/>
      <c r="I38" s="400"/>
    </row>
    <row r="39" spans="2:9" ht="30" customHeight="1">
      <c r="B39" s="116"/>
      <c r="C39" s="143"/>
      <c r="D39" s="442" t="s">
        <v>226</v>
      </c>
      <c r="E39" s="442"/>
      <c r="F39" s="445" t="s">
        <v>306</v>
      </c>
      <c r="G39" s="446"/>
      <c r="H39" s="400"/>
      <c r="I39" s="400"/>
    </row>
    <row r="40" spans="2:9" ht="30" customHeight="1">
      <c r="B40" s="116"/>
      <c r="C40" s="143"/>
      <c r="D40" s="442" t="s">
        <v>161</v>
      </c>
      <c r="E40" s="442"/>
      <c r="F40" s="445" t="s">
        <v>306</v>
      </c>
      <c r="G40" s="446"/>
      <c r="H40" s="400"/>
      <c r="I40" s="400"/>
    </row>
    <row r="41" spans="2:9" ht="30" customHeight="1">
      <c r="B41" s="116"/>
      <c r="C41" s="143"/>
      <c r="D41" s="447" t="s">
        <v>230</v>
      </c>
      <c r="E41" s="448"/>
      <c r="F41" s="443" t="s">
        <v>307</v>
      </c>
      <c r="G41" s="444"/>
      <c r="H41" s="400"/>
      <c r="I41" s="400"/>
    </row>
    <row r="42" spans="2:9" ht="35.25" customHeight="1">
      <c r="B42" s="116"/>
      <c r="C42" s="143"/>
      <c r="D42" s="442" t="s">
        <v>169</v>
      </c>
      <c r="E42" s="442"/>
      <c r="F42" s="443" t="s">
        <v>248</v>
      </c>
      <c r="G42" s="444"/>
      <c r="H42" s="400"/>
      <c r="I42" s="400"/>
    </row>
    <row r="43" spans="2:9" ht="31.5" customHeight="1">
      <c r="B43" s="116"/>
      <c r="C43" s="143"/>
      <c r="D43" s="442" t="s">
        <v>159</v>
      </c>
      <c r="E43" s="442"/>
      <c r="F43" s="445" t="s">
        <v>306</v>
      </c>
      <c r="G43" s="446"/>
      <c r="H43" s="400"/>
      <c r="I43" s="400"/>
    </row>
    <row r="44" spans="2:9" ht="35.25" customHeight="1">
      <c r="B44" s="116"/>
      <c r="C44" s="143"/>
      <c r="D44" s="442" t="s">
        <v>232</v>
      </c>
      <c r="E44" s="442"/>
      <c r="F44" s="445" t="s">
        <v>306</v>
      </c>
      <c r="G44" s="446"/>
      <c r="H44" s="400"/>
      <c r="I44" s="400"/>
    </row>
    <row r="45" spans="2:9" ht="57" customHeight="1">
      <c r="B45" s="116"/>
      <c r="C45" s="143"/>
      <c r="D45" s="442" t="s">
        <v>161</v>
      </c>
      <c r="E45" s="442"/>
      <c r="F45" s="445" t="s">
        <v>306</v>
      </c>
      <c r="G45" s="446"/>
      <c r="H45" s="400"/>
      <c r="I45" s="400"/>
    </row>
    <row r="46" spans="2:9" ht="32.25" customHeight="1">
      <c r="B46" s="116"/>
      <c r="C46" s="143"/>
      <c r="D46" s="442" t="s">
        <v>160</v>
      </c>
      <c r="E46" s="442"/>
      <c r="F46" s="445" t="s">
        <v>306</v>
      </c>
      <c r="G46" s="446"/>
      <c r="H46" s="400"/>
      <c r="I46" s="400"/>
    </row>
    <row r="47" spans="2:9" ht="32.25" customHeight="1">
      <c r="B47" s="116"/>
      <c r="C47" s="143"/>
      <c r="D47" s="447" t="s">
        <v>228</v>
      </c>
      <c r="E47" s="448"/>
      <c r="F47" s="449" t="s">
        <v>235</v>
      </c>
      <c r="G47" s="450"/>
      <c r="H47" s="400"/>
      <c r="I47" s="400"/>
    </row>
    <row r="48" spans="2:9" ht="32.25" customHeight="1">
      <c r="B48" s="116"/>
      <c r="C48" s="143"/>
      <c r="D48" s="442" t="s">
        <v>170</v>
      </c>
      <c r="E48" s="442"/>
      <c r="F48" s="443" t="s">
        <v>237</v>
      </c>
      <c r="G48" s="444"/>
      <c r="H48" s="400"/>
      <c r="I48" s="400"/>
    </row>
    <row r="49" spans="2:9" ht="32.25" customHeight="1">
      <c r="B49" s="116"/>
      <c r="C49" s="143"/>
      <c r="D49" s="442" t="s">
        <v>171</v>
      </c>
      <c r="E49" s="442"/>
      <c r="F49" s="443" t="s">
        <v>238</v>
      </c>
      <c r="G49" s="444"/>
      <c r="H49" s="400"/>
      <c r="I49" s="400"/>
    </row>
    <row r="50" spans="2:9" ht="32.25" customHeight="1">
      <c r="B50" s="116"/>
      <c r="C50" s="143"/>
      <c r="D50" s="442" t="s">
        <v>236</v>
      </c>
      <c r="E50" s="442"/>
      <c r="F50" s="443" t="s">
        <v>239</v>
      </c>
      <c r="G50" s="444"/>
      <c r="H50" s="400"/>
      <c r="I50" s="400"/>
    </row>
    <row r="51" spans="2:9" ht="32.25" customHeight="1">
      <c r="B51" s="116"/>
      <c r="C51" s="143"/>
      <c r="D51" s="139"/>
      <c r="E51" s="139"/>
      <c r="F51" s="141"/>
      <c r="G51" s="141"/>
      <c r="H51" s="400"/>
      <c r="I51" s="400"/>
    </row>
    <row r="52" spans="2:9" ht="32.25" customHeight="1">
      <c r="B52" s="116"/>
      <c r="C52" s="143"/>
      <c r="D52" s="139"/>
      <c r="E52" s="139"/>
      <c r="F52" s="141"/>
      <c r="G52" s="141"/>
    </row>
    <row r="53" spans="2:9" ht="32.25" customHeight="1">
      <c r="B53" s="116"/>
      <c r="C53" s="143"/>
      <c r="D53" s="139"/>
      <c r="E53" s="139"/>
      <c r="F53" s="141"/>
      <c r="G53" s="141"/>
    </row>
    <row r="54" spans="2:9" ht="21.75" customHeight="1">
      <c r="B54" s="451" t="s">
        <v>242</v>
      </c>
      <c r="C54" s="452"/>
      <c r="D54" s="452"/>
      <c r="E54" s="452"/>
      <c r="F54" s="452"/>
      <c r="G54" s="453"/>
    </row>
    <row r="55" spans="2:9" ht="21.75" customHeight="1">
      <c r="B55" s="451" t="s">
        <v>243</v>
      </c>
      <c r="C55" s="452"/>
      <c r="D55" s="452"/>
      <c r="E55" s="452"/>
      <c r="F55" s="452"/>
      <c r="G55" s="453"/>
    </row>
    <row r="56" spans="2:9" ht="20.25" customHeight="1">
      <c r="B56" s="451" t="s">
        <v>256</v>
      </c>
      <c r="C56" s="452"/>
      <c r="D56" s="452"/>
      <c r="E56" s="452"/>
      <c r="F56" s="452"/>
      <c r="G56" s="453"/>
    </row>
    <row r="57" spans="2:9" ht="20.25" customHeight="1">
      <c r="B57" s="451" t="s">
        <v>257</v>
      </c>
      <c r="C57" s="452"/>
      <c r="D57" s="452"/>
      <c r="E57" s="452"/>
      <c r="F57" s="452"/>
      <c r="G57" s="453"/>
    </row>
    <row r="58" spans="2:9" ht="18" customHeight="1" thickBot="1">
      <c r="B58" s="454" t="s">
        <v>308</v>
      </c>
      <c r="C58" s="455"/>
      <c r="D58" s="455"/>
      <c r="E58" s="455"/>
      <c r="F58" s="455"/>
      <c r="G58" s="456"/>
    </row>
    <row r="59" spans="2:9">
      <c r="B59" s="144"/>
      <c r="C59" s="145"/>
      <c r="D59" s="144"/>
      <c r="E59" s="144"/>
      <c r="F59" s="144"/>
      <c r="G59" s="144"/>
    </row>
  </sheetData>
  <mergeCells count="125">
    <mergeCell ref="D47:E47"/>
    <mergeCell ref="F47:G47"/>
    <mergeCell ref="D48:E48"/>
    <mergeCell ref="F48:G48"/>
    <mergeCell ref="B56:G56"/>
    <mergeCell ref="B57:G57"/>
    <mergeCell ref="B58:G58"/>
    <mergeCell ref="D49:E49"/>
    <mergeCell ref="F49:G49"/>
    <mergeCell ref="D50:E50"/>
    <mergeCell ref="F50:G50"/>
    <mergeCell ref="B54:G54"/>
    <mergeCell ref="B55:G55"/>
    <mergeCell ref="D42:E42"/>
    <mergeCell ref="F42:G42"/>
    <mergeCell ref="D43:E43"/>
    <mergeCell ref="F43:G43"/>
    <mergeCell ref="D44:E44"/>
    <mergeCell ref="F44:G44"/>
    <mergeCell ref="D45:E45"/>
    <mergeCell ref="F45:G45"/>
    <mergeCell ref="D46:E46"/>
    <mergeCell ref="F46:G46"/>
    <mergeCell ref="D37:E37"/>
    <mergeCell ref="F37:G37"/>
    <mergeCell ref="D38:E38"/>
    <mergeCell ref="F38:G38"/>
    <mergeCell ref="D39:E39"/>
    <mergeCell ref="F39:G39"/>
    <mergeCell ref="D40:E40"/>
    <mergeCell ref="F40:G40"/>
    <mergeCell ref="D41:E41"/>
    <mergeCell ref="F41:G41"/>
    <mergeCell ref="D32:E32"/>
    <mergeCell ref="F32:G32"/>
    <mergeCell ref="D33:E33"/>
    <mergeCell ref="F33:G33"/>
    <mergeCell ref="D34:E34"/>
    <mergeCell ref="F34:G34"/>
    <mergeCell ref="D35:E35"/>
    <mergeCell ref="F35:G35"/>
    <mergeCell ref="D36:E36"/>
    <mergeCell ref="F36:G36"/>
    <mergeCell ref="D25:E25"/>
    <mergeCell ref="F25:G25"/>
    <mergeCell ref="C26:G26"/>
    <mergeCell ref="B27:G27"/>
    <mergeCell ref="D29:E29"/>
    <mergeCell ref="F29:G29"/>
    <mergeCell ref="D30:E30"/>
    <mergeCell ref="F30:G30"/>
    <mergeCell ref="D31:E31"/>
    <mergeCell ref="F31:G31"/>
    <mergeCell ref="F20:G20"/>
    <mergeCell ref="D21:E21"/>
    <mergeCell ref="F21:G21"/>
    <mergeCell ref="D22:E22"/>
    <mergeCell ref="F22:G22"/>
    <mergeCell ref="D23:E23"/>
    <mergeCell ref="F23:G23"/>
    <mergeCell ref="D24:E24"/>
    <mergeCell ref="F24:G24"/>
    <mergeCell ref="D15:E15"/>
    <mergeCell ref="F15:G15"/>
    <mergeCell ref="D16:E16"/>
    <mergeCell ref="F16:G16"/>
    <mergeCell ref="D17:E17"/>
    <mergeCell ref="F17:G17"/>
    <mergeCell ref="D18:E18"/>
    <mergeCell ref="F18:G18"/>
    <mergeCell ref="F19:G19"/>
    <mergeCell ref="H10:I10"/>
    <mergeCell ref="H11:I11"/>
    <mergeCell ref="H12:I12"/>
    <mergeCell ref="H13:I13"/>
    <mergeCell ref="H14:I14"/>
    <mergeCell ref="B2:G2"/>
    <mergeCell ref="B3:G3"/>
    <mergeCell ref="B4:G4"/>
    <mergeCell ref="B6:G7"/>
    <mergeCell ref="D9:E9"/>
    <mergeCell ref="F9:G9"/>
    <mergeCell ref="D10:E10"/>
    <mergeCell ref="F10:G10"/>
    <mergeCell ref="D11:E11"/>
    <mergeCell ref="F11:G11"/>
    <mergeCell ref="D12:E12"/>
    <mergeCell ref="F12:G12"/>
    <mergeCell ref="D13:E13"/>
    <mergeCell ref="F13:G13"/>
    <mergeCell ref="D14:E14"/>
    <mergeCell ref="F14:G14"/>
    <mergeCell ref="H20:I20"/>
    <mergeCell ref="H21:I21"/>
    <mergeCell ref="H22:I22"/>
    <mergeCell ref="H23:I23"/>
    <mergeCell ref="H24:I24"/>
    <mergeCell ref="H15:I15"/>
    <mergeCell ref="H16:I16"/>
    <mergeCell ref="H17:I17"/>
    <mergeCell ref="H18:I18"/>
    <mergeCell ref="H19:I19"/>
    <mergeCell ref="H34:I34"/>
    <mergeCell ref="H35:I35"/>
    <mergeCell ref="H36:I36"/>
    <mergeCell ref="H37:I37"/>
    <mergeCell ref="H38:I38"/>
    <mergeCell ref="H25:I25"/>
    <mergeCell ref="H30:I30"/>
    <mergeCell ref="H31:I31"/>
    <mergeCell ref="H32:I32"/>
    <mergeCell ref="H33:I33"/>
    <mergeCell ref="H49:I49"/>
    <mergeCell ref="H50:I50"/>
    <mergeCell ref="H51:I51"/>
    <mergeCell ref="H44:I44"/>
    <mergeCell ref="H45:I45"/>
    <mergeCell ref="H46:I46"/>
    <mergeCell ref="H47:I47"/>
    <mergeCell ref="H48:I48"/>
    <mergeCell ref="H39:I39"/>
    <mergeCell ref="H40:I40"/>
    <mergeCell ref="H41:I41"/>
    <mergeCell ref="H42:I42"/>
    <mergeCell ref="H43:I43"/>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pageSetUpPr fitToPage="1"/>
  </sheetPr>
  <dimension ref="A1:IW119"/>
  <sheetViews>
    <sheetView showGridLines="0" zoomScale="70" zoomScaleNormal="70" zoomScalePageLayoutView="50" workbookViewId="0">
      <pane xSplit="4" ySplit="9" topLeftCell="E10" activePane="bottomRight" state="frozen"/>
      <selection pane="topRight" activeCell="E1" sqref="E1"/>
      <selection pane="bottomLeft" activeCell="A10" sqref="A10"/>
      <selection pane="bottomRight" activeCell="C10" sqref="C10:C19"/>
    </sheetView>
  </sheetViews>
  <sheetFormatPr baseColWidth="10" defaultColWidth="11.42578125" defaultRowHeight="15"/>
  <cols>
    <col min="1" max="1" width="5" bestFit="1" customWidth="1"/>
    <col min="2" max="2" width="30.140625" customWidth="1"/>
    <col min="3" max="3" width="32.140625" customWidth="1"/>
    <col min="4" max="4" width="43.28515625" style="10" customWidth="1"/>
    <col min="5" max="5" width="27.42578125" customWidth="1"/>
    <col min="6" max="6" width="26.85546875" customWidth="1"/>
    <col min="7" max="7" width="17.28515625" bestFit="1" customWidth="1"/>
    <col min="8" max="8" width="26.28515625" customWidth="1"/>
    <col min="9" max="9" width="37.28515625" customWidth="1"/>
    <col min="10" max="10" width="33.28515625" customWidth="1"/>
    <col min="11" max="11" width="25.5703125" customWidth="1"/>
    <col min="12" max="12" width="19.140625" hidden="1" customWidth="1"/>
    <col min="13" max="13" width="25.5703125" customWidth="1"/>
    <col min="14" max="14" width="26.28515625" customWidth="1"/>
    <col min="15" max="15" width="6.28515625" hidden="1" customWidth="1"/>
    <col min="16" max="257" width="11.42578125" style="16"/>
    <col min="258" max="16384" width="11.42578125" style="21"/>
  </cols>
  <sheetData>
    <row r="1" spans="1:257" s="18" customFormat="1" ht="27">
      <c r="A1" s="516"/>
      <c r="B1" s="517"/>
      <c r="C1" s="517"/>
      <c r="D1" s="463" t="s">
        <v>479</v>
      </c>
      <c r="E1" s="463"/>
      <c r="F1" s="463"/>
      <c r="G1" s="463"/>
      <c r="H1" s="463"/>
      <c r="I1" s="463"/>
      <c r="J1" s="463"/>
      <c r="K1" s="463"/>
      <c r="L1" s="40"/>
      <c r="M1" s="457"/>
      <c r="N1" s="458"/>
      <c r="O1" s="40"/>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57" s="18" customFormat="1" ht="27">
      <c r="A2" s="518"/>
      <c r="B2" s="519"/>
      <c r="C2" s="519"/>
      <c r="D2" s="464"/>
      <c r="E2" s="464"/>
      <c r="F2" s="464"/>
      <c r="G2" s="464"/>
      <c r="H2" s="464"/>
      <c r="I2" s="464"/>
      <c r="J2" s="464"/>
      <c r="K2" s="464"/>
      <c r="L2" s="35"/>
      <c r="M2" s="459"/>
      <c r="N2" s="460"/>
      <c r="O2" s="3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57" s="18" customFormat="1" ht="27">
      <c r="A3" s="41"/>
      <c r="B3" s="1"/>
      <c r="C3" s="1"/>
      <c r="D3" s="465"/>
      <c r="E3" s="465"/>
      <c r="F3" s="465"/>
      <c r="G3" s="465"/>
      <c r="H3" s="465"/>
      <c r="I3" s="465"/>
      <c r="J3" s="465"/>
      <c r="K3" s="465"/>
      <c r="L3" s="35"/>
      <c r="M3" s="461"/>
      <c r="N3" s="462"/>
      <c r="O3" s="3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57" s="18" customFormat="1" ht="18">
      <c r="A4" s="520" t="s">
        <v>0</v>
      </c>
      <c r="B4" s="520"/>
      <c r="C4" s="520"/>
      <c r="D4" s="527" t="s">
        <v>262</v>
      </c>
      <c r="E4" s="528"/>
      <c r="F4" s="528"/>
      <c r="G4" s="528"/>
      <c r="H4" s="528"/>
      <c r="I4" s="528"/>
      <c r="J4" s="528"/>
      <c r="K4" s="528"/>
      <c r="L4" s="528"/>
      <c r="M4" s="528"/>
      <c r="N4" s="529"/>
      <c r="O4" s="175"/>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57" s="18" customFormat="1" ht="38.450000000000003" customHeight="1">
      <c r="A5" s="520" t="s">
        <v>1</v>
      </c>
      <c r="B5" s="520"/>
      <c r="C5" s="520"/>
      <c r="D5" s="536" t="s">
        <v>353</v>
      </c>
      <c r="E5" s="537"/>
      <c r="F5" s="537"/>
      <c r="G5" s="537"/>
      <c r="H5" s="537"/>
      <c r="I5" s="537"/>
      <c r="J5" s="537"/>
      <c r="K5" s="537"/>
      <c r="L5" s="537"/>
      <c r="M5" s="537"/>
      <c r="N5" s="538"/>
      <c r="O5" s="176"/>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8" customFormat="1" ht="18">
      <c r="A6" s="520" t="s">
        <v>2</v>
      </c>
      <c r="B6" s="520"/>
      <c r="C6" s="520"/>
      <c r="D6" s="536" t="s">
        <v>282</v>
      </c>
      <c r="E6" s="537"/>
      <c r="F6" s="537"/>
      <c r="G6" s="537"/>
      <c r="H6" s="537"/>
      <c r="I6" s="537"/>
      <c r="J6" s="537"/>
      <c r="K6" s="537"/>
      <c r="L6" s="537"/>
      <c r="M6" s="537"/>
      <c r="N6" s="538"/>
      <c r="O6" s="146"/>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57" s="18" customFormat="1" ht="15.6" customHeight="1" thickBot="1">
      <c r="A7" s="147" t="s">
        <v>115</v>
      </c>
      <c r="B7" s="148"/>
      <c r="C7" s="148"/>
      <c r="D7" s="524" t="s">
        <v>114</v>
      </c>
      <c r="E7" s="540" t="s">
        <v>141</v>
      </c>
      <c r="F7" s="541"/>
      <c r="G7" s="541"/>
      <c r="H7" s="542"/>
      <c r="I7" s="554" t="s">
        <v>142</v>
      </c>
      <c r="J7" s="555"/>
      <c r="K7" s="555"/>
      <c r="L7" s="555"/>
      <c r="M7" s="556"/>
      <c r="N7" s="552" t="s">
        <v>148</v>
      </c>
      <c r="O7" s="553"/>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row>
    <row r="8" spans="1:257" s="18" customFormat="1" ht="17.25" customHeight="1" thickTop="1">
      <c r="A8" s="521" t="s">
        <v>12</v>
      </c>
      <c r="B8" s="523" t="s">
        <v>194</v>
      </c>
      <c r="C8" s="126" t="s">
        <v>113</v>
      </c>
      <c r="D8" s="524"/>
      <c r="E8" s="525" t="s">
        <v>133</v>
      </c>
      <c r="F8" s="525" t="s">
        <v>245</v>
      </c>
      <c r="G8" s="525" t="s">
        <v>246</v>
      </c>
      <c r="H8" s="525" t="s">
        <v>98</v>
      </c>
      <c r="I8" s="539" t="s">
        <v>131</v>
      </c>
      <c r="J8" s="118" t="s">
        <v>166</v>
      </c>
      <c r="K8" s="539" t="s">
        <v>142</v>
      </c>
      <c r="L8" s="539" t="s">
        <v>185</v>
      </c>
      <c r="M8" s="539" t="s">
        <v>165</v>
      </c>
      <c r="N8" s="549" t="s">
        <v>149</v>
      </c>
      <c r="O8" s="549" t="s">
        <v>150</v>
      </c>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row>
    <row r="9" spans="1:257" s="20" customFormat="1" ht="51" customHeight="1" thickBot="1">
      <c r="A9" s="522"/>
      <c r="B9" s="524"/>
      <c r="C9" s="221" t="s">
        <v>217</v>
      </c>
      <c r="D9" s="524"/>
      <c r="E9" s="526"/>
      <c r="F9" s="526"/>
      <c r="G9" s="526"/>
      <c r="H9" s="526"/>
      <c r="I9" s="526"/>
      <c r="J9" s="124" t="s">
        <v>13</v>
      </c>
      <c r="K9" s="526" t="s">
        <v>132</v>
      </c>
      <c r="L9" s="526"/>
      <c r="M9" s="526" t="s">
        <v>132</v>
      </c>
      <c r="N9" s="551"/>
      <c r="O9" s="550"/>
      <c r="P9" s="17"/>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row>
    <row r="10" spans="1:257" ht="77.25" customHeight="1">
      <c r="A10" s="510">
        <v>1</v>
      </c>
      <c r="B10" s="530" t="s">
        <v>548</v>
      </c>
      <c r="C10" s="469" t="s">
        <v>549</v>
      </c>
      <c r="D10" s="156" t="s">
        <v>526</v>
      </c>
      <c r="E10" s="469">
        <v>2400</v>
      </c>
      <c r="F10" s="469">
        <v>12</v>
      </c>
      <c r="G10" s="533">
        <f>+F10/E10</f>
        <v>5.0000000000000001E-3</v>
      </c>
      <c r="H10" s="475"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151" t="s">
        <v>258</v>
      </c>
      <c r="J10" s="159" t="s">
        <v>196</v>
      </c>
      <c r="K10" s="151" t="str">
        <f>IFERROR(CONCATENATE(INDEX('8- Políticas de Administración '!$B$16:$F$53,MATCH('5- Identificación de Riesgos'!J10,'8- Políticas de Administración '!$C$16:$C$54,0),1)," - ",L10),"")</f>
        <v>Mayor - 4</v>
      </c>
      <c r="L10" s="173">
        <f>IFERROR(VLOOKUP(INDEX('8- Políticas de Administración '!$B$16:$F$63,MATCH('5- Identificación de Riesgos'!J10,'8- Políticas de Administración '!$C$16:$C$64,0),1),'8- Políticas de Administración '!$B$16:$F$64,5,FALSE),"")</f>
        <v>4</v>
      </c>
      <c r="M10" s="469" t="str">
        <f>IFERROR(CONCATENATE(INDEX('8- Políticas de Administración '!$B$16:$F$53,MATCH(ROUND(AVERAGE(L10:L19),0),'8- Políticas de Administración '!$F$16:$F$53,0),1)," - ",ROUND(AVERAGE(L10:L19),0)),"")</f>
        <v>Menor - 2</v>
      </c>
      <c r="N10" s="478" t="str">
        <f>IFERROR(CONCATENATE(VLOOKUP((LEFT(H10,LEN(H10)-4)&amp;LEFT(M10,LEN(M10)-4)),'9- Matriz de Calor '!$D$18:$E$42,2,0)," - ",RIGHT(H10,1)*RIGHT(M10,1)),"")</f>
        <v>Bajo - 2</v>
      </c>
      <c r="O10" s="506">
        <f>RIGHT(H10,1)*RIGHT(M10,1)</f>
        <v>2</v>
      </c>
      <c r="P10" s="17"/>
    </row>
    <row r="11" spans="1:257" ht="59.25" customHeight="1">
      <c r="A11" s="515"/>
      <c r="B11" s="531"/>
      <c r="C11" s="470"/>
      <c r="D11" s="156" t="s">
        <v>527</v>
      </c>
      <c r="E11" s="470"/>
      <c r="F11" s="470"/>
      <c r="G11" s="534"/>
      <c r="H11" s="476"/>
      <c r="I11" s="152" t="s">
        <v>87</v>
      </c>
      <c r="J11" s="154" t="s">
        <v>205</v>
      </c>
      <c r="K11" s="152" t="str">
        <f>IFERROR(CONCATENATE(INDEX('8- Políticas de Administración '!$B$16:$F$53,MATCH('5- Identificación de Riesgos'!J11,'8- Políticas de Administración '!$C$16:$C$54,0),1)," - ",L11),"")</f>
        <v>Leve - 1</v>
      </c>
      <c r="L11" s="172">
        <f>IFERROR(VLOOKUP(INDEX('8- Políticas de Administración '!$B$16:$F$63,MATCH('5- Identificación de Riesgos'!J11,'8- Políticas de Administración '!$C$16:$C$64,0),1),'8- Políticas de Administración '!$B$16:$F$64,5,FALSE),"")</f>
        <v>1</v>
      </c>
      <c r="M11" s="470"/>
      <c r="N11" s="479"/>
      <c r="O11" s="506"/>
      <c r="P11" s="17"/>
    </row>
    <row r="12" spans="1:257" ht="81" customHeight="1">
      <c r="A12" s="515"/>
      <c r="B12" s="531"/>
      <c r="C12" s="470"/>
      <c r="D12" s="156" t="s">
        <v>528</v>
      </c>
      <c r="E12" s="470"/>
      <c r="F12" s="470"/>
      <c r="G12" s="534"/>
      <c r="H12" s="476"/>
      <c r="I12" s="152" t="s">
        <v>88</v>
      </c>
      <c r="J12" s="154" t="s">
        <v>143</v>
      </c>
      <c r="K12" s="152" t="str">
        <f>IFERROR(CONCATENATE(INDEX('8- Políticas de Administración '!$B$16:$F$53,MATCH('5- Identificación de Riesgos'!J12,'8- Políticas de Administración '!$C$16:$C$54,0),1)," - ",L12),"")</f>
        <v>Leve - 1</v>
      </c>
      <c r="L12" s="172">
        <f>IFERROR(VLOOKUP(INDEX('8- Políticas de Administración '!$B$16:$F$63,MATCH('5- Identificación de Riesgos'!J12,'8- Políticas de Administración '!$C$16:$C$64,0),1),'8- Políticas de Administración '!$B$16:$F$64,5,FALSE),"")</f>
        <v>1</v>
      </c>
      <c r="M12" s="470"/>
      <c r="N12" s="479"/>
      <c r="O12" s="506"/>
      <c r="P12" s="17"/>
    </row>
    <row r="13" spans="1:257" ht="69.75" customHeight="1">
      <c r="A13" s="515"/>
      <c r="B13" s="531"/>
      <c r="C13" s="470"/>
      <c r="D13" s="156" t="s">
        <v>529</v>
      </c>
      <c r="E13" s="470"/>
      <c r="F13" s="470"/>
      <c r="G13" s="534"/>
      <c r="H13" s="476"/>
      <c r="I13" s="152"/>
      <c r="J13" s="154"/>
      <c r="K13" s="152" t="str">
        <f>IFERROR(CONCATENATE(INDEX('8- Políticas de Administración '!$B$16:$F$53,MATCH('5- Identificación de Riesgos'!J13,'8- Políticas de Administración '!$C$16:$C$54,0),1)," - ",L13),"")</f>
        <v/>
      </c>
      <c r="L13" s="172" t="str">
        <f>IFERROR(VLOOKUP(INDEX('8- Políticas de Administración '!$B$16:$F$63,MATCH('5- Identificación de Riesgos'!J13,'8- Políticas de Administración '!$C$16:$C$64,0),1),'8- Políticas de Administración '!$B$16:$F$64,5,FALSE),"")</f>
        <v/>
      </c>
      <c r="M13" s="470"/>
      <c r="N13" s="479"/>
      <c r="O13" s="506"/>
      <c r="P13" s="17"/>
    </row>
    <row r="14" spans="1:257" ht="18.75" customHeight="1">
      <c r="A14" s="515"/>
      <c r="B14" s="531"/>
      <c r="C14" s="470"/>
      <c r="D14" s="156"/>
      <c r="E14" s="470"/>
      <c r="F14" s="470"/>
      <c r="G14" s="534"/>
      <c r="H14" s="476"/>
      <c r="I14" s="152"/>
      <c r="J14" s="154"/>
      <c r="K14" s="152" t="str">
        <f>IFERROR(CONCATENATE(INDEX('8- Políticas de Administración '!$B$16:$F$53,MATCH('5- Identificación de Riesgos'!J14,'8- Políticas de Administración '!$C$16:$C$54,0),1)," - ",L14),"")</f>
        <v/>
      </c>
      <c r="L14" s="172" t="str">
        <f>IFERROR(VLOOKUP(INDEX('8- Políticas de Administración '!$B$16:$F$63,MATCH('5- Identificación de Riesgos'!J14,'8- Políticas de Administración '!$C$16:$C$64,0),1),'8- Políticas de Administración '!$B$16:$F$64,5,FALSE),"")</f>
        <v/>
      </c>
      <c r="M14" s="470"/>
      <c r="N14" s="479"/>
      <c r="O14" s="506"/>
      <c r="P14" s="17"/>
    </row>
    <row r="15" spans="1:257" ht="16.5">
      <c r="A15" s="515"/>
      <c r="B15" s="531"/>
      <c r="C15" s="470"/>
      <c r="D15" s="156"/>
      <c r="E15" s="470"/>
      <c r="F15" s="470"/>
      <c r="G15" s="534"/>
      <c r="H15" s="476"/>
      <c r="I15" s="152"/>
      <c r="J15" s="154"/>
      <c r="K15" s="152" t="str">
        <f>IFERROR(CONCATENATE(INDEX('8- Políticas de Administración '!$B$16:$F$53,MATCH('5- Identificación de Riesgos'!J15,'8- Políticas de Administración '!$C$16:$C$54,0),1)," - ",L15),"")</f>
        <v/>
      </c>
      <c r="L15" s="172" t="str">
        <f>IFERROR(VLOOKUP(INDEX('8- Políticas de Administración '!$B$16:$F$63,MATCH('5- Identificación de Riesgos'!J15,'8- Políticas de Administración '!$C$16:$C$64,0),1),'8- Políticas de Administración '!$B$16:$F$64,5,FALSE),"")</f>
        <v/>
      </c>
      <c r="M15" s="470"/>
      <c r="N15" s="479"/>
      <c r="O15" s="506"/>
      <c r="P15" s="17"/>
    </row>
    <row r="16" spans="1:257" ht="16.5">
      <c r="A16" s="515"/>
      <c r="B16" s="531"/>
      <c r="C16" s="470"/>
      <c r="D16" s="156"/>
      <c r="E16" s="470"/>
      <c r="F16" s="470"/>
      <c r="G16" s="534"/>
      <c r="H16" s="476"/>
      <c r="I16" s="152"/>
      <c r="J16" s="154"/>
      <c r="K16" s="152" t="str">
        <f>IFERROR(CONCATENATE(INDEX('8- Políticas de Administración '!$B$16:$F$53,MATCH('5- Identificación de Riesgos'!J16,'8- Políticas de Administración '!$C$16:$C$54,0),1)," - ",L16),"")</f>
        <v/>
      </c>
      <c r="L16" s="172" t="str">
        <f>IFERROR(VLOOKUP(INDEX('8- Políticas de Administración '!$B$16:$F$63,MATCH('5- Identificación de Riesgos'!J16,'8- Políticas de Administración '!$C$16:$C$64,0),1),'8- Políticas de Administración '!$B$16:$F$64,5,FALSE),"")</f>
        <v/>
      </c>
      <c r="M16" s="470"/>
      <c r="N16" s="479"/>
      <c r="O16" s="506"/>
      <c r="P16" s="17"/>
    </row>
    <row r="17" spans="1:16" ht="16.5">
      <c r="A17" s="515"/>
      <c r="B17" s="531"/>
      <c r="C17" s="470"/>
      <c r="D17" s="156"/>
      <c r="E17" s="470"/>
      <c r="F17" s="470"/>
      <c r="G17" s="534"/>
      <c r="H17" s="476"/>
      <c r="I17" s="152"/>
      <c r="J17" s="154"/>
      <c r="K17" s="152" t="str">
        <f>IFERROR(CONCATENATE(INDEX('8- Políticas de Administración '!$B$16:$F$53,MATCH('5- Identificación de Riesgos'!J17,'8- Políticas de Administración '!$C$16:$C$54,0),1)," - ",L17),"")</f>
        <v/>
      </c>
      <c r="L17" s="172" t="str">
        <f>IFERROR(VLOOKUP(INDEX('8- Políticas de Administración '!$B$16:$F$63,MATCH('5- Identificación de Riesgos'!J17,'8- Políticas de Administración '!$C$16:$C$64,0),1),'8- Políticas de Administración '!$B$16:$F$64,5,FALSE),"")</f>
        <v/>
      </c>
      <c r="M17" s="470"/>
      <c r="N17" s="479"/>
      <c r="O17" s="506"/>
      <c r="P17" s="17"/>
    </row>
    <row r="18" spans="1:16" ht="16.5">
      <c r="A18" s="515"/>
      <c r="B18" s="531"/>
      <c r="C18" s="470"/>
      <c r="D18" s="156"/>
      <c r="E18" s="470"/>
      <c r="F18" s="470"/>
      <c r="G18" s="534"/>
      <c r="H18" s="476"/>
      <c r="I18" s="152"/>
      <c r="J18" s="154"/>
      <c r="K18" s="152" t="str">
        <f>IFERROR(CONCATENATE(INDEX('8- Políticas de Administración '!$B$16:$F$53,MATCH('5- Identificación de Riesgos'!J18,'8- Políticas de Administración '!$C$16:$C$54,0),1)," - ",L18),"")</f>
        <v/>
      </c>
      <c r="L18" s="172" t="str">
        <f>IFERROR(VLOOKUP(INDEX('8- Políticas de Administración '!$B$16:$F$63,MATCH('5- Identificación de Riesgos'!J18,'8- Políticas de Administración '!$C$16:$C$64,0),1),'8- Políticas de Administración '!$B$16:$F$64,5,FALSE),"")</f>
        <v/>
      </c>
      <c r="M18" s="470"/>
      <c r="N18" s="479"/>
      <c r="O18" s="506"/>
      <c r="P18" s="17"/>
    </row>
    <row r="19" spans="1:16" ht="17.25" thickBot="1">
      <c r="A19" s="511"/>
      <c r="B19" s="532"/>
      <c r="C19" s="471"/>
      <c r="D19" s="157"/>
      <c r="E19" s="471"/>
      <c r="F19" s="471"/>
      <c r="G19" s="535"/>
      <c r="H19" s="477"/>
      <c r="I19" s="153"/>
      <c r="J19" s="155"/>
      <c r="K19" s="153" t="str">
        <f>IFERROR(CONCATENATE(INDEX('8- Políticas de Administración '!$B$16:$F$53,MATCH('5- Identificación de Riesgos'!J19,'8- Políticas de Administración '!$C$16:$C$54,0),1)," - ",L19),"")</f>
        <v/>
      </c>
      <c r="L19" s="172" t="str">
        <f>IFERROR(VLOOKUP(INDEX('8- Políticas de Administración '!$B$16:$F$63,MATCH('5- Identificación de Riesgos'!J19,'8- Políticas de Administración '!$C$16:$C$64,0),1),'8- Políticas de Administración '!$B$16:$F$64,5,FALSE),"")</f>
        <v/>
      </c>
      <c r="M19" s="471"/>
      <c r="N19" s="480"/>
      <c r="O19" s="506"/>
      <c r="P19" s="17"/>
    </row>
    <row r="20" spans="1:16" ht="69" customHeight="1" thickBot="1">
      <c r="A20" s="510">
        <v>2</v>
      </c>
      <c r="B20" s="469" t="s">
        <v>537</v>
      </c>
      <c r="C20" s="469" t="s">
        <v>266</v>
      </c>
      <c r="D20" s="158" t="s">
        <v>525</v>
      </c>
      <c r="E20" s="469">
        <v>200</v>
      </c>
      <c r="F20" s="469">
        <v>1</v>
      </c>
      <c r="G20" s="533">
        <f t="shared" ref="G20" si="0">+F20/E20</f>
        <v>5.0000000000000001E-3</v>
      </c>
      <c r="H20" s="475"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Muy Baja - 1</v>
      </c>
      <c r="I20" s="151" t="s">
        <v>258</v>
      </c>
      <c r="J20" s="159" t="s">
        <v>195</v>
      </c>
      <c r="K20" s="151" t="str">
        <f>IFERROR(CONCATENATE(INDEX('8- Políticas de Administración '!$B$16:$F$53,MATCH('5- Identificación de Riesgos'!J20,'8- Políticas de Administración '!$C$16:$C$54,0),1)," - ",L20),"")</f>
        <v>Moderado - 3</v>
      </c>
      <c r="L20" s="172">
        <f>IFERROR(VLOOKUP(INDEX('8- Políticas de Administración '!$B$16:$F$63,MATCH('5- Identificación de Riesgos'!J20,'8- Políticas de Administración '!$C$16:$C$64,0),1),'8- Políticas de Administración '!$B$16:$F$64,5,FALSE),"")</f>
        <v>3</v>
      </c>
      <c r="M20" s="469" t="str">
        <f>IFERROR(CONCATENATE(INDEX('8- Políticas de Administración '!$B$16:$F$53,MATCH(ROUND(AVERAGE(L20:L29),0),'8- Políticas de Administración '!$F$16:$F$53,0),1)," - ",ROUND(AVERAGE(L20:L29),0)),"")</f>
        <v>Menor - 2</v>
      </c>
      <c r="N20" s="478" t="str">
        <f>IFERROR(CONCATENATE(VLOOKUP((LEFT(H20,LEN(H20)-4)&amp;LEFT(M20,LEN(M20)-4)),'9- Matriz de Calor '!$D$18:$E$42,2,0)," - ",RIGHT(H20,1)*RIGHT(M20,1)),"")</f>
        <v>Bajo - 2</v>
      </c>
      <c r="O20" s="507">
        <f>RIGHT(H20,1)*RIGHT(M20,1)</f>
        <v>2</v>
      </c>
    </row>
    <row r="21" spans="1:16" ht="40.5" hidden="1" customHeight="1">
      <c r="A21" s="509"/>
      <c r="B21" s="501"/>
      <c r="C21" s="501"/>
      <c r="D21" s="177"/>
      <c r="E21" s="501"/>
      <c r="F21" s="501"/>
      <c r="G21" s="534"/>
      <c r="H21" s="476"/>
      <c r="I21" s="152" t="s">
        <v>87</v>
      </c>
      <c r="J21" s="154" t="s">
        <v>205</v>
      </c>
      <c r="K21" s="152" t="str">
        <f>IFERROR(CONCATENATE(INDEX('8- Políticas de Administración '!$B$16:$F$53,MATCH('5- Identificación de Riesgos'!J21,'8- Políticas de Administración '!$C$16:$C$54,0),1)," - ",L21),"")</f>
        <v>Leve - 1</v>
      </c>
      <c r="L21" s="172">
        <f>IFERROR(VLOOKUP(INDEX('8- Políticas de Administración '!$B$16:$F$63,MATCH('5- Identificación de Riesgos'!J21,'8- Políticas de Administración '!$C$16:$C$64,0),1),'8- Políticas de Administración '!$B$16:$F$64,5,FALSE),"")</f>
        <v>1</v>
      </c>
      <c r="M21" s="470"/>
      <c r="N21" s="479"/>
      <c r="O21" s="508"/>
    </row>
    <row r="22" spans="1:16" ht="30" hidden="1">
      <c r="A22" s="509"/>
      <c r="B22" s="501"/>
      <c r="C22" s="501"/>
      <c r="D22" s="177"/>
      <c r="E22" s="501"/>
      <c r="F22" s="501"/>
      <c r="G22" s="534"/>
      <c r="H22" s="476"/>
      <c r="I22" s="253" t="s">
        <v>88</v>
      </c>
      <c r="J22" s="154" t="s">
        <v>143</v>
      </c>
      <c r="K22" s="253" t="str">
        <f>IFERROR(CONCATENATE(INDEX('8- Políticas de Administración '!$B$16:$F$53,MATCH('5- Identificación de Riesgos'!J22,'8- Políticas de Administración '!$C$16:$C$54,0),1)," - ",L22),"")</f>
        <v>Leve - 1</v>
      </c>
      <c r="L22" s="172">
        <f>IFERROR(VLOOKUP(INDEX('8- Políticas de Administración '!$B$16:$F$63,MATCH('5- Identificación de Riesgos'!J22,'8- Políticas de Administración '!$C$16:$C$64,0),1),'8- Políticas de Administración '!$B$16:$F$64,5,FALSE),"")</f>
        <v>1</v>
      </c>
      <c r="M22" s="470"/>
      <c r="N22" s="479"/>
      <c r="O22" s="508"/>
    </row>
    <row r="23" spans="1:16" hidden="1">
      <c r="A23" s="509"/>
      <c r="B23" s="501"/>
      <c r="C23" s="501"/>
      <c r="D23" s="177"/>
      <c r="E23" s="501"/>
      <c r="F23" s="501"/>
      <c r="G23" s="534"/>
      <c r="H23" s="476"/>
      <c r="I23" s="253"/>
      <c r="J23" s="154"/>
      <c r="K23" s="253"/>
      <c r="L23" s="172" t="str">
        <f>IFERROR(VLOOKUP(INDEX('8- Políticas de Administración '!$B$16:$F$63,MATCH('5- Identificación de Riesgos'!J23,'8- Políticas de Administración '!$C$16:$C$64,0),1),'8- Políticas de Administración '!$B$16:$F$64,5,FALSE),"")</f>
        <v/>
      </c>
      <c r="M23" s="470"/>
      <c r="N23" s="479"/>
      <c r="O23" s="508"/>
    </row>
    <row r="24" spans="1:16" hidden="1">
      <c r="A24" s="509"/>
      <c r="B24" s="501"/>
      <c r="C24" s="501"/>
      <c r="D24" s="177"/>
      <c r="E24" s="501"/>
      <c r="F24" s="501"/>
      <c r="G24" s="534"/>
      <c r="H24" s="476"/>
      <c r="I24" s="253"/>
      <c r="J24" s="154"/>
      <c r="K24" s="253"/>
      <c r="L24" s="172" t="str">
        <f>IFERROR(VLOOKUP(INDEX('8- Políticas de Administración '!$B$16:$F$63,MATCH('5- Identificación de Riesgos'!J24,'8- Políticas de Administración '!$C$16:$C$64,0),1),'8- Políticas de Administración '!$B$16:$F$64,5,FALSE),"")</f>
        <v/>
      </c>
      <c r="M24" s="470"/>
      <c r="N24" s="479"/>
      <c r="O24" s="508"/>
    </row>
    <row r="25" spans="1:16" hidden="1">
      <c r="A25" s="509"/>
      <c r="B25" s="501"/>
      <c r="C25" s="501"/>
      <c r="D25" s="177"/>
      <c r="E25" s="501"/>
      <c r="F25" s="501"/>
      <c r="G25" s="534"/>
      <c r="H25" s="476"/>
      <c r="I25" s="253"/>
      <c r="J25" s="154"/>
      <c r="K25" s="253"/>
      <c r="L25" s="172" t="str">
        <f>IFERROR(VLOOKUP(INDEX('8- Políticas de Administración '!$B$16:$F$63,MATCH('5- Identificación de Riesgos'!J25,'8- Políticas de Administración '!$C$16:$C$64,0),1),'8- Políticas de Administración '!$B$16:$F$64,5,FALSE),"")</f>
        <v/>
      </c>
      <c r="M25" s="470"/>
      <c r="N25" s="479"/>
      <c r="O25" s="508"/>
    </row>
    <row r="26" spans="1:16" hidden="1">
      <c r="A26" s="509"/>
      <c r="B26" s="501"/>
      <c r="C26" s="501"/>
      <c r="D26" s="177"/>
      <c r="E26" s="501"/>
      <c r="F26" s="501"/>
      <c r="G26" s="534"/>
      <c r="H26" s="476"/>
      <c r="I26" s="253"/>
      <c r="J26" s="154"/>
      <c r="K26" s="253"/>
      <c r="L26" s="172" t="str">
        <f>IFERROR(VLOOKUP(INDEX('8- Políticas de Administración '!$B$16:$F$63,MATCH('5- Identificación de Riesgos'!J26,'8- Políticas de Administración '!$C$16:$C$64,0),1),'8- Políticas de Administración '!$B$16:$F$64,5,FALSE),"")</f>
        <v/>
      </c>
      <c r="M26" s="470"/>
      <c r="N26" s="479"/>
      <c r="O26" s="508"/>
    </row>
    <row r="27" spans="1:16" hidden="1">
      <c r="A27" s="509"/>
      <c r="B27" s="501"/>
      <c r="C27" s="501"/>
      <c r="D27" s="177"/>
      <c r="E27" s="501"/>
      <c r="F27" s="501"/>
      <c r="G27" s="534"/>
      <c r="H27" s="476"/>
      <c r="I27" s="253"/>
      <c r="J27" s="154"/>
      <c r="K27" s="253"/>
      <c r="L27" s="172" t="str">
        <f>IFERROR(VLOOKUP(INDEX('8- Políticas de Administración '!$B$16:$F$63,MATCH('5- Identificación de Riesgos'!J27,'8- Políticas de Administración '!$C$16:$C$64,0),1),'8- Políticas de Administración '!$B$16:$F$64,5,FALSE),"")</f>
        <v/>
      </c>
      <c r="M27" s="470"/>
      <c r="N27" s="479"/>
      <c r="O27" s="508"/>
    </row>
    <row r="28" spans="1:16" hidden="1">
      <c r="A28" s="509"/>
      <c r="B28" s="501"/>
      <c r="C28" s="501"/>
      <c r="D28" s="177"/>
      <c r="E28" s="501"/>
      <c r="F28" s="501"/>
      <c r="G28" s="534"/>
      <c r="H28" s="476"/>
      <c r="I28" s="152"/>
      <c r="J28" s="154"/>
      <c r="K28" s="152" t="str">
        <f>IFERROR(CONCATENATE(INDEX('8- Políticas de Administración '!$B$16:$F$53,MATCH('5- Identificación de Riesgos'!J28,'8- Políticas de Administración '!$C$16:$C$54,0),1)," - ",L28),"")</f>
        <v/>
      </c>
      <c r="L28" s="172" t="str">
        <f>IFERROR(VLOOKUP(INDEX('8- Políticas de Administración '!$B$16:$F$63,MATCH('5- Identificación de Riesgos'!J28,'8- Políticas de Administración '!$C$16:$C$64,0),1),'8- Políticas de Administración '!$B$16:$F$64,5,FALSE),"")</f>
        <v/>
      </c>
      <c r="M28" s="470"/>
      <c r="N28" s="479"/>
      <c r="O28" s="508"/>
    </row>
    <row r="29" spans="1:16" ht="15.75" hidden="1" thickBot="1">
      <c r="A29" s="511"/>
      <c r="B29" s="471"/>
      <c r="C29" s="471"/>
      <c r="D29" s="157"/>
      <c r="E29" s="471"/>
      <c r="F29" s="471"/>
      <c r="G29" s="535"/>
      <c r="H29" s="477"/>
      <c r="I29" s="153"/>
      <c r="J29" s="155"/>
      <c r="K29" s="153" t="str">
        <f>IFERROR(CONCATENATE(INDEX('8- Políticas de Administración '!$B$16:$F$53,MATCH('5- Identificación de Riesgos'!J29,'8- Políticas de Administración '!$C$16:$C$54,0),1)," - ",L29),"")</f>
        <v/>
      </c>
      <c r="L29" s="172" t="str">
        <f>IFERROR(VLOOKUP(INDEX('8- Políticas de Administración '!$B$16:$F$63,MATCH('5- Identificación de Riesgos'!J29,'8- Políticas de Administración '!$C$16:$C$64,0),1),'8- Políticas de Administración '!$B$16:$F$64,5,FALSE),"")</f>
        <v/>
      </c>
      <c r="M29" s="471"/>
      <c r="N29" s="480"/>
      <c r="O29" s="508"/>
    </row>
    <row r="30" spans="1:16" ht="60">
      <c r="A30" s="510">
        <v>3</v>
      </c>
      <c r="B30" s="546" t="s">
        <v>267</v>
      </c>
      <c r="C30" s="469" t="s">
        <v>268</v>
      </c>
      <c r="D30" s="156" t="s">
        <v>530</v>
      </c>
      <c r="E30" s="512">
        <v>12</v>
      </c>
      <c r="F30" s="469">
        <v>1</v>
      </c>
      <c r="G30" s="533">
        <f t="shared" ref="G30" si="1">+F30/E30</f>
        <v>8.3333333333333329E-2</v>
      </c>
      <c r="H30" s="475"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Baja - 2</v>
      </c>
      <c r="I30" s="151" t="s">
        <v>258</v>
      </c>
      <c r="J30" s="159" t="s">
        <v>207</v>
      </c>
      <c r="K30" s="151" t="str">
        <f>IFERROR(CONCATENATE(INDEX('8- Políticas de Administración '!$B$16:$F$53,MATCH('5- Identificación de Riesgos'!J30,'8- Políticas de Administración '!$C$16:$C$54,0),1)," - ",L30),"")</f>
        <v>Menor - 2</v>
      </c>
      <c r="L30" s="172">
        <f>IFERROR(VLOOKUP(INDEX('8- Políticas de Administración '!$B$16:$F$63,MATCH('5- Identificación de Riesgos'!J30,'8- Políticas de Administración '!$C$16:$C$64,0),1),'8- Políticas de Administración '!$B$16:$F$64,5,FALSE),"")</f>
        <v>2</v>
      </c>
      <c r="M30" s="469" t="str">
        <f>IFERROR(CONCATENATE(INDEX('8- Políticas de Administración '!$B$16:$F$53,MATCH(ROUND(AVERAGE(L30:L39),0),'8- Políticas de Administración '!$F$16:$F$53,0),1)," - ",ROUND(AVERAGE(L30:L39),0)),"")</f>
        <v>Leve - 1</v>
      </c>
      <c r="N30" s="478" t="str">
        <f>IFERROR(CONCATENATE(VLOOKUP((LEFT(H30,LEN(H30)-4)&amp;LEFT(M30,LEN(M30)-4)),'9- Matriz de Calor '!$D$18:$E$42,2,0)," - ",RIGHT(H30,1)*RIGHT(M30,1)),"")</f>
        <v>Bajo - 2</v>
      </c>
      <c r="O30" s="508">
        <f>RIGHT(H30,1)*RIGHT(M30,1)</f>
        <v>2</v>
      </c>
    </row>
    <row r="31" spans="1:16" ht="42" customHeight="1">
      <c r="A31" s="515"/>
      <c r="B31" s="547"/>
      <c r="C31" s="470"/>
      <c r="D31" s="179" t="s">
        <v>269</v>
      </c>
      <c r="E31" s="513"/>
      <c r="F31" s="470"/>
      <c r="G31" s="534"/>
      <c r="H31" s="476"/>
      <c r="I31" s="152" t="s">
        <v>87</v>
      </c>
      <c r="J31" s="154" t="s">
        <v>205</v>
      </c>
      <c r="K31" s="152" t="str">
        <f>IFERROR(CONCATENATE(INDEX('8- Políticas de Administración '!$B$16:$F$53,MATCH('5- Identificación de Riesgos'!J31,'8- Políticas de Administración '!$C$16:$C$54,0),1)," - ",L31),"")</f>
        <v>Leve - 1</v>
      </c>
      <c r="L31" s="172">
        <f>IFERROR(VLOOKUP(INDEX('8- Políticas de Administración '!$B$16:$F$63,MATCH('5- Identificación de Riesgos'!J31,'8- Políticas de Administración '!$C$16:$C$64,0),1),'8- Políticas de Administración '!$B$16:$F$64,5,FALSE),"")</f>
        <v>1</v>
      </c>
      <c r="M31" s="470"/>
      <c r="N31" s="479"/>
      <c r="O31" s="508"/>
    </row>
    <row r="32" spans="1:16" ht="19.5" customHeight="1">
      <c r="A32" s="515"/>
      <c r="B32" s="547"/>
      <c r="C32" s="470"/>
      <c r="D32" s="156"/>
      <c r="E32" s="513"/>
      <c r="F32" s="470"/>
      <c r="G32" s="534"/>
      <c r="H32" s="476"/>
      <c r="I32" s="152" t="s">
        <v>88</v>
      </c>
      <c r="J32" s="154" t="s">
        <v>143</v>
      </c>
      <c r="K32" s="152" t="str">
        <f>IFERROR(CONCATENATE(INDEX('8- Políticas de Administración '!$B$16:$F$53,MATCH('5- Identificación de Riesgos'!J32,'8- Políticas de Administración '!$C$16:$C$54,0),1)," - ",L32),"")</f>
        <v>Leve - 1</v>
      </c>
      <c r="L32" s="172">
        <f>IFERROR(VLOOKUP(INDEX('8- Políticas de Administración '!$B$16:$F$63,MATCH('5- Identificación de Riesgos'!J32,'8- Políticas de Administración '!$C$16:$C$64,0),1),'8- Políticas de Administración '!$B$16:$F$64,5,FALSE),"")</f>
        <v>1</v>
      </c>
      <c r="M32" s="470"/>
      <c r="N32" s="479"/>
      <c r="O32" s="508"/>
    </row>
    <row r="33" spans="1:15" ht="19.5" customHeight="1">
      <c r="A33" s="515"/>
      <c r="B33" s="547"/>
      <c r="C33" s="470"/>
      <c r="D33" s="156"/>
      <c r="E33" s="513"/>
      <c r="F33" s="470"/>
      <c r="G33" s="534"/>
      <c r="H33" s="476"/>
      <c r="I33" s="152"/>
      <c r="J33" s="154"/>
      <c r="K33" s="152" t="str">
        <f>IFERROR(CONCATENATE(INDEX('8- Políticas de Administración '!$B$16:$F$53,MATCH('5- Identificación de Riesgos'!J33,'8- Políticas de Administración '!$C$16:$C$54,0),1)," - ",L33),"")</f>
        <v/>
      </c>
      <c r="L33" s="172" t="str">
        <f>IFERROR(VLOOKUP(INDEX('8- Políticas de Administración '!$B$16:$F$63,MATCH('5- Identificación de Riesgos'!J33,'8- Políticas de Administración '!$C$16:$C$64,0),1),'8- Políticas de Administración '!$B$16:$F$64,5,FALSE),"")</f>
        <v/>
      </c>
      <c r="M33" s="470"/>
      <c r="N33" s="479"/>
      <c r="O33" s="508"/>
    </row>
    <row r="34" spans="1:15" ht="19.5" customHeight="1" thickBot="1">
      <c r="A34" s="515"/>
      <c r="B34" s="547"/>
      <c r="C34" s="470"/>
      <c r="D34" s="156"/>
      <c r="E34" s="513"/>
      <c r="F34" s="470"/>
      <c r="G34" s="534"/>
      <c r="H34" s="476"/>
      <c r="I34" s="152"/>
      <c r="J34" s="154"/>
      <c r="K34" s="152" t="str">
        <f>IFERROR(CONCATENATE(INDEX('8- Políticas de Administración '!$B$16:$F$53,MATCH('5- Identificación de Riesgos'!J34,'8- Políticas de Administración '!$C$16:$C$54,0),1)," - ",L34),"")</f>
        <v/>
      </c>
      <c r="L34" s="172" t="str">
        <f>IFERROR(VLOOKUP(INDEX('8- Políticas de Administración '!$B$16:$F$63,MATCH('5- Identificación de Riesgos'!J34,'8- Políticas de Administración '!$C$16:$C$64,0),1),'8- Políticas de Administración '!$B$16:$F$64,5,FALSE),"")</f>
        <v/>
      </c>
      <c r="M34" s="470"/>
      <c r="N34" s="479"/>
      <c r="O34" s="508"/>
    </row>
    <row r="35" spans="1:15" hidden="1">
      <c r="A35" s="515"/>
      <c r="B35" s="547"/>
      <c r="C35" s="470"/>
      <c r="D35" s="156"/>
      <c r="E35" s="513"/>
      <c r="F35" s="470"/>
      <c r="G35" s="534"/>
      <c r="H35" s="476"/>
      <c r="I35" s="253"/>
      <c r="J35" s="154"/>
      <c r="K35" s="253"/>
      <c r="L35" s="172"/>
      <c r="M35" s="470"/>
      <c r="N35" s="479"/>
      <c r="O35" s="508"/>
    </row>
    <row r="36" spans="1:15" hidden="1">
      <c r="A36" s="515"/>
      <c r="B36" s="547"/>
      <c r="C36" s="470"/>
      <c r="D36" s="156"/>
      <c r="E36" s="513"/>
      <c r="F36" s="470"/>
      <c r="G36" s="534"/>
      <c r="H36" s="476"/>
      <c r="I36" s="253"/>
      <c r="J36" s="154"/>
      <c r="K36" s="253"/>
      <c r="L36" s="172"/>
      <c r="M36" s="470"/>
      <c r="N36" s="479"/>
      <c r="O36" s="508"/>
    </row>
    <row r="37" spans="1:15" hidden="1">
      <c r="A37" s="515"/>
      <c r="B37" s="547"/>
      <c r="C37" s="470"/>
      <c r="D37" s="156"/>
      <c r="E37" s="513"/>
      <c r="F37" s="470"/>
      <c r="G37" s="534"/>
      <c r="H37" s="476"/>
      <c r="I37" s="253"/>
      <c r="J37" s="154"/>
      <c r="K37" s="253"/>
      <c r="L37" s="172"/>
      <c r="M37" s="470"/>
      <c r="N37" s="479"/>
      <c r="O37" s="508"/>
    </row>
    <row r="38" spans="1:15" hidden="1">
      <c r="A38" s="515"/>
      <c r="B38" s="547"/>
      <c r="C38" s="470"/>
      <c r="D38" s="156"/>
      <c r="E38" s="513"/>
      <c r="F38" s="470"/>
      <c r="G38" s="534"/>
      <c r="H38" s="476"/>
      <c r="I38" s="152"/>
      <c r="J38" s="154"/>
      <c r="K38" s="152" t="str">
        <f>IFERROR(CONCATENATE(INDEX('8- Políticas de Administración '!$B$16:$F$53,MATCH('5- Identificación de Riesgos'!J38,'8- Políticas de Administración '!$C$16:$C$54,0),1)," - ",L38),"")</f>
        <v/>
      </c>
      <c r="L38" s="172" t="str">
        <f>IFERROR(VLOOKUP(INDEX('8- Políticas de Administración '!$B$16:$F$63,MATCH('5- Identificación de Riesgos'!J38,'8- Políticas de Administración '!$C$16:$C$64,0),1),'8- Políticas de Administración '!$B$16:$F$64,5,FALSE),"")</f>
        <v/>
      </c>
      <c r="M38" s="470"/>
      <c r="N38" s="479"/>
      <c r="O38" s="508"/>
    </row>
    <row r="39" spans="1:15" ht="15.75" hidden="1" thickBot="1">
      <c r="A39" s="511"/>
      <c r="B39" s="548"/>
      <c r="C39" s="471"/>
      <c r="D39" s="157"/>
      <c r="E39" s="514"/>
      <c r="F39" s="471"/>
      <c r="G39" s="535"/>
      <c r="H39" s="477"/>
      <c r="I39" s="153"/>
      <c r="J39" s="155"/>
      <c r="K39" s="153" t="str">
        <f>IFERROR(CONCATENATE(INDEX('8- Políticas de Administración '!$B$16:$F$53,MATCH('5- Identificación de Riesgos'!J39,'8- Políticas de Administración '!$C$16:$C$54,0),1)," - ",L39),"")</f>
        <v/>
      </c>
      <c r="L39" s="172" t="str">
        <f>IFERROR(VLOOKUP(INDEX('8- Políticas de Administración '!$B$16:$F$63,MATCH('5- Identificación de Riesgos'!J39,'8- Políticas de Administración '!$C$16:$C$64,0),1),'8- Políticas de Administración '!$B$16:$F$64,5,FALSE),"")</f>
        <v/>
      </c>
      <c r="M39" s="471"/>
      <c r="N39" s="480"/>
      <c r="O39" s="508"/>
    </row>
    <row r="40" spans="1:15" ht="54.75" customHeight="1">
      <c r="A40" s="510">
        <v>4</v>
      </c>
      <c r="B40" s="546" t="s">
        <v>534</v>
      </c>
      <c r="C40" s="469" t="s">
        <v>535</v>
      </c>
      <c r="D40" s="158" t="s">
        <v>536</v>
      </c>
      <c r="E40" s="481">
        <v>12</v>
      </c>
      <c r="F40" s="481">
        <v>1</v>
      </c>
      <c r="G40" s="472">
        <f t="shared" ref="G40" si="2">F40/E40</f>
        <v>8.3333333333333329E-2</v>
      </c>
      <c r="H40" s="475" t="str">
        <f>CONCATENATE(IF(G40&lt;='8-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 - ",VLOOKUP(IF(G40&lt;='8-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valida"))))),'8- Políticas de Administración '!$B$6:$F$10,5,FALSE))</f>
        <v>Baja - 2</v>
      </c>
      <c r="I40" s="151" t="s">
        <v>258</v>
      </c>
      <c r="J40" s="159" t="s">
        <v>206</v>
      </c>
      <c r="K40" s="151" t="str">
        <f>IFERROR(CONCATENATE(INDEX('8- Políticas de Administración '!$B$16:$F$53,MATCH('5- Identificación de Riesgos'!J40,'8- Políticas de Administración '!$C$16:$C$54,0),1)," - ",L40),"")</f>
        <v>Leve - 1</v>
      </c>
      <c r="L40" s="172">
        <f>IFERROR(VLOOKUP(INDEX('8- Políticas de Administración '!$B$16:$F$63,MATCH('5- Identificación de Riesgos'!J40,'8- Políticas de Administración '!$C$16:$C$64,0),1),'8- Políticas de Administración '!$B$16:$F$64,5,FALSE),"")</f>
        <v>1</v>
      </c>
      <c r="M40" s="469" t="str">
        <f>IFERROR(CONCATENATE(INDEX('8- Políticas de Administración '!$B$16:$F$53,MATCH(ROUND(AVERAGE(L40:L49),0),'8- Políticas de Administración '!$F$16:$F$53,0),1)," - ",ROUND(AVERAGE(L40:L49),0)),"")</f>
        <v>Leve - 1</v>
      </c>
      <c r="N40" s="478" t="str">
        <f>IFERROR(CONCATENATE(VLOOKUP((LEFT(H40,LEN(H40)-4)&amp;LEFT(M40,LEN(M40)-4)),'9- Matriz de Calor '!$D$18:$E$42,2,0)," - ",RIGHT(H40,1)*RIGHT(M40,1)),"")</f>
        <v>Bajo - 2</v>
      </c>
      <c r="O40" s="508">
        <f>RIGHT(H40,1)*RIGHT(M40,1)</f>
        <v>2</v>
      </c>
    </row>
    <row r="41" spans="1:15" ht="23.25" customHeight="1">
      <c r="A41" s="515"/>
      <c r="B41" s="547"/>
      <c r="C41" s="470"/>
      <c r="D41" s="156"/>
      <c r="E41" s="482"/>
      <c r="F41" s="482"/>
      <c r="G41" s="473"/>
      <c r="H41" s="476"/>
      <c r="I41" s="152" t="s">
        <v>87</v>
      </c>
      <c r="J41" s="154" t="s">
        <v>205</v>
      </c>
      <c r="K41" s="152" t="str">
        <f>IFERROR(CONCATENATE(INDEX('8- Políticas de Administración '!$B$16:$F$53,MATCH('5- Identificación de Riesgos'!J41,'8- Políticas de Administración '!$C$16:$C$54,0),1)," - ",L41),"")</f>
        <v>Leve - 1</v>
      </c>
      <c r="L41" s="172">
        <f>IFERROR(VLOOKUP(INDEX('8- Políticas de Administración '!$B$16:$F$63,MATCH('5- Identificación de Riesgos'!J41,'8- Políticas de Administración '!$C$16:$C$64,0),1),'8- Políticas de Administración '!$B$16:$F$64,5,FALSE),"")</f>
        <v>1</v>
      </c>
      <c r="M41" s="470"/>
      <c r="N41" s="479"/>
      <c r="O41" s="508"/>
    </row>
    <row r="42" spans="1:15" ht="23.25" customHeight="1">
      <c r="A42" s="515"/>
      <c r="B42" s="547"/>
      <c r="C42" s="470"/>
      <c r="D42" s="156"/>
      <c r="E42" s="482"/>
      <c r="F42" s="482"/>
      <c r="G42" s="473"/>
      <c r="H42" s="476"/>
      <c r="I42" s="253" t="s">
        <v>88</v>
      </c>
      <c r="J42" s="154" t="s">
        <v>143</v>
      </c>
      <c r="K42" s="253" t="str">
        <f>IFERROR(CONCATENATE(INDEX('8- Políticas de Administración '!$B$16:$F$53,MATCH('5- Identificación de Riesgos'!J42,'8- Políticas de Administración '!$C$16:$C$54,0),1)," - ",L42),"")</f>
        <v>Leve - 1</v>
      </c>
      <c r="L42" s="172">
        <f>IFERROR(VLOOKUP(INDEX('8- Políticas de Administración '!$B$16:$F$63,MATCH('5- Identificación de Riesgos'!J42,'8- Políticas de Administración '!$C$16:$C$64,0),1),'8- Políticas de Administración '!$B$16:$F$64,5,FALSE),"")</f>
        <v>1</v>
      </c>
      <c r="M42" s="470"/>
      <c r="N42" s="479"/>
      <c r="O42" s="508"/>
    </row>
    <row r="43" spans="1:15">
      <c r="A43" s="515"/>
      <c r="B43" s="547"/>
      <c r="C43" s="470"/>
      <c r="D43" s="156"/>
      <c r="E43" s="482"/>
      <c r="F43" s="482"/>
      <c r="G43" s="473"/>
      <c r="H43" s="476"/>
      <c r="I43" s="253"/>
      <c r="J43" s="154"/>
      <c r="K43" s="253"/>
      <c r="L43" s="172"/>
      <c r="M43" s="470"/>
      <c r="N43" s="479"/>
      <c r="O43" s="508"/>
    </row>
    <row r="44" spans="1:15">
      <c r="A44" s="515"/>
      <c r="B44" s="547"/>
      <c r="C44" s="470"/>
      <c r="D44" s="156"/>
      <c r="E44" s="482"/>
      <c r="F44" s="482"/>
      <c r="G44" s="473"/>
      <c r="H44" s="476"/>
      <c r="I44" s="253"/>
      <c r="J44" s="154"/>
      <c r="K44" s="253"/>
      <c r="L44" s="172"/>
      <c r="M44" s="470"/>
      <c r="N44" s="479"/>
      <c r="O44" s="508"/>
    </row>
    <row r="45" spans="1:15">
      <c r="A45" s="515"/>
      <c r="B45" s="547"/>
      <c r="C45" s="470"/>
      <c r="D45" s="156"/>
      <c r="E45" s="482"/>
      <c r="F45" s="482"/>
      <c r="G45" s="473"/>
      <c r="H45" s="476"/>
      <c r="I45" s="253"/>
      <c r="J45" s="154"/>
      <c r="K45" s="253"/>
      <c r="L45" s="172"/>
      <c r="M45" s="470"/>
      <c r="N45" s="479"/>
      <c r="O45" s="508"/>
    </row>
    <row r="46" spans="1:15">
      <c r="A46" s="515"/>
      <c r="B46" s="547"/>
      <c r="C46" s="470"/>
      <c r="D46" s="156"/>
      <c r="E46" s="482"/>
      <c r="F46" s="482"/>
      <c r="G46" s="473"/>
      <c r="H46" s="476"/>
      <c r="I46" s="253"/>
      <c r="J46" s="154"/>
      <c r="K46" s="253"/>
      <c r="L46" s="172"/>
      <c r="M46" s="470"/>
      <c r="N46" s="479"/>
      <c r="O46" s="508"/>
    </row>
    <row r="47" spans="1:15">
      <c r="A47" s="515"/>
      <c r="B47" s="547"/>
      <c r="C47" s="470"/>
      <c r="D47" s="156"/>
      <c r="E47" s="482"/>
      <c r="F47" s="482"/>
      <c r="G47" s="473"/>
      <c r="H47" s="476"/>
      <c r="I47" s="253"/>
      <c r="J47" s="154"/>
      <c r="K47" s="253"/>
      <c r="L47" s="172"/>
      <c r="M47" s="470"/>
      <c r="N47" s="479"/>
      <c r="O47" s="508"/>
    </row>
    <row r="48" spans="1:15">
      <c r="A48" s="515"/>
      <c r="B48" s="547"/>
      <c r="C48" s="470"/>
      <c r="D48" s="156"/>
      <c r="E48" s="482"/>
      <c r="F48" s="482"/>
      <c r="G48" s="473"/>
      <c r="H48" s="476"/>
      <c r="I48" s="253"/>
      <c r="J48" s="154"/>
      <c r="K48" s="253"/>
      <c r="L48" s="172"/>
      <c r="M48" s="470"/>
      <c r="N48" s="479"/>
      <c r="O48" s="508"/>
    </row>
    <row r="49" spans="1:257" ht="15.75" thickBot="1">
      <c r="A49" s="515"/>
      <c r="B49" s="548"/>
      <c r="C49" s="471"/>
      <c r="D49" s="156"/>
      <c r="E49" s="482"/>
      <c r="F49" s="482"/>
      <c r="G49" s="473"/>
      <c r="H49" s="476"/>
      <c r="I49" s="152"/>
      <c r="J49" s="154"/>
      <c r="K49" s="152" t="str">
        <f>IFERROR(CONCATENATE(INDEX('8- Políticas de Administración '!$B$16:$F$53,MATCH('5- Identificación de Riesgos'!J49,'8- Políticas de Administración '!$C$16:$C$54,0),1)," - ",L49),"")</f>
        <v/>
      </c>
      <c r="L49" s="172" t="str">
        <f>IFERROR(VLOOKUP(INDEX('8- Políticas de Administración '!$B$16:$F$63,MATCH('5- Identificación de Riesgos'!J49,'8- Políticas de Administración '!$C$16:$C$64,0),1),'8- Políticas de Administración '!$B$16:$F$64,5,FALSE),"")</f>
        <v/>
      </c>
      <c r="M49" s="470"/>
      <c r="N49" s="479"/>
      <c r="O49" s="508"/>
    </row>
    <row r="50" spans="1:257" ht="84.75" customHeight="1">
      <c r="A50" s="510">
        <v>5</v>
      </c>
      <c r="B50" s="469" t="s">
        <v>531</v>
      </c>
      <c r="C50" s="469" t="s">
        <v>532</v>
      </c>
      <c r="D50" s="158" t="s">
        <v>533</v>
      </c>
      <c r="E50" s="543">
        <v>20</v>
      </c>
      <c r="F50" s="543">
        <v>1</v>
      </c>
      <c r="G50" s="472">
        <f t="shared" ref="G50" si="3">F50/E50</f>
        <v>0.05</v>
      </c>
      <c r="H50" s="475"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Baja - 2</v>
      </c>
      <c r="I50" s="151" t="s">
        <v>258</v>
      </c>
      <c r="J50" s="159" t="s">
        <v>206</v>
      </c>
      <c r="K50" s="151" t="str">
        <f>IFERROR(CONCATENATE(INDEX('8- Políticas de Administración '!$B$16:$F$53,MATCH('5- Identificación de Riesgos'!J50,'8- Políticas de Administración '!$C$16:$C$54,0),1)," - ",L50),"")</f>
        <v>Leve - 1</v>
      </c>
      <c r="L50" s="172">
        <f>IFERROR(VLOOKUP(INDEX('8- Políticas de Administración '!$B$16:$F$63,MATCH('5- Identificación de Riesgos'!J50,'8- Políticas de Administración '!$C$16:$C$64,0),1),'8- Políticas de Administración '!$B$16:$F$64,5,FALSE),"")</f>
        <v>1</v>
      </c>
      <c r="M50" s="469" t="str">
        <f>IFERROR(CONCATENATE(INDEX('8- Políticas de Administración '!$B$16:$F$53,MATCH(ROUND(AVERAGE(L50:L59),0),'8- Políticas de Administración '!$F$16:$F$53,0),1)," - ",ROUND(AVERAGE(L50:L59),0)),"")</f>
        <v>Leve - 1</v>
      </c>
      <c r="N50" s="478" t="str">
        <f>IFERROR(CONCATENATE(VLOOKUP((LEFT(H50,LEN(H50)-4)&amp;LEFT(M50,LEN(M50)-4)),'9- Matriz de Calor '!$D$18:$E$42,2,0)," - ",RIGHT(H50,1)*RIGHT(M50,1)),"")</f>
        <v>Bajo - 2</v>
      </c>
      <c r="O50" s="504">
        <f>RIGHT(H50,1)*RIGHT(M50,1)</f>
        <v>2</v>
      </c>
    </row>
    <row r="51" spans="1:257" ht="22.5" customHeight="1">
      <c r="A51" s="515"/>
      <c r="B51" s="470"/>
      <c r="C51" s="470"/>
      <c r="D51" s="156"/>
      <c r="E51" s="544"/>
      <c r="F51" s="544"/>
      <c r="G51" s="473"/>
      <c r="H51" s="476"/>
      <c r="I51" s="152" t="s">
        <v>87</v>
      </c>
      <c r="J51" s="154" t="s">
        <v>205</v>
      </c>
      <c r="K51" s="152" t="str">
        <f>IFERROR(CONCATENATE(INDEX('8- Políticas de Administración '!$B$16:$F$53,MATCH('5- Identificación de Riesgos'!J51,'8- Políticas de Administración '!$C$16:$C$54,0),1)," - ",L51),"")</f>
        <v>Leve - 1</v>
      </c>
      <c r="L51" s="172">
        <f>IFERROR(VLOOKUP(INDEX('8- Políticas de Administración '!$B$16:$F$63,MATCH('5- Identificación de Riesgos'!J51,'8- Políticas de Administración '!$C$16:$C$64,0),1),'8- Políticas de Administración '!$B$16:$F$64,5,FALSE),"")</f>
        <v>1</v>
      </c>
      <c r="M51" s="470"/>
      <c r="N51" s="479"/>
      <c r="O51" s="505"/>
    </row>
    <row r="52" spans="1:257" ht="22.5" customHeight="1" thickBot="1">
      <c r="A52" s="515"/>
      <c r="B52" s="470"/>
      <c r="C52" s="470"/>
      <c r="D52" s="156"/>
      <c r="E52" s="544"/>
      <c r="F52" s="544"/>
      <c r="G52" s="473"/>
      <c r="H52" s="476"/>
      <c r="I52" s="152" t="s">
        <v>88</v>
      </c>
      <c r="J52" s="154" t="s">
        <v>143</v>
      </c>
      <c r="K52" s="152" t="str">
        <f>IFERROR(CONCATENATE(INDEX('8- Políticas de Administración '!$B$16:$F$53,MATCH('5- Identificación de Riesgos'!J52,'8- Políticas de Administración '!$C$16:$C$54,0),1)," - ",L52),"")</f>
        <v>Leve - 1</v>
      </c>
      <c r="L52" s="172">
        <f>IFERROR(VLOOKUP(INDEX('8- Políticas de Administración '!$B$16:$F$63,MATCH('5- Identificación de Riesgos'!J52,'8- Políticas de Administración '!$C$16:$C$64,0),1),'8- Políticas de Administración '!$B$16:$F$64,5,FALSE),"")</f>
        <v>1</v>
      </c>
      <c r="M52" s="470"/>
      <c r="N52" s="479"/>
      <c r="O52" s="505"/>
    </row>
    <row r="53" spans="1:257" ht="15" hidden="1" customHeight="1">
      <c r="A53" s="504"/>
      <c r="B53" s="470"/>
      <c r="C53" s="470"/>
      <c r="D53" s="279"/>
      <c r="E53" s="544"/>
      <c r="F53" s="544"/>
      <c r="G53" s="558"/>
      <c r="H53" s="559"/>
      <c r="I53" s="254"/>
      <c r="J53" s="255"/>
      <c r="K53" s="254"/>
      <c r="L53" s="172"/>
      <c r="M53" s="500"/>
      <c r="N53" s="557"/>
      <c r="O53" s="505"/>
    </row>
    <row r="54" spans="1:257" ht="15" hidden="1" customHeight="1">
      <c r="A54" s="504"/>
      <c r="B54" s="470"/>
      <c r="C54" s="470"/>
      <c r="D54" s="279"/>
      <c r="E54" s="544"/>
      <c r="F54" s="544"/>
      <c r="G54" s="558"/>
      <c r="H54" s="559"/>
      <c r="I54" s="254"/>
      <c r="J54" s="255"/>
      <c r="K54" s="254"/>
      <c r="L54" s="172"/>
      <c r="M54" s="500"/>
      <c r="N54" s="557"/>
      <c r="O54" s="505"/>
    </row>
    <row r="55" spans="1:257" ht="15" hidden="1" customHeight="1">
      <c r="A55" s="504"/>
      <c r="B55" s="470"/>
      <c r="C55" s="470"/>
      <c r="D55" s="279"/>
      <c r="E55" s="544"/>
      <c r="F55" s="544"/>
      <c r="G55" s="558"/>
      <c r="H55" s="559"/>
      <c r="I55" s="254"/>
      <c r="J55" s="255"/>
      <c r="K55" s="254"/>
      <c r="L55" s="172"/>
      <c r="M55" s="500"/>
      <c r="N55" s="557"/>
      <c r="O55" s="505"/>
    </row>
    <row r="56" spans="1:257" ht="15" hidden="1" customHeight="1">
      <c r="A56" s="504"/>
      <c r="B56" s="470"/>
      <c r="C56" s="470"/>
      <c r="D56" s="279"/>
      <c r="E56" s="544"/>
      <c r="F56" s="544"/>
      <c r="G56" s="558"/>
      <c r="H56" s="559"/>
      <c r="I56" s="254"/>
      <c r="J56" s="255"/>
      <c r="K56" s="254"/>
      <c r="L56" s="172"/>
      <c r="M56" s="500"/>
      <c r="N56" s="557"/>
      <c r="O56" s="505"/>
    </row>
    <row r="57" spans="1:257" ht="15" hidden="1" customHeight="1">
      <c r="A57" s="504"/>
      <c r="B57" s="470"/>
      <c r="C57" s="470"/>
      <c r="D57" s="279"/>
      <c r="E57" s="544"/>
      <c r="F57" s="544"/>
      <c r="G57" s="558"/>
      <c r="H57" s="559"/>
      <c r="I57" s="254"/>
      <c r="J57" s="255"/>
      <c r="K57" s="254"/>
      <c r="L57" s="172"/>
      <c r="M57" s="500"/>
      <c r="N57" s="557"/>
      <c r="O57" s="505"/>
    </row>
    <row r="58" spans="1:257" ht="15" hidden="1" customHeight="1">
      <c r="A58" s="504"/>
      <c r="B58" s="470"/>
      <c r="C58" s="470"/>
      <c r="D58" s="279"/>
      <c r="E58" s="544"/>
      <c r="F58" s="544"/>
      <c r="G58" s="558"/>
      <c r="H58" s="559"/>
      <c r="I58" s="254"/>
      <c r="J58" s="255"/>
      <c r="K58" s="254"/>
      <c r="L58" s="172"/>
      <c r="M58" s="500"/>
      <c r="N58" s="557"/>
      <c r="O58" s="505"/>
    </row>
    <row r="59" spans="1:257" ht="15.75" hidden="1" customHeight="1" thickBot="1">
      <c r="A59" s="511"/>
      <c r="B59" s="471"/>
      <c r="C59" s="471"/>
      <c r="D59" s="157"/>
      <c r="E59" s="545"/>
      <c r="F59" s="545"/>
      <c r="G59" s="474"/>
      <c r="H59" s="477"/>
      <c r="I59" s="153"/>
      <c r="J59" s="155"/>
      <c r="K59" s="153" t="str">
        <f>IFERROR(CONCATENATE(INDEX('8- Políticas de Administración '!$B$16:$F$53,MATCH('5- Identificación de Riesgos'!J59,'8- Políticas de Administración '!$C$16:$C$54,0),1)," - ",L59),"")</f>
        <v/>
      </c>
      <c r="L59" s="172" t="str">
        <f>IFERROR(VLOOKUP(INDEX('8- Políticas de Administración '!$B$16:$F$63,MATCH('5- Identificación de Riesgos'!J59,'8- Políticas de Administración '!$C$16:$C$64,0),1),'8- Políticas de Administración '!$B$16:$F$64,5,FALSE),"")</f>
        <v/>
      </c>
      <c r="M59" s="471"/>
      <c r="N59" s="480"/>
      <c r="O59" s="509"/>
    </row>
    <row r="60" spans="1:257" s="120" customFormat="1" ht="41.25" customHeight="1">
      <c r="A60" s="510">
        <v>6</v>
      </c>
      <c r="B60" s="469" t="s">
        <v>538</v>
      </c>
      <c r="C60" s="469" t="s">
        <v>270</v>
      </c>
      <c r="D60" s="158" t="s">
        <v>289</v>
      </c>
      <c r="E60" s="469">
        <v>12</v>
      </c>
      <c r="F60" s="469">
        <v>2</v>
      </c>
      <c r="G60" s="472">
        <f t="shared" ref="G60" si="4">F60/E60</f>
        <v>0.16666666666666666</v>
      </c>
      <c r="H60" s="475"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Media - 3</v>
      </c>
      <c r="I60" s="151" t="s">
        <v>88</v>
      </c>
      <c r="J60" s="159" t="s">
        <v>143</v>
      </c>
      <c r="K60" s="151" t="str">
        <f>IFERROR(CONCATENATE(INDEX('8- Políticas de Administración '!$B$16:$F$53,MATCH('5- Identificación de Riesgos'!J60,'8- Políticas de Administración '!$C$16:$C$54,0),1)," - ",L60),"")</f>
        <v>Leve - 1</v>
      </c>
      <c r="L60" s="172">
        <f>IFERROR(VLOOKUP(INDEX('8- Políticas de Administración '!$B$16:$F$63,MATCH('5- Identificación de Riesgos'!J60,'8- Políticas de Administración '!$C$16:$C$64,0),1),'8- Políticas de Administración '!$B$16:$F$64,5,FALSE),"")</f>
        <v>1</v>
      </c>
      <c r="M60" s="469" t="str">
        <f>IFERROR(CONCATENATE(INDEX('8- Políticas de Administración '!$B$16:$F$53,MATCH(ROUND(AVERAGE(L60:L69),0),'8- Políticas de Administración '!$F$16:$F$53,0),1)," - ",ROUND(AVERAGE(L60:L69),0)),"")</f>
        <v>Leve - 1</v>
      </c>
      <c r="N60" s="478" t="str">
        <f>IFERROR(CONCATENATE(VLOOKUP((LEFT(H60,LEN(H60)-4)&amp;LEFT(M60,LEN(M60)-4)),'9- Matriz de Calor '!$D$18:$E$42,2,0)," - ",RIGHT(H60,1)*RIGHT(M60,1)),"")</f>
        <v>Moderado - 3</v>
      </c>
      <c r="O60" s="496">
        <f>RIGHT(H60,1)*RIGHT(M60,1)</f>
        <v>3</v>
      </c>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c r="AZ60" s="119"/>
      <c r="BA60" s="119"/>
      <c r="BB60" s="119"/>
      <c r="BC60" s="119"/>
      <c r="BD60" s="119"/>
      <c r="BE60" s="119"/>
      <c r="BF60" s="119"/>
      <c r="BG60" s="119"/>
      <c r="BH60" s="119"/>
      <c r="BI60" s="119"/>
      <c r="BJ60" s="119"/>
      <c r="BK60" s="119"/>
      <c r="BL60" s="119"/>
      <c r="BM60" s="119"/>
      <c r="BN60" s="119"/>
      <c r="BO60" s="119"/>
      <c r="BP60" s="119"/>
      <c r="BQ60" s="119"/>
      <c r="BR60" s="119"/>
      <c r="BS60" s="119"/>
      <c r="BT60" s="119"/>
      <c r="BU60" s="119"/>
      <c r="BV60" s="119"/>
      <c r="BW60" s="119"/>
      <c r="BX60" s="119"/>
      <c r="BY60" s="119"/>
      <c r="BZ60" s="119"/>
      <c r="CA60" s="119"/>
      <c r="CB60" s="119"/>
      <c r="CC60" s="119"/>
      <c r="CD60" s="119"/>
      <c r="CE60" s="119"/>
      <c r="CF60" s="119"/>
      <c r="CG60" s="119"/>
      <c r="CH60" s="119"/>
      <c r="CI60" s="119"/>
      <c r="CJ60" s="119"/>
      <c r="CK60" s="119"/>
      <c r="CL60" s="119"/>
      <c r="CM60" s="119"/>
      <c r="CN60" s="119"/>
      <c r="CO60" s="119"/>
      <c r="CP60" s="119"/>
      <c r="CQ60" s="119"/>
      <c r="CR60" s="119"/>
      <c r="CS60" s="119"/>
      <c r="CT60" s="119"/>
      <c r="CU60" s="119"/>
      <c r="CV60" s="119"/>
      <c r="CW60" s="119"/>
      <c r="CX60" s="119"/>
      <c r="CY60" s="119"/>
      <c r="CZ60" s="119"/>
      <c r="DA60" s="119"/>
      <c r="DB60" s="119"/>
      <c r="DC60" s="119"/>
      <c r="DD60" s="119"/>
      <c r="DE60" s="119"/>
      <c r="DF60" s="119"/>
      <c r="DG60" s="119"/>
      <c r="DH60" s="119"/>
      <c r="DI60" s="119"/>
      <c r="DJ60" s="119"/>
      <c r="DK60" s="119"/>
      <c r="DL60" s="119"/>
      <c r="DM60" s="119"/>
      <c r="DN60" s="119"/>
      <c r="DO60" s="119"/>
      <c r="DP60" s="119"/>
      <c r="DQ60" s="119"/>
      <c r="DR60" s="119"/>
      <c r="DS60" s="119"/>
      <c r="DT60" s="119"/>
      <c r="DU60" s="119"/>
      <c r="DV60" s="119"/>
      <c r="DW60" s="119"/>
      <c r="DX60" s="119"/>
      <c r="DY60" s="119"/>
      <c r="DZ60" s="119"/>
      <c r="EA60" s="119"/>
      <c r="EB60" s="119"/>
      <c r="EC60" s="119"/>
      <c r="ED60" s="119"/>
      <c r="EE60" s="119"/>
      <c r="EF60" s="119"/>
      <c r="EG60" s="119"/>
      <c r="EH60" s="119"/>
      <c r="EI60" s="119"/>
      <c r="EJ60" s="119"/>
      <c r="EK60" s="119"/>
      <c r="EL60" s="119"/>
      <c r="EM60" s="119"/>
      <c r="EN60" s="119"/>
      <c r="EO60" s="119"/>
      <c r="EP60" s="119"/>
      <c r="EQ60" s="119"/>
      <c r="ER60" s="119"/>
      <c r="ES60" s="119"/>
      <c r="ET60" s="119"/>
      <c r="EU60" s="119"/>
      <c r="EV60" s="119"/>
      <c r="EW60" s="119"/>
      <c r="EX60" s="119"/>
      <c r="EY60" s="119"/>
      <c r="EZ60" s="119"/>
      <c r="FA60" s="119"/>
      <c r="FB60" s="119"/>
      <c r="FC60" s="119"/>
      <c r="FD60" s="119"/>
      <c r="FE60" s="119"/>
      <c r="FF60" s="119"/>
      <c r="FG60" s="119"/>
      <c r="FH60" s="119"/>
      <c r="FI60" s="119"/>
      <c r="FJ60" s="119"/>
      <c r="FK60" s="119"/>
      <c r="FL60" s="119"/>
      <c r="FM60" s="119"/>
      <c r="FN60" s="119"/>
      <c r="FO60" s="119"/>
      <c r="FP60" s="119"/>
      <c r="FQ60" s="119"/>
      <c r="FR60" s="119"/>
      <c r="FS60" s="119"/>
      <c r="FT60" s="119"/>
      <c r="FU60" s="119"/>
      <c r="FV60" s="119"/>
      <c r="FW60" s="119"/>
      <c r="FX60" s="119"/>
      <c r="FY60" s="119"/>
      <c r="FZ60" s="119"/>
      <c r="GA60" s="119"/>
      <c r="GB60" s="119"/>
      <c r="GC60" s="119"/>
      <c r="GD60" s="119"/>
      <c r="GE60" s="119"/>
      <c r="GF60" s="119"/>
      <c r="GG60" s="119"/>
      <c r="GH60" s="119"/>
      <c r="GI60" s="119"/>
      <c r="GJ60" s="119"/>
      <c r="GK60" s="119"/>
      <c r="GL60" s="119"/>
      <c r="GM60" s="119"/>
      <c r="GN60" s="119"/>
      <c r="GO60" s="119"/>
      <c r="GP60" s="119"/>
      <c r="GQ60" s="119"/>
      <c r="GR60" s="119"/>
      <c r="GS60" s="119"/>
      <c r="GT60" s="119"/>
      <c r="GU60" s="119"/>
      <c r="GV60" s="119"/>
      <c r="GW60" s="119"/>
      <c r="GX60" s="119"/>
      <c r="GY60" s="119"/>
      <c r="GZ60" s="119"/>
      <c r="HA60" s="119"/>
      <c r="HB60" s="119"/>
      <c r="HC60" s="119"/>
      <c r="HD60" s="119"/>
      <c r="HE60" s="119"/>
      <c r="HF60" s="119"/>
      <c r="HG60" s="119"/>
      <c r="HH60" s="119"/>
      <c r="HI60" s="119"/>
      <c r="HJ60" s="119"/>
      <c r="HK60" s="119"/>
      <c r="HL60" s="119"/>
      <c r="HM60" s="119"/>
      <c r="HN60" s="119"/>
      <c r="HO60" s="119"/>
      <c r="HP60" s="119"/>
      <c r="HQ60" s="119"/>
      <c r="HR60" s="119"/>
      <c r="HS60" s="119"/>
      <c r="HT60" s="119"/>
      <c r="HU60" s="119"/>
      <c r="HV60" s="119"/>
      <c r="HW60" s="119"/>
      <c r="HX60" s="119"/>
      <c r="HY60" s="119"/>
      <c r="HZ60" s="119"/>
      <c r="IA60" s="119"/>
      <c r="IB60" s="119"/>
      <c r="IC60" s="119"/>
      <c r="ID60" s="119"/>
      <c r="IE60" s="119"/>
      <c r="IF60" s="119"/>
      <c r="IG60" s="119"/>
      <c r="IH60" s="119"/>
      <c r="II60" s="119"/>
      <c r="IJ60" s="119"/>
      <c r="IK60" s="119"/>
      <c r="IL60" s="119"/>
      <c r="IM60" s="119"/>
      <c r="IN60" s="119"/>
      <c r="IO60" s="119"/>
      <c r="IP60" s="119"/>
      <c r="IQ60" s="119"/>
      <c r="IR60" s="119"/>
      <c r="IS60" s="119"/>
      <c r="IT60" s="119"/>
      <c r="IU60" s="119"/>
      <c r="IV60" s="119"/>
      <c r="IW60" s="119"/>
    </row>
    <row r="61" spans="1:257" s="120" customFormat="1" ht="27" customHeight="1">
      <c r="A61" s="515"/>
      <c r="B61" s="470"/>
      <c r="C61" s="470"/>
      <c r="D61" s="156" t="s">
        <v>290</v>
      </c>
      <c r="E61" s="470"/>
      <c r="F61" s="470"/>
      <c r="G61" s="473"/>
      <c r="H61" s="476"/>
      <c r="I61" s="152"/>
      <c r="J61" s="154"/>
      <c r="K61" s="152" t="str">
        <f>IFERROR(CONCATENATE(INDEX('8- Políticas de Administración '!$B$16:$F$53,MATCH('5- Identificación de Riesgos'!J61,'8- Políticas de Administración '!$C$16:$C$54,0),1)," - ",L61),"")</f>
        <v/>
      </c>
      <c r="L61" s="172" t="str">
        <f>IFERROR(VLOOKUP(INDEX('8- Políticas de Administración '!$B$16:$F$63,MATCH('5- Identificación de Riesgos'!J61,'8- Políticas de Administración '!$C$16:$C$64,0),1),'8- Políticas de Administración '!$B$16:$F$64,5,FALSE),"")</f>
        <v/>
      </c>
      <c r="M61" s="470"/>
      <c r="N61" s="479"/>
      <c r="O61" s="496"/>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c r="BA61" s="119"/>
      <c r="BB61" s="119"/>
      <c r="BC61" s="119"/>
      <c r="BD61" s="119"/>
      <c r="BE61" s="119"/>
      <c r="BF61" s="119"/>
      <c r="BG61" s="119"/>
      <c r="BH61" s="119"/>
      <c r="BI61" s="119"/>
      <c r="BJ61" s="119"/>
      <c r="BK61" s="119"/>
      <c r="BL61" s="119"/>
      <c r="BM61" s="119"/>
      <c r="BN61" s="119"/>
      <c r="BO61" s="119"/>
      <c r="BP61" s="119"/>
      <c r="BQ61" s="119"/>
      <c r="BR61" s="119"/>
      <c r="BS61" s="119"/>
      <c r="BT61" s="119"/>
      <c r="BU61" s="119"/>
      <c r="BV61" s="119"/>
      <c r="BW61" s="119"/>
      <c r="BX61" s="119"/>
      <c r="BY61" s="119"/>
      <c r="BZ61" s="119"/>
      <c r="CA61" s="119"/>
      <c r="CB61" s="119"/>
      <c r="CC61" s="119"/>
      <c r="CD61" s="119"/>
      <c r="CE61" s="119"/>
      <c r="CF61" s="119"/>
      <c r="CG61" s="119"/>
      <c r="CH61" s="119"/>
      <c r="CI61" s="119"/>
      <c r="CJ61" s="119"/>
      <c r="CK61" s="119"/>
      <c r="CL61" s="119"/>
      <c r="CM61" s="119"/>
      <c r="CN61" s="119"/>
      <c r="CO61" s="119"/>
      <c r="CP61" s="119"/>
      <c r="CQ61" s="119"/>
      <c r="CR61" s="119"/>
      <c r="CS61" s="119"/>
      <c r="CT61" s="119"/>
      <c r="CU61" s="119"/>
      <c r="CV61" s="119"/>
      <c r="CW61" s="119"/>
      <c r="CX61" s="119"/>
      <c r="CY61" s="119"/>
      <c r="CZ61" s="119"/>
      <c r="DA61" s="119"/>
      <c r="DB61" s="119"/>
      <c r="DC61" s="119"/>
      <c r="DD61" s="119"/>
      <c r="DE61" s="119"/>
      <c r="DF61" s="119"/>
      <c r="DG61" s="119"/>
      <c r="DH61" s="119"/>
      <c r="DI61" s="119"/>
      <c r="DJ61" s="119"/>
      <c r="DK61" s="119"/>
      <c r="DL61" s="119"/>
      <c r="DM61" s="119"/>
      <c r="DN61" s="119"/>
      <c r="DO61" s="119"/>
      <c r="DP61" s="119"/>
      <c r="DQ61" s="119"/>
      <c r="DR61" s="119"/>
      <c r="DS61" s="119"/>
      <c r="DT61" s="119"/>
      <c r="DU61" s="119"/>
      <c r="DV61" s="119"/>
      <c r="DW61" s="119"/>
      <c r="DX61" s="119"/>
      <c r="DY61" s="119"/>
      <c r="DZ61" s="119"/>
      <c r="EA61" s="119"/>
      <c r="EB61" s="119"/>
      <c r="EC61" s="119"/>
      <c r="ED61" s="119"/>
      <c r="EE61" s="119"/>
      <c r="EF61" s="119"/>
      <c r="EG61" s="119"/>
      <c r="EH61" s="119"/>
      <c r="EI61" s="119"/>
      <c r="EJ61" s="119"/>
      <c r="EK61" s="119"/>
      <c r="EL61" s="119"/>
      <c r="EM61" s="119"/>
      <c r="EN61" s="119"/>
      <c r="EO61" s="119"/>
      <c r="EP61" s="119"/>
      <c r="EQ61" s="119"/>
      <c r="ER61" s="119"/>
      <c r="ES61" s="119"/>
      <c r="ET61" s="119"/>
      <c r="EU61" s="119"/>
      <c r="EV61" s="119"/>
      <c r="EW61" s="119"/>
      <c r="EX61" s="119"/>
      <c r="EY61" s="119"/>
      <c r="EZ61" s="119"/>
      <c r="FA61" s="119"/>
      <c r="FB61" s="119"/>
      <c r="FC61" s="119"/>
      <c r="FD61" s="119"/>
      <c r="FE61" s="119"/>
      <c r="FF61" s="119"/>
      <c r="FG61" s="119"/>
      <c r="FH61" s="119"/>
      <c r="FI61" s="119"/>
      <c r="FJ61" s="119"/>
      <c r="FK61" s="119"/>
      <c r="FL61" s="119"/>
      <c r="FM61" s="119"/>
      <c r="FN61" s="119"/>
      <c r="FO61" s="119"/>
      <c r="FP61" s="119"/>
      <c r="FQ61" s="119"/>
      <c r="FR61" s="119"/>
      <c r="FS61" s="119"/>
      <c r="FT61" s="119"/>
      <c r="FU61" s="119"/>
      <c r="FV61" s="119"/>
      <c r="FW61" s="119"/>
      <c r="FX61" s="119"/>
      <c r="FY61" s="119"/>
      <c r="FZ61" s="119"/>
      <c r="GA61" s="119"/>
      <c r="GB61" s="119"/>
      <c r="GC61" s="119"/>
      <c r="GD61" s="119"/>
      <c r="GE61" s="119"/>
      <c r="GF61" s="119"/>
      <c r="GG61" s="119"/>
      <c r="GH61" s="119"/>
      <c r="GI61" s="119"/>
      <c r="GJ61" s="119"/>
      <c r="GK61" s="119"/>
      <c r="GL61" s="119"/>
      <c r="GM61" s="119"/>
      <c r="GN61" s="119"/>
      <c r="GO61" s="119"/>
      <c r="GP61" s="119"/>
      <c r="GQ61" s="119"/>
      <c r="GR61" s="119"/>
      <c r="GS61" s="119"/>
      <c r="GT61" s="119"/>
      <c r="GU61" s="119"/>
      <c r="GV61" s="119"/>
      <c r="GW61" s="119"/>
      <c r="GX61" s="119"/>
      <c r="GY61" s="119"/>
      <c r="GZ61" s="119"/>
      <c r="HA61" s="119"/>
      <c r="HB61" s="119"/>
      <c r="HC61" s="119"/>
      <c r="HD61" s="119"/>
      <c r="HE61" s="119"/>
      <c r="HF61" s="119"/>
      <c r="HG61" s="119"/>
      <c r="HH61" s="119"/>
      <c r="HI61" s="119"/>
      <c r="HJ61" s="119"/>
      <c r="HK61" s="119"/>
      <c r="HL61" s="119"/>
      <c r="HM61" s="119"/>
      <c r="HN61" s="119"/>
      <c r="HO61" s="119"/>
      <c r="HP61" s="119"/>
      <c r="HQ61" s="119"/>
      <c r="HR61" s="119"/>
      <c r="HS61" s="119"/>
      <c r="HT61" s="119"/>
      <c r="HU61" s="119"/>
      <c r="HV61" s="119"/>
      <c r="HW61" s="119"/>
      <c r="HX61" s="119"/>
      <c r="HY61" s="119"/>
      <c r="HZ61" s="119"/>
      <c r="IA61" s="119"/>
      <c r="IB61" s="119"/>
      <c r="IC61" s="119"/>
      <c r="ID61" s="119"/>
      <c r="IE61" s="119"/>
      <c r="IF61" s="119"/>
      <c r="IG61" s="119"/>
      <c r="IH61" s="119"/>
      <c r="II61" s="119"/>
      <c r="IJ61" s="119"/>
      <c r="IK61" s="119"/>
      <c r="IL61" s="119"/>
      <c r="IM61" s="119"/>
      <c r="IN61" s="119"/>
      <c r="IO61" s="119"/>
      <c r="IP61" s="119"/>
      <c r="IQ61" s="119"/>
      <c r="IR61" s="119"/>
      <c r="IS61" s="119"/>
      <c r="IT61" s="119"/>
      <c r="IU61" s="119"/>
      <c r="IV61" s="119"/>
      <c r="IW61" s="119"/>
    </row>
    <row r="62" spans="1:257" s="120" customFormat="1" ht="34.5" customHeight="1">
      <c r="A62" s="515"/>
      <c r="B62" s="470"/>
      <c r="C62" s="470"/>
      <c r="D62" s="156" t="s">
        <v>291</v>
      </c>
      <c r="E62" s="470"/>
      <c r="F62" s="470"/>
      <c r="G62" s="473"/>
      <c r="H62" s="476"/>
      <c r="I62" s="152"/>
      <c r="J62" s="154"/>
      <c r="K62" s="152" t="str">
        <f>IFERROR(CONCATENATE(INDEX('8- Políticas de Administración '!$B$16:$F$53,MATCH('5- Identificación de Riesgos'!J62,'8- Políticas de Administración '!$C$16:$C$54,0),1)," - ",L62),"")</f>
        <v/>
      </c>
      <c r="L62" s="172" t="str">
        <f>IFERROR(VLOOKUP(INDEX('8- Políticas de Administración '!$B$16:$F$63,MATCH('5- Identificación de Riesgos'!J62,'8- Políticas de Administración '!$C$16:$C$64,0),1),'8- Políticas de Administración '!$B$16:$F$64,5,FALSE),"")</f>
        <v/>
      </c>
      <c r="M62" s="470"/>
      <c r="N62" s="479"/>
      <c r="O62" s="496"/>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19"/>
      <c r="AX62" s="119"/>
      <c r="AY62" s="119"/>
      <c r="AZ62" s="119"/>
      <c r="BA62" s="119"/>
      <c r="BB62" s="119"/>
      <c r="BC62" s="119"/>
      <c r="BD62" s="119"/>
      <c r="BE62" s="119"/>
      <c r="BF62" s="119"/>
      <c r="BG62" s="119"/>
      <c r="BH62" s="119"/>
      <c r="BI62" s="119"/>
      <c r="BJ62" s="119"/>
      <c r="BK62" s="119"/>
      <c r="BL62" s="119"/>
      <c r="BM62" s="119"/>
      <c r="BN62" s="119"/>
      <c r="BO62" s="119"/>
      <c r="BP62" s="119"/>
      <c r="BQ62" s="119"/>
      <c r="BR62" s="119"/>
      <c r="BS62" s="119"/>
      <c r="BT62" s="119"/>
      <c r="BU62" s="119"/>
      <c r="BV62" s="119"/>
      <c r="BW62" s="119"/>
      <c r="BX62" s="119"/>
      <c r="BY62" s="119"/>
      <c r="BZ62" s="119"/>
      <c r="CA62" s="119"/>
      <c r="CB62" s="119"/>
      <c r="CC62" s="119"/>
      <c r="CD62" s="119"/>
      <c r="CE62" s="119"/>
      <c r="CF62" s="119"/>
      <c r="CG62" s="119"/>
      <c r="CH62" s="119"/>
      <c r="CI62" s="119"/>
      <c r="CJ62" s="119"/>
      <c r="CK62" s="119"/>
      <c r="CL62" s="119"/>
      <c r="CM62" s="119"/>
      <c r="CN62" s="119"/>
      <c r="CO62" s="119"/>
      <c r="CP62" s="119"/>
      <c r="CQ62" s="119"/>
      <c r="CR62" s="119"/>
      <c r="CS62" s="119"/>
      <c r="CT62" s="119"/>
      <c r="CU62" s="119"/>
      <c r="CV62" s="119"/>
      <c r="CW62" s="119"/>
      <c r="CX62" s="119"/>
      <c r="CY62" s="119"/>
      <c r="CZ62" s="119"/>
      <c r="DA62" s="119"/>
      <c r="DB62" s="119"/>
      <c r="DC62" s="119"/>
      <c r="DD62" s="119"/>
      <c r="DE62" s="119"/>
      <c r="DF62" s="119"/>
      <c r="DG62" s="119"/>
      <c r="DH62" s="119"/>
      <c r="DI62" s="119"/>
      <c r="DJ62" s="119"/>
      <c r="DK62" s="119"/>
      <c r="DL62" s="119"/>
      <c r="DM62" s="119"/>
      <c r="DN62" s="119"/>
      <c r="DO62" s="119"/>
      <c r="DP62" s="119"/>
      <c r="DQ62" s="119"/>
      <c r="DR62" s="119"/>
      <c r="DS62" s="119"/>
      <c r="DT62" s="119"/>
      <c r="DU62" s="119"/>
      <c r="DV62" s="119"/>
      <c r="DW62" s="119"/>
      <c r="DX62" s="119"/>
      <c r="DY62" s="119"/>
      <c r="DZ62" s="119"/>
      <c r="EA62" s="119"/>
      <c r="EB62" s="119"/>
      <c r="EC62" s="119"/>
      <c r="ED62" s="119"/>
      <c r="EE62" s="119"/>
      <c r="EF62" s="119"/>
      <c r="EG62" s="119"/>
      <c r="EH62" s="119"/>
      <c r="EI62" s="119"/>
      <c r="EJ62" s="119"/>
      <c r="EK62" s="119"/>
      <c r="EL62" s="119"/>
      <c r="EM62" s="119"/>
      <c r="EN62" s="119"/>
      <c r="EO62" s="119"/>
      <c r="EP62" s="119"/>
      <c r="EQ62" s="119"/>
      <c r="ER62" s="119"/>
      <c r="ES62" s="119"/>
      <c r="ET62" s="119"/>
      <c r="EU62" s="119"/>
      <c r="EV62" s="119"/>
      <c r="EW62" s="119"/>
      <c r="EX62" s="119"/>
      <c r="EY62" s="119"/>
      <c r="EZ62" s="119"/>
      <c r="FA62" s="119"/>
      <c r="FB62" s="119"/>
      <c r="FC62" s="119"/>
      <c r="FD62" s="119"/>
      <c r="FE62" s="119"/>
      <c r="FF62" s="119"/>
      <c r="FG62" s="119"/>
      <c r="FH62" s="119"/>
      <c r="FI62" s="119"/>
      <c r="FJ62" s="119"/>
      <c r="FK62" s="119"/>
      <c r="FL62" s="119"/>
      <c r="FM62" s="119"/>
      <c r="FN62" s="119"/>
      <c r="FO62" s="119"/>
      <c r="FP62" s="119"/>
      <c r="FQ62" s="119"/>
      <c r="FR62" s="119"/>
      <c r="FS62" s="119"/>
      <c r="FT62" s="119"/>
      <c r="FU62" s="119"/>
      <c r="FV62" s="119"/>
      <c r="FW62" s="119"/>
      <c r="FX62" s="119"/>
      <c r="FY62" s="119"/>
      <c r="FZ62" s="119"/>
      <c r="GA62" s="119"/>
      <c r="GB62" s="119"/>
      <c r="GC62" s="119"/>
      <c r="GD62" s="119"/>
      <c r="GE62" s="119"/>
      <c r="GF62" s="119"/>
      <c r="GG62" s="119"/>
      <c r="GH62" s="119"/>
      <c r="GI62" s="119"/>
      <c r="GJ62" s="119"/>
      <c r="GK62" s="119"/>
      <c r="GL62" s="119"/>
      <c r="GM62" s="119"/>
      <c r="GN62" s="119"/>
      <c r="GO62" s="119"/>
      <c r="GP62" s="119"/>
      <c r="GQ62" s="119"/>
      <c r="GR62" s="119"/>
      <c r="GS62" s="119"/>
      <c r="GT62" s="119"/>
      <c r="GU62" s="119"/>
      <c r="GV62" s="119"/>
      <c r="GW62" s="119"/>
      <c r="GX62" s="119"/>
      <c r="GY62" s="119"/>
      <c r="GZ62" s="119"/>
      <c r="HA62" s="119"/>
      <c r="HB62" s="119"/>
      <c r="HC62" s="119"/>
      <c r="HD62" s="119"/>
      <c r="HE62" s="119"/>
      <c r="HF62" s="119"/>
      <c r="HG62" s="119"/>
      <c r="HH62" s="119"/>
      <c r="HI62" s="119"/>
      <c r="HJ62" s="119"/>
      <c r="HK62" s="119"/>
      <c r="HL62" s="119"/>
      <c r="HM62" s="119"/>
      <c r="HN62" s="119"/>
      <c r="HO62" s="119"/>
      <c r="HP62" s="119"/>
      <c r="HQ62" s="119"/>
      <c r="HR62" s="119"/>
      <c r="HS62" s="119"/>
      <c r="HT62" s="119"/>
      <c r="HU62" s="119"/>
      <c r="HV62" s="119"/>
      <c r="HW62" s="119"/>
      <c r="HX62" s="119"/>
      <c r="HY62" s="119"/>
      <c r="HZ62" s="119"/>
      <c r="IA62" s="119"/>
      <c r="IB62" s="119"/>
      <c r="IC62" s="119"/>
      <c r="ID62" s="119"/>
      <c r="IE62" s="119"/>
      <c r="IF62" s="119"/>
      <c r="IG62" s="119"/>
      <c r="IH62" s="119"/>
      <c r="II62" s="119"/>
      <c r="IJ62" s="119"/>
      <c r="IK62" s="119"/>
      <c r="IL62" s="119"/>
      <c r="IM62" s="119"/>
      <c r="IN62" s="119"/>
      <c r="IO62" s="119"/>
      <c r="IP62" s="119"/>
      <c r="IQ62" s="119"/>
      <c r="IR62" s="119"/>
      <c r="IS62" s="119"/>
      <c r="IT62" s="119"/>
      <c r="IU62" s="119"/>
      <c r="IV62" s="119"/>
      <c r="IW62" s="119"/>
    </row>
    <row r="63" spans="1:257" s="120" customFormat="1" ht="26.25" customHeight="1">
      <c r="A63" s="515"/>
      <c r="B63" s="470"/>
      <c r="C63" s="470"/>
      <c r="D63" s="156" t="s">
        <v>292</v>
      </c>
      <c r="E63" s="470"/>
      <c r="F63" s="470"/>
      <c r="G63" s="473"/>
      <c r="H63" s="476"/>
      <c r="I63" s="152"/>
      <c r="J63" s="154"/>
      <c r="K63" s="152" t="str">
        <f>IFERROR(CONCATENATE(INDEX('8- Políticas de Administración '!$B$16:$F$53,MATCH('5- Identificación de Riesgos'!J63,'8- Políticas de Administración '!$C$16:$C$54,0),1)," - ",L63),"")</f>
        <v/>
      </c>
      <c r="L63" s="172" t="str">
        <f>IFERROR(VLOOKUP(INDEX('8- Políticas de Administración '!$B$16:$F$63,MATCH('5- Identificación de Riesgos'!J63,'8- Políticas de Administración '!$C$16:$C$64,0),1),'8- Políticas de Administración '!$B$16:$F$64,5,FALSE),"")</f>
        <v/>
      </c>
      <c r="M63" s="470"/>
      <c r="N63" s="479"/>
      <c r="O63" s="496"/>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c r="AV63" s="119"/>
      <c r="AW63" s="119"/>
      <c r="AX63" s="119"/>
      <c r="AY63" s="119"/>
      <c r="AZ63" s="119"/>
      <c r="BA63" s="119"/>
      <c r="BB63" s="119"/>
      <c r="BC63" s="119"/>
      <c r="BD63" s="119"/>
      <c r="BE63" s="119"/>
      <c r="BF63" s="119"/>
      <c r="BG63" s="119"/>
      <c r="BH63" s="119"/>
      <c r="BI63" s="119"/>
      <c r="BJ63" s="119"/>
      <c r="BK63" s="119"/>
      <c r="BL63" s="119"/>
      <c r="BM63" s="119"/>
      <c r="BN63" s="119"/>
      <c r="BO63" s="119"/>
      <c r="BP63" s="119"/>
      <c r="BQ63" s="119"/>
      <c r="BR63" s="119"/>
      <c r="BS63" s="119"/>
      <c r="BT63" s="119"/>
      <c r="BU63" s="119"/>
      <c r="BV63" s="119"/>
      <c r="BW63" s="119"/>
      <c r="BX63" s="119"/>
      <c r="BY63" s="119"/>
      <c r="BZ63" s="119"/>
      <c r="CA63" s="119"/>
      <c r="CB63" s="119"/>
      <c r="CC63" s="119"/>
      <c r="CD63" s="119"/>
      <c r="CE63" s="119"/>
      <c r="CF63" s="119"/>
      <c r="CG63" s="119"/>
      <c r="CH63" s="119"/>
      <c r="CI63" s="119"/>
      <c r="CJ63" s="119"/>
      <c r="CK63" s="119"/>
      <c r="CL63" s="119"/>
      <c r="CM63" s="119"/>
      <c r="CN63" s="119"/>
      <c r="CO63" s="119"/>
      <c r="CP63" s="119"/>
      <c r="CQ63" s="119"/>
      <c r="CR63" s="119"/>
      <c r="CS63" s="119"/>
      <c r="CT63" s="119"/>
      <c r="CU63" s="119"/>
      <c r="CV63" s="119"/>
      <c r="CW63" s="119"/>
      <c r="CX63" s="119"/>
      <c r="CY63" s="119"/>
      <c r="CZ63" s="119"/>
      <c r="DA63" s="119"/>
      <c r="DB63" s="119"/>
      <c r="DC63" s="119"/>
      <c r="DD63" s="119"/>
      <c r="DE63" s="119"/>
      <c r="DF63" s="119"/>
      <c r="DG63" s="119"/>
      <c r="DH63" s="119"/>
      <c r="DI63" s="119"/>
      <c r="DJ63" s="119"/>
      <c r="DK63" s="119"/>
      <c r="DL63" s="119"/>
      <c r="DM63" s="119"/>
      <c r="DN63" s="119"/>
      <c r="DO63" s="119"/>
      <c r="DP63" s="119"/>
      <c r="DQ63" s="119"/>
      <c r="DR63" s="119"/>
      <c r="DS63" s="119"/>
      <c r="DT63" s="119"/>
      <c r="DU63" s="119"/>
      <c r="DV63" s="119"/>
      <c r="DW63" s="119"/>
      <c r="DX63" s="119"/>
      <c r="DY63" s="119"/>
      <c r="DZ63" s="119"/>
      <c r="EA63" s="119"/>
      <c r="EB63" s="119"/>
      <c r="EC63" s="119"/>
      <c r="ED63" s="119"/>
      <c r="EE63" s="119"/>
      <c r="EF63" s="119"/>
      <c r="EG63" s="119"/>
      <c r="EH63" s="119"/>
      <c r="EI63" s="119"/>
      <c r="EJ63" s="119"/>
      <c r="EK63" s="119"/>
      <c r="EL63" s="119"/>
      <c r="EM63" s="119"/>
      <c r="EN63" s="119"/>
      <c r="EO63" s="119"/>
      <c r="EP63" s="119"/>
      <c r="EQ63" s="119"/>
      <c r="ER63" s="119"/>
      <c r="ES63" s="119"/>
      <c r="ET63" s="119"/>
      <c r="EU63" s="119"/>
      <c r="EV63" s="119"/>
      <c r="EW63" s="119"/>
      <c r="EX63" s="119"/>
      <c r="EY63" s="119"/>
      <c r="EZ63" s="119"/>
      <c r="FA63" s="119"/>
      <c r="FB63" s="119"/>
      <c r="FC63" s="119"/>
      <c r="FD63" s="119"/>
      <c r="FE63" s="119"/>
      <c r="FF63" s="119"/>
      <c r="FG63" s="119"/>
      <c r="FH63" s="119"/>
      <c r="FI63" s="119"/>
      <c r="FJ63" s="119"/>
      <c r="FK63" s="119"/>
      <c r="FL63" s="119"/>
      <c r="FM63" s="119"/>
      <c r="FN63" s="119"/>
      <c r="FO63" s="119"/>
      <c r="FP63" s="119"/>
      <c r="FQ63" s="119"/>
      <c r="FR63" s="119"/>
      <c r="FS63" s="119"/>
      <c r="FT63" s="119"/>
      <c r="FU63" s="119"/>
      <c r="FV63" s="119"/>
      <c r="FW63" s="119"/>
      <c r="FX63" s="119"/>
      <c r="FY63" s="119"/>
      <c r="FZ63" s="119"/>
      <c r="GA63" s="119"/>
      <c r="GB63" s="119"/>
      <c r="GC63" s="119"/>
      <c r="GD63" s="119"/>
      <c r="GE63" s="119"/>
      <c r="GF63" s="119"/>
      <c r="GG63" s="119"/>
      <c r="GH63" s="119"/>
      <c r="GI63" s="119"/>
      <c r="GJ63" s="119"/>
      <c r="GK63" s="119"/>
      <c r="GL63" s="119"/>
      <c r="GM63" s="119"/>
      <c r="GN63" s="119"/>
      <c r="GO63" s="119"/>
      <c r="GP63" s="119"/>
      <c r="GQ63" s="119"/>
      <c r="GR63" s="119"/>
      <c r="GS63" s="119"/>
      <c r="GT63" s="119"/>
      <c r="GU63" s="119"/>
      <c r="GV63" s="119"/>
      <c r="GW63" s="119"/>
      <c r="GX63" s="119"/>
      <c r="GY63" s="119"/>
      <c r="GZ63" s="119"/>
      <c r="HA63" s="119"/>
      <c r="HB63" s="119"/>
      <c r="HC63" s="119"/>
      <c r="HD63" s="119"/>
      <c r="HE63" s="119"/>
      <c r="HF63" s="119"/>
      <c r="HG63" s="119"/>
      <c r="HH63" s="119"/>
      <c r="HI63" s="119"/>
      <c r="HJ63" s="119"/>
      <c r="HK63" s="119"/>
      <c r="HL63" s="119"/>
      <c r="HM63" s="119"/>
      <c r="HN63" s="119"/>
      <c r="HO63" s="119"/>
      <c r="HP63" s="119"/>
      <c r="HQ63" s="119"/>
      <c r="HR63" s="119"/>
      <c r="HS63" s="119"/>
      <c r="HT63" s="119"/>
      <c r="HU63" s="119"/>
      <c r="HV63" s="119"/>
      <c r="HW63" s="119"/>
      <c r="HX63" s="119"/>
      <c r="HY63" s="119"/>
      <c r="HZ63" s="119"/>
      <c r="IA63" s="119"/>
      <c r="IB63" s="119"/>
      <c r="IC63" s="119"/>
      <c r="ID63" s="119"/>
      <c r="IE63" s="119"/>
      <c r="IF63" s="119"/>
      <c r="IG63" s="119"/>
      <c r="IH63" s="119"/>
      <c r="II63" s="119"/>
      <c r="IJ63" s="119"/>
      <c r="IK63" s="119"/>
      <c r="IL63" s="119"/>
      <c r="IM63" s="119"/>
      <c r="IN63" s="119"/>
      <c r="IO63" s="119"/>
      <c r="IP63" s="119"/>
      <c r="IQ63" s="119"/>
      <c r="IR63" s="119"/>
      <c r="IS63" s="119"/>
      <c r="IT63" s="119"/>
      <c r="IU63" s="119"/>
      <c r="IV63" s="119"/>
      <c r="IW63" s="119"/>
    </row>
    <row r="64" spans="1:257" s="120" customFormat="1" ht="29.25" customHeight="1">
      <c r="A64" s="515"/>
      <c r="B64" s="470"/>
      <c r="C64" s="470"/>
      <c r="D64" s="156" t="s">
        <v>293</v>
      </c>
      <c r="E64" s="470"/>
      <c r="F64" s="470"/>
      <c r="G64" s="473"/>
      <c r="H64" s="476"/>
      <c r="I64" s="152"/>
      <c r="J64" s="154"/>
      <c r="K64" s="152" t="str">
        <f>IFERROR(CONCATENATE(INDEX('8- Políticas de Administración '!$B$16:$F$53,MATCH('5- Identificación de Riesgos'!J64,'8- Políticas de Administración '!$C$16:$C$54,0),1)," - ",L64),"")</f>
        <v/>
      </c>
      <c r="L64" s="172" t="str">
        <f>IFERROR(VLOOKUP(INDEX('8- Políticas de Administración '!$B$16:$F$63,MATCH('5- Identificación de Riesgos'!J64,'8- Políticas de Administración '!$C$16:$C$64,0),1),'8- Políticas de Administración '!$B$16:$F$64,5,FALSE),"")</f>
        <v/>
      </c>
      <c r="M64" s="470"/>
      <c r="N64" s="479"/>
      <c r="O64" s="496"/>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19"/>
      <c r="BC64" s="119"/>
      <c r="BD64" s="119"/>
      <c r="BE64" s="119"/>
      <c r="BF64" s="119"/>
      <c r="BG64" s="119"/>
      <c r="BH64" s="119"/>
      <c r="BI64" s="119"/>
      <c r="BJ64" s="119"/>
      <c r="BK64" s="119"/>
      <c r="BL64" s="119"/>
      <c r="BM64" s="119"/>
      <c r="BN64" s="119"/>
      <c r="BO64" s="119"/>
      <c r="BP64" s="119"/>
      <c r="BQ64" s="119"/>
      <c r="BR64" s="119"/>
      <c r="BS64" s="119"/>
      <c r="BT64" s="119"/>
      <c r="BU64" s="119"/>
      <c r="BV64" s="119"/>
      <c r="BW64" s="119"/>
      <c r="BX64" s="119"/>
      <c r="BY64" s="119"/>
      <c r="BZ64" s="119"/>
      <c r="CA64" s="119"/>
      <c r="CB64" s="119"/>
      <c r="CC64" s="119"/>
      <c r="CD64" s="119"/>
      <c r="CE64" s="119"/>
      <c r="CF64" s="119"/>
      <c r="CG64" s="119"/>
      <c r="CH64" s="119"/>
      <c r="CI64" s="119"/>
      <c r="CJ64" s="119"/>
      <c r="CK64" s="119"/>
      <c r="CL64" s="119"/>
      <c r="CM64" s="119"/>
      <c r="CN64" s="119"/>
      <c r="CO64" s="119"/>
      <c r="CP64" s="119"/>
      <c r="CQ64" s="119"/>
      <c r="CR64" s="119"/>
      <c r="CS64" s="119"/>
      <c r="CT64" s="119"/>
      <c r="CU64" s="119"/>
      <c r="CV64" s="119"/>
      <c r="CW64" s="119"/>
      <c r="CX64" s="119"/>
      <c r="CY64" s="119"/>
      <c r="CZ64" s="119"/>
      <c r="DA64" s="119"/>
      <c r="DB64" s="119"/>
      <c r="DC64" s="119"/>
      <c r="DD64" s="119"/>
      <c r="DE64" s="119"/>
      <c r="DF64" s="119"/>
      <c r="DG64" s="119"/>
      <c r="DH64" s="119"/>
      <c r="DI64" s="119"/>
      <c r="DJ64" s="119"/>
      <c r="DK64" s="119"/>
      <c r="DL64" s="119"/>
      <c r="DM64" s="119"/>
      <c r="DN64" s="119"/>
      <c r="DO64" s="119"/>
      <c r="DP64" s="119"/>
      <c r="DQ64" s="119"/>
      <c r="DR64" s="119"/>
      <c r="DS64" s="119"/>
      <c r="DT64" s="119"/>
      <c r="DU64" s="119"/>
      <c r="DV64" s="119"/>
      <c r="DW64" s="119"/>
      <c r="DX64" s="119"/>
      <c r="DY64" s="119"/>
      <c r="DZ64" s="119"/>
      <c r="EA64" s="119"/>
      <c r="EB64" s="119"/>
      <c r="EC64" s="119"/>
      <c r="ED64" s="119"/>
      <c r="EE64" s="119"/>
      <c r="EF64" s="119"/>
      <c r="EG64" s="119"/>
      <c r="EH64" s="119"/>
      <c r="EI64" s="119"/>
      <c r="EJ64" s="119"/>
      <c r="EK64" s="119"/>
      <c r="EL64" s="119"/>
      <c r="EM64" s="119"/>
      <c r="EN64" s="119"/>
      <c r="EO64" s="119"/>
      <c r="EP64" s="119"/>
      <c r="EQ64" s="119"/>
      <c r="ER64" s="119"/>
      <c r="ES64" s="119"/>
      <c r="ET64" s="119"/>
      <c r="EU64" s="119"/>
      <c r="EV64" s="119"/>
      <c r="EW64" s="119"/>
      <c r="EX64" s="119"/>
      <c r="EY64" s="119"/>
      <c r="EZ64" s="119"/>
      <c r="FA64" s="119"/>
      <c r="FB64" s="119"/>
      <c r="FC64" s="119"/>
      <c r="FD64" s="119"/>
      <c r="FE64" s="119"/>
      <c r="FF64" s="119"/>
      <c r="FG64" s="119"/>
      <c r="FH64" s="119"/>
      <c r="FI64" s="119"/>
      <c r="FJ64" s="119"/>
      <c r="FK64" s="119"/>
      <c r="FL64" s="119"/>
      <c r="FM64" s="119"/>
      <c r="FN64" s="119"/>
      <c r="FO64" s="119"/>
      <c r="FP64" s="119"/>
      <c r="FQ64" s="119"/>
      <c r="FR64" s="119"/>
      <c r="FS64" s="119"/>
      <c r="FT64" s="119"/>
      <c r="FU64" s="119"/>
      <c r="FV64" s="119"/>
      <c r="FW64" s="119"/>
      <c r="FX64" s="119"/>
      <c r="FY64" s="119"/>
      <c r="FZ64" s="119"/>
      <c r="GA64" s="119"/>
      <c r="GB64" s="119"/>
      <c r="GC64" s="119"/>
      <c r="GD64" s="119"/>
      <c r="GE64" s="119"/>
      <c r="GF64" s="119"/>
      <c r="GG64" s="119"/>
      <c r="GH64" s="119"/>
      <c r="GI64" s="119"/>
      <c r="GJ64" s="119"/>
      <c r="GK64" s="119"/>
      <c r="GL64" s="119"/>
      <c r="GM64" s="119"/>
      <c r="GN64" s="119"/>
      <c r="GO64" s="119"/>
      <c r="GP64" s="119"/>
      <c r="GQ64" s="119"/>
      <c r="GR64" s="119"/>
      <c r="GS64" s="119"/>
      <c r="GT64" s="119"/>
      <c r="GU64" s="119"/>
      <c r="GV64" s="119"/>
      <c r="GW64" s="119"/>
      <c r="GX64" s="119"/>
      <c r="GY64" s="119"/>
      <c r="GZ64" s="119"/>
      <c r="HA64" s="119"/>
      <c r="HB64" s="119"/>
      <c r="HC64" s="119"/>
      <c r="HD64" s="119"/>
      <c r="HE64" s="119"/>
      <c r="HF64" s="119"/>
      <c r="HG64" s="119"/>
      <c r="HH64" s="119"/>
      <c r="HI64" s="119"/>
      <c r="HJ64" s="119"/>
      <c r="HK64" s="119"/>
      <c r="HL64" s="119"/>
      <c r="HM64" s="119"/>
      <c r="HN64" s="119"/>
      <c r="HO64" s="119"/>
      <c r="HP64" s="119"/>
      <c r="HQ64" s="119"/>
      <c r="HR64" s="119"/>
      <c r="HS64" s="119"/>
      <c r="HT64" s="119"/>
      <c r="HU64" s="119"/>
      <c r="HV64" s="119"/>
      <c r="HW64" s="119"/>
      <c r="HX64" s="119"/>
      <c r="HY64" s="119"/>
      <c r="HZ64" s="119"/>
      <c r="IA64" s="119"/>
      <c r="IB64" s="119"/>
      <c r="IC64" s="119"/>
      <c r="ID64" s="119"/>
      <c r="IE64" s="119"/>
      <c r="IF64" s="119"/>
      <c r="IG64" s="119"/>
      <c r="IH64" s="119"/>
      <c r="II64" s="119"/>
      <c r="IJ64" s="119"/>
      <c r="IK64" s="119"/>
      <c r="IL64" s="119"/>
      <c r="IM64" s="119"/>
      <c r="IN64" s="119"/>
      <c r="IO64" s="119"/>
      <c r="IP64" s="119"/>
      <c r="IQ64" s="119"/>
      <c r="IR64" s="119"/>
      <c r="IS64" s="119"/>
      <c r="IT64" s="119"/>
      <c r="IU64" s="119"/>
      <c r="IV64" s="119"/>
      <c r="IW64" s="119"/>
    </row>
    <row r="65" spans="1:257" s="120" customFormat="1" hidden="1">
      <c r="A65" s="515"/>
      <c r="B65" s="470"/>
      <c r="C65" s="470"/>
      <c r="D65" s="156"/>
      <c r="E65" s="470"/>
      <c r="F65" s="470"/>
      <c r="G65" s="473"/>
      <c r="H65" s="476"/>
      <c r="I65" s="152"/>
      <c r="J65" s="154"/>
      <c r="K65" s="152" t="str">
        <f>IFERROR(CONCATENATE(INDEX('8- Políticas de Administración '!$B$16:$F$53,MATCH('5- Identificación de Riesgos'!J65,'8- Políticas de Administración '!$C$16:$C$54,0),1)," - ",L65),"")</f>
        <v/>
      </c>
      <c r="L65" s="172" t="str">
        <f>IFERROR(VLOOKUP(INDEX('8- Políticas de Administración '!$B$16:$F$63,MATCH('5- Identificación de Riesgos'!J65,'8- Políticas de Administración '!$C$16:$C$64,0),1),'8- Políticas de Administración '!$B$16:$F$64,5,FALSE),"")</f>
        <v/>
      </c>
      <c r="M65" s="470"/>
      <c r="N65" s="479"/>
      <c r="O65" s="496"/>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c r="AY65" s="119"/>
      <c r="AZ65" s="119"/>
      <c r="BA65" s="119"/>
      <c r="BB65" s="119"/>
      <c r="BC65" s="119"/>
      <c r="BD65" s="119"/>
      <c r="BE65" s="119"/>
      <c r="BF65" s="119"/>
      <c r="BG65" s="119"/>
      <c r="BH65" s="119"/>
      <c r="BI65" s="119"/>
      <c r="BJ65" s="119"/>
      <c r="BK65" s="119"/>
      <c r="BL65" s="119"/>
      <c r="BM65" s="119"/>
      <c r="BN65" s="119"/>
      <c r="BO65" s="119"/>
      <c r="BP65" s="119"/>
      <c r="BQ65" s="119"/>
      <c r="BR65" s="119"/>
      <c r="BS65" s="119"/>
      <c r="BT65" s="119"/>
      <c r="BU65" s="119"/>
      <c r="BV65" s="119"/>
      <c r="BW65" s="119"/>
      <c r="BX65" s="119"/>
      <c r="BY65" s="119"/>
      <c r="BZ65" s="119"/>
      <c r="CA65" s="119"/>
      <c r="CB65" s="119"/>
      <c r="CC65" s="119"/>
      <c r="CD65" s="119"/>
      <c r="CE65" s="119"/>
      <c r="CF65" s="119"/>
      <c r="CG65" s="119"/>
      <c r="CH65" s="119"/>
      <c r="CI65" s="119"/>
      <c r="CJ65" s="119"/>
      <c r="CK65" s="119"/>
      <c r="CL65" s="119"/>
      <c r="CM65" s="119"/>
      <c r="CN65" s="119"/>
      <c r="CO65" s="119"/>
      <c r="CP65" s="119"/>
      <c r="CQ65" s="119"/>
      <c r="CR65" s="119"/>
      <c r="CS65" s="119"/>
      <c r="CT65" s="119"/>
      <c r="CU65" s="119"/>
      <c r="CV65" s="119"/>
      <c r="CW65" s="119"/>
      <c r="CX65" s="119"/>
      <c r="CY65" s="119"/>
      <c r="CZ65" s="119"/>
      <c r="DA65" s="119"/>
      <c r="DB65" s="119"/>
      <c r="DC65" s="119"/>
      <c r="DD65" s="119"/>
      <c r="DE65" s="119"/>
      <c r="DF65" s="119"/>
      <c r="DG65" s="119"/>
      <c r="DH65" s="119"/>
      <c r="DI65" s="119"/>
      <c r="DJ65" s="119"/>
      <c r="DK65" s="119"/>
      <c r="DL65" s="119"/>
      <c r="DM65" s="119"/>
      <c r="DN65" s="119"/>
      <c r="DO65" s="119"/>
      <c r="DP65" s="119"/>
      <c r="DQ65" s="119"/>
      <c r="DR65" s="119"/>
      <c r="DS65" s="119"/>
      <c r="DT65" s="119"/>
      <c r="DU65" s="119"/>
      <c r="DV65" s="119"/>
      <c r="DW65" s="119"/>
      <c r="DX65" s="119"/>
      <c r="DY65" s="119"/>
      <c r="DZ65" s="119"/>
      <c r="EA65" s="119"/>
      <c r="EB65" s="119"/>
      <c r="EC65" s="119"/>
      <c r="ED65" s="119"/>
      <c r="EE65" s="119"/>
      <c r="EF65" s="119"/>
      <c r="EG65" s="119"/>
      <c r="EH65" s="119"/>
      <c r="EI65" s="119"/>
      <c r="EJ65" s="119"/>
      <c r="EK65" s="119"/>
      <c r="EL65" s="119"/>
      <c r="EM65" s="119"/>
      <c r="EN65" s="119"/>
      <c r="EO65" s="119"/>
      <c r="EP65" s="119"/>
      <c r="EQ65" s="119"/>
      <c r="ER65" s="119"/>
      <c r="ES65" s="119"/>
      <c r="ET65" s="119"/>
      <c r="EU65" s="119"/>
      <c r="EV65" s="119"/>
      <c r="EW65" s="119"/>
      <c r="EX65" s="119"/>
      <c r="EY65" s="119"/>
      <c r="EZ65" s="119"/>
      <c r="FA65" s="119"/>
      <c r="FB65" s="119"/>
      <c r="FC65" s="119"/>
      <c r="FD65" s="119"/>
      <c r="FE65" s="119"/>
      <c r="FF65" s="119"/>
      <c r="FG65" s="119"/>
      <c r="FH65" s="119"/>
      <c r="FI65" s="119"/>
      <c r="FJ65" s="119"/>
      <c r="FK65" s="119"/>
      <c r="FL65" s="119"/>
      <c r="FM65" s="119"/>
      <c r="FN65" s="119"/>
      <c r="FO65" s="119"/>
      <c r="FP65" s="119"/>
      <c r="FQ65" s="119"/>
      <c r="FR65" s="119"/>
      <c r="FS65" s="119"/>
      <c r="FT65" s="119"/>
      <c r="FU65" s="119"/>
      <c r="FV65" s="119"/>
      <c r="FW65" s="119"/>
      <c r="FX65" s="119"/>
      <c r="FY65" s="119"/>
      <c r="FZ65" s="119"/>
      <c r="GA65" s="119"/>
      <c r="GB65" s="119"/>
      <c r="GC65" s="119"/>
      <c r="GD65" s="119"/>
      <c r="GE65" s="119"/>
      <c r="GF65" s="119"/>
      <c r="GG65" s="119"/>
      <c r="GH65" s="119"/>
      <c r="GI65" s="119"/>
      <c r="GJ65" s="119"/>
      <c r="GK65" s="119"/>
      <c r="GL65" s="119"/>
      <c r="GM65" s="119"/>
      <c r="GN65" s="119"/>
      <c r="GO65" s="119"/>
      <c r="GP65" s="119"/>
      <c r="GQ65" s="119"/>
      <c r="GR65" s="119"/>
      <c r="GS65" s="119"/>
      <c r="GT65" s="119"/>
      <c r="GU65" s="119"/>
      <c r="GV65" s="119"/>
      <c r="GW65" s="119"/>
      <c r="GX65" s="119"/>
      <c r="GY65" s="119"/>
      <c r="GZ65" s="119"/>
      <c r="HA65" s="119"/>
      <c r="HB65" s="119"/>
      <c r="HC65" s="119"/>
      <c r="HD65" s="119"/>
      <c r="HE65" s="119"/>
      <c r="HF65" s="119"/>
      <c r="HG65" s="119"/>
      <c r="HH65" s="119"/>
      <c r="HI65" s="119"/>
      <c r="HJ65" s="119"/>
      <c r="HK65" s="119"/>
      <c r="HL65" s="119"/>
      <c r="HM65" s="119"/>
      <c r="HN65" s="119"/>
      <c r="HO65" s="119"/>
      <c r="HP65" s="119"/>
      <c r="HQ65" s="119"/>
      <c r="HR65" s="119"/>
      <c r="HS65" s="119"/>
      <c r="HT65" s="119"/>
      <c r="HU65" s="119"/>
      <c r="HV65" s="119"/>
      <c r="HW65" s="119"/>
      <c r="HX65" s="119"/>
      <c r="HY65" s="119"/>
      <c r="HZ65" s="119"/>
      <c r="IA65" s="119"/>
      <c r="IB65" s="119"/>
      <c r="IC65" s="119"/>
      <c r="ID65" s="119"/>
      <c r="IE65" s="119"/>
      <c r="IF65" s="119"/>
      <c r="IG65" s="119"/>
      <c r="IH65" s="119"/>
      <c r="II65" s="119"/>
      <c r="IJ65" s="119"/>
      <c r="IK65" s="119"/>
      <c r="IL65" s="119"/>
      <c r="IM65" s="119"/>
      <c r="IN65" s="119"/>
      <c r="IO65" s="119"/>
      <c r="IP65" s="119"/>
      <c r="IQ65" s="119"/>
      <c r="IR65" s="119"/>
      <c r="IS65" s="119"/>
      <c r="IT65" s="119"/>
      <c r="IU65" s="119"/>
      <c r="IV65" s="119"/>
      <c r="IW65" s="119"/>
    </row>
    <row r="66" spans="1:257" s="120" customFormat="1" hidden="1">
      <c r="A66" s="504"/>
      <c r="B66" s="500"/>
      <c r="C66" s="500"/>
      <c r="D66" s="279"/>
      <c r="E66" s="500"/>
      <c r="F66" s="500"/>
      <c r="G66" s="558"/>
      <c r="H66" s="559"/>
      <c r="I66" s="254"/>
      <c r="J66" s="255"/>
      <c r="K66" s="254"/>
      <c r="L66" s="172"/>
      <c r="M66" s="500"/>
      <c r="N66" s="557"/>
      <c r="O66" s="496"/>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19"/>
      <c r="AY66" s="119"/>
      <c r="AZ66" s="119"/>
      <c r="BA66" s="119"/>
      <c r="BB66" s="119"/>
      <c r="BC66" s="119"/>
      <c r="BD66" s="119"/>
      <c r="BE66" s="119"/>
      <c r="BF66" s="119"/>
      <c r="BG66" s="119"/>
      <c r="BH66" s="119"/>
      <c r="BI66" s="119"/>
      <c r="BJ66" s="119"/>
      <c r="BK66" s="119"/>
      <c r="BL66" s="119"/>
      <c r="BM66" s="119"/>
      <c r="BN66" s="119"/>
      <c r="BO66" s="119"/>
      <c r="BP66" s="119"/>
      <c r="BQ66" s="119"/>
      <c r="BR66" s="119"/>
      <c r="BS66" s="119"/>
      <c r="BT66" s="119"/>
      <c r="BU66" s="119"/>
      <c r="BV66" s="119"/>
      <c r="BW66" s="119"/>
      <c r="BX66" s="119"/>
      <c r="BY66" s="119"/>
      <c r="BZ66" s="119"/>
      <c r="CA66" s="119"/>
      <c r="CB66" s="119"/>
      <c r="CC66" s="119"/>
      <c r="CD66" s="119"/>
      <c r="CE66" s="119"/>
      <c r="CF66" s="119"/>
      <c r="CG66" s="119"/>
      <c r="CH66" s="119"/>
      <c r="CI66" s="119"/>
      <c r="CJ66" s="119"/>
      <c r="CK66" s="119"/>
      <c r="CL66" s="119"/>
      <c r="CM66" s="119"/>
      <c r="CN66" s="119"/>
      <c r="CO66" s="119"/>
      <c r="CP66" s="119"/>
      <c r="CQ66" s="119"/>
      <c r="CR66" s="119"/>
      <c r="CS66" s="119"/>
      <c r="CT66" s="119"/>
      <c r="CU66" s="119"/>
      <c r="CV66" s="119"/>
      <c r="CW66" s="119"/>
      <c r="CX66" s="119"/>
      <c r="CY66" s="119"/>
      <c r="CZ66" s="119"/>
      <c r="DA66" s="119"/>
      <c r="DB66" s="119"/>
      <c r="DC66" s="119"/>
      <c r="DD66" s="119"/>
      <c r="DE66" s="119"/>
      <c r="DF66" s="119"/>
      <c r="DG66" s="119"/>
      <c r="DH66" s="119"/>
      <c r="DI66" s="119"/>
      <c r="DJ66" s="119"/>
      <c r="DK66" s="119"/>
      <c r="DL66" s="119"/>
      <c r="DM66" s="119"/>
      <c r="DN66" s="119"/>
      <c r="DO66" s="119"/>
      <c r="DP66" s="119"/>
      <c r="DQ66" s="119"/>
      <c r="DR66" s="119"/>
      <c r="DS66" s="119"/>
      <c r="DT66" s="119"/>
      <c r="DU66" s="119"/>
      <c r="DV66" s="119"/>
      <c r="DW66" s="119"/>
      <c r="DX66" s="119"/>
      <c r="DY66" s="119"/>
      <c r="DZ66" s="119"/>
      <c r="EA66" s="119"/>
      <c r="EB66" s="119"/>
      <c r="EC66" s="119"/>
      <c r="ED66" s="119"/>
      <c r="EE66" s="119"/>
      <c r="EF66" s="119"/>
      <c r="EG66" s="119"/>
      <c r="EH66" s="119"/>
      <c r="EI66" s="119"/>
      <c r="EJ66" s="119"/>
      <c r="EK66" s="119"/>
      <c r="EL66" s="119"/>
      <c r="EM66" s="119"/>
      <c r="EN66" s="119"/>
      <c r="EO66" s="119"/>
      <c r="EP66" s="119"/>
      <c r="EQ66" s="119"/>
      <c r="ER66" s="119"/>
      <c r="ES66" s="119"/>
      <c r="ET66" s="119"/>
      <c r="EU66" s="119"/>
      <c r="EV66" s="119"/>
      <c r="EW66" s="119"/>
      <c r="EX66" s="119"/>
      <c r="EY66" s="119"/>
      <c r="EZ66" s="119"/>
      <c r="FA66" s="119"/>
      <c r="FB66" s="119"/>
      <c r="FC66" s="119"/>
      <c r="FD66" s="119"/>
      <c r="FE66" s="119"/>
      <c r="FF66" s="119"/>
      <c r="FG66" s="119"/>
      <c r="FH66" s="119"/>
      <c r="FI66" s="119"/>
      <c r="FJ66" s="119"/>
      <c r="FK66" s="119"/>
      <c r="FL66" s="119"/>
      <c r="FM66" s="119"/>
      <c r="FN66" s="119"/>
      <c r="FO66" s="119"/>
      <c r="FP66" s="119"/>
      <c r="FQ66" s="119"/>
      <c r="FR66" s="119"/>
      <c r="FS66" s="119"/>
      <c r="FT66" s="119"/>
      <c r="FU66" s="119"/>
      <c r="FV66" s="119"/>
      <c r="FW66" s="119"/>
      <c r="FX66" s="119"/>
      <c r="FY66" s="119"/>
      <c r="FZ66" s="119"/>
      <c r="GA66" s="119"/>
      <c r="GB66" s="119"/>
      <c r="GC66" s="119"/>
      <c r="GD66" s="119"/>
      <c r="GE66" s="119"/>
      <c r="GF66" s="119"/>
      <c r="GG66" s="119"/>
      <c r="GH66" s="119"/>
      <c r="GI66" s="119"/>
      <c r="GJ66" s="119"/>
      <c r="GK66" s="119"/>
      <c r="GL66" s="119"/>
      <c r="GM66" s="119"/>
      <c r="GN66" s="119"/>
      <c r="GO66" s="119"/>
      <c r="GP66" s="119"/>
      <c r="GQ66" s="119"/>
      <c r="GR66" s="119"/>
      <c r="GS66" s="119"/>
      <c r="GT66" s="119"/>
      <c r="GU66" s="119"/>
      <c r="GV66" s="119"/>
      <c r="GW66" s="119"/>
      <c r="GX66" s="119"/>
      <c r="GY66" s="119"/>
      <c r="GZ66" s="119"/>
      <c r="HA66" s="119"/>
      <c r="HB66" s="119"/>
      <c r="HC66" s="119"/>
      <c r="HD66" s="119"/>
      <c r="HE66" s="119"/>
      <c r="HF66" s="119"/>
      <c r="HG66" s="119"/>
      <c r="HH66" s="119"/>
      <c r="HI66" s="119"/>
      <c r="HJ66" s="119"/>
      <c r="HK66" s="119"/>
      <c r="HL66" s="119"/>
      <c r="HM66" s="119"/>
      <c r="HN66" s="119"/>
      <c r="HO66" s="119"/>
      <c r="HP66" s="119"/>
      <c r="HQ66" s="119"/>
      <c r="HR66" s="119"/>
      <c r="HS66" s="119"/>
      <c r="HT66" s="119"/>
      <c r="HU66" s="119"/>
      <c r="HV66" s="119"/>
      <c r="HW66" s="119"/>
      <c r="HX66" s="119"/>
      <c r="HY66" s="119"/>
      <c r="HZ66" s="119"/>
      <c r="IA66" s="119"/>
      <c r="IB66" s="119"/>
      <c r="IC66" s="119"/>
      <c r="ID66" s="119"/>
      <c r="IE66" s="119"/>
      <c r="IF66" s="119"/>
      <c r="IG66" s="119"/>
      <c r="IH66" s="119"/>
      <c r="II66" s="119"/>
      <c r="IJ66" s="119"/>
      <c r="IK66" s="119"/>
      <c r="IL66" s="119"/>
      <c r="IM66" s="119"/>
      <c r="IN66" s="119"/>
      <c r="IO66" s="119"/>
      <c r="IP66" s="119"/>
      <c r="IQ66" s="119"/>
      <c r="IR66" s="119"/>
      <c r="IS66" s="119"/>
      <c r="IT66" s="119"/>
      <c r="IU66" s="119"/>
      <c r="IV66" s="119"/>
      <c r="IW66" s="119"/>
    </row>
    <row r="67" spans="1:257" s="120" customFormat="1" hidden="1">
      <c r="A67" s="504"/>
      <c r="B67" s="500"/>
      <c r="C67" s="500"/>
      <c r="D67" s="279"/>
      <c r="E67" s="500"/>
      <c r="F67" s="500"/>
      <c r="G67" s="558"/>
      <c r="H67" s="559"/>
      <c r="I67" s="254"/>
      <c r="J67" s="255"/>
      <c r="K67" s="254"/>
      <c r="L67" s="172"/>
      <c r="M67" s="500"/>
      <c r="N67" s="557"/>
      <c r="O67" s="496"/>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119"/>
      <c r="BA67" s="119"/>
      <c r="BB67" s="119"/>
      <c r="BC67" s="119"/>
      <c r="BD67" s="119"/>
      <c r="BE67" s="119"/>
      <c r="BF67" s="119"/>
      <c r="BG67" s="119"/>
      <c r="BH67" s="119"/>
      <c r="BI67" s="119"/>
      <c r="BJ67" s="119"/>
      <c r="BK67" s="119"/>
      <c r="BL67" s="119"/>
      <c r="BM67" s="119"/>
      <c r="BN67" s="119"/>
      <c r="BO67" s="119"/>
      <c r="BP67" s="119"/>
      <c r="BQ67" s="119"/>
      <c r="BR67" s="119"/>
      <c r="BS67" s="119"/>
      <c r="BT67" s="119"/>
      <c r="BU67" s="119"/>
      <c r="BV67" s="119"/>
      <c r="BW67" s="119"/>
      <c r="BX67" s="119"/>
      <c r="BY67" s="119"/>
      <c r="BZ67" s="119"/>
      <c r="CA67" s="119"/>
      <c r="CB67" s="119"/>
      <c r="CC67" s="119"/>
      <c r="CD67" s="119"/>
      <c r="CE67" s="119"/>
      <c r="CF67" s="119"/>
      <c r="CG67" s="119"/>
      <c r="CH67" s="119"/>
      <c r="CI67" s="119"/>
      <c r="CJ67" s="119"/>
      <c r="CK67" s="119"/>
      <c r="CL67" s="119"/>
      <c r="CM67" s="119"/>
      <c r="CN67" s="119"/>
      <c r="CO67" s="119"/>
      <c r="CP67" s="119"/>
      <c r="CQ67" s="119"/>
      <c r="CR67" s="119"/>
      <c r="CS67" s="119"/>
      <c r="CT67" s="119"/>
      <c r="CU67" s="119"/>
      <c r="CV67" s="119"/>
      <c r="CW67" s="119"/>
      <c r="CX67" s="119"/>
      <c r="CY67" s="119"/>
      <c r="CZ67" s="119"/>
      <c r="DA67" s="119"/>
      <c r="DB67" s="119"/>
      <c r="DC67" s="119"/>
      <c r="DD67" s="119"/>
      <c r="DE67" s="119"/>
      <c r="DF67" s="119"/>
      <c r="DG67" s="119"/>
      <c r="DH67" s="119"/>
      <c r="DI67" s="119"/>
      <c r="DJ67" s="119"/>
      <c r="DK67" s="119"/>
      <c r="DL67" s="119"/>
      <c r="DM67" s="119"/>
      <c r="DN67" s="119"/>
      <c r="DO67" s="119"/>
      <c r="DP67" s="119"/>
      <c r="DQ67" s="119"/>
      <c r="DR67" s="119"/>
      <c r="DS67" s="119"/>
      <c r="DT67" s="119"/>
      <c r="DU67" s="119"/>
      <c r="DV67" s="119"/>
      <c r="DW67" s="119"/>
      <c r="DX67" s="119"/>
      <c r="DY67" s="119"/>
      <c r="DZ67" s="119"/>
      <c r="EA67" s="119"/>
      <c r="EB67" s="119"/>
      <c r="EC67" s="119"/>
      <c r="ED67" s="119"/>
      <c r="EE67" s="119"/>
      <c r="EF67" s="119"/>
      <c r="EG67" s="119"/>
      <c r="EH67" s="119"/>
      <c r="EI67" s="119"/>
      <c r="EJ67" s="119"/>
      <c r="EK67" s="119"/>
      <c r="EL67" s="119"/>
      <c r="EM67" s="119"/>
      <c r="EN67" s="119"/>
      <c r="EO67" s="119"/>
      <c r="EP67" s="119"/>
      <c r="EQ67" s="119"/>
      <c r="ER67" s="119"/>
      <c r="ES67" s="119"/>
      <c r="ET67" s="119"/>
      <c r="EU67" s="119"/>
      <c r="EV67" s="119"/>
      <c r="EW67" s="119"/>
      <c r="EX67" s="119"/>
      <c r="EY67" s="119"/>
      <c r="EZ67" s="119"/>
      <c r="FA67" s="119"/>
      <c r="FB67" s="119"/>
      <c r="FC67" s="119"/>
      <c r="FD67" s="119"/>
      <c r="FE67" s="119"/>
      <c r="FF67" s="119"/>
      <c r="FG67" s="119"/>
      <c r="FH67" s="119"/>
      <c r="FI67" s="119"/>
      <c r="FJ67" s="119"/>
      <c r="FK67" s="119"/>
      <c r="FL67" s="119"/>
      <c r="FM67" s="119"/>
      <c r="FN67" s="119"/>
      <c r="FO67" s="119"/>
      <c r="FP67" s="119"/>
      <c r="FQ67" s="119"/>
      <c r="FR67" s="119"/>
      <c r="FS67" s="119"/>
      <c r="FT67" s="119"/>
      <c r="FU67" s="119"/>
      <c r="FV67" s="119"/>
      <c r="FW67" s="119"/>
      <c r="FX67" s="119"/>
      <c r="FY67" s="119"/>
      <c r="FZ67" s="119"/>
      <c r="GA67" s="119"/>
      <c r="GB67" s="119"/>
      <c r="GC67" s="119"/>
      <c r="GD67" s="119"/>
      <c r="GE67" s="119"/>
      <c r="GF67" s="119"/>
      <c r="GG67" s="119"/>
      <c r="GH67" s="119"/>
      <c r="GI67" s="119"/>
      <c r="GJ67" s="119"/>
      <c r="GK67" s="119"/>
      <c r="GL67" s="119"/>
      <c r="GM67" s="119"/>
      <c r="GN67" s="119"/>
      <c r="GO67" s="119"/>
      <c r="GP67" s="119"/>
      <c r="GQ67" s="119"/>
      <c r="GR67" s="119"/>
      <c r="GS67" s="119"/>
      <c r="GT67" s="119"/>
      <c r="GU67" s="119"/>
      <c r="GV67" s="119"/>
      <c r="GW67" s="119"/>
      <c r="GX67" s="119"/>
      <c r="GY67" s="119"/>
      <c r="GZ67" s="119"/>
      <c r="HA67" s="119"/>
      <c r="HB67" s="119"/>
      <c r="HC67" s="119"/>
      <c r="HD67" s="119"/>
      <c r="HE67" s="119"/>
      <c r="HF67" s="119"/>
      <c r="HG67" s="119"/>
      <c r="HH67" s="119"/>
      <c r="HI67" s="119"/>
      <c r="HJ67" s="119"/>
      <c r="HK67" s="119"/>
      <c r="HL67" s="119"/>
      <c r="HM67" s="119"/>
      <c r="HN67" s="119"/>
      <c r="HO67" s="119"/>
      <c r="HP67" s="119"/>
      <c r="HQ67" s="119"/>
      <c r="HR67" s="119"/>
      <c r="HS67" s="119"/>
      <c r="HT67" s="119"/>
      <c r="HU67" s="119"/>
      <c r="HV67" s="119"/>
      <c r="HW67" s="119"/>
      <c r="HX67" s="119"/>
      <c r="HY67" s="119"/>
      <c r="HZ67" s="119"/>
      <c r="IA67" s="119"/>
      <c r="IB67" s="119"/>
      <c r="IC67" s="119"/>
      <c r="ID67" s="119"/>
      <c r="IE67" s="119"/>
      <c r="IF67" s="119"/>
      <c r="IG67" s="119"/>
      <c r="IH67" s="119"/>
      <c r="II67" s="119"/>
      <c r="IJ67" s="119"/>
      <c r="IK67" s="119"/>
      <c r="IL67" s="119"/>
      <c r="IM67" s="119"/>
      <c r="IN67" s="119"/>
      <c r="IO67" s="119"/>
      <c r="IP67" s="119"/>
      <c r="IQ67" s="119"/>
      <c r="IR67" s="119"/>
      <c r="IS67" s="119"/>
      <c r="IT67" s="119"/>
      <c r="IU67" s="119"/>
      <c r="IV67" s="119"/>
      <c r="IW67" s="119"/>
    </row>
    <row r="68" spans="1:257" s="120" customFormat="1" hidden="1">
      <c r="A68" s="504"/>
      <c r="B68" s="500"/>
      <c r="C68" s="500"/>
      <c r="D68" s="279"/>
      <c r="E68" s="500"/>
      <c r="F68" s="500"/>
      <c r="G68" s="558"/>
      <c r="H68" s="559"/>
      <c r="I68" s="254"/>
      <c r="J68" s="255"/>
      <c r="K68" s="254"/>
      <c r="L68" s="172"/>
      <c r="M68" s="500"/>
      <c r="N68" s="557"/>
      <c r="O68" s="496"/>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c r="AV68" s="119"/>
      <c r="AW68" s="119"/>
      <c r="AX68" s="119"/>
      <c r="AY68" s="119"/>
      <c r="AZ68" s="119"/>
      <c r="BA68" s="119"/>
      <c r="BB68" s="119"/>
      <c r="BC68" s="119"/>
      <c r="BD68" s="119"/>
      <c r="BE68" s="119"/>
      <c r="BF68" s="119"/>
      <c r="BG68" s="119"/>
      <c r="BH68" s="119"/>
      <c r="BI68" s="119"/>
      <c r="BJ68" s="119"/>
      <c r="BK68" s="119"/>
      <c r="BL68" s="119"/>
      <c r="BM68" s="119"/>
      <c r="BN68" s="119"/>
      <c r="BO68" s="119"/>
      <c r="BP68" s="119"/>
      <c r="BQ68" s="119"/>
      <c r="BR68" s="119"/>
      <c r="BS68" s="119"/>
      <c r="BT68" s="119"/>
      <c r="BU68" s="119"/>
      <c r="BV68" s="119"/>
      <c r="BW68" s="119"/>
      <c r="BX68" s="119"/>
      <c r="BY68" s="119"/>
      <c r="BZ68" s="119"/>
      <c r="CA68" s="119"/>
      <c r="CB68" s="119"/>
      <c r="CC68" s="119"/>
      <c r="CD68" s="119"/>
      <c r="CE68" s="119"/>
      <c r="CF68" s="119"/>
      <c r="CG68" s="119"/>
      <c r="CH68" s="119"/>
      <c r="CI68" s="119"/>
      <c r="CJ68" s="119"/>
      <c r="CK68" s="119"/>
      <c r="CL68" s="119"/>
      <c r="CM68" s="119"/>
      <c r="CN68" s="119"/>
      <c r="CO68" s="119"/>
      <c r="CP68" s="119"/>
      <c r="CQ68" s="119"/>
      <c r="CR68" s="119"/>
      <c r="CS68" s="119"/>
      <c r="CT68" s="119"/>
      <c r="CU68" s="119"/>
      <c r="CV68" s="119"/>
      <c r="CW68" s="119"/>
      <c r="CX68" s="119"/>
      <c r="CY68" s="119"/>
      <c r="CZ68" s="119"/>
      <c r="DA68" s="119"/>
      <c r="DB68" s="119"/>
      <c r="DC68" s="119"/>
      <c r="DD68" s="119"/>
      <c r="DE68" s="119"/>
      <c r="DF68" s="119"/>
      <c r="DG68" s="119"/>
      <c r="DH68" s="119"/>
      <c r="DI68" s="119"/>
      <c r="DJ68" s="119"/>
      <c r="DK68" s="119"/>
      <c r="DL68" s="119"/>
      <c r="DM68" s="119"/>
      <c r="DN68" s="119"/>
      <c r="DO68" s="119"/>
      <c r="DP68" s="119"/>
      <c r="DQ68" s="119"/>
      <c r="DR68" s="119"/>
      <c r="DS68" s="119"/>
      <c r="DT68" s="119"/>
      <c r="DU68" s="119"/>
      <c r="DV68" s="119"/>
      <c r="DW68" s="119"/>
      <c r="DX68" s="119"/>
      <c r="DY68" s="119"/>
      <c r="DZ68" s="119"/>
      <c r="EA68" s="119"/>
      <c r="EB68" s="119"/>
      <c r="EC68" s="119"/>
      <c r="ED68" s="119"/>
      <c r="EE68" s="119"/>
      <c r="EF68" s="119"/>
      <c r="EG68" s="119"/>
      <c r="EH68" s="119"/>
      <c r="EI68" s="119"/>
      <c r="EJ68" s="119"/>
      <c r="EK68" s="119"/>
      <c r="EL68" s="119"/>
      <c r="EM68" s="119"/>
      <c r="EN68" s="119"/>
      <c r="EO68" s="119"/>
      <c r="EP68" s="119"/>
      <c r="EQ68" s="119"/>
      <c r="ER68" s="119"/>
      <c r="ES68" s="119"/>
      <c r="ET68" s="119"/>
      <c r="EU68" s="119"/>
      <c r="EV68" s="119"/>
      <c r="EW68" s="119"/>
      <c r="EX68" s="119"/>
      <c r="EY68" s="119"/>
      <c r="EZ68" s="119"/>
      <c r="FA68" s="119"/>
      <c r="FB68" s="119"/>
      <c r="FC68" s="119"/>
      <c r="FD68" s="119"/>
      <c r="FE68" s="119"/>
      <c r="FF68" s="119"/>
      <c r="FG68" s="119"/>
      <c r="FH68" s="119"/>
      <c r="FI68" s="119"/>
      <c r="FJ68" s="119"/>
      <c r="FK68" s="119"/>
      <c r="FL68" s="119"/>
      <c r="FM68" s="119"/>
      <c r="FN68" s="119"/>
      <c r="FO68" s="119"/>
      <c r="FP68" s="119"/>
      <c r="FQ68" s="119"/>
      <c r="FR68" s="119"/>
      <c r="FS68" s="119"/>
      <c r="FT68" s="119"/>
      <c r="FU68" s="119"/>
      <c r="FV68" s="119"/>
      <c r="FW68" s="119"/>
      <c r="FX68" s="119"/>
      <c r="FY68" s="119"/>
      <c r="FZ68" s="119"/>
      <c r="GA68" s="119"/>
      <c r="GB68" s="119"/>
      <c r="GC68" s="119"/>
      <c r="GD68" s="119"/>
      <c r="GE68" s="119"/>
      <c r="GF68" s="119"/>
      <c r="GG68" s="119"/>
      <c r="GH68" s="119"/>
      <c r="GI68" s="119"/>
      <c r="GJ68" s="119"/>
      <c r="GK68" s="119"/>
      <c r="GL68" s="119"/>
      <c r="GM68" s="119"/>
      <c r="GN68" s="119"/>
      <c r="GO68" s="119"/>
      <c r="GP68" s="119"/>
      <c r="GQ68" s="119"/>
      <c r="GR68" s="119"/>
      <c r="GS68" s="119"/>
      <c r="GT68" s="119"/>
      <c r="GU68" s="119"/>
      <c r="GV68" s="119"/>
      <c r="GW68" s="119"/>
      <c r="GX68" s="119"/>
      <c r="GY68" s="119"/>
      <c r="GZ68" s="119"/>
      <c r="HA68" s="119"/>
      <c r="HB68" s="119"/>
      <c r="HC68" s="119"/>
      <c r="HD68" s="119"/>
      <c r="HE68" s="119"/>
      <c r="HF68" s="119"/>
      <c r="HG68" s="119"/>
      <c r="HH68" s="119"/>
      <c r="HI68" s="119"/>
      <c r="HJ68" s="119"/>
      <c r="HK68" s="119"/>
      <c r="HL68" s="119"/>
      <c r="HM68" s="119"/>
      <c r="HN68" s="119"/>
      <c r="HO68" s="119"/>
      <c r="HP68" s="119"/>
      <c r="HQ68" s="119"/>
      <c r="HR68" s="119"/>
      <c r="HS68" s="119"/>
      <c r="HT68" s="119"/>
      <c r="HU68" s="119"/>
      <c r="HV68" s="119"/>
      <c r="HW68" s="119"/>
      <c r="HX68" s="119"/>
      <c r="HY68" s="119"/>
      <c r="HZ68" s="119"/>
      <c r="IA68" s="119"/>
      <c r="IB68" s="119"/>
      <c r="IC68" s="119"/>
      <c r="ID68" s="119"/>
      <c r="IE68" s="119"/>
      <c r="IF68" s="119"/>
      <c r="IG68" s="119"/>
      <c r="IH68" s="119"/>
      <c r="II68" s="119"/>
      <c r="IJ68" s="119"/>
      <c r="IK68" s="119"/>
      <c r="IL68" s="119"/>
      <c r="IM68" s="119"/>
      <c r="IN68" s="119"/>
      <c r="IO68" s="119"/>
      <c r="IP68" s="119"/>
      <c r="IQ68" s="119"/>
      <c r="IR68" s="119"/>
      <c r="IS68" s="119"/>
      <c r="IT68" s="119"/>
      <c r="IU68" s="119"/>
      <c r="IV68" s="119"/>
      <c r="IW68" s="119"/>
    </row>
    <row r="69" spans="1:257" s="120" customFormat="1" ht="15.75" hidden="1" thickBot="1">
      <c r="A69" s="511"/>
      <c r="B69" s="471"/>
      <c r="C69" s="471"/>
      <c r="D69" s="157"/>
      <c r="E69" s="471"/>
      <c r="F69" s="471"/>
      <c r="G69" s="474"/>
      <c r="H69" s="477"/>
      <c r="I69" s="153"/>
      <c r="J69" s="155"/>
      <c r="K69" s="153" t="str">
        <f>IFERROR(CONCATENATE(INDEX('8- Políticas de Administración '!$B$16:$F$53,MATCH('5- Identificación de Riesgos'!J69,'8- Políticas de Administración '!$C$16:$C$54,0),1)," - ",L69),"")</f>
        <v/>
      </c>
      <c r="L69" s="172" t="str">
        <f>IFERROR(VLOOKUP(INDEX('8- Políticas de Administración '!$B$16:$F$63,MATCH('5- Identificación de Riesgos'!J69,'8- Políticas de Administración '!$C$16:$C$64,0),1),'8- Políticas de Administración '!$B$16:$F$64,5,FALSE),"")</f>
        <v/>
      </c>
      <c r="M69" s="471"/>
      <c r="N69" s="480"/>
      <c r="O69" s="496"/>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c r="AV69" s="119"/>
      <c r="AW69" s="119"/>
      <c r="AX69" s="119"/>
      <c r="AY69" s="119"/>
      <c r="AZ69" s="119"/>
      <c r="BA69" s="119"/>
      <c r="BB69" s="119"/>
      <c r="BC69" s="119"/>
      <c r="BD69" s="119"/>
      <c r="BE69" s="119"/>
      <c r="BF69" s="119"/>
      <c r="BG69" s="119"/>
      <c r="BH69" s="119"/>
      <c r="BI69" s="119"/>
      <c r="BJ69" s="119"/>
      <c r="BK69" s="119"/>
      <c r="BL69" s="119"/>
      <c r="BM69" s="119"/>
      <c r="BN69" s="119"/>
      <c r="BO69" s="119"/>
      <c r="BP69" s="119"/>
      <c r="BQ69" s="119"/>
      <c r="BR69" s="119"/>
      <c r="BS69" s="119"/>
      <c r="BT69" s="119"/>
      <c r="BU69" s="119"/>
      <c r="BV69" s="119"/>
      <c r="BW69" s="119"/>
      <c r="BX69" s="119"/>
      <c r="BY69" s="119"/>
      <c r="BZ69" s="119"/>
      <c r="CA69" s="119"/>
      <c r="CB69" s="119"/>
      <c r="CC69" s="119"/>
      <c r="CD69" s="119"/>
      <c r="CE69" s="119"/>
      <c r="CF69" s="119"/>
      <c r="CG69" s="119"/>
      <c r="CH69" s="119"/>
      <c r="CI69" s="119"/>
      <c r="CJ69" s="119"/>
      <c r="CK69" s="119"/>
      <c r="CL69" s="119"/>
      <c r="CM69" s="119"/>
      <c r="CN69" s="119"/>
      <c r="CO69" s="119"/>
      <c r="CP69" s="119"/>
      <c r="CQ69" s="119"/>
      <c r="CR69" s="119"/>
      <c r="CS69" s="119"/>
      <c r="CT69" s="119"/>
      <c r="CU69" s="119"/>
      <c r="CV69" s="119"/>
      <c r="CW69" s="119"/>
      <c r="CX69" s="119"/>
      <c r="CY69" s="119"/>
      <c r="CZ69" s="119"/>
      <c r="DA69" s="119"/>
      <c r="DB69" s="119"/>
      <c r="DC69" s="119"/>
      <c r="DD69" s="119"/>
      <c r="DE69" s="119"/>
      <c r="DF69" s="119"/>
      <c r="DG69" s="119"/>
      <c r="DH69" s="119"/>
      <c r="DI69" s="119"/>
      <c r="DJ69" s="119"/>
      <c r="DK69" s="119"/>
      <c r="DL69" s="119"/>
      <c r="DM69" s="119"/>
      <c r="DN69" s="119"/>
      <c r="DO69" s="119"/>
      <c r="DP69" s="119"/>
      <c r="DQ69" s="119"/>
      <c r="DR69" s="119"/>
      <c r="DS69" s="119"/>
      <c r="DT69" s="119"/>
      <c r="DU69" s="119"/>
      <c r="DV69" s="119"/>
      <c r="DW69" s="119"/>
      <c r="DX69" s="119"/>
      <c r="DY69" s="119"/>
      <c r="DZ69" s="119"/>
      <c r="EA69" s="119"/>
      <c r="EB69" s="119"/>
      <c r="EC69" s="119"/>
      <c r="ED69" s="119"/>
      <c r="EE69" s="119"/>
      <c r="EF69" s="119"/>
      <c r="EG69" s="119"/>
      <c r="EH69" s="119"/>
      <c r="EI69" s="119"/>
      <c r="EJ69" s="119"/>
      <c r="EK69" s="119"/>
      <c r="EL69" s="119"/>
      <c r="EM69" s="119"/>
      <c r="EN69" s="119"/>
      <c r="EO69" s="119"/>
      <c r="EP69" s="119"/>
      <c r="EQ69" s="119"/>
      <c r="ER69" s="119"/>
      <c r="ES69" s="119"/>
      <c r="ET69" s="119"/>
      <c r="EU69" s="119"/>
      <c r="EV69" s="119"/>
      <c r="EW69" s="119"/>
      <c r="EX69" s="119"/>
      <c r="EY69" s="119"/>
      <c r="EZ69" s="119"/>
      <c r="FA69" s="119"/>
      <c r="FB69" s="119"/>
      <c r="FC69" s="119"/>
      <c r="FD69" s="119"/>
      <c r="FE69" s="119"/>
      <c r="FF69" s="119"/>
      <c r="FG69" s="119"/>
      <c r="FH69" s="119"/>
      <c r="FI69" s="119"/>
      <c r="FJ69" s="119"/>
      <c r="FK69" s="119"/>
      <c r="FL69" s="119"/>
      <c r="FM69" s="119"/>
      <c r="FN69" s="119"/>
      <c r="FO69" s="119"/>
      <c r="FP69" s="119"/>
      <c r="FQ69" s="119"/>
      <c r="FR69" s="119"/>
      <c r="FS69" s="119"/>
      <c r="FT69" s="119"/>
      <c r="FU69" s="119"/>
      <c r="FV69" s="119"/>
      <c r="FW69" s="119"/>
      <c r="FX69" s="119"/>
      <c r="FY69" s="119"/>
      <c r="FZ69" s="119"/>
      <c r="GA69" s="119"/>
      <c r="GB69" s="119"/>
      <c r="GC69" s="119"/>
      <c r="GD69" s="119"/>
      <c r="GE69" s="119"/>
      <c r="GF69" s="119"/>
      <c r="GG69" s="119"/>
      <c r="GH69" s="119"/>
      <c r="GI69" s="119"/>
      <c r="GJ69" s="119"/>
      <c r="GK69" s="119"/>
      <c r="GL69" s="119"/>
      <c r="GM69" s="119"/>
      <c r="GN69" s="119"/>
      <c r="GO69" s="119"/>
      <c r="GP69" s="119"/>
      <c r="GQ69" s="119"/>
      <c r="GR69" s="119"/>
      <c r="GS69" s="119"/>
      <c r="GT69" s="119"/>
      <c r="GU69" s="119"/>
      <c r="GV69" s="119"/>
      <c r="GW69" s="119"/>
      <c r="GX69" s="119"/>
      <c r="GY69" s="119"/>
      <c r="GZ69" s="119"/>
      <c r="HA69" s="119"/>
      <c r="HB69" s="119"/>
      <c r="HC69" s="119"/>
      <c r="HD69" s="119"/>
      <c r="HE69" s="119"/>
      <c r="HF69" s="119"/>
      <c r="HG69" s="119"/>
      <c r="HH69" s="119"/>
      <c r="HI69" s="119"/>
      <c r="HJ69" s="119"/>
      <c r="HK69" s="119"/>
      <c r="HL69" s="119"/>
      <c r="HM69" s="119"/>
      <c r="HN69" s="119"/>
      <c r="HO69" s="119"/>
      <c r="HP69" s="119"/>
      <c r="HQ69" s="119"/>
      <c r="HR69" s="119"/>
      <c r="HS69" s="119"/>
      <c r="HT69" s="119"/>
      <c r="HU69" s="119"/>
      <c r="HV69" s="119"/>
      <c r="HW69" s="119"/>
      <c r="HX69" s="119"/>
      <c r="HY69" s="119"/>
      <c r="HZ69" s="119"/>
      <c r="IA69" s="119"/>
      <c r="IB69" s="119"/>
      <c r="IC69" s="119"/>
      <c r="ID69" s="119"/>
      <c r="IE69" s="119"/>
      <c r="IF69" s="119"/>
      <c r="IG69" s="119"/>
      <c r="IH69" s="119"/>
      <c r="II69" s="119"/>
      <c r="IJ69" s="119"/>
      <c r="IK69" s="119"/>
      <c r="IL69" s="119"/>
      <c r="IM69" s="119"/>
      <c r="IN69" s="119"/>
      <c r="IO69" s="119"/>
      <c r="IP69" s="119"/>
      <c r="IQ69" s="119"/>
      <c r="IR69" s="119"/>
      <c r="IS69" s="119"/>
      <c r="IT69" s="119"/>
      <c r="IU69" s="119"/>
      <c r="IV69" s="119"/>
      <c r="IW69" s="119"/>
    </row>
    <row r="70" spans="1:257" ht="82.5" hidden="1" customHeight="1">
      <c r="A70" s="466">
        <v>7</v>
      </c>
      <c r="B70" s="469" t="s">
        <v>271</v>
      </c>
      <c r="C70" s="469" t="s">
        <v>272</v>
      </c>
      <c r="D70" s="158" t="s">
        <v>273</v>
      </c>
      <c r="E70" s="469"/>
      <c r="F70" s="469"/>
      <c r="G70" s="472" t="e">
        <f t="shared" ref="G70" si="5">F70/E70</f>
        <v>#DIV/0!</v>
      </c>
      <c r="H70" s="475" t="e">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#DIV/0!</v>
      </c>
      <c r="I70" s="209"/>
      <c r="J70" s="159"/>
      <c r="K70" s="209" t="str">
        <f>IFERROR(CONCATENATE(INDEX('8- Políticas de Administración '!$B$16:$F$53,MATCH('5- Identificación de Riesgos'!J70,'8- Políticas de Administración '!$C$16:$C$54,0),1)," - ",L70),"")</f>
        <v/>
      </c>
      <c r="L70" s="172" t="str">
        <f>IFERROR(VLOOKUP(INDEX('8- Políticas de Administración '!$B$16:$F$63,MATCH('5- Identificación de Riesgos'!J70,'8- Políticas de Administración '!$C$16:$C$64,0),1),'8- Políticas de Administración '!$B$16:$F$64,5,FALSE),"")</f>
        <v/>
      </c>
      <c r="M70" s="469" t="str">
        <f>IFERROR(CONCATENATE(INDEX('8- Políticas de Administración '!$B$16:$F$53,MATCH(ROUND(AVERAGE(L70:L79),0),'8- Políticas de Administración '!$F$16:$F$53,0),1)," - ",ROUND(AVERAGE(L70:L79),0)),"")</f>
        <v/>
      </c>
      <c r="N70" s="478" t="str">
        <f>IFERROR(CONCATENATE(VLOOKUP((LEFT(H70,LEN(H70)-4)&amp;LEFT(M70,LEN(M70)-4)),'9- Matriz de Calor '!$D$18:$E$42,2,0)," - ",RIGHT(H70,1)*RIGHT(M70,1)),"")</f>
        <v/>
      </c>
      <c r="O70" s="504" t="e">
        <f>RIGHT(H70,1)*RIGHT(M70,1)</f>
        <v>#DIV/0!</v>
      </c>
      <c r="Q70" s="183"/>
      <c r="R70" s="183"/>
      <c r="S70" s="183"/>
      <c r="T70" s="183"/>
      <c r="U70" s="183"/>
      <c r="V70" s="183"/>
      <c r="W70" s="183"/>
    </row>
    <row r="71" spans="1:257" ht="30" hidden="1">
      <c r="A71" s="467"/>
      <c r="B71" s="470"/>
      <c r="C71" s="470"/>
      <c r="D71" s="156" t="s">
        <v>294</v>
      </c>
      <c r="E71" s="470"/>
      <c r="F71" s="470"/>
      <c r="G71" s="473"/>
      <c r="H71" s="476"/>
      <c r="I71" s="210"/>
      <c r="J71" s="154"/>
      <c r="K71" s="210" t="str">
        <f>IFERROR(CONCATENATE(INDEX('8- Políticas de Administración '!$B$16:$F$53,MATCH('5- Identificación de Riesgos'!J71,'8- Políticas de Administración '!$C$16:$C$54,0),1)," - ",L71),"")</f>
        <v/>
      </c>
      <c r="L71" s="172" t="str">
        <f>IFERROR(VLOOKUP(INDEX('8- Políticas de Administración '!$B$16:$F$63,MATCH('5- Identificación de Riesgos'!J71,'8- Políticas de Administración '!$C$16:$C$64,0),1),'8- Políticas de Administración '!$B$16:$F$64,5,FALSE),"")</f>
        <v/>
      </c>
      <c r="M71" s="470"/>
      <c r="N71" s="479"/>
      <c r="O71" s="505"/>
      <c r="R71" s="497" t="s">
        <v>309</v>
      </c>
      <c r="S71" s="497"/>
      <c r="T71" s="497"/>
      <c r="U71" s="497"/>
      <c r="V71" s="497"/>
      <c r="W71" s="497"/>
    </row>
    <row r="72" spans="1:257" ht="30" hidden="1" customHeight="1">
      <c r="A72" s="467"/>
      <c r="B72" s="470"/>
      <c r="C72" s="470"/>
      <c r="D72" s="156" t="s">
        <v>274</v>
      </c>
      <c r="E72" s="470"/>
      <c r="F72" s="470"/>
      <c r="G72" s="473"/>
      <c r="H72" s="476"/>
      <c r="I72" s="210"/>
      <c r="J72" s="154"/>
      <c r="K72" s="210" t="str">
        <f>IFERROR(CONCATENATE(INDEX('8- Políticas de Administración '!$B$16:$F$53,MATCH('5- Identificación de Riesgos'!J72,'8- Políticas de Administración '!$C$16:$C$54,0),1)," - ",L72),"")</f>
        <v/>
      </c>
      <c r="L72" s="172" t="str">
        <f>IFERROR(VLOOKUP(INDEX('8- Políticas de Administración '!$B$16:$F$63,MATCH('5- Identificación de Riesgos'!J72,'8- Políticas de Administración '!$C$16:$C$64,0),1),'8- Políticas de Administración '!$B$16:$F$64,5,FALSE),"")</f>
        <v/>
      </c>
      <c r="M72" s="470"/>
      <c r="N72" s="479"/>
      <c r="O72" s="505"/>
      <c r="Q72" s="119"/>
      <c r="R72" s="497"/>
      <c r="S72" s="497"/>
      <c r="T72" s="497"/>
      <c r="U72" s="497"/>
      <c r="V72" s="497"/>
      <c r="W72" s="497"/>
    </row>
    <row r="73" spans="1:257" ht="30" hidden="1" customHeight="1">
      <c r="A73" s="467"/>
      <c r="B73" s="470"/>
      <c r="C73" s="470"/>
      <c r="D73" s="156" t="s">
        <v>275</v>
      </c>
      <c r="E73" s="470"/>
      <c r="F73" s="470"/>
      <c r="G73" s="473"/>
      <c r="H73" s="476"/>
      <c r="I73" s="210"/>
      <c r="J73" s="154"/>
      <c r="K73" s="210" t="str">
        <f>IFERROR(CONCATENATE(INDEX('8- Políticas de Administración '!$B$16:$F$53,MATCH('5- Identificación de Riesgos'!J73,'8- Políticas de Administración '!$C$16:$C$54,0),1)," - ",L73),"")</f>
        <v/>
      </c>
      <c r="L73" s="172" t="str">
        <f>IFERROR(VLOOKUP(INDEX('8- Políticas de Administración '!$B$16:$F$63,MATCH('5- Identificación de Riesgos'!J73,'8- Políticas de Administración '!$C$16:$C$64,0),1),'8- Políticas de Administración '!$B$16:$F$64,5,FALSE),"")</f>
        <v/>
      </c>
      <c r="M73" s="470"/>
      <c r="N73" s="479"/>
      <c r="O73" s="505"/>
      <c r="Q73" s="119"/>
      <c r="R73" s="497"/>
      <c r="S73" s="497"/>
      <c r="T73" s="497"/>
      <c r="U73" s="497"/>
      <c r="V73" s="497"/>
      <c r="W73" s="497"/>
    </row>
    <row r="74" spans="1:257" ht="30" hidden="1" customHeight="1">
      <c r="A74" s="467"/>
      <c r="B74" s="470"/>
      <c r="C74" s="470"/>
      <c r="D74" s="156" t="s">
        <v>276</v>
      </c>
      <c r="E74" s="470"/>
      <c r="F74" s="470"/>
      <c r="G74" s="473"/>
      <c r="H74" s="476"/>
      <c r="I74" s="210"/>
      <c r="J74" s="154"/>
      <c r="K74" s="210" t="str">
        <f>IFERROR(CONCATENATE(INDEX('8- Políticas de Administración '!$B$16:$F$53,MATCH('5- Identificación de Riesgos'!J74,'8- Políticas de Administración '!$C$16:$C$54,0),1)," - ",L74),"")</f>
        <v/>
      </c>
      <c r="L74" s="172" t="str">
        <f>IFERROR(VLOOKUP(INDEX('8- Políticas de Administración '!$B$16:$F$63,MATCH('5- Identificación de Riesgos'!J74,'8- Políticas de Administración '!$C$16:$C$64,0),1),'8- Políticas de Administración '!$B$16:$F$64,5,FALSE),"")</f>
        <v/>
      </c>
      <c r="M74" s="470"/>
      <c r="N74" s="479"/>
      <c r="O74" s="505"/>
      <c r="Q74" s="119"/>
      <c r="R74" s="497"/>
      <c r="S74" s="497"/>
      <c r="T74" s="497"/>
      <c r="U74" s="497"/>
      <c r="V74" s="497"/>
      <c r="W74" s="497"/>
    </row>
    <row r="75" spans="1:257" ht="30" hidden="1" customHeight="1">
      <c r="A75" s="467"/>
      <c r="B75" s="470"/>
      <c r="C75" s="470"/>
      <c r="D75" s="156" t="s">
        <v>277</v>
      </c>
      <c r="E75" s="470"/>
      <c r="F75" s="470"/>
      <c r="G75" s="473"/>
      <c r="H75" s="476"/>
      <c r="I75" s="210"/>
      <c r="J75" s="154"/>
      <c r="K75" s="210" t="str">
        <f>IFERROR(CONCATENATE(INDEX('8- Políticas de Administración '!$B$16:$F$53,MATCH('5- Identificación de Riesgos'!J75,'8- Políticas de Administración '!$C$16:$C$54,0),1)," - ",L75),"")</f>
        <v/>
      </c>
      <c r="L75" s="172" t="str">
        <f>IFERROR(VLOOKUP(INDEX('8- Políticas de Administración '!$B$16:$F$63,MATCH('5- Identificación de Riesgos'!J75,'8- Políticas de Administración '!$C$16:$C$64,0),1),'8- Políticas de Administración '!$B$16:$F$64,5,FALSE),"")</f>
        <v/>
      </c>
      <c r="M75" s="470"/>
      <c r="N75" s="479"/>
      <c r="O75" s="505"/>
      <c r="Q75" s="119"/>
      <c r="R75" s="497"/>
      <c r="S75" s="497"/>
      <c r="T75" s="497"/>
      <c r="U75" s="497"/>
      <c r="V75" s="497"/>
      <c r="W75" s="497"/>
    </row>
    <row r="76" spans="1:257" ht="30" hidden="1" customHeight="1">
      <c r="A76" s="467"/>
      <c r="B76" s="470"/>
      <c r="C76" s="470"/>
      <c r="D76" s="156" t="s">
        <v>295</v>
      </c>
      <c r="E76" s="470"/>
      <c r="F76" s="470"/>
      <c r="G76" s="473"/>
      <c r="H76" s="476"/>
      <c r="I76" s="210"/>
      <c r="J76" s="154"/>
      <c r="K76" s="210" t="str">
        <f>IFERROR(CONCATENATE(INDEX('8- Políticas de Administración '!$B$16:$F$53,MATCH('5- Identificación de Riesgos'!J76,'8- Políticas de Administración '!$C$16:$C$54,0),1)," - ",L76),"")</f>
        <v/>
      </c>
      <c r="L76" s="172" t="str">
        <f>IFERROR(VLOOKUP(INDEX('8- Políticas de Administración '!$B$16:$F$63,MATCH('5- Identificación de Riesgos'!J76,'8- Políticas de Administración '!$C$16:$C$64,0),1),'8- Políticas de Administración '!$B$16:$F$64,5,FALSE),"")</f>
        <v/>
      </c>
      <c r="M76" s="470"/>
      <c r="N76" s="479"/>
      <c r="O76" s="505"/>
      <c r="Q76" s="119"/>
      <c r="R76" s="497"/>
      <c r="S76" s="497"/>
      <c r="T76" s="497"/>
      <c r="U76" s="497"/>
      <c r="V76" s="497"/>
      <c r="W76" s="497"/>
    </row>
    <row r="77" spans="1:257" ht="15" hidden="1" customHeight="1">
      <c r="A77" s="467"/>
      <c r="B77" s="470"/>
      <c r="C77" s="470"/>
      <c r="D77" s="156" t="s">
        <v>278</v>
      </c>
      <c r="E77" s="470"/>
      <c r="F77" s="470"/>
      <c r="G77" s="473"/>
      <c r="H77" s="476"/>
      <c r="I77" s="210"/>
      <c r="J77" s="154"/>
      <c r="K77" s="210" t="str">
        <f>IFERROR(CONCATENATE(INDEX('8- Políticas de Administración '!$B$16:$F$53,MATCH('5- Identificación de Riesgos'!J77,'8- Políticas de Administración '!$C$16:$C$54,0),1)," - ",L77),"")</f>
        <v/>
      </c>
      <c r="L77" s="172" t="str">
        <f>IFERROR(VLOOKUP(INDEX('8- Políticas de Administración '!$B$16:$F$63,MATCH('5- Identificación de Riesgos'!J77,'8- Políticas de Administración '!$C$16:$C$64,0),1),'8- Políticas de Administración '!$B$16:$F$64,5,FALSE),"")</f>
        <v/>
      </c>
      <c r="M77" s="470"/>
      <c r="N77" s="479"/>
      <c r="O77" s="505"/>
      <c r="Q77" s="119"/>
      <c r="R77" s="497"/>
      <c r="S77" s="497"/>
      <c r="T77" s="497"/>
      <c r="U77" s="497"/>
      <c r="V77" s="497"/>
      <c r="W77" s="497"/>
    </row>
    <row r="78" spans="1:257" ht="75" hidden="1">
      <c r="A78" s="467"/>
      <c r="B78" s="470"/>
      <c r="C78" s="470"/>
      <c r="D78" s="156" t="s">
        <v>279</v>
      </c>
      <c r="E78" s="470"/>
      <c r="F78" s="470"/>
      <c r="G78" s="473"/>
      <c r="H78" s="476"/>
      <c r="I78" s="210"/>
      <c r="J78" s="154"/>
      <c r="K78" s="210" t="str">
        <f>IFERROR(CONCATENATE(INDEX('8- Políticas de Administración '!$B$16:$F$53,MATCH('5- Identificación de Riesgos'!J78,'8- Políticas de Administración '!$C$16:$C$54,0),1)," - ",L78),"")</f>
        <v/>
      </c>
      <c r="L78" s="172" t="str">
        <f>IFERROR(VLOOKUP(INDEX('8- Políticas de Administración '!$B$16:$F$63,MATCH('5- Identificación de Riesgos'!J78,'8- Políticas de Administración '!$C$16:$C$64,0),1),'8- Políticas de Administración '!$B$16:$F$64,5,FALSE),"")</f>
        <v/>
      </c>
      <c r="M78" s="470"/>
      <c r="N78" s="479"/>
      <c r="O78" s="505"/>
      <c r="Q78" s="119"/>
      <c r="R78" s="497"/>
      <c r="S78" s="497"/>
      <c r="T78" s="497"/>
      <c r="U78" s="497"/>
      <c r="V78" s="497"/>
      <c r="W78" s="497"/>
    </row>
    <row r="79" spans="1:257" ht="15.75" hidden="1" customHeight="1" thickBot="1">
      <c r="A79" s="468"/>
      <c r="B79" s="471"/>
      <c r="C79" s="471"/>
      <c r="D79" s="157" t="s">
        <v>280</v>
      </c>
      <c r="E79" s="471"/>
      <c r="F79" s="471"/>
      <c r="G79" s="474"/>
      <c r="H79" s="477"/>
      <c r="I79" s="211"/>
      <c r="J79" s="155"/>
      <c r="K79" s="211" t="str">
        <f>IFERROR(CONCATENATE(INDEX('8- Políticas de Administración '!$B$16:$F$53,MATCH('5- Identificación de Riesgos'!J79,'8- Políticas de Administración '!$C$16:$C$54,0),1)," - ",L79),"")</f>
        <v/>
      </c>
      <c r="L79" s="172" t="str">
        <f>IFERROR(VLOOKUP(INDEX('8- Políticas de Administración '!$B$16:$F$63,MATCH('5- Identificación de Riesgos'!J79,'8- Políticas de Administración '!$C$16:$C$64,0),1),'8- Políticas de Administración '!$B$16:$F$64,5,FALSE),"")</f>
        <v/>
      </c>
      <c r="M79" s="471"/>
      <c r="N79" s="480"/>
      <c r="O79" s="505"/>
      <c r="Q79" s="119"/>
      <c r="R79" s="497"/>
      <c r="S79" s="497"/>
      <c r="T79" s="497"/>
      <c r="U79" s="497"/>
      <c r="V79" s="497"/>
      <c r="W79" s="497"/>
    </row>
    <row r="80" spans="1:257" ht="45" hidden="1" customHeight="1">
      <c r="A80" s="498">
        <v>8</v>
      </c>
      <c r="B80" s="500" t="s">
        <v>310</v>
      </c>
      <c r="C80" s="500" t="s">
        <v>311</v>
      </c>
      <c r="D80" s="184" t="s">
        <v>312</v>
      </c>
      <c r="E80" s="470"/>
      <c r="F80" s="500"/>
      <c r="G80" s="484" t="e">
        <f t="shared" ref="G80" si="6">F80/E80</f>
        <v>#DIV/0!</v>
      </c>
      <c r="H80" s="487" t="e">
        <f>CONCATENATE(IF(G80&lt;='8- Políticas de Administración '!$D$6,'8- Políticas de Administración '!$B$6,IF(G80&lt;='8- Políticas de Administración '!$D$7,'8- Políticas de Administración '!$B$7,IF(G80&lt;='8- Políticas de Administración '!$D$8,'8- Políticas de Administración '!$B$8,IF(G80&lt;='8- Políticas de Administración '!$D$9,'8- Políticas de Administración '!$B$9,IF(G80&lt;='8- Políticas de Administración '!$D$10,'8- Políticas de Administración '!$B$10,"Probabilidad no valida")))))," - ",VLOOKUP(IF(G80&lt;='8- Políticas de Administración '!$D$6,'8- Políticas de Administración '!$B$6,IF(G80&lt;='8- Políticas de Administración '!$D$7,'8- Políticas de Administración '!$B$7,IF(G80&lt;='8- Políticas de Administración '!$D$8,'8- Políticas de Administración '!$B$8,IF(G80&lt;='8- Políticas de Administración '!$D$9,'8- Políticas de Administración '!$B$9,IF(G80&lt;='8- Políticas de Administración '!$D$10,'8- Políticas de Administración '!$B$10,"Probabilidad no valida"))))),'8- Políticas de Administración '!$B$6:$F$10,5,FALSE))</f>
        <v>#DIV/0!</v>
      </c>
      <c r="I80" s="182"/>
      <c r="J80" s="160"/>
      <c r="K80" s="180" t="str">
        <f>IFERROR(CONCATENATE(INDEX('8- Políticas de Administración '!$B$16:$F$53,MATCH('5- Identificación de Riesgos'!J80,'8- Políticas de Administración '!$C$16:$C$54,0),1)," - ",L80),"")</f>
        <v/>
      </c>
      <c r="L80" s="172" t="str">
        <f>IFERROR(VLOOKUP(INDEX('8- Políticas de Administración '!$B$16:$F$63,MATCH('5- Identificación de Riesgos'!J80,'8- Políticas de Administración '!$C$16:$C$64,0),1),'8- Políticas de Administración '!$B$16:$F$64,5,FALSE),"")</f>
        <v/>
      </c>
      <c r="M80" s="481" t="str">
        <f>IFERROR(CONCATENATE(INDEX('8- Políticas de Administración '!$B$16:$F$53,MATCH(ROUND(AVERAGE(L80:L89),0),'8- Políticas de Administración '!$F$16:$F$53,0),1)," - ",ROUND(AVERAGE(L80:L89),0)),"")</f>
        <v/>
      </c>
      <c r="N80" s="490" t="str">
        <f>IFERROR(CONCATENATE(VLOOKUP((LEFT(H80,LEN(H80)-4)&amp;LEFT(M80,LEN(M80)-4)),'9- Matriz de Calor '!$D$18:$E$42,2,0)," - ",RIGHT(H80,1)*RIGHT(M80,1)),"")</f>
        <v/>
      </c>
      <c r="Q80" s="119"/>
      <c r="R80" s="497"/>
      <c r="S80" s="497"/>
      <c r="T80" s="497"/>
      <c r="U80" s="497"/>
      <c r="V80" s="497"/>
      <c r="W80" s="497"/>
    </row>
    <row r="81" spans="1:14" ht="30" hidden="1">
      <c r="A81" s="498"/>
      <c r="B81" s="482"/>
      <c r="C81" s="482"/>
      <c r="D81" s="184" t="s">
        <v>313</v>
      </c>
      <c r="E81" s="470"/>
      <c r="F81" s="482"/>
      <c r="G81" s="485"/>
      <c r="H81" s="488"/>
      <c r="I81" s="182"/>
      <c r="J81" s="160"/>
      <c r="K81" s="181" t="str">
        <f>IFERROR(CONCATENATE(INDEX('8- Políticas de Administración '!$B$16:$F$53,MATCH('5- Identificación de Riesgos'!J81,'8- Políticas de Administración '!$C$16:$C$54,0),1)," - ",L81),"")</f>
        <v/>
      </c>
      <c r="L81" s="172" t="str">
        <f>IFERROR(VLOOKUP(INDEX('8- Políticas de Administración '!$B$16:$F$63,MATCH('5- Identificación de Riesgos'!J81,'8- Políticas de Administración '!$C$16:$C$64,0),1),'8- Políticas de Administración '!$B$16:$F$64,5,FALSE),"")</f>
        <v/>
      </c>
      <c r="M81" s="482"/>
      <c r="N81" s="491"/>
    </row>
    <row r="82" spans="1:14" ht="45" hidden="1">
      <c r="A82" s="498"/>
      <c r="B82" s="482"/>
      <c r="C82" s="482"/>
      <c r="D82" s="185" t="s">
        <v>314</v>
      </c>
      <c r="E82" s="470"/>
      <c r="F82" s="482"/>
      <c r="G82" s="485"/>
      <c r="H82" s="488"/>
      <c r="I82" s="500"/>
      <c r="J82" s="502"/>
      <c r="K82" s="181" t="str">
        <f>IFERROR(CONCATENATE(INDEX('8- Políticas de Administración '!$B$16:$F$53,MATCH('5- Identificación de Riesgos'!J82,'8- Políticas de Administración '!$C$16:$C$54,0),1)," - ",L82),"")</f>
        <v/>
      </c>
      <c r="L82" s="172" t="str">
        <f>IFERROR(VLOOKUP(INDEX('8- Políticas de Administración '!$B$16:$F$63,MATCH('5- Identificación de Riesgos'!J82,'8- Políticas de Administración '!$C$16:$C$64,0),1),'8- Políticas de Administración '!$B$16:$F$64,5,FALSE),"")</f>
        <v/>
      </c>
      <c r="M82" s="482"/>
      <c r="N82" s="491"/>
    </row>
    <row r="83" spans="1:14" hidden="1">
      <c r="A83" s="498"/>
      <c r="B83" s="482"/>
      <c r="C83" s="482"/>
      <c r="D83" s="185" t="s">
        <v>315</v>
      </c>
      <c r="E83" s="470"/>
      <c r="F83" s="482"/>
      <c r="G83" s="485"/>
      <c r="H83" s="488"/>
      <c r="I83" s="501"/>
      <c r="J83" s="503"/>
      <c r="K83" s="181" t="str">
        <f>IFERROR(CONCATENATE(INDEX('8- Políticas de Administración '!$B$16:$F$53,MATCH('5- Identificación de Riesgos'!J83,'8- Políticas de Administración '!$C$16:$C$54,0),1)," - ",L83),"")</f>
        <v/>
      </c>
      <c r="L83" s="172" t="str">
        <f>IFERROR(VLOOKUP(INDEX('8- Políticas de Administración '!$B$16:$F$63,MATCH('5- Identificación de Riesgos'!J83,'8- Políticas de Administración '!$C$16:$C$64,0),1),'8- Políticas de Administración '!$B$16:$F$64,5,FALSE),"")</f>
        <v/>
      </c>
      <c r="M83" s="482"/>
      <c r="N83" s="491"/>
    </row>
    <row r="84" spans="1:14" ht="15" hidden="1" customHeight="1">
      <c r="A84" s="498"/>
      <c r="B84" s="482"/>
      <c r="C84" s="482"/>
      <c r="D84" s="185"/>
      <c r="E84" s="470"/>
      <c r="F84" s="482"/>
      <c r="G84" s="485"/>
      <c r="H84" s="488"/>
      <c r="I84" s="500"/>
      <c r="J84" s="502"/>
      <c r="K84" s="181" t="str">
        <f>IFERROR(CONCATENATE(INDEX('8- Políticas de Administración '!$B$16:$F$53,MATCH('5- Identificación de Riesgos'!J84,'8- Políticas de Administración '!$C$16:$C$54,0),1)," - ",L84),"")</f>
        <v/>
      </c>
      <c r="L84" s="172" t="str">
        <f>IFERROR(VLOOKUP(INDEX('8- Políticas de Administración '!$B$16:$F$63,MATCH('5- Identificación de Riesgos'!J84,'8- Políticas de Administración '!$C$16:$C$64,0),1),'8- Políticas de Administración '!$B$16:$F$64,5,FALSE),"")</f>
        <v/>
      </c>
      <c r="M84" s="482"/>
      <c r="N84" s="491"/>
    </row>
    <row r="85" spans="1:14" hidden="1">
      <c r="A85" s="498"/>
      <c r="B85" s="482"/>
      <c r="C85" s="482"/>
      <c r="D85" s="185"/>
      <c r="E85" s="470"/>
      <c r="F85" s="482"/>
      <c r="G85" s="485"/>
      <c r="H85" s="488"/>
      <c r="I85" s="501"/>
      <c r="J85" s="503"/>
      <c r="K85" s="181" t="str">
        <f>IFERROR(CONCATENATE(INDEX('8- Políticas de Administración '!$B$16:$F$53,MATCH('5- Identificación de Riesgos'!J85,'8- Políticas de Administración '!$C$16:$C$54,0),1)," - ",L85),"")</f>
        <v/>
      </c>
      <c r="L85" s="172" t="str">
        <f>IFERROR(VLOOKUP(INDEX('8- Políticas de Administración '!$B$16:$F$63,MATCH('5- Identificación de Riesgos'!J85,'8- Políticas de Administración '!$C$16:$C$64,0),1),'8- Políticas de Administración '!$B$16:$F$64,5,FALSE),"")</f>
        <v/>
      </c>
      <c r="M85" s="482"/>
      <c r="N85" s="491"/>
    </row>
    <row r="86" spans="1:14" ht="15" hidden="1" customHeight="1">
      <c r="A86" s="498"/>
      <c r="B86" s="482"/>
      <c r="C86" s="482"/>
      <c r="D86" s="185"/>
      <c r="E86" s="470"/>
      <c r="F86" s="482"/>
      <c r="G86" s="485"/>
      <c r="H86" s="488"/>
      <c r="I86" s="500"/>
      <c r="J86" s="502"/>
      <c r="K86" s="181" t="str">
        <f>IFERROR(CONCATENATE(INDEX('8- Políticas de Administración '!$B$16:$F$53,MATCH('5- Identificación de Riesgos'!J86,'8- Políticas de Administración '!$C$16:$C$54,0),1)," - ",L86),"")</f>
        <v/>
      </c>
      <c r="L86" s="172" t="str">
        <f>IFERROR(VLOOKUP(INDEX('8- Políticas de Administración '!$B$16:$F$63,MATCH('5- Identificación de Riesgos'!J86,'8- Políticas de Administración '!$C$16:$C$64,0),1),'8- Políticas de Administración '!$B$16:$F$64,5,FALSE),"")</f>
        <v/>
      </c>
      <c r="M86" s="482"/>
      <c r="N86" s="491"/>
    </row>
    <row r="87" spans="1:14" hidden="1">
      <c r="A87" s="498"/>
      <c r="B87" s="482"/>
      <c r="C87" s="482"/>
      <c r="D87" s="185"/>
      <c r="E87" s="470"/>
      <c r="F87" s="482"/>
      <c r="G87" s="485"/>
      <c r="H87" s="488"/>
      <c r="I87" s="501"/>
      <c r="J87" s="503"/>
      <c r="K87" s="181" t="str">
        <f>IFERROR(CONCATENATE(INDEX('8- Políticas de Administración '!$B$16:$F$53,MATCH('5- Identificación de Riesgos'!J87,'8- Políticas de Administración '!$C$16:$C$54,0),1)," - ",L87),"")</f>
        <v/>
      </c>
      <c r="L87" s="172" t="str">
        <f>IFERROR(VLOOKUP(INDEX('8- Políticas de Administración '!$B$16:$F$63,MATCH('5- Identificación de Riesgos'!J87,'8- Políticas de Administración '!$C$16:$C$64,0),1),'8- Políticas de Administración '!$B$16:$F$64,5,FALSE),"")</f>
        <v/>
      </c>
      <c r="M87" s="482"/>
      <c r="N87" s="491"/>
    </row>
    <row r="88" spans="1:14" ht="15" hidden="1" customHeight="1">
      <c r="A88" s="498"/>
      <c r="B88" s="482"/>
      <c r="C88" s="482"/>
      <c r="D88" s="185"/>
      <c r="E88" s="470"/>
      <c r="F88" s="482"/>
      <c r="G88" s="485"/>
      <c r="H88" s="488"/>
      <c r="I88" s="500"/>
      <c r="J88" s="502"/>
      <c r="K88" s="181" t="str">
        <f>IFERROR(CONCATENATE(INDEX('8- Políticas de Administración '!$B$16:$F$53,MATCH('5- Identificación de Riesgos'!J88,'8- Políticas de Administración '!$C$16:$C$54,0),1)," - ",L88),"")</f>
        <v/>
      </c>
      <c r="L88" s="172" t="str">
        <f>IFERROR(VLOOKUP(INDEX('8- Políticas de Administración '!$B$16:$F$63,MATCH('5- Identificación de Riesgos'!J88,'8- Políticas de Administración '!$C$16:$C$64,0),1),'8- Políticas de Administración '!$B$16:$F$64,5,FALSE),"")</f>
        <v/>
      </c>
      <c r="M88" s="482"/>
      <c r="N88" s="491"/>
    </row>
    <row r="89" spans="1:14" ht="15.75" hidden="1" thickBot="1">
      <c r="A89" s="499"/>
      <c r="B89" s="482"/>
      <c r="C89" s="482"/>
      <c r="D89" s="224"/>
      <c r="E89" s="500"/>
      <c r="F89" s="482"/>
      <c r="G89" s="485"/>
      <c r="H89" s="488"/>
      <c r="I89" s="482"/>
      <c r="J89" s="503"/>
      <c r="K89" s="213" t="str">
        <f>IFERROR(CONCATENATE(INDEX('8- Políticas de Administración '!$B$16:$F$53,MATCH('5- Identificación de Riesgos'!J89,'8- Políticas de Administración '!$C$16:$C$54,0),1)," - ",L89),"")</f>
        <v/>
      </c>
      <c r="L89" s="172" t="str">
        <f>IFERROR(VLOOKUP(INDEX('8- Políticas de Administración '!$B$16:$F$63,MATCH('5- Identificación de Riesgos'!J89,'8- Políticas de Administración '!$C$16:$C$64,0),1),'8- Políticas de Administración '!$B$16:$F$64,5,FALSE),"")</f>
        <v/>
      </c>
      <c r="M89" s="482"/>
      <c r="N89" s="492"/>
    </row>
    <row r="90" spans="1:14" ht="30" hidden="1" customHeight="1">
      <c r="A90" s="466">
        <v>9</v>
      </c>
      <c r="B90" s="481" t="s">
        <v>316</v>
      </c>
      <c r="C90" s="481" t="s">
        <v>317</v>
      </c>
      <c r="D90" s="222" t="s">
        <v>312</v>
      </c>
      <c r="E90" s="469"/>
      <c r="F90" s="481"/>
      <c r="G90" s="484" t="e">
        <f t="shared" ref="G90" si="7">F90/E90</f>
        <v>#DIV/0!</v>
      </c>
      <c r="H90" s="487" t="e">
        <f>CONCATENATE(IF(G90&lt;='8- Políticas de Administración '!$D$6,'8- Políticas de Administración '!$B$6,IF(G90&lt;='8- Políticas de Administración '!$D$7,'8- Políticas de Administración '!$B$7,IF(G90&lt;='8- Políticas de Administración '!$D$8,'8- Políticas de Administración '!$B$8,IF(G90&lt;='8- Políticas de Administración '!$D$9,'8- Políticas de Administración '!$B$9,IF(G90&lt;='8- Políticas de Administración '!$D$10,'8- Políticas de Administración '!$B$10,"Probabilidad no valida")))))," - ",VLOOKUP(IF(G90&lt;='8- Políticas de Administración '!$D$6,'8- Políticas de Administración '!$B$6,IF(G90&lt;='8- Políticas de Administración '!$D$7,'8- Políticas de Administración '!$B$7,IF(G90&lt;='8- Políticas de Administración '!$D$8,'8- Políticas de Administración '!$B$8,IF(G90&lt;='8- Políticas de Administración '!$D$9,'8- Políticas de Administración '!$B$9,IF(G90&lt;='8- Políticas de Administración '!$D$10,'8- Políticas de Administración '!$B$10,"Probabilidad no valida"))))),'8- Políticas de Administración '!$B$6:$F$10,5,FALSE))</f>
        <v>#DIV/0!</v>
      </c>
      <c r="I90" s="209"/>
      <c r="J90" s="159"/>
      <c r="K90" s="209" t="str">
        <f>IFERROR(CONCATENATE(INDEX('8- Políticas de Administración '!$B$16:$F$53,MATCH('5- Identificación de Riesgos'!J90,'8- Políticas de Administración '!$C$16:$C$54,0),1)," - ",L90),"")</f>
        <v/>
      </c>
      <c r="L90" s="172" t="str">
        <f>IFERROR(VLOOKUP(INDEX('8- Políticas de Administración '!$B$16:$F$63,MATCH('5- Identificación de Riesgos'!J90,'8- Políticas de Administración '!$C$16:$C$64,0),1),'8- Políticas de Administración '!$B$16:$F$64,5,FALSE),"")</f>
        <v/>
      </c>
      <c r="M90" s="490" t="str">
        <f>IFERROR(CONCATENATE(INDEX('8- Políticas de Administración '!$B$16:$F$53,MATCH(ROUND(AVERAGE(L90:L99),0),'8- Políticas de Administración '!$F$16:$F$53,0),1)," - ",ROUND(AVERAGE(L90:L99),0)),"")</f>
        <v/>
      </c>
      <c r="N90" s="493" t="str">
        <f>IFERROR(CONCATENATE(VLOOKUP((LEFT(H90,LEN(H90)-4)&amp;LEFT(M90,LEN(M90)-4)),'9- Matriz de Calor '!$D$18:$E$42,2,0)," - ",RIGHT(H90,1)*RIGHT(M90,1)),"")</f>
        <v/>
      </c>
    </row>
    <row r="91" spans="1:14" ht="30" hidden="1">
      <c r="A91" s="467"/>
      <c r="B91" s="482"/>
      <c r="C91" s="482"/>
      <c r="D91" s="184" t="s">
        <v>313</v>
      </c>
      <c r="E91" s="470"/>
      <c r="F91" s="482"/>
      <c r="G91" s="485"/>
      <c r="H91" s="488"/>
      <c r="I91" s="212"/>
      <c r="J91" s="215"/>
      <c r="K91" s="210" t="str">
        <f>IFERROR(CONCATENATE(INDEX('8- Políticas de Administración '!$B$16:$F$53,MATCH('5- Identificación de Riesgos'!J91,'8- Políticas de Administración '!$C$16:$C$54,0),1)," - ",L91),"")</f>
        <v/>
      </c>
      <c r="L91" s="172" t="str">
        <f>IFERROR(VLOOKUP(INDEX('8- Políticas de Administración '!$B$16:$F$63,MATCH('5- Identificación de Riesgos'!J91,'8- Políticas de Administración '!$C$16:$C$64,0),1),'8- Políticas de Administración '!$B$16:$F$64,5,FALSE),"")</f>
        <v/>
      </c>
      <c r="M91" s="491"/>
      <c r="N91" s="494"/>
    </row>
    <row r="92" spans="1:14" ht="60" hidden="1">
      <c r="A92" s="467"/>
      <c r="B92" s="482"/>
      <c r="C92" s="482"/>
      <c r="D92" s="185" t="s">
        <v>318</v>
      </c>
      <c r="E92" s="470"/>
      <c r="F92" s="482"/>
      <c r="G92" s="485"/>
      <c r="H92" s="488"/>
      <c r="I92" s="212"/>
      <c r="J92" s="88"/>
      <c r="K92" s="210" t="str">
        <f>IFERROR(CONCATENATE(INDEX('8- Políticas de Administración '!$B$16:$F$53,MATCH('5- Identificación de Riesgos'!J92,'8- Políticas de Administración '!$C$16:$C$54,0),1)," - ",L92),"")</f>
        <v/>
      </c>
      <c r="L92" s="172" t="str">
        <f>IFERROR(VLOOKUP(INDEX('8- Políticas de Administración '!$B$16:$F$63,MATCH('5- Identificación de Riesgos'!J92,'8- Políticas de Administración '!$C$16:$C$64,0),1),'8- Políticas de Administración '!$B$16:$F$64,5,FALSE),"")</f>
        <v/>
      </c>
      <c r="M92" s="491"/>
      <c r="N92" s="494"/>
    </row>
    <row r="93" spans="1:14" hidden="1">
      <c r="A93" s="467"/>
      <c r="B93" s="482"/>
      <c r="C93" s="482"/>
      <c r="D93" s="186"/>
      <c r="E93" s="470"/>
      <c r="F93" s="482"/>
      <c r="G93" s="485"/>
      <c r="H93" s="488"/>
      <c r="I93" s="212"/>
      <c r="J93" s="88"/>
      <c r="K93" s="210" t="str">
        <f>IFERROR(CONCATENATE(INDEX('8- Políticas de Administración '!$B$16:$F$53,MATCH('5- Identificación de Riesgos'!J93,'8- Políticas de Administración '!$C$16:$C$54,0),1)," - ",L93),"")</f>
        <v/>
      </c>
      <c r="L93" s="172" t="str">
        <f>IFERROR(VLOOKUP(INDEX('8- Políticas de Administración '!$B$16:$F$63,MATCH('5- Identificación de Riesgos'!J93,'8- Políticas de Administración '!$C$16:$C$64,0),1),'8- Políticas de Administración '!$B$16:$F$64,5,FALSE),"")</f>
        <v/>
      </c>
      <c r="M93" s="491"/>
      <c r="N93" s="494"/>
    </row>
    <row r="94" spans="1:14" hidden="1">
      <c r="A94" s="467"/>
      <c r="B94" s="482"/>
      <c r="C94" s="482"/>
      <c r="D94" s="185"/>
      <c r="E94" s="470"/>
      <c r="F94" s="482"/>
      <c r="G94" s="485"/>
      <c r="H94" s="488"/>
      <c r="I94" s="212"/>
      <c r="J94" s="187"/>
      <c r="K94" s="210" t="str">
        <f>IFERROR(CONCATENATE(INDEX('8- Políticas de Administración '!$B$16:$F$53,MATCH('5- Identificación de Riesgos'!J94,'8- Políticas de Administración '!$C$16:$C$54,0),1)," - ",L94),"")</f>
        <v/>
      </c>
      <c r="L94" s="172" t="str">
        <f>IFERROR(VLOOKUP(INDEX('8- Políticas de Administración '!$B$16:$F$63,MATCH('5- Identificación de Riesgos'!J94,'8- Políticas de Administración '!$C$16:$C$64,0),1),'8- Políticas de Administración '!$B$16:$F$64,5,FALSE),"")</f>
        <v/>
      </c>
      <c r="M94" s="491"/>
      <c r="N94" s="494"/>
    </row>
    <row r="95" spans="1:14" hidden="1">
      <c r="A95" s="467"/>
      <c r="B95" s="482"/>
      <c r="C95" s="482"/>
      <c r="D95" s="185"/>
      <c r="E95" s="470"/>
      <c r="F95" s="482"/>
      <c r="G95" s="485"/>
      <c r="H95" s="488"/>
      <c r="I95" s="212"/>
      <c r="J95" s="187"/>
      <c r="K95" s="210" t="str">
        <f>IFERROR(CONCATENATE(INDEX('8- Políticas de Administración '!$B$16:$F$53,MATCH('5- Identificación de Riesgos'!J95,'8- Políticas de Administración '!$C$16:$C$54,0),1)," - ",L95),"")</f>
        <v/>
      </c>
      <c r="L95" s="172" t="str">
        <f>IFERROR(VLOOKUP(INDEX('8- Políticas de Administración '!$B$16:$F$63,MATCH('5- Identificación de Riesgos'!J95,'8- Políticas de Administración '!$C$16:$C$64,0),1),'8- Políticas de Administración '!$B$16:$F$64,5,FALSE),"")</f>
        <v/>
      </c>
      <c r="M95" s="491"/>
      <c r="N95" s="494"/>
    </row>
    <row r="96" spans="1:14" hidden="1">
      <c r="A96" s="467"/>
      <c r="B96" s="482"/>
      <c r="C96" s="482"/>
      <c r="D96" s="185"/>
      <c r="E96" s="470"/>
      <c r="F96" s="482"/>
      <c r="G96" s="485"/>
      <c r="H96" s="488"/>
      <c r="I96" s="212"/>
      <c r="J96" s="187"/>
      <c r="K96" s="210" t="str">
        <f>IFERROR(CONCATENATE(INDEX('8- Políticas de Administración '!$B$16:$F$53,MATCH('5- Identificación de Riesgos'!J96,'8- Políticas de Administración '!$C$16:$C$54,0),1)," - ",L96),"")</f>
        <v/>
      </c>
      <c r="L96" s="172" t="str">
        <f>IFERROR(VLOOKUP(INDEX('8- Políticas de Administración '!$B$16:$F$63,MATCH('5- Identificación de Riesgos'!J96,'8- Políticas de Administración '!$C$16:$C$64,0),1),'8- Políticas de Administración '!$B$16:$F$64,5,FALSE),"")</f>
        <v/>
      </c>
      <c r="M96" s="491"/>
      <c r="N96" s="494"/>
    </row>
    <row r="97" spans="1:14" hidden="1">
      <c r="A97" s="467"/>
      <c r="B97" s="482"/>
      <c r="C97" s="482"/>
      <c r="D97" s="185"/>
      <c r="E97" s="470"/>
      <c r="F97" s="482"/>
      <c r="G97" s="485"/>
      <c r="H97" s="488"/>
      <c r="I97" s="212"/>
      <c r="J97" s="187"/>
      <c r="K97" s="210" t="str">
        <f>IFERROR(CONCATENATE(INDEX('8- Políticas de Administración '!$B$16:$F$53,MATCH('5- Identificación de Riesgos'!J97,'8- Políticas de Administración '!$C$16:$C$54,0),1)," - ",L97),"")</f>
        <v/>
      </c>
      <c r="L97" s="172" t="str">
        <f>IFERROR(VLOOKUP(INDEX('8- Políticas de Administración '!$B$16:$F$63,MATCH('5- Identificación de Riesgos'!J97,'8- Políticas de Administración '!$C$16:$C$64,0),1),'8- Políticas de Administración '!$B$16:$F$64,5,FALSE),"")</f>
        <v/>
      </c>
      <c r="M97" s="491"/>
      <c r="N97" s="494"/>
    </row>
    <row r="98" spans="1:14" hidden="1">
      <c r="A98" s="467"/>
      <c r="B98" s="482"/>
      <c r="C98" s="482"/>
      <c r="D98" s="185"/>
      <c r="E98" s="470"/>
      <c r="F98" s="482"/>
      <c r="G98" s="485"/>
      <c r="H98" s="488"/>
      <c r="I98" s="212"/>
      <c r="J98" s="187"/>
      <c r="K98" s="210" t="str">
        <f>IFERROR(CONCATENATE(INDEX('8- Políticas de Administración '!$B$16:$F$53,MATCH('5- Identificación de Riesgos'!J98,'8- Políticas de Administración '!$C$16:$C$54,0),1)," - ",L98),"")</f>
        <v/>
      </c>
      <c r="L98" s="172" t="str">
        <f>IFERROR(VLOOKUP(INDEX('8- Políticas de Administración '!$B$16:$F$63,MATCH('5- Identificación de Riesgos'!J98,'8- Políticas de Administración '!$C$16:$C$64,0),1),'8- Políticas de Administración '!$B$16:$F$64,5,FALSE),"")</f>
        <v/>
      </c>
      <c r="M98" s="491"/>
      <c r="N98" s="494"/>
    </row>
    <row r="99" spans="1:14" ht="15.75" hidden="1" thickBot="1">
      <c r="A99" s="468"/>
      <c r="B99" s="483"/>
      <c r="C99" s="483"/>
      <c r="D99" s="225"/>
      <c r="E99" s="471"/>
      <c r="F99" s="483"/>
      <c r="G99" s="486"/>
      <c r="H99" s="489"/>
      <c r="I99" s="214"/>
      <c r="J99" s="226"/>
      <c r="K99" s="211" t="str">
        <f>IFERROR(CONCATENATE(INDEX('8- Políticas de Administración '!$B$16:$F$53,MATCH('5- Identificación de Riesgos'!J99,'8- Políticas de Administración '!$C$16:$C$54,0),1)," - ",L99),"")</f>
        <v/>
      </c>
      <c r="L99" s="172" t="str">
        <f>IFERROR(VLOOKUP(INDEX('8- Políticas de Administración '!$B$16:$F$63,MATCH('5- Identificación de Riesgos'!J99,'8- Políticas de Administración '!$C$16:$C$64,0),1),'8- Políticas de Administración '!$B$16:$F$64,5,FALSE),"")</f>
        <v/>
      </c>
      <c r="M99" s="492"/>
      <c r="N99" s="495"/>
    </row>
    <row r="100" spans="1:14" ht="30" hidden="1">
      <c r="A100" s="466">
        <v>10</v>
      </c>
      <c r="B100" s="469" t="s">
        <v>319</v>
      </c>
      <c r="C100" s="469" t="s">
        <v>321</v>
      </c>
      <c r="D100" s="222" t="s">
        <v>312</v>
      </c>
      <c r="E100" s="469"/>
      <c r="F100" s="469"/>
      <c r="G100" s="472" t="e">
        <f t="shared" ref="G100" si="8">F100/E100</f>
        <v>#DIV/0!</v>
      </c>
      <c r="H100" s="475" t="e">
        <f>CONCATENATE(IF(G100&lt;='8- Políticas de Administración '!$D$6,'8- Políticas de Administración '!$B$6,IF(G100&lt;='8- Políticas de Administración '!$D$7,'8- Políticas de Administración '!$B$7,IF(G100&lt;='8- Políticas de Administración '!$D$8,'8- Políticas de Administración '!$B$8,IF(G100&lt;='8- Políticas de Administración '!$D$9,'8- Políticas de Administración '!$B$9,IF(G100&lt;='8- Políticas de Administración '!$D$10,'8- Políticas de Administración '!$B$10,"Probabilidad no valida")))))," - ",VLOOKUP(IF(G100&lt;='8- Políticas de Administración '!$D$6,'8- Políticas de Administración '!$B$6,IF(G100&lt;='8- Políticas de Administración '!$D$7,'8- Políticas de Administración '!$B$7,IF(G100&lt;='8- Políticas de Administración '!$D$8,'8- Políticas de Administración '!$B$8,IF(G100&lt;='8- Políticas de Administración '!$D$9,'8- Políticas de Administración '!$B$9,IF(G100&lt;='8- Políticas de Administración '!$D$10,'8- Políticas de Administración '!$B$10,"Probabilidad no valida"))))),'8- Políticas de Administración '!$B$6:$F$10,5,FALSE))</f>
        <v>#DIV/0!</v>
      </c>
      <c r="I100" s="209"/>
      <c r="J100" s="159"/>
      <c r="K100" s="209" t="str">
        <f>IFERROR(CONCATENATE(INDEX('8- Políticas de Administración '!$B$16:$F$53,MATCH('5- Identificación de Riesgos'!J100,'8- Políticas de Administración '!$C$16:$C$54,0),1)," - ",L100),"")</f>
        <v/>
      </c>
      <c r="L100" s="172" t="str">
        <f>IFERROR(VLOOKUP(INDEX('8- Políticas de Administración '!$B$16:$F$63,MATCH('5- Identificación de Riesgos'!J100,'8- Políticas de Administración '!$C$16:$C$64,0),1),'8- Políticas de Administración '!$B$16:$F$64,5,FALSE),"")</f>
        <v/>
      </c>
      <c r="M100" s="469" t="str">
        <f>IFERROR(CONCATENATE(INDEX('8- Políticas de Administración '!$B$16:$F$53,MATCH(ROUND(AVERAGE(L100:L109),0),'8- Políticas de Administración '!$F$16:$F$53,0),1)," - ",ROUND(AVERAGE(L100:L109),0)),"")</f>
        <v/>
      </c>
      <c r="N100" s="478" t="str">
        <f>IFERROR(CONCATENATE(VLOOKUP((LEFT(H100,LEN(H100)-4)&amp;LEFT(M100,LEN(M100)-4)),'9- Matriz de Calor '!$D$18:$E$42,2,0)," - ",RIGHT(H100,1)*RIGHT(M100,1)),"")</f>
        <v/>
      </c>
    </row>
    <row r="101" spans="1:14" ht="30" hidden="1">
      <c r="A101" s="467"/>
      <c r="B101" s="470"/>
      <c r="C101" s="470"/>
      <c r="D101" s="184" t="s">
        <v>313</v>
      </c>
      <c r="E101" s="470"/>
      <c r="F101" s="470"/>
      <c r="G101" s="473"/>
      <c r="H101" s="476"/>
      <c r="I101" s="212"/>
      <c r="J101" s="215"/>
      <c r="K101" s="210" t="str">
        <f>IFERROR(CONCATENATE(INDEX('8- Políticas de Administración '!$B$16:$F$53,MATCH('5- Identificación de Riesgos'!J101,'8- Políticas de Administración '!$C$16:$C$54,0),1)," - ",L101),"")</f>
        <v/>
      </c>
      <c r="L101" s="172" t="str">
        <f>IFERROR(VLOOKUP(INDEX('8- Políticas de Administración '!$B$16:$F$63,MATCH('5- Identificación de Riesgos'!J101,'8- Políticas de Administración '!$C$16:$C$64,0),1),'8- Políticas de Administración '!$B$16:$F$64,5,FALSE),"")</f>
        <v/>
      </c>
      <c r="M101" s="470"/>
      <c r="N101" s="479"/>
    </row>
    <row r="102" spans="1:14" ht="75" hidden="1">
      <c r="A102" s="467"/>
      <c r="B102" s="470"/>
      <c r="C102" s="470"/>
      <c r="D102" s="184" t="s">
        <v>323</v>
      </c>
      <c r="E102" s="470"/>
      <c r="F102" s="470"/>
      <c r="G102" s="473"/>
      <c r="H102" s="476"/>
      <c r="I102" s="212"/>
      <c r="J102" s="154"/>
      <c r="K102" s="210" t="str">
        <f>IFERROR(CONCATENATE(INDEX('8- Políticas de Administración '!$B$16:$F$53,MATCH('5- Identificación de Riesgos'!J102,'8- Políticas de Administración '!$C$16:$C$54,0),1)," - ",L102),"")</f>
        <v/>
      </c>
      <c r="L102" s="172" t="str">
        <f>IFERROR(VLOOKUP(INDEX('8- Políticas de Administración '!$B$16:$F$63,MATCH('5- Identificación de Riesgos'!J102,'8- Políticas de Administración '!$C$16:$C$64,0),1),'8- Políticas de Administración '!$B$16:$F$64,5,FALSE),"")</f>
        <v/>
      </c>
      <c r="M102" s="470"/>
      <c r="N102" s="479"/>
    </row>
    <row r="103" spans="1:14" ht="45" hidden="1">
      <c r="A103" s="467"/>
      <c r="B103" s="470"/>
      <c r="C103" s="470"/>
      <c r="D103" s="184" t="s">
        <v>324</v>
      </c>
      <c r="E103" s="470"/>
      <c r="F103" s="470"/>
      <c r="G103" s="473"/>
      <c r="H103" s="476"/>
      <c r="I103" s="212"/>
      <c r="J103" s="154"/>
      <c r="K103" s="210" t="str">
        <f>IFERROR(CONCATENATE(INDEX('8- Políticas de Administración '!$B$16:$F$53,MATCH('5- Identificación de Riesgos'!J103,'8- Políticas de Administración '!$C$16:$C$54,0),1)," - ",L103),"")</f>
        <v/>
      </c>
      <c r="L103" s="172" t="str">
        <f>IFERROR(VLOOKUP(INDEX('8- Políticas de Administración '!$B$16:$F$63,MATCH('5- Identificación de Riesgos'!J103,'8- Políticas de Administración '!$C$16:$C$64,0),1),'8- Políticas de Administración '!$B$16:$F$64,5,FALSE),"")</f>
        <v/>
      </c>
      <c r="M103" s="470"/>
      <c r="N103" s="479"/>
    </row>
    <row r="104" spans="1:14" ht="45" hidden="1">
      <c r="A104" s="467"/>
      <c r="B104" s="470"/>
      <c r="C104" s="470"/>
      <c r="D104" s="184" t="s">
        <v>325</v>
      </c>
      <c r="E104" s="470"/>
      <c r="F104" s="470"/>
      <c r="G104" s="473"/>
      <c r="H104" s="476"/>
      <c r="I104" s="212"/>
      <c r="J104" s="154"/>
      <c r="K104" s="210" t="str">
        <f>IFERROR(CONCATENATE(INDEX('8- Políticas de Administración '!$B$16:$F$53,MATCH('5- Identificación de Riesgos'!J104,'8- Políticas de Administración '!$C$16:$C$54,0),1)," - ",L104),"")</f>
        <v/>
      </c>
      <c r="L104" s="172" t="str">
        <f>IFERROR(VLOOKUP(INDEX('8- Políticas de Administración '!$B$16:$F$63,MATCH('5- Identificación de Riesgos'!J104,'8- Políticas de Administración '!$C$16:$C$64,0),1),'8- Políticas de Administración '!$B$16:$F$64,5,FALSE),"")</f>
        <v/>
      </c>
      <c r="M104" s="470"/>
      <c r="N104" s="479"/>
    </row>
    <row r="105" spans="1:14" ht="30" hidden="1">
      <c r="A105" s="467"/>
      <c r="B105" s="470"/>
      <c r="C105" s="470"/>
      <c r="D105" s="185" t="s">
        <v>326</v>
      </c>
      <c r="E105" s="470"/>
      <c r="F105" s="470"/>
      <c r="G105" s="473"/>
      <c r="H105" s="476"/>
      <c r="I105" s="212"/>
      <c r="J105" s="154"/>
      <c r="K105" s="210" t="str">
        <f>IFERROR(CONCATENATE(INDEX('8- Políticas de Administración '!$B$16:$F$53,MATCH('5- Identificación de Riesgos'!J105,'8- Políticas de Administración '!$C$16:$C$54,0),1)," - ",L105),"")</f>
        <v/>
      </c>
      <c r="L105" s="172" t="str">
        <f>IFERROR(VLOOKUP(INDEX('8- Políticas de Administración '!$B$16:$F$63,MATCH('5- Identificación de Riesgos'!J105,'8- Políticas de Administración '!$C$16:$C$64,0),1),'8- Políticas de Administración '!$B$16:$F$64,5,FALSE),"")</f>
        <v/>
      </c>
      <c r="M105" s="470"/>
      <c r="N105" s="479"/>
    </row>
    <row r="106" spans="1:14" hidden="1">
      <c r="A106" s="467"/>
      <c r="B106" s="470"/>
      <c r="C106" s="470"/>
      <c r="D106" s="156"/>
      <c r="E106" s="470"/>
      <c r="F106" s="470"/>
      <c r="G106" s="473"/>
      <c r="H106" s="476"/>
      <c r="I106" s="212"/>
      <c r="J106" s="154"/>
      <c r="K106" s="210" t="str">
        <f>IFERROR(CONCATENATE(INDEX('8- Políticas de Administración '!$B$16:$F$53,MATCH('5- Identificación de Riesgos'!J106,'8- Políticas de Administración '!$C$16:$C$54,0),1)," - ",L106),"")</f>
        <v/>
      </c>
      <c r="L106" s="172" t="str">
        <f>IFERROR(VLOOKUP(INDEX('8- Políticas de Administración '!$B$16:$F$63,MATCH('5- Identificación de Riesgos'!J106,'8- Políticas de Administración '!$C$16:$C$64,0),1),'8- Políticas de Administración '!$B$16:$F$64,5,FALSE),"")</f>
        <v/>
      </c>
      <c r="M106" s="470"/>
      <c r="N106" s="479"/>
    </row>
    <row r="107" spans="1:14" hidden="1">
      <c r="A107" s="467"/>
      <c r="B107" s="470"/>
      <c r="C107" s="470"/>
      <c r="D107" s="156"/>
      <c r="E107" s="470"/>
      <c r="F107" s="470"/>
      <c r="G107" s="473"/>
      <c r="H107" s="476"/>
      <c r="I107" s="212"/>
      <c r="J107" s="154"/>
      <c r="K107" s="210" t="str">
        <f>IFERROR(CONCATENATE(INDEX('8- Políticas de Administración '!$B$16:$F$53,MATCH('5- Identificación de Riesgos'!J107,'8- Políticas de Administración '!$C$16:$C$54,0),1)," - ",L107),"")</f>
        <v/>
      </c>
      <c r="L107" s="172" t="str">
        <f>IFERROR(VLOOKUP(INDEX('8- Políticas de Administración '!$B$16:$F$63,MATCH('5- Identificación de Riesgos'!J107,'8- Políticas de Administración '!$C$16:$C$64,0),1),'8- Políticas de Administración '!$B$16:$F$64,5,FALSE),"")</f>
        <v/>
      </c>
      <c r="M107" s="470"/>
      <c r="N107" s="479"/>
    </row>
    <row r="108" spans="1:14" hidden="1">
      <c r="A108" s="467"/>
      <c r="B108" s="470"/>
      <c r="C108" s="470"/>
      <c r="D108" s="156"/>
      <c r="E108" s="470"/>
      <c r="F108" s="470"/>
      <c r="G108" s="473"/>
      <c r="H108" s="476"/>
      <c r="I108" s="212"/>
      <c r="J108" s="154"/>
      <c r="K108" s="210" t="str">
        <f>IFERROR(CONCATENATE(INDEX('8- Políticas de Administración '!$B$16:$F$53,MATCH('5- Identificación de Riesgos'!J108,'8- Políticas de Administración '!$C$16:$C$54,0),1)," - ",L108),"")</f>
        <v/>
      </c>
      <c r="L108" s="172" t="str">
        <f>IFERROR(VLOOKUP(INDEX('8- Políticas de Administración '!$B$16:$F$63,MATCH('5- Identificación de Riesgos'!J108,'8- Políticas de Administración '!$C$16:$C$64,0),1),'8- Políticas de Administración '!$B$16:$F$64,5,FALSE),"")</f>
        <v/>
      </c>
      <c r="M108" s="470"/>
      <c r="N108" s="479"/>
    </row>
    <row r="109" spans="1:14" ht="15.75" hidden="1" thickBot="1">
      <c r="A109" s="468"/>
      <c r="B109" s="471"/>
      <c r="C109" s="471"/>
      <c r="D109" s="157"/>
      <c r="E109" s="471"/>
      <c r="F109" s="471"/>
      <c r="G109" s="474"/>
      <c r="H109" s="477"/>
      <c r="I109" s="214"/>
      <c r="J109" s="155"/>
      <c r="K109" s="211" t="str">
        <f>IFERROR(CONCATENATE(INDEX('8- Políticas de Administración '!$B$16:$F$53,MATCH('5- Identificación de Riesgos'!J109,'8- Políticas de Administración '!$C$16:$C$54,0),1)," - ",L109),"")</f>
        <v/>
      </c>
      <c r="L109" s="172" t="str">
        <f>IFERROR(VLOOKUP(INDEX('8- Políticas de Administración '!$B$16:$F$63,MATCH('5- Identificación de Riesgos'!J109,'8- Políticas de Administración '!$C$16:$C$64,0),1),'8- Políticas de Administración '!$B$16:$F$64,5,FALSE),"")</f>
        <v/>
      </c>
      <c r="M109" s="471"/>
      <c r="N109" s="480"/>
    </row>
    <row r="110" spans="1:14" ht="30" hidden="1">
      <c r="A110" s="466">
        <v>11</v>
      </c>
      <c r="B110" s="469" t="s">
        <v>320</v>
      </c>
      <c r="C110" s="469" t="s">
        <v>322</v>
      </c>
      <c r="D110" s="222" t="s">
        <v>312</v>
      </c>
      <c r="E110" s="469"/>
      <c r="F110" s="469"/>
      <c r="G110" s="472" t="e">
        <f t="shared" ref="G110" si="9">F110/E110</f>
        <v>#DIV/0!</v>
      </c>
      <c r="H110" s="475" t="e">
        <f>CONCATENATE(IF(G110&lt;='8- Políticas de Administración '!$D$6,'8- Políticas de Administración '!$B$6,IF(G110&lt;='8- Políticas de Administración '!$D$7,'8- Políticas de Administración '!$B$7,IF(G110&lt;='8- Políticas de Administración '!$D$8,'8- Políticas de Administración '!$B$8,IF(G110&lt;='8- Políticas de Administración '!$D$9,'8- Políticas de Administración '!$B$9,IF(G110&lt;='8- Políticas de Administración '!$D$10,'8- Políticas de Administración '!$B$10,"Probabilidad no valida")))))," - ",VLOOKUP(IF(G110&lt;='8- Políticas de Administración '!$D$6,'8- Políticas de Administración '!$B$6,IF(G110&lt;='8- Políticas de Administración '!$D$7,'8- Políticas de Administración '!$B$7,IF(G110&lt;='8- Políticas de Administración '!$D$8,'8- Políticas de Administración '!$B$8,IF(G110&lt;='8- Políticas de Administración '!$D$9,'8- Políticas de Administración '!$B$9,IF(G110&lt;='8- Políticas de Administración '!$D$10,'8- Políticas de Administración '!$B$10,"Probabilidad no valida"))))),'8- Políticas de Administración '!$B$6:$F$10,5,FALSE))</f>
        <v>#DIV/0!</v>
      </c>
      <c r="I110" s="209"/>
      <c r="J110" s="159"/>
      <c r="K110" s="209" t="str">
        <f>IFERROR(CONCATENATE(INDEX('8- Políticas de Administración '!$B$16:$F$53,MATCH('5- Identificación de Riesgos'!J110,'8- Políticas de Administración '!$C$16:$C$54,0),1)," - ",L110),"")</f>
        <v/>
      </c>
      <c r="L110" s="172" t="str">
        <f>IFERROR(VLOOKUP(INDEX('8- Políticas de Administración '!$B$16:$F$63,MATCH('5- Identificación de Riesgos'!J110,'8- Políticas de Administración '!$C$16:$C$64,0),1),'8- Políticas de Administración '!$B$16:$F$64,5,FALSE),"")</f>
        <v/>
      </c>
      <c r="M110" s="469" t="str">
        <f>IFERROR(CONCATENATE(INDEX('8- Políticas de Administración '!$B$16:$F$53,MATCH(ROUND(AVERAGE(L110:L119),0),'8- Políticas de Administración '!$F$16:$F$53,0),1)," - ",ROUND(AVERAGE(L110:L119),0)),"")</f>
        <v/>
      </c>
      <c r="N110" s="478" t="str">
        <f>IFERROR(CONCATENATE(VLOOKUP((LEFT(H110,LEN(H110)-4)&amp;LEFT(M110,LEN(M110)-4)),'9- Matriz de Calor '!$D$18:$E$42,2,0)," - ",RIGHT(H110,1)*RIGHT(M110,1)),"")</f>
        <v/>
      </c>
    </row>
    <row r="111" spans="1:14" ht="30" hidden="1">
      <c r="A111" s="467"/>
      <c r="B111" s="470"/>
      <c r="C111" s="470"/>
      <c r="D111" s="184" t="s">
        <v>313</v>
      </c>
      <c r="E111" s="470"/>
      <c r="F111" s="470"/>
      <c r="G111" s="473"/>
      <c r="H111" s="476"/>
      <c r="I111" s="212"/>
      <c r="J111" s="215"/>
      <c r="K111" s="210" t="str">
        <f>IFERROR(CONCATENATE(INDEX('8- Políticas de Administración '!$B$16:$F$53,MATCH('5- Identificación de Riesgos'!J111,'8- Políticas de Administración '!$C$16:$C$54,0),1)," - ",L111),"")</f>
        <v/>
      </c>
      <c r="L111" s="172" t="str">
        <f>IFERROR(VLOOKUP(INDEX('8- Políticas de Administración '!$B$16:$F$63,MATCH('5- Identificación de Riesgos'!J111,'8- Políticas de Administración '!$C$16:$C$64,0),1),'8- Políticas de Administración '!$B$16:$F$64,5,FALSE),"")</f>
        <v/>
      </c>
      <c r="M111" s="470"/>
      <c r="N111" s="479"/>
    </row>
    <row r="112" spans="1:14" ht="30" hidden="1">
      <c r="A112" s="467"/>
      <c r="B112" s="470"/>
      <c r="C112" s="470"/>
      <c r="D112" s="185" t="s">
        <v>327</v>
      </c>
      <c r="E112" s="470"/>
      <c r="F112" s="470"/>
      <c r="G112" s="473"/>
      <c r="H112" s="476"/>
      <c r="I112" s="212"/>
      <c r="J112" s="154"/>
      <c r="K112" s="210" t="str">
        <f>IFERROR(CONCATENATE(INDEX('8- Políticas de Administración '!$B$16:$F$53,MATCH('5- Identificación de Riesgos'!J112,'8- Políticas de Administración '!$C$16:$C$54,0),1)," - ",L112),"")</f>
        <v/>
      </c>
      <c r="L112" s="172" t="str">
        <f>IFERROR(VLOOKUP(INDEX('8- Políticas de Administración '!$B$16:$F$63,MATCH('5- Identificación de Riesgos'!J112,'8- Políticas de Administración '!$C$16:$C$64,0),1),'8- Políticas de Administración '!$B$16:$F$64,5,FALSE),"")</f>
        <v/>
      </c>
      <c r="M112" s="470"/>
      <c r="N112" s="479"/>
    </row>
    <row r="113" spans="1:14" hidden="1">
      <c r="A113" s="467"/>
      <c r="B113" s="470"/>
      <c r="C113" s="470"/>
      <c r="D113" s="156"/>
      <c r="E113" s="470"/>
      <c r="F113" s="470"/>
      <c r="G113" s="473"/>
      <c r="H113" s="476"/>
      <c r="I113" s="212"/>
      <c r="J113" s="154"/>
      <c r="K113" s="210" t="str">
        <f>IFERROR(CONCATENATE(INDEX('8- Políticas de Administración '!$B$16:$F$53,MATCH('5- Identificación de Riesgos'!J113,'8- Políticas de Administración '!$C$16:$C$54,0),1)," - ",L113),"")</f>
        <v/>
      </c>
      <c r="L113" s="172" t="str">
        <f>IFERROR(VLOOKUP(INDEX('8- Políticas de Administración '!$B$16:$F$63,MATCH('5- Identificación de Riesgos'!J113,'8- Políticas de Administración '!$C$16:$C$64,0),1),'8- Políticas de Administración '!$B$16:$F$64,5,FALSE),"")</f>
        <v/>
      </c>
      <c r="M113" s="470"/>
      <c r="N113" s="479"/>
    </row>
    <row r="114" spans="1:14" hidden="1">
      <c r="A114" s="467"/>
      <c r="B114" s="470"/>
      <c r="C114" s="470"/>
      <c r="D114" s="156"/>
      <c r="E114" s="470"/>
      <c r="F114" s="470"/>
      <c r="G114" s="473"/>
      <c r="H114" s="476"/>
      <c r="I114" s="212"/>
      <c r="J114" s="154"/>
      <c r="K114" s="210" t="str">
        <f>IFERROR(CONCATENATE(INDEX('8- Políticas de Administración '!$B$16:$F$53,MATCH('5- Identificación de Riesgos'!J114,'8- Políticas de Administración '!$C$16:$C$54,0),1)," - ",L114),"")</f>
        <v/>
      </c>
      <c r="L114" s="172" t="str">
        <f>IFERROR(VLOOKUP(INDEX('8- Políticas de Administración '!$B$16:$F$63,MATCH('5- Identificación de Riesgos'!J114,'8- Políticas de Administración '!$C$16:$C$64,0),1),'8- Políticas de Administración '!$B$16:$F$64,5,FALSE),"")</f>
        <v/>
      </c>
      <c r="M114" s="470"/>
      <c r="N114" s="479"/>
    </row>
    <row r="115" spans="1:14" hidden="1">
      <c r="A115" s="467"/>
      <c r="B115" s="470"/>
      <c r="C115" s="470"/>
      <c r="D115" s="156"/>
      <c r="E115" s="470"/>
      <c r="F115" s="470"/>
      <c r="G115" s="473"/>
      <c r="H115" s="476"/>
      <c r="I115" s="212"/>
      <c r="J115" s="154"/>
      <c r="K115" s="210" t="str">
        <f>IFERROR(CONCATENATE(INDEX('8- Políticas de Administración '!$B$16:$F$53,MATCH('5- Identificación de Riesgos'!J115,'8- Políticas de Administración '!$C$16:$C$54,0),1)," - ",L115),"")</f>
        <v/>
      </c>
      <c r="L115" s="172" t="str">
        <f>IFERROR(VLOOKUP(INDEX('8- Políticas de Administración '!$B$16:$F$63,MATCH('5- Identificación de Riesgos'!J115,'8- Políticas de Administración '!$C$16:$C$64,0),1),'8- Políticas de Administración '!$B$16:$F$64,5,FALSE),"")</f>
        <v/>
      </c>
      <c r="M115" s="470"/>
      <c r="N115" s="479"/>
    </row>
    <row r="116" spans="1:14" hidden="1">
      <c r="A116" s="467"/>
      <c r="B116" s="470"/>
      <c r="C116" s="470"/>
      <c r="D116" s="156"/>
      <c r="E116" s="470"/>
      <c r="F116" s="470"/>
      <c r="G116" s="473"/>
      <c r="H116" s="476"/>
      <c r="I116" s="212"/>
      <c r="J116" s="154"/>
      <c r="K116" s="210" t="str">
        <f>IFERROR(CONCATENATE(INDEX('8- Políticas de Administración '!$B$16:$F$53,MATCH('5- Identificación de Riesgos'!J116,'8- Políticas de Administración '!$C$16:$C$54,0),1)," - ",L116),"")</f>
        <v/>
      </c>
      <c r="L116" s="172" t="str">
        <f>IFERROR(VLOOKUP(INDEX('8- Políticas de Administración '!$B$16:$F$63,MATCH('5- Identificación de Riesgos'!J116,'8- Políticas de Administración '!$C$16:$C$64,0),1),'8- Políticas de Administración '!$B$16:$F$64,5,FALSE),"")</f>
        <v/>
      </c>
      <c r="M116" s="470"/>
      <c r="N116" s="479"/>
    </row>
    <row r="117" spans="1:14" hidden="1">
      <c r="A117" s="467"/>
      <c r="B117" s="470"/>
      <c r="C117" s="470"/>
      <c r="D117" s="156"/>
      <c r="E117" s="470"/>
      <c r="F117" s="470"/>
      <c r="G117" s="473"/>
      <c r="H117" s="476"/>
      <c r="I117" s="212"/>
      <c r="J117" s="154"/>
      <c r="K117" s="210" t="str">
        <f>IFERROR(CONCATENATE(INDEX('8- Políticas de Administración '!$B$16:$F$53,MATCH('5- Identificación de Riesgos'!J117,'8- Políticas de Administración '!$C$16:$C$54,0),1)," - ",L117),"")</f>
        <v/>
      </c>
      <c r="L117" s="172" t="str">
        <f>IFERROR(VLOOKUP(INDEX('8- Políticas de Administración '!$B$16:$F$63,MATCH('5- Identificación de Riesgos'!J117,'8- Políticas de Administración '!$C$16:$C$64,0),1),'8- Políticas de Administración '!$B$16:$F$64,5,FALSE),"")</f>
        <v/>
      </c>
      <c r="M117" s="470"/>
      <c r="N117" s="479"/>
    </row>
    <row r="118" spans="1:14" hidden="1">
      <c r="A118" s="467"/>
      <c r="B118" s="470"/>
      <c r="C118" s="470"/>
      <c r="D118" s="156"/>
      <c r="E118" s="470"/>
      <c r="F118" s="470"/>
      <c r="G118" s="473"/>
      <c r="H118" s="476"/>
      <c r="I118" s="212"/>
      <c r="J118" s="154"/>
      <c r="K118" s="210" t="str">
        <f>IFERROR(CONCATENATE(INDEX('8- Políticas de Administración '!$B$16:$F$53,MATCH('5- Identificación de Riesgos'!J118,'8- Políticas de Administración '!$C$16:$C$54,0),1)," - ",L118),"")</f>
        <v/>
      </c>
      <c r="L118" s="172" t="str">
        <f>IFERROR(VLOOKUP(INDEX('8- Políticas de Administración '!$B$16:$F$63,MATCH('5- Identificación de Riesgos'!J118,'8- Políticas de Administración '!$C$16:$C$64,0),1),'8- Políticas de Administración '!$B$16:$F$64,5,FALSE),"")</f>
        <v/>
      </c>
      <c r="M118" s="470"/>
      <c r="N118" s="479"/>
    </row>
    <row r="119" spans="1:14" ht="15.75" hidden="1" thickBot="1">
      <c r="A119" s="468"/>
      <c r="B119" s="471"/>
      <c r="C119" s="471"/>
      <c r="D119" s="157"/>
      <c r="E119" s="471"/>
      <c r="F119" s="471"/>
      <c r="G119" s="474"/>
      <c r="H119" s="477"/>
      <c r="I119" s="214"/>
      <c r="J119" s="155"/>
      <c r="K119" s="211" t="str">
        <f>IFERROR(CONCATENATE(INDEX('8- Políticas de Administración '!$B$16:$F$53,MATCH('5- Identificación de Riesgos'!J119,'8- Políticas de Administración '!$C$16:$C$54,0),1)," - ",L119),"")</f>
        <v/>
      </c>
      <c r="L119" s="172" t="str">
        <f>IFERROR(VLOOKUP(INDEX('8- Políticas de Administración '!$B$16:$F$63,MATCH('5- Identificación de Riesgos'!J119,'8- Políticas de Administración '!$C$16:$C$64,0),1),'8- Políticas de Administración '!$B$16:$F$64,5,FALSE),"")</f>
        <v/>
      </c>
      <c r="M119" s="471"/>
      <c r="N119" s="480"/>
    </row>
  </sheetData>
  <protectedRanges>
    <protectedRange sqref="D104" name="Rango1_8_3"/>
  </protectedRanges>
  <mergeCells count="140">
    <mergeCell ref="A60:A69"/>
    <mergeCell ref="M60:M69"/>
    <mergeCell ref="F60:F69"/>
    <mergeCell ref="N50:N59"/>
    <mergeCell ref="M30:M39"/>
    <mergeCell ref="N40:N49"/>
    <mergeCell ref="N30:N39"/>
    <mergeCell ref="M40:M49"/>
    <mergeCell ref="G50:G59"/>
    <mergeCell ref="H50:H59"/>
    <mergeCell ref="M50:M59"/>
    <mergeCell ref="B60:B69"/>
    <mergeCell ref="C60:C69"/>
    <mergeCell ref="E60:E69"/>
    <mergeCell ref="G60:G69"/>
    <mergeCell ref="H60:H69"/>
    <mergeCell ref="N60:N69"/>
    <mergeCell ref="F30:F39"/>
    <mergeCell ref="G30:G39"/>
    <mergeCell ref="B40:B49"/>
    <mergeCell ref="A50:A59"/>
    <mergeCell ref="B50:B59"/>
    <mergeCell ref="C50:C59"/>
    <mergeCell ref="E50:E59"/>
    <mergeCell ref="F50:F59"/>
    <mergeCell ref="A40:A49"/>
    <mergeCell ref="B30:B39"/>
    <mergeCell ref="O8:O9"/>
    <mergeCell ref="N8:N9"/>
    <mergeCell ref="N7:O7"/>
    <mergeCell ref="K8:K9"/>
    <mergeCell ref="M8:M9"/>
    <mergeCell ref="I7:M7"/>
    <mergeCell ref="F8:F9"/>
    <mergeCell ref="A5:C5"/>
    <mergeCell ref="A6:C6"/>
    <mergeCell ref="D6:N6"/>
    <mergeCell ref="I8:I9"/>
    <mergeCell ref="G8:G9"/>
    <mergeCell ref="D5:N5"/>
    <mergeCell ref="H8:H9"/>
    <mergeCell ref="E7:H7"/>
    <mergeCell ref="D7:D9"/>
    <mergeCell ref="L8:L9"/>
    <mergeCell ref="A1:C2"/>
    <mergeCell ref="A4:C4"/>
    <mergeCell ref="A8:A9"/>
    <mergeCell ref="B8:B9"/>
    <mergeCell ref="E8:E9"/>
    <mergeCell ref="D4:N4"/>
    <mergeCell ref="G70:G79"/>
    <mergeCell ref="H70:H79"/>
    <mergeCell ref="M70:M79"/>
    <mergeCell ref="N70:N79"/>
    <mergeCell ref="F70:F79"/>
    <mergeCell ref="C20:C29"/>
    <mergeCell ref="A10:A19"/>
    <mergeCell ref="C10:C19"/>
    <mergeCell ref="B10:B19"/>
    <mergeCell ref="F20:F29"/>
    <mergeCell ref="C40:C49"/>
    <mergeCell ref="E20:E29"/>
    <mergeCell ref="G20:G29"/>
    <mergeCell ref="H20:H29"/>
    <mergeCell ref="E10:E19"/>
    <mergeCell ref="F10:F19"/>
    <mergeCell ref="G10:G19"/>
    <mergeCell ref="H10:H19"/>
    <mergeCell ref="O70:O79"/>
    <mergeCell ref="A70:A79"/>
    <mergeCell ref="B70:B79"/>
    <mergeCell ref="C70:C79"/>
    <mergeCell ref="E70:E79"/>
    <mergeCell ref="O10:O19"/>
    <mergeCell ref="O20:O29"/>
    <mergeCell ref="N10:N19"/>
    <mergeCell ref="M20:M29"/>
    <mergeCell ref="N20:N29"/>
    <mergeCell ref="M10:M19"/>
    <mergeCell ref="O50:O59"/>
    <mergeCell ref="H30:H39"/>
    <mergeCell ref="O40:O49"/>
    <mergeCell ref="O30:O39"/>
    <mergeCell ref="A20:A29"/>
    <mergeCell ref="B20:B29"/>
    <mergeCell ref="G40:G49"/>
    <mergeCell ref="H40:H49"/>
    <mergeCell ref="E40:E49"/>
    <mergeCell ref="F40:F49"/>
    <mergeCell ref="E30:E39"/>
    <mergeCell ref="A30:A39"/>
    <mergeCell ref="C30:C39"/>
    <mergeCell ref="F90:F99"/>
    <mergeCell ref="G90:G99"/>
    <mergeCell ref="H90:H99"/>
    <mergeCell ref="M90:M99"/>
    <mergeCell ref="N90:N99"/>
    <mergeCell ref="O60:O69"/>
    <mergeCell ref="R71:W80"/>
    <mergeCell ref="A80:A89"/>
    <mergeCell ref="B80:B89"/>
    <mergeCell ref="C80:C89"/>
    <mergeCell ref="E80:E89"/>
    <mergeCell ref="F80:F89"/>
    <mergeCell ref="G80:G89"/>
    <mergeCell ref="H80:H89"/>
    <mergeCell ref="M80:M89"/>
    <mergeCell ref="N80:N89"/>
    <mergeCell ref="I82:I83"/>
    <mergeCell ref="J82:J83"/>
    <mergeCell ref="I84:I85"/>
    <mergeCell ref="J84:J85"/>
    <mergeCell ref="I86:I87"/>
    <mergeCell ref="J86:J87"/>
    <mergeCell ref="I88:I89"/>
    <mergeCell ref="J88:J89"/>
    <mergeCell ref="M1:N3"/>
    <mergeCell ref="D1:K3"/>
    <mergeCell ref="A110:A119"/>
    <mergeCell ref="B110:B119"/>
    <mergeCell ref="C110:C119"/>
    <mergeCell ref="E110:E119"/>
    <mergeCell ref="F110:F119"/>
    <mergeCell ref="G110:G119"/>
    <mergeCell ref="H110:H119"/>
    <mergeCell ref="M110:M119"/>
    <mergeCell ref="N110:N119"/>
    <mergeCell ref="A100:A109"/>
    <mergeCell ref="B100:B109"/>
    <mergeCell ref="C100:C109"/>
    <mergeCell ref="E100:E109"/>
    <mergeCell ref="F100:F109"/>
    <mergeCell ref="G100:G109"/>
    <mergeCell ref="H100:H109"/>
    <mergeCell ref="M100:M109"/>
    <mergeCell ref="N100:N109"/>
    <mergeCell ref="A90:A99"/>
    <mergeCell ref="B90:B99"/>
    <mergeCell ref="C90:C99"/>
    <mergeCell ref="E90:E99"/>
  </mergeCells>
  <conditionalFormatting sqref="H10 H20">
    <cfRule type="containsText" dxfId="549" priority="827" operator="containsText" text="Muy Baja">
      <formula>NOT(ISERROR(SEARCH("Muy Baja",H10)))</formula>
    </cfRule>
    <cfRule type="containsText" dxfId="548" priority="828" operator="containsText" text="Baja">
      <formula>NOT(ISERROR(SEARCH("Baja",H10)))</formula>
    </cfRule>
    <cfRule type="containsText" dxfId="547" priority="829" operator="containsText" text="Muy Alta">
      <formula>NOT(ISERROR(SEARCH("Muy Alta",H10)))</formula>
    </cfRule>
    <cfRule type="containsText" dxfId="546" priority="831" operator="containsText" text="Alta">
      <formula>NOT(ISERROR(SEARCH("Alta",H10)))</formula>
    </cfRule>
    <cfRule type="containsText" dxfId="545" priority="832" operator="containsText" text="Media">
      <formula>NOT(ISERROR(SEARCH("Media",H10)))</formula>
    </cfRule>
    <cfRule type="containsText" dxfId="544" priority="833" operator="containsText" text="Media">
      <formula>NOT(ISERROR(SEARCH("Media",H10)))</formula>
    </cfRule>
    <cfRule type="containsText" dxfId="543" priority="834" operator="containsText" text="Media">
      <formula>NOT(ISERROR(SEARCH("Media",H10)))</formula>
    </cfRule>
    <cfRule type="containsText" dxfId="542" priority="835" operator="containsText" text="Muy Baja">
      <formula>NOT(ISERROR(SEARCH("Muy Baja",H10)))</formula>
    </cfRule>
    <cfRule type="containsText" dxfId="541" priority="836" operator="containsText" text="Baja">
      <formula>NOT(ISERROR(SEARCH("Baja",H10)))</formula>
    </cfRule>
    <cfRule type="containsText" dxfId="540" priority="837" operator="containsText" text="Muy Baja">
      <formula>NOT(ISERROR(SEARCH("Muy Baja",H10)))</formula>
    </cfRule>
    <cfRule type="containsText" dxfId="539" priority="838" operator="containsText" text="Muy Baja">
      <formula>NOT(ISERROR(SEARCH("Muy Baja",H10)))</formula>
    </cfRule>
    <cfRule type="containsText" dxfId="538" priority="839" operator="containsText" text="Muy Baja">
      <formula>NOT(ISERROR(SEARCH("Muy Baja",H10)))</formula>
    </cfRule>
    <cfRule type="containsText" dxfId="537" priority="840" operator="containsText" text="Muy Baja'Tabla probabilidad'!">
      <formula>NOT(ISERROR(SEARCH("Muy Baja'Tabla probabilidad'!",H10)))</formula>
    </cfRule>
    <cfRule type="containsText" dxfId="536" priority="841" operator="containsText" text="Muy bajo">
      <formula>NOT(ISERROR(SEARCH("Muy bajo",H10)))</formula>
    </cfRule>
    <cfRule type="containsText" dxfId="535" priority="842" operator="containsText" text="Alta">
      <formula>NOT(ISERROR(SEARCH("Alta",H10)))</formula>
    </cfRule>
    <cfRule type="containsText" dxfId="534" priority="843" operator="containsText" text="Media">
      <formula>NOT(ISERROR(SEARCH("Media",H10)))</formula>
    </cfRule>
    <cfRule type="containsText" dxfId="533" priority="844" operator="containsText" text="Baja">
      <formula>NOT(ISERROR(SEARCH("Baja",H10)))</formula>
    </cfRule>
    <cfRule type="containsText" dxfId="532" priority="845" operator="containsText" text="Muy baja">
      <formula>NOT(ISERROR(SEARCH("Muy baja",H10)))</formula>
    </cfRule>
    <cfRule type="cellIs" dxfId="531" priority="848" operator="between">
      <formula>1</formula>
      <formula>2</formula>
    </cfRule>
    <cfRule type="cellIs" dxfId="530" priority="849" operator="between">
      <formula>0</formula>
      <formula>2</formula>
    </cfRule>
  </conditionalFormatting>
  <conditionalFormatting sqref="H30 H40">
    <cfRule type="containsText" dxfId="529" priority="541" operator="containsText" text="Muy Baja">
      <formula>NOT(ISERROR(SEARCH("Muy Baja",H30)))</formula>
    </cfRule>
    <cfRule type="containsText" dxfId="528" priority="542" operator="containsText" text="Baja">
      <formula>NOT(ISERROR(SEARCH("Baja",H30)))</formula>
    </cfRule>
    <cfRule type="containsText" dxfId="527" priority="543" operator="containsText" text="Muy Alta">
      <formula>NOT(ISERROR(SEARCH("Muy Alta",H30)))</formula>
    </cfRule>
    <cfRule type="containsText" dxfId="526" priority="545" operator="containsText" text="Alta">
      <formula>NOT(ISERROR(SEARCH("Alta",H30)))</formula>
    </cfRule>
    <cfRule type="containsText" dxfId="525" priority="546" operator="containsText" text="Media">
      <formula>NOT(ISERROR(SEARCH("Media",H30)))</formula>
    </cfRule>
    <cfRule type="containsText" dxfId="524" priority="547" operator="containsText" text="Media">
      <formula>NOT(ISERROR(SEARCH("Media",H30)))</formula>
    </cfRule>
    <cfRule type="containsText" dxfId="523" priority="548" operator="containsText" text="Media">
      <formula>NOT(ISERROR(SEARCH("Media",H30)))</formula>
    </cfRule>
    <cfRule type="containsText" dxfId="522" priority="549" operator="containsText" text="Muy Baja">
      <formula>NOT(ISERROR(SEARCH("Muy Baja",H30)))</formula>
    </cfRule>
    <cfRule type="containsText" dxfId="521" priority="550" operator="containsText" text="Baja">
      <formula>NOT(ISERROR(SEARCH("Baja",H30)))</formula>
    </cfRule>
    <cfRule type="containsText" dxfId="520" priority="551" operator="containsText" text="Muy Baja">
      <formula>NOT(ISERROR(SEARCH("Muy Baja",H30)))</formula>
    </cfRule>
    <cfRule type="containsText" dxfId="519" priority="552" operator="containsText" text="Muy Baja">
      <formula>NOT(ISERROR(SEARCH("Muy Baja",H30)))</formula>
    </cfRule>
    <cfRule type="containsText" dxfId="518" priority="553" operator="containsText" text="Muy Baja">
      <formula>NOT(ISERROR(SEARCH("Muy Baja",H30)))</formula>
    </cfRule>
    <cfRule type="containsText" dxfId="517" priority="554" operator="containsText" text="Muy Baja'Tabla probabilidad'!">
      <formula>NOT(ISERROR(SEARCH("Muy Baja'Tabla probabilidad'!",H30)))</formula>
    </cfRule>
    <cfRule type="containsText" dxfId="516" priority="555" operator="containsText" text="Muy bajo">
      <formula>NOT(ISERROR(SEARCH("Muy bajo",H30)))</formula>
    </cfRule>
    <cfRule type="containsText" dxfId="515" priority="556" operator="containsText" text="Alta">
      <formula>NOT(ISERROR(SEARCH("Alta",H30)))</formula>
    </cfRule>
    <cfRule type="containsText" dxfId="514" priority="557" operator="containsText" text="Media">
      <formula>NOT(ISERROR(SEARCH("Media",H30)))</formula>
    </cfRule>
    <cfRule type="containsText" dxfId="513" priority="558" operator="containsText" text="Baja">
      <formula>NOT(ISERROR(SEARCH("Baja",H30)))</formula>
    </cfRule>
    <cfRule type="containsText" dxfId="512" priority="559" operator="containsText" text="Muy baja">
      <formula>NOT(ISERROR(SEARCH("Muy baja",H30)))</formula>
    </cfRule>
    <cfRule type="cellIs" dxfId="511" priority="562" operator="between">
      <formula>1</formula>
      <formula>2</formula>
    </cfRule>
    <cfRule type="cellIs" dxfId="510" priority="563" operator="between">
      <formula>0</formula>
      <formula>2</formula>
    </cfRule>
  </conditionalFormatting>
  <conditionalFormatting sqref="H50">
    <cfRule type="containsText" dxfId="509" priority="220" operator="containsText" text="Muy Baja">
      <formula>NOT(ISERROR(SEARCH("Muy Baja",H50)))</formula>
    </cfRule>
    <cfRule type="containsText" dxfId="508" priority="221" operator="containsText" text="Baja">
      <formula>NOT(ISERROR(SEARCH("Baja",H50)))</formula>
    </cfRule>
    <cfRule type="containsText" dxfId="507" priority="222" operator="containsText" text="Muy Alta">
      <formula>NOT(ISERROR(SEARCH("Muy Alta",H50)))</formula>
    </cfRule>
    <cfRule type="containsText" dxfId="506" priority="224" operator="containsText" text="Alta">
      <formula>NOT(ISERROR(SEARCH("Alta",H50)))</formula>
    </cfRule>
    <cfRule type="containsText" dxfId="505" priority="225" operator="containsText" text="Media">
      <formula>NOT(ISERROR(SEARCH("Media",H50)))</formula>
    </cfRule>
    <cfRule type="containsText" dxfId="504" priority="226" operator="containsText" text="Media">
      <formula>NOT(ISERROR(SEARCH("Media",H50)))</formula>
    </cfRule>
    <cfRule type="containsText" dxfId="503" priority="227" operator="containsText" text="Media">
      <formula>NOT(ISERROR(SEARCH("Media",H50)))</formula>
    </cfRule>
    <cfRule type="containsText" dxfId="502" priority="228" operator="containsText" text="Muy Baja">
      <formula>NOT(ISERROR(SEARCH("Muy Baja",H50)))</formula>
    </cfRule>
    <cfRule type="containsText" dxfId="501" priority="229" operator="containsText" text="Baja">
      <formula>NOT(ISERROR(SEARCH("Baja",H50)))</formula>
    </cfRule>
    <cfRule type="containsText" dxfId="500" priority="230" operator="containsText" text="Muy Baja">
      <formula>NOT(ISERROR(SEARCH("Muy Baja",H50)))</formula>
    </cfRule>
    <cfRule type="containsText" dxfId="499" priority="231" operator="containsText" text="Muy Baja">
      <formula>NOT(ISERROR(SEARCH("Muy Baja",H50)))</formula>
    </cfRule>
    <cfRule type="containsText" dxfId="498" priority="232" operator="containsText" text="Muy Baja">
      <formula>NOT(ISERROR(SEARCH("Muy Baja",H50)))</formula>
    </cfRule>
    <cfRule type="containsText" dxfId="497" priority="233" operator="containsText" text="Muy Baja'Tabla probabilidad'!">
      <formula>NOT(ISERROR(SEARCH("Muy Baja'Tabla probabilidad'!",H50)))</formula>
    </cfRule>
    <cfRule type="containsText" dxfId="496" priority="234" operator="containsText" text="Muy bajo">
      <formula>NOT(ISERROR(SEARCH("Muy bajo",H50)))</formula>
    </cfRule>
    <cfRule type="containsText" dxfId="495" priority="235" operator="containsText" text="Alta">
      <formula>NOT(ISERROR(SEARCH("Alta",H50)))</formula>
    </cfRule>
    <cfRule type="containsText" dxfId="494" priority="236" operator="containsText" text="Media">
      <formula>NOT(ISERROR(SEARCH("Media",H50)))</formula>
    </cfRule>
    <cfRule type="containsText" dxfId="493" priority="237" operator="containsText" text="Baja">
      <formula>NOT(ISERROR(SEARCH("Baja",H50)))</formula>
    </cfRule>
    <cfRule type="containsText" dxfId="492" priority="238" operator="containsText" text="Muy baja">
      <formula>NOT(ISERROR(SEARCH("Muy baja",H50)))</formula>
    </cfRule>
    <cfRule type="cellIs" dxfId="491" priority="241" operator="between">
      <formula>1</formula>
      <formula>2</formula>
    </cfRule>
    <cfRule type="cellIs" dxfId="490" priority="242" operator="between">
      <formula>0</formula>
      <formula>2</formula>
    </cfRule>
  </conditionalFormatting>
  <conditionalFormatting sqref="H60">
    <cfRule type="containsText" dxfId="489" priority="286" operator="containsText" text="Muy Baja">
      <formula>NOT(ISERROR(SEARCH("Muy Baja",H60)))</formula>
    </cfRule>
    <cfRule type="containsText" dxfId="488" priority="287" operator="containsText" text="Baja">
      <formula>NOT(ISERROR(SEARCH("Baja",H60)))</formula>
    </cfRule>
    <cfRule type="containsText" dxfId="487" priority="288" operator="containsText" text="Muy Alta">
      <formula>NOT(ISERROR(SEARCH("Muy Alta",H60)))</formula>
    </cfRule>
    <cfRule type="containsText" dxfId="486" priority="290" operator="containsText" text="Alta">
      <formula>NOT(ISERROR(SEARCH("Alta",H60)))</formula>
    </cfRule>
    <cfRule type="containsText" dxfId="485" priority="291" operator="containsText" text="Media">
      <formula>NOT(ISERROR(SEARCH("Media",H60)))</formula>
    </cfRule>
    <cfRule type="containsText" dxfId="484" priority="292" operator="containsText" text="Media">
      <formula>NOT(ISERROR(SEARCH("Media",H60)))</formula>
    </cfRule>
    <cfRule type="containsText" dxfId="483" priority="293" operator="containsText" text="Media">
      <formula>NOT(ISERROR(SEARCH("Media",H60)))</formula>
    </cfRule>
    <cfRule type="containsText" dxfId="482" priority="294" operator="containsText" text="Muy Baja">
      <formula>NOT(ISERROR(SEARCH("Muy Baja",H60)))</formula>
    </cfRule>
    <cfRule type="containsText" dxfId="481" priority="295" operator="containsText" text="Baja">
      <formula>NOT(ISERROR(SEARCH("Baja",H60)))</formula>
    </cfRule>
    <cfRule type="containsText" dxfId="480" priority="296" operator="containsText" text="Muy Baja">
      <formula>NOT(ISERROR(SEARCH("Muy Baja",H60)))</formula>
    </cfRule>
    <cfRule type="containsText" dxfId="479" priority="297" operator="containsText" text="Muy Baja">
      <formula>NOT(ISERROR(SEARCH("Muy Baja",H60)))</formula>
    </cfRule>
    <cfRule type="containsText" dxfId="478" priority="298" operator="containsText" text="Muy Baja">
      <formula>NOT(ISERROR(SEARCH("Muy Baja",H60)))</formula>
    </cfRule>
    <cfRule type="containsText" dxfId="477" priority="299" operator="containsText" text="Muy Baja'Tabla probabilidad'!">
      <formula>NOT(ISERROR(SEARCH("Muy Baja'Tabla probabilidad'!",H60)))</formula>
    </cfRule>
    <cfRule type="containsText" dxfId="476" priority="300" operator="containsText" text="Muy bajo">
      <formula>NOT(ISERROR(SEARCH("Muy bajo",H60)))</formula>
    </cfRule>
    <cfRule type="containsText" dxfId="475" priority="301" operator="containsText" text="Alta">
      <formula>NOT(ISERROR(SEARCH("Alta",H60)))</formula>
    </cfRule>
    <cfRule type="containsText" dxfId="474" priority="302" operator="containsText" text="Media">
      <formula>NOT(ISERROR(SEARCH("Media",H60)))</formula>
    </cfRule>
    <cfRule type="containsText" dxfId="473" priority="303" operator="containsText" text="Baja">
      <formula>NOT(ISERROR(SEARCH("Baja",H60)))</formula>
    </cfRule>
    <cfRule type="containsText" dxfId="472" priority="304" operator="containsText" text="Muy baja">
      <formula>NOT(ISERROR(SEARCH("Muy baja",H60)))</formula>
    </cfRule>
    <cfRule type="cellIs" dxfId="471" priority="307" operator="between">
      <formula>1</formula>
      <formula>2</formula>
    </cfRule>
    <cfRule type="cellIs" dxfId="470" priority="308" operator="between">
      <formula>0</formula>
      <formula>2</formula>
    </cfRule>
  </conditionalFormatting>
  <conditionalFormatting sqref="H70 H80 H90 H100 H110">
    <cfRule type="containsText" dxfId="469" priority="47" operator="containsText" text="Muy Baja">
      <formula>NOT(ISERROR(SEARCH("Muy Baja",H70)))</formula>
    </cfRule>
    <cfRule type="containsText" dxfId="468" priority="48" operator="containsText" text="Baja">
      <formula>NOT(ISERROR(SEARCH("Baja",H70)))</formula>
    </cfRule>
    <cfRule type="containsText" dxfId="467" priority="49" operator="containsText" text="Muy Alta">
      <formula>NOT(ISERROR(SEARCH("Muy Alta",H70)))</formula>
    </cfRule>
    <cfRule type="containsText" dxfId="466" priority="51" operator="containsText" text="Alta">
      <formula>NOT(ISERROR(SEARCH("Alta",H70)))</formula>
    </cfRule>
    <cfRule type="containsText" dxfId="465" priority="52" operator="containsText" text="Media">
      <formula>NOT(ISERROR(SEARCH("Media",H70)))</formula>
    </cfRule>
    <cfRule type="containsText" dxfId="464" priority="53" operator="containsText" text="Media">
      <formula>NOT(ISERROR(SEARCH("Media",H70)))</formula>
    </cfRule>
    <cfRule type="containsText" dxfId="463" priority="54" operator="containsText" text="Media">
      <formula>NOT(ISERROR(SEARCH("Media",H70)))</formula>
    </cfRule>
    <cfRule type="containsText" dxfId="462" priority="55" operator="containsText" text="Muy Baja">
      <formula>NOT(ISERROR(SEARCH("Muy Baja",H70)))</formula>
    </cfRule>
    <cfRule type="containsText" dxfId="461" priority="56" operator="containsText" text="Baja">
      <formula>NOT(ISERROR(SEARCH("Baja",H70)))</formula>
    </cfRule>
    <cfRule type="containsText" dxfId="460" priority="57" operator="containsText" text="Muy Baja">
      <formula>NOT(ISERROR(SEARCH("Muy Baja",H70)))</formula>
    </cfRule>
    <cfRule type="containsText" dxfId="459" priority="58" operator="containsText" text="Muy Baja">
      <formula>NOT(ISERROR(SEARCH("Muy Baja",H70)))</formula>
    </cfRule>
    <cfRule type="containsText" dxfId="458" priority="59" operator="containsText" text="Muy Baja">
      <formula>NOT(ISERROR(SEARCH("Muy Baja",H70)))</formula>
    </cfRule>
    <cfRule type="containsText" dxfId="457" priority="60" operator="containsText" text="Muy Baja'Tabla probabilidad'!">
      <formula>NOT(ISERROR(SEARCH("Muy Baja'Tabla probabilidad'!",H70)))</formula>
    </cfRule>
    <cfRule type="containsText" dxfId="456" priority="61" operator="containsText" text="Muy bajo">
      <formula>NOT(ISERROR(SEARCH("Muy bajo",H70)))</formula>
    </cfRule>
    <cfRule type="containsText" dxfId="455" priority="62" operator="containsText" text="Alta">
      <formula>NOT(ISERROR(SEARCH("Alta",H70)))</formula>
    </cfRule>
    <cfRule type="containsText" dxfId="454" priority="63" operator="containsText" text="Media">
      <formula>NOT(ISERROR(SEARCH("Media",H70)))</formula>
    </cfRule>
    <cfRule type="containsText" dxfId="453" priority="64" operator="containsText" text="Baja">
      <formula>NOT(ISERROR(SEARCH("Baja",H70)))</formula>
    </cfRule>
    <cfRule type="containsText" dxfId="452" priority="65" operator="containsText" text="Muy baja">
      <formula>NOT(ISERROR(SEARCH("Muy baja",H70)))</formula>
    </cfRule>
    <cfRule type="cellIs" dxfId="451" priority="66" operator="between">
      <formula>1</formula>
      <formula>2</formula>
    </cfRule>
    <cfRule type="cellIs" dxfId="450" priority="67" operator="between">
      <formula>0</formula>
      <formula>2</formula>
    </cfRule>
  </conditionalFormatting>
  <conditionalFormatting sqref="K10:K119">
    <cfRule type="containsText" dxfId="449" priority="72" operator="containsText" text="Catastrófico">
      <formula>NOT(ISERROR(SEARCH("Catastrófico",K10)))</formula>
    </cfRule>
    <cfRule type="containsText" dxfId="448" priority="73" operator="containsText" text="Mayor">
      <formula>NOT(ISERROR(SEARCH("Mayor",K10)))</formula>
    </cfRule>
    <cfRule type="containsText" dxfId="447" priority="74" operator="containsText" text="Alta">
      <formula>NOT(ISERROR(SEARCH("Alta",K10)))</formula>
    </cfRule>
    <cfRule type="containsText" dxfId="446" priority="75" operator="containsText" text="Moderado">
      <formula>NOT(ISERROR(SEARCH("Moderado",K10)))</formula>
    </cfRule>
    <cfRule type="containsText" dxfId="445" priority="76" operator="containsText" text="Menor">
      <formula>NOT(ISERROR(SEARCH("Menor",K10)))</formula>
    </cfRule>
    <cfRule type="containsText" dxfId="444" priority="77" operator="containsText" text="Leve">
      <formula>NOT(ISERROR(SEARCH("Leve",K10)))</formula>
    </cfRule>
  </conditionalFormatting>
  <conditionalFormatting sqref="M10 M20">
    <cfRule type="containsText" dxfId="443" priority="821" operator="containsText" text="Catastrófico">
      <formula>NOT(ISERROR(SEARCH("Catastrófico",M10)))</formula>
    </cfRule>
    <cfRule type="containsText" dxfId="442" priority="822" operator="containsText" text="Mayor">
      <formula>NOT(ISERROR(SEARCH("Mayor",M10)))</formula>
    </cfRule>
    <cfRule type="containsText" dxfId="441" priority="823" operator="containsText" text="Alta">
      <formula>NOT(ISERROR(SEARCH("Alta",M10)))</formula>
    </cfRule>
    <cfRule type="containsText" dxfId="440" priority="824" operator="containsText" text="Moderado">
      <formula>NOT(ISERROR(SEARCH("Moderado",M10)))</formula>
    </cfRule>
    <cfRule type="containsText" dxfId="439" priority="825" operator="containsText" text="Menor">
      <formula>NOT(ISERROR(SEARCH("Menor",M10)))</formula>
    </cfRule>
    <cfRule type="containsText" dxfId="438" priority="826" operator="containsText" text="Leve">
      <formula>NOT(ISERROR(SEARCH("Leve",M10)))</formula>
    </cfRule>
  </conditionalFormatting>
  <conditionalFormatting sqref="M30 M40">
    <cfRule type="containsText" dxfId="437" priority="535" operator="containsText" text="Catastrófico">
      <formula>NOT(ISERROR(SEARCH("Catastrófico",M30)))</formula>
    </cfRule>
    <cfRule type="containsText" dxfId="436" priority="536" operator="containsText" text="Mayor">
      <formula>NOT(ISERROR(SEARCH("Mayor",M30)))</formula>
    </cfRule>
    <cfRule type="containsText" dxfId="435" priority="537" operator="containsText" text="Alta">
      <formula>NOT(ISERROR(SEARCH("Alta",M30)))</formula>
    </cfRule>
    <cfRule type="containsText" dxfId="434" priority="538" operator="containsText" text="Moderado">
      <formula>NOT(ISERROR(SEARCH("Moderado",M30)))</formula>
    </cfRule>
    <cfRule type="containsText" dxfId="433" priority="539" operator="containsText" text="Menor">
      <formula>NOT(ISERROR(SEARCH("Menor",M30)))</formula>
    </cfRule>
    <cfRule type="containsText" dxfId="432" priority="540" operator="containsText" text="Leve">
      <formula>NOT(ISERROR(SEARCH("Leve",M30)))</formula>
    </cfRule>
  </conditionalFormatting>
  <conditionalFormatting sqref="M50">
    <cfRule type="containsText" dxfId="431" priority="214" operator="containsText" text="Catastrófico">
      <formula>NOT(ISERROR(SEARCH("Catastrófico",M50)))</formula>
    </cfRule>
    <cfRule type="containsText" dxfId="430" priority="215" operator="containsText" text="Mayor">
      <formula>NOT(ISERROR(SEARCH("Mayor",M50)))</formula>
    </cfRule>
    <cfRule type="containsText" dxfId="429" priority="216" operator="containsText" text="Alta">
      <formula>NOT(ISERROR(SEARCH("Alta",M50)))</formula>
    </cfRule>
    <cfRule type="containsText" dxfId="428" priority="217" operator="containsText" text="Moderado">
      <formula>NOT(ISERROR(SEARCH("Moderado",M50)))</formula>
    </cfRule>
    <cfRule type="containsText" dxfId="427" priority="218" operator="containsText" text="Menor">
      <formula>NOT(ISERROR(SEARCH("Menor",M50)))</formula>
    </cfRule>
    <cfRule type="containsText" dxfId="426" priority="219" operator="containsText" text="Leve">
      <formula>NOT(ISERROR(SEARCH("Leve",M50)))</formula>
    </cfRule>
  </conditionalFormatting>
  <conditionalFormatting sqref="M60">
    <cfRule type="containsText" dxfId="425" priority="280" operator="containsText" text="Catastrófico">
      <formula>NOT(ISERROR(SEARCH("Catastrófico",M60)))</formula>
    </cfRule>
    <cfRule type="containsText" dxfId="424" priority="281" operator="containsText" text="Mayor">
      <formula>NOT(ISERROR(SEARCH("Mayor",M60)))</formula>
    </cfRule>
    <cfRule type="containsText" dxfId="423" priority="282" operator="containsText" text="Alta">
      <formula>NOT(ISERROR(SEARCH("Alta",M60)))</formula>
    </cfRule>
    <cfRule type="containsText" dxfId="422" priority="283" operator="containsText" text="Moderado">
      <formula>NOT(ISERROR(SEARCH("Moderado",M60)))</formula>
    </cfRule>
    <cfRule type="containsText" dxfId="421" priority="284" operator="containsText" text="Menor">
      <formula>NOT(ISERROR(SEARCH("Menor",M60)))</formula>
    </cfRule>
    <cfRule type="containsText" dxfId="420" priority="285" operator="containsText" text="Leve">
      <formula>NOT(ISERROR(SEARCH("Leve",M60)))</formula>
    </cfRule>
  </conditionalFormatting>
  <conditionalFormatting sqref="M70 M80 M90 M100 M110">
    <cfRule type="containsText" dxfId="419" priority="41" operator="containsText" text="Catastrófico">
      <formula>NOT(ISERROR(SEARCH("Catastrófico",M70)))</formula>
    </cfRule>
    <cfRule type="containsText" dxfId="418" priority="42" operator="containsText" text="Mayor">
      <formula>NOT(ISERROR(SEARCH("Mayor",M70)))</formula>
    </cfRule>
    <cfRule type="containsText" dxfId="417" priority="43" operator="containsText" text="Alta">
      <formula>NOT(ISERROR(SEARCH("Alta",M70)))</formula>
    </cfRule>
    <cfRule type="containsText" dxfId="416" priority="44" operator="containsText" text="Moderado">
      <formula>NOT(ISERROR(SEARCH("Moderado",M70)))</formula>
    </cfRule>
    <cfRule type="containsText" dxfId="415" priority="45" operator="containsText" text="Menor">
      <formula>NOT(ISERROR(SEARCH("Menor",M70)))</formula>
    </cfRule>
    <cfRule type="containsText" dxfId="414" priority="46" operator="containsText" text="Leve">
      <formula>NOT(ISERROR(SEARCH("Leve",M70)))</formula>
    </cfRule>
  </conditionalFormatting>
  <conditionalFormatting sqref="N50">
    <cfRule type="containsText" dxfId="413" priority="243" operator="containsText" text="Extremo">
      <formula>NOT(ISERROR(SEARCH("Extremo",N50)))</formula>
    </cfRule>
    <cfRule type="containsText" dxfId="412" priority="244" operator="containsText" text="Alto">
      <formula>NOT(ISERROR(SEARCH("Alto",N50)))</formula>
    </cfRule>
    <cfRule type="containsText" dxfId="411" priority="245" operator="containsText" text="Bajo">
      <formula>NOT(ISERROR(SEARCH("Bajo",N50)))</formula>
    </cfRule>
    <cfRule type="containsText" dxfId="410" priority="246" operator="containsText" text="Moderado">
      <formula>NOT(ISERROR(SEARCH("Moderado",N50)))</formula>
    </cfRule>
  </conditionalFormatting>
  <conditionalFormatting sqref="N60">
    <cfRule type="containsText" dxfId="409" priority="309" operator="containsText" text="Extremo">
      <formula>NOT(ISERROR(SEARCH("Extremo",N60)))</formula>
    </cfRule>
    <cfRule type="containsText" dxfId="408" priority="310" operator="containsText" text="Alto">
      <formula>NOT(ISERROR(SEARCH("Alto",N60)))</formula>
    </cfRule>
    <cfRule type="containsText" dxfId="407" priority="311" operator="containsText" text="Bajo">
      <formula>NOT(ISERROR(SEARCH("Bajo",N60)))</formula>
    </cfRule>
    <cfRule type="containsText" dxfId="406" priority="312" operator="containsText" text="Moderado">
      <formula>NOT(ISERROR(SEARCH("Moderado",N60)))</formula>
    </cfRule>
  </conditionalFormatting>
  <conditionalFormatting sqref="N8:O8">
    <cfRule type="containsText" dxfId="405" priority="96" operator="containsText" text="3- Moderado">
      <formula>NOT(ISERROR(SEARCH("3- Moderado",N8)))</formula>
    </cfRule>
    <cfRule type="containsText" dxfId="404" priority="97" operator="containsText" text="6- Moderado">
      <formula>NOT(ISERROR(SEARCH("6- Moderado",N8)))</formula>
    </cfRule>
    <cfRule type="containsText" dxfId="403" priority="98" operator="containsText" text="4- Moderado">
      <formula>NOT(ISERROR(SEARCH("4- Moderado",N8)))</formula>
    </cfRule>
    <cfRule type="containsText" dxfId="402" priority="99" operator="containsText" text="3- Bajo">
      <formula>NOT(ISERROR(SEARCH("3- Bajo",N8)))</formula>
    </cfRule>
    <cfRule type="containsText" dxfId="401" priority="100" operator="containsText" text="4- Bajo">
      <formula>NOT(ISERROR(SEARCH("4- Bajo",N8)))</formula>
    </cfRule>
    <cfRule type="containsText" dxfId="400" priority="101" operator="containsText" text="1- Bajo">
      <formula>NOT(ISERROR(SEARCH("1- Bajo",N8)))</formula>
    </cfRule>
  </conditionalFormatting>
  <conditionalFormatting sqref="N10:O10 N20:O20">
    <cfRule type="containsText" dxfId="399" priority="1408" operator="containsText" text="Extremo">
      <formula>NOT(ISERROR(SEARCH("Extremo",N10)))</formula>
    </cfRule>
    <cfRule type="containsText" dxfId="398" priority="1409" operator="containsText" text="Alto">
      <formula>NOT(ISERROR(SEARCH("Alto",N10)))</formula>
    </cfRule>
    <cfRule type="containsText" dxfId="397" priority="1410" operator="containsText" text="Bajo">
      <formula>NOT(ISERROR(SEARCH("Bajo",N10)))</formula>
    </cfRule>
    <cfRule type="containsText" dxfId="396" priority="1411" operator="containsText" text="Moderado">
      <formula>NOT(ISERROR(SEARCH("Moderado",N10)))</formula>
    </cfRule>
  </conditionalFormatting>
  <conditionalFormatting sqref="N30:O30 N40">
    <cfRule type="containsText" dxfId="395" priority="564" operator="containsText" text="Extremo">
      <formula>NOT(ISERROR(SEARCH("Extremo",N30)))</formula>
    </cfRule>
    <cfRule type="containsText" dxfId="394" priority="565" operator="containsText" text="Alto">
      <formula>NOT(ISERROR(SEARCH("Alto",N30)))</formula>
    </cfRule>
    <cfRule type="containsText" dxfId="393" priority="566" operator="containsText" text="Bajo">
      <formula>NOT(ISERROR(SEARCH("Bajo",N30)))</formula>
    </cfRule>
    <cfRule type="containsText" dxfId="392" priority="567" operator="containsText" text="Moderado">
      <formula>NOT(ISERROR(SEARCH("Moderado",N30)))</formula>
    </cfRule>
  </conditionalFormatting>
  <conditionalFormatting sqref="N70:O70 N80 N90 N100 N110">
    <cfRule type="containsText" dxfId="391" priority="19" operator="containsText" text="Extremo">
      <formula>NOT(ISERROR(SEARCH("Extremo",N70)))</formula>
    </cfRule>
    <cfRule type="containsText" dxfId="390" priority="20" operator="containsText" text="Alto">
      <formula>NOT(ISERROR(SEARCH("Alto",N70)))</formula>
    </cfRule>
    <cfRule type="containsText" dxfId="389" priority="21" operator="containsText" text="Bajo">
      <formula>NOT(ISERROR(SEARCH("Bajo",N70)))</formula>
    </cfRule>
    <cfRule type="containsText" dxfId="388" priority="22" operator="containsText" text="Moderado">
      <formula>NOT(ISERROR(SEARCH("Moderado",N70)))</formula>
    </cfRule>
  </conditionalFormatting>
  <conditionalFormatting sqref="D31">
    <cfRule type="containsText" dxfId="387" priority="1" operator="containsText" text="3- Moderado">
      <formula>NOT(ISERROR(SEARCH("3- Moderado",D31)))</formula>
    </cfRule>
    <cfRule type="containsText" dxfId="386" priority="2" operator="containsText" text="6- Moderado">
      <formula>NOT(ISERROR(SEARCH("6- Moderado",D31)))</formula>
    </cfRule>
    <cfRule type="containsText" dxfId="385" priority="3" operator="containsText" text="4- Moderado">
      <formula>NOT(ISERROR(SEARCH("4- Moderado",D31)))</formula>
    </cfRule>
    <cfRule type="containsText" dxfId="384" priority="4" operator="containsText" text="3- Bajo">
      <formula>NOT(ISERROR(SEARCH("3- Bajo",D31)))</formula>
    </cfRule>
    <cfRule type="containsText" dxfId="383" priority="5" operator="containsText" text="4- Bajo">
      <formula>NOT(ISERROR(SEARCH("4- Bajo",D31)))</formula>
    </cfRule>
    <cfRule type="containsText" dxfId="382" priority="6" operator="containsText" text="1- Bajo">
      <formula>NOT(ISERROR(SEARCH("1- Bajo",D31)))</formula>
    </cfRule>
    <cfRule type="containsText" dxfId="381" priority="7" operator="containsText" text="3- Moderado">
      <formula>NOT(ISERROR(SEARCH("3- Moderado",D31)))</formula>
    </cfRule>
    <cfRule type="containsText" dxfId="380" priority="8" operator="containsText" text="6- Moderado">
      <formula>NOT(ISERROR(SEARCH("6- Moderado",D31)))</formula>
    </cfRule>
    <cfRule type="containsText" dxfId="379" priority="9" operator="containsText" text="4- Moderado">
      <formula>NOT(ISERROR(SEARCH("4- Moderado",D31)))</formula>
    </cfRule>
    <cfRule type="containsText" dxfId="378" priority="10" operator="containsText" text="3- Bajo">
      <formula>NOT(ISERROR(SEARCH("3- Bajo",D31)))</formula>
    </cfRule>
    <cfRule type="containsText" dxfId="377" priority="11" operator="containsText" text="4- Bajo">
      <formula>NOT(ISERROR(SEARCH("4- Bajo",D31)))</formula>
    </cfRule>
    <cfRule type="containsText" dxfId="376" priority="12" operator="containsText" text="1- Bajo">
      <formula>NOT(ISERROR(SEARCH("1- Bajo",D31)))</formula>
    </cfRule>
    <cfRule type="containsText" dxfId="375" priority="13" operator="containsText" text="3- Moderado">
      <formula>NOT(ISERROR(SEARCH("3- Moderado",D31)))</formula>
    </cfRule>
    <cfRule type="containsText" dxfId="374" priority="14" operator="containsText" text="6- Moderado">
      <formula>NOT(ISERROR(SEARCH("6- Moderado",D31)))</formula>
    </cfRule>
    <cfRule type="containsText" dxfId="373" priority="15" operator="containsText" text="4- Moderado">
      <formula>NOT(ISERROR(SEARCH("4- Moderado",D31)))</formula>
    </cfRule>
    <cfRule type="containsText" dxfId="372" priority="16" operator="containsText" text="3- Bajo">
      <formula>NOT(ISERROR(SEARCH("3- Bajo",D31)))</formula>
    </cfRule>
    <cfRule type="containsText" dxfId="371" priority="17" operator="containsText" text="4- Bajo">
      <formula>NOT(ISERROR(SEARCH("4- Bajo",D31)))</formula>
    </cfRule>
    <cfRule type="containsText" dxfId="370" priority="18" operator="containsText" text="1- Bajo">
      <formula>NOT(ISERROR(SEARCH("1- Bajo",D31)))</formula>
    </cfRule>
  </conditionalFormatting>
  <printOptions horizontalCentered="1"/>
  <pageMargins left="0.70866141732283472" right="0.70866141732283472" top="0.74803149606299213" bottom="0.74803149606299213" header="0.31496062992125984" footer="0.31496062992125984"/>
  <pageSetup scale="33"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46"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847"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560" operator="containsText" id="{3021BAA8-747A-4B80-B6A0-AF1A14F7983E}">
            <xm:f>NOT(ISERROR(SEARCH('8- Políticas de Administración '!$B$5,H30)))</xm:f>
            <xm:f>'8- Políticas de Administración '!$B$5</xm:f>
            <x14:dxf>
              <font>
                <color rgb="FF006100"/>
              </font>
              <fill>
                <patternFill>
                  <bgColor rgb="FFC6EFCE"/>
                </patternFill>
              </fill>
            </x14:dxf>
          </x14:cfRule>
          <x14:cfRule type="containsText" priority="561" operator="containsText" id="{EF2F67A8-8347-4F31-93F7-2BB1AF3C13A8}">
            <xm:f>NOT(ISERROR(SEARCH('8- Políticas de Administración '!$B$5,H30)))</xm:f>
            <xm:f>'8- Políticas de Administración '!$B$5</xm:f>
            <x14:dxf>
              <font>
                <color rgb="FF9C0006"/>
              </font>
              <fill>
                <patternFill>
                  <bgColor rgb="FFFFC7CE"/>
                </patternFill>
              </fill>
            </x14:dxf>
          </x14:cfRule>
          <xm:sqref>H30 H40</xm:sqref>
        </x14:conditionalFormatting>
        <x14:conditionalFormatting xmlns:xm="http://schemas.microsoft.com/office/excel/2006/main">
          <x14:cfRule type="containsText" priority="239" operator="containsText" id="{B3F77126-2A27-4EC5-85A9-CBEC830FD7BD}">
            <xm:f>NOT(ISERROR(SEARCH('8- Políticas de Administración '!$B$5,H50)))</xm:f>
            <xm:f>'8- Políticas de Administración '!$B$5</xm:f>
            <x14:dxf>
              <font>
                <color rgb="FF006100"/>
              </font>
              <fill>
                <patternFill>
                  <bgColor rgb="FFC6EFCE"/>
                </patternFill>
              </fill>
            </x14:dxf>
          </x14:cfRule>
          <x14:cfRule type="containsText" priority="240" operator="containsText" id="{CA966E56-48A7-4BE5-A289-34723629A3D2}">
            <xm:f>NOT(ISERROR(SEARCH('8- Políticas de Administración '!$B$5,H50)))</xm:f>
            <xm:f>'8- Políticas de Administración '!$B$5</xm:f>
            <x14:dxf>
              <font>
                <color rgb="FF9C0006"/>
              </font>
              <fill>
                <patternFill>
                  <bgColor rgb="FFFFC7CE"/>
                </patternFill>
              </fill>
            </x14:dxf>
          </x14:cfRule>
          <xm:sqref>H50</xm:sqref>
        </x14:conditionalFormatting>
        <x14:conditionalFormatting xmlns:xm="http://schemas.microsoft.com/office/excel/2006/main">
          <x14:cfRule type="containsText" priority="305" operator="containsText" id="{D436F923-F977-49E8-A9BC-35019D59248C}">
            <xm:f>NOT(ISERROR(SEARCH('8- Políticas de Administración '!$B$5,H60)))</xm:f>
            <xm:f>'8- Políticas de Administración '!$B$5</xm:f>
            <x14:dxf>
              <font>
                <color rgb="FF006100"/>
              </font>
              <fill>
                <patternFill>
                  <bgColor rgb="FFC6EFCE"/>
                </patternFill>
              </fill>
            </x14:dxf>
          </x14:cfRule>
          <x14:cfRule type="containsText" priority="306" operator="containsText" id="{C05DEBD8-5F62-4C3A-932D-505A9ABAE6DF}">
            <xm:f>NOT(ISERROR(SEARCH('8- Políticas de Administración '!$B$5,H60)))</xm:f>
            <xm:f>'8- Políticas de Administración '!$B$5</xm:f>
            <x14:dxf>
              <font>
                <color rgb="FF9C0006"/>
              </font>
              <fill>
                <patternFill>
                  <bgColor rgb="FFFFC7CE"/>
                </patternFill>
              </fill>
            </x14:dxf>
          </x14:cfRule>
          <xm:sqref>H60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'8- Políticas de Administración '!$I$17:$I$22</xm:f>
          </x14:formula1>
          <xm:sqref>I90:I119 I10:I81</xm:sqref>
        </x14:dataValidation>
        <x14:dataValidation type="list" allowBlank="1" showInputMessage="1" showErrorMessage="1">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J90:J91 J100:J119 J10:J81</xm:sqref>
        </x14:dataValidation>
        <x14:dataValidation type="list" allowBlank="1" showInputMessage="1" showErrorMessage="1">
          <x14:formula1>
            <xm:f>_xlfn.IFS(I82='C:\Users\Kguarinb\Downloads\Matrices de Riesgos Antisoborno (2)\Matrices de Riesgos Antisoborno\[Matriz de Riesgos SGAS Gestión Financiera y Presupuestal Última Versión 1 y 2 Trimetre.xlsx]6. Criterios'!#REF!,'C:\Users\Kguarinb\Downloads\Matrices de Riesgos Antisoborno (2)\Matrices de Riesgos Antisoborno\[Matriz de Riesgos SGAS Gestión Financiera y Presupuestal Última Versión 1 y 2 Trimetre.xlsx]6. Criterios'!#REF!,I82='C:\Users\Kguarinb\Downloads\Matrices de Riesgos Antisoborno (2)\Matrices de Riesgos Antisoborno\[Matriz de Riesgos SGAS Gestión Financiera y Presupuestal Última Versión 1 y 2 Trimetre.xlsx]6. Criterios'!#REF!,'C:\Users\Kguarinb\Downloads\Matrices de Riesgos Antisoborno (2)\Matrices de Riesgos Antisoborno\[Matriz de Riesgos SGAS Gestión Financiera y Presupuestal Última Versión 1 y 2 Trimetre.xlsx]6. Criterios'!#REF!,I82='C:\Users\Kguarinb\Downloads\Matrices de Riesgos Antisoborno (2)\Matrices de Riesgos Antisoborno\[Matriz de Riesgos SGAS Gestión Financiera y Presupuestal Última Versión 1 y 2 Trimetre.xlsx]6. Criterios'!#REF!,'C:\Users\Kguarinb\Downloads\Matrices de Riesgos Antisoborno (2)\Matrices de Riesgos Antisoborno\[Matriz de Riesgos SGAS Gestión Financiera y Presupuestal Última Versión 1 y 2 Trimetre.xlsx]6. Criterios'!#REF!,I82='C:\Users\Kguarinb\Downloads\Matrices de Riesgos Antisoborno (2)\Matrices de Riesgos Antisoborno\[Matriz de Riesgos SGAS Gestión Financiera y Presupuestal Última Versión 1 y 2 Trimetre.xlsx]6. Criterios'!#REF!,'C:\Users\Kguarinb\Downloads\Matrices de Riesgos Antisoborno (2)\Matrices de Riesgos Antisoborno\[Matriz de Riesgos SGAS Gestión Financiera y Presupuestal Última Versión 1 y 2 Trimetre.xlsx]6. Criterios'!#REF!,I82='C:\Users\Kguarinb\Downloads\Matrices de Riesgos Antisoborno (2)\Matrices de Riesgos Antisoborno\[Matriz de Riesgos SGAS Gestión Financiera y Presupuestal Última Versión 1 y 2 Trimetre.xlsx]6. Criterios'!#REF!,'C:\Users\Kguarinb\Downloads\Matrices de Riesgos Antisoborno (2)\Matrices de Riesgos Antisoborno\[Matriz de Riesgos SGAS Gestión Financiera y Presupuestal Última Versión 1 y 2 Trimetre.xlsx]6. Criterios'!#REF!,I82='C:\Users\Kguarinb\Downloads\Matrices de Riesgos Antisoborno (2)\Matrices de Riesgos Antisoborno\[Matriz de Riesgos SGAS Gestión Financiera y Presupuestal Última Versión 1 y 2 Trimetre.xlsx]6. Criterios'!#REF!,'C:\Users\Kguarinb\Downloads\Matrices de Riesgos Antisoborno (2)\Matrices de Riesgos Antisoborno\[Matriz de Riesgos SGAS Gestión Financiera y Presupuestal Última Versión 1 y 2 Trimetre.xlsx]6. Criterios'!#REF!)</xm:f>
          </x14:formula1>
          <xm:sqref>J82:J89 J94:J99</xm:sqref>
        </x14:dataValidation>
        <x14:dataValidation type="list" allowBlank="1" showInputMessage="1" showErrorMessage="1">
          <x14:formula1>
            <xm:f>'C:\Users\Kguarinb\Downloads\Matrices de Riesgos Antisoborno (2)\Matrices de Riesgos Antisoborno\[Matriz de Riesgos SGAS Gestión Financiera y Presupuestal Última Versión 1 y 2 Trimetre.xlsx]6. Criterios'!#REF!</xm:f>
          </x14:formula1>
          <xm:sqref>I82:I89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JR119"/>
  <sheetViews>
    <sheetView showGridLines="0" zoomScale="70" zoomScaleNormal="70" zoomScalePageLayoutView="70" workbookViewId="0">
      <pane xSplit="5" ySplit="9" topLeftCell="F10" activePane="bottomRight" state="frozen"/>
      <selection pane="topRight" activeCell="F1" sqref="F1"/>
      <selection pane="bottomLeft" activeCell="A10" sqref="A10"/>
      <selection pane="bottomRight" activeCell="E10" sqref="E10"/>
    </sheetView>
  </sheetViews>
  <sheetFormatPr baseColWidth="10" defaultColWidth="11.42578125" defaultRowHeight="15"/>
  <cols>
    <col min="1" max="1" width="7" customWidth="1"/>
    <col min="2" max="2" width="29" customWidth="1"/>
    <col min="3" max="3" width="44.85546875" style="48" customWidth="1"/>
    <col min="4" max="4" width="5" hidden="1" customWidth="1"/>
    <col min="5" max="5" width="48" customWidth="1"/>
    <col min="6" max="6" width="14.28515625" customWidth="1"/>
    <col min="7" max="7" width="13.5703125" customWidth="1"/>
    <col min="8" max="8" width="13.42578125" customWidth="1"/>
    <col min="9" max="9" width="15.42578125" customWidth="1"/>
    <col min="10" max="10" width="5.28515625" customWidth="1"/>
    <col min="11" max="11" width="11.7109375" customWidth="1"/>
    <col min="12" max="12" width="27" customWidth="1"/>
    <col min="13" max="13" width="42.7109375" customWidth="1"/>
    <col min="14" max="14" width="12.7109375" customWidth="1"/>
    <col min="15" max="15" width="16.7109375" customWidth="1"/>
    <col min="16" max="16" width="17.42578125" customWidth="1"/>
    <col min="17" max="17" width="15.42578125" customWidth="1"/>
    <col min="18" max="18" width="5" hidden="1" customWidth="1"/>
    <col min="19" max="19" width="11.42578125" customWidth="1"/>
    <col min="20" max="20" width="26.28515625" style="37" customWidth="1"/>
    <col min="21" max="21" width="18.5703125" style="36" customWidth="1"/>
    <col min="22" max="22" width="22.5703125" style="38" customWidth="1"/>
    <col min="23" max="278" width="11.42578125" style="16"/>
    <col min="279" max="16384" width="11.42578125" style="21"/>
  </cols>
  <sheetData>
    <row r="1" spans="1:278" s="18" customFormat="1" ht="27">
      <c r="A1" s="584"/>
      <c r="B1" s="584"/>
      <c r="C1" s="584"/>
      <c r="D1" s="223"/>
      <c r="E1" s="560" t="s">
        <v>247</v>
      </c>
      <c r="F1" s="560"/>
      <c r="G1" s="560"/>
      <c r="H1" s="560"/>
      <c r="I1" s="560"/>
      <c r="J1" s="560"/>
      <c r="K1" s="560"/>
      <c r="L1" s="560"/>
      <c r="M1" s="560"/>
      <c r="N1" s="560"/>
      <c r="O1" s="560"/>
      <c r="P1" s="560"/>
      <c r="Q1" s="560"/>
      <c r="R1" s="560"/>
      <c r="S1" s="560"/>
      <c r="T1" s="560"/>
      <c r="U1" s="602"/>
      <c r="V1" s="602"/>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row>
    <row r="2" spans="1:278" s="18" customFormat="1" ht="27">
      <c r="A2" s="584"/>
      <c r="B2" s="584"/>
      <c r="C2" s="584"/>
      <c r="D2" s="223"/>
      <c r="E2" s="560"/>
      <c r="F2" s="560"/>
      <c r="G2" s="560"/>
      <c r="H2" s="560"/>
      <c r="I2" s="560"/>
      <c r="J2" s="560"/>
      <c r="K2" s="560"/>
      <c r="L2" s="560"/>
      <c r="M2" s="560"/>
      <c r="N2" s="560"/>
      <c r="O2" s="560"/>
      <c r="P2" s="560"/>
      <c r="Q2" s="560"/>
      <c r="R2" s="560"/>
      <c r="S2" s="560"/>
      <c r="T2" s="560"/>
      <c r="U2" s="602"/>
      <c r="V2" s="602"/>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row>
    <row r="3" spans="1:278" s="18" customFormat="1" ht="27">
      <c r="A3" s="584"/>
      <c r="B3" s="584"/>
      <c r="C3" s="584"/>
      <c r="D3" s="223"/>
      <c r="E3" s="560"/>
      <c r="F3" s="560"/>
      <c r="G3" s="560"/>
      <c r="H3" s="560"/>
      <c r="I3" s="560"/>
      <c r="J3" s="560"/>
      <c r="K3" s="560"/>
      <c r="L3" s="560"/>
      <c r="M3" s="560"/>
      <c r="N3" s="560"/>
      <c r="O3" s="560"/>
      <c r="P3" s="560"/>
      <c r="Q3" s="560"/>
      <c r="R3" s="560"/>
      <c r="S3" s="560"/>
      <c r="T3" s="560"/>
      <c r="U3" s="602"/>
      <c r="V3" s="602"/>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row>
    <row r="4" spans="1:278" s="18" customFormat="1" ht="18">
      <c r="A4" s="598" t="s">
        <v>0</v>
      </c>
      <c r="B4" s="598"/>
      <c r="C4" s="599" t="s">
        <v>281</v>
      </c>
      <c r="D4" s="600"/>
      <c r="E4" s="600"/>
      <c r="F4" s="600"/>
      <c r="G4" s="600"/>
      <c r="H4" s="600"/>
      <c r="I4" s="600"/>
      <c r="J4" s="600"/>
      <c r="K4" s="600"/>
      <c r="L4" s="600"/>
      <c r="M4" s="600"/>
      <c r="N4" s="600"/>
      <c r="O4" s="600"/>
      <c r="P4" s="600"/>
      <c r="Q4" s="600"/>
      <c r="R4" s="600"/>
      <c r="S4" s="600"/>
      <c r="T4" s="600"/>
      <c r="U4" s="600"/>
      <c r="V4" s="601"/>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row>
    <row r="5" spans="1:278" s="18" customFormat="1" ht="38.450000000000003" customHeight="1">
      <c r="A5" s="520" t="s">
        <v>1</v>
      </c>
      <c r="B5" s="520"/>
      <c r="C5" s="582" t="s">
        <v>353</v>
      </c>
      <c r="D5" s="582"/>
      <c r="E5" s="582"/>
      <c r="F5" s="582"/>
      <c r="G5" s="582"/>
      <c r="H5" s="582"/>
      <c r="I5" s="582"/>
      <c r="J5" s="582"/>
      <c r="K5" s="582"/>
      <c r="L5" s="582"/>
      <c r="M5" s="582"/>
      <c r="N5" s="582"/>
      <c r="O5" s="582"/>
      <c r="P5" s="582"/>
      <c r="Q5" s="582"/>
      <c r="R5" s="582"/>
      <c r="S5" s="582"/>
      <c r="T5" s="582"/>
      <c r="U5" s="582"/>
      <c r="V5" s="582"/>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row>
    <row r="6" spans="1:278" s="18" customFormat="1" ht="18">
      <c r="A6" s="520" t="s">
        <v>2</v>
      </c>
      <c r="B6" s="520"/>
      <c r="C6" s="583" t="s">
        <v>282</v>
      </c>
      <c r="D6" s="583"/>
      <c r="E6" s="583"/>
      <c r="F6" s="583"/>
      <c r="G6" s="583"/>
      <c r="H6" s="583"/>
      <c r="I6" s="583"/>
      <c r="J6" s="583"/>
      <c r="K6" s="583"/>
      <c r="L6" s="583"/>
      <c r="M6" s="583"/>
      <c r="N6" s="583"/>
      <c r="O6" s="583"/>
      <c r="P6" s="583"/>
      <c r="Q6" s="583"/>
      <c r="R6" s="583"/>
      <c r="S6" s="583"/>
      <c r="T6" s="583"/>
      <c r="U6" s="583"/>
      <c r="V6" s="583"/>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row>
    <row r="7" spans="1:278" s="18" customFormat="1" ht="17.25" thickBot="1">
      <c r="A7" s="585" t="s">
        <v>115</v>
      </c>
      <c r="B7" s="585"/>
      <c r="C7" s="585"/>
      <c r="D7" s="586" t="s">
        <v>116</v>
      </c>
      <c r="E7" s="555"/>
      <c r="F7" s="555"/>
      <c r="G7" s="555"/>
      <c r="H7" s="555"/>
      <c r="I7" s="555"/>
      <c r="J7" s="555"/>
      <c r="K7" s="555"/>
      <c r="L7" s="555"/>
      <c r="M7" s="555"/>
      <c r="N7" s="555"/>
      <c r="O7" s="555"/>
      <c r="P7" s="555"/>
      <c r="Q7" s="555"/>
      <c r="R7" s="556"/>
      <c r="S7" s="125"/>
      <c r="T7" s="585" t="s">
        <v>117</v>
      </c>
      <c r="U7" s="585"/>
      <c r="V7" s="585"/>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30" customHeight="1" thickTop="1" thickBot="1">
      <c r="A8" s="587" t="s">
        <v>12</v>
      </c>
      <c r="B8" s="588" t="s">
        <v>112</v>
      </c>
      <c r="C8" s="590" t="s">
        <v>114</v>
      </c>
      <c r="D8" s="592" t="s">
        <v>6</v>
      </c>
      <c r="E8" s="594" t="s">
        <v>168</v>
      </c>
      <c r="F8" s="595" t="s">
        <v>229</v>
      </c>
      <c r="G8" s="596"/>
      <c r="H8" s="596"/>
      <c r="I8" s="596"/>
      <c r="J8" s="596"/>
      <c r="K8" s="597"/>
      <c r="L8" s="595" t="s">
        <v>231</v>
      </c>
      <c r="M8" s="596"/>
      <c r="N8" s="596"/>
      <c r="O8" s="596"/>
      <c r="P8" s="596"/>
      <c r="Q8" s="596"/>
      <c r="R8" s="596"/>
      <c r="S8" s="597"/>
      <c r="T8" s="55"/>
      <c r="U8" s="56"/>
      <c r="V8" s="84" t="s">
        <v>174</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20" customFormat="1" ht="96" customHeight="1" thickTop="1" thickBot="1">
      <c r="A9" s="521"/>
      <c r="B9" s="589"/>
      <c r="C9" s="591"/>
      <c r="D9" s="593"/>
      <c r="E9" s="539"/>
      <c r="F9" s="46" t="s">
        <v>159</v>
      </c>
      <c r="G9" s="46" t="s">
        <v>160</v>
      </c>
      <c r="H9" s="46" t="s">
        <v>227</v>
      </c>
      <c r="I9" s="46" t="s">
        <v>161</v>
      </c>
      <c r="J9" s="121" t="s">
        <v>157</v>
      </c>
      <c r="K9" s="46" t="s">
        <v>228</v>
      </c>
      <c r="L9" s="46" t="s">
        <v>151</v>
      </c>
      <c r="M9" s="118" t="s">
        <v>169</v>
      </c>
      <c r="N9" s="46" t="s">
        <v>173</v>
      </c>
      <c r="O9" s="46" t="s">
        <v>162</v>
      </c>
      <c r="P9" s="46" t="s">
        <v>172</v>
      </c>
      <c r="Q9" s="46" t="s">
        <v>233</v>
      </c>
      <c r="R9" s="121" t="s">
        <v>157</v>
      </c>
      <c r="S9" s="46" t="s">
        <v>234</v>
      </c>
      <c r="T9" s="49" t="s">
        <v>170</v>
      </c>
      <c r="U9" s="49" t="s">
        <v>171</v>
      </c>
      <c r="V9" s="50" t="s">
        <v>158</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row>
    <row r="10" spans="1:278" ht="270.75" customHeight="1">
      <c r="A10" s="579">
        <f>'5- Identificación de Riesgos'!A10</f>
        <v>1</v>
      </c>
      <c r="B10" s="561" t="str">
        <f>'5- Identificación de Riesgos'!B10:B19</f>
        <v xml:space="preserve">Posibilidad de pagar inoportunamente los gastos de funcionamiento en Inversión por falta de PAC </v>
      </c>
      <c r="C10" s="227" t="str">
        <f>'5- Identificación de Riesgos'!D10</f>
        <v>1. Demora en la radicación de cuentas por las diferentes dependencias de la DSAJ para generar los pagos de contratistas,  gastos de personal, gastos generales, y demás pagos de la entidad.</v>
      </c>
      <c r="D10" s="228"/>
      <c r="E10" s="178" t="s">
        <v>539</v>
      </c>
      <c r="F10" s="349" t="s">
        <v>284</v>
      </c>
      <c r="G10" s="349" t="s">
        <v>284</v>
      </c>
      <c r="H10" s="349" t="s">
        <v>284</v>
      </c>
      <c r="I10" s="349" t="s">
        <v>284</v>
      </c>
      <c r="J10" s="219">
        <f>COUNTIF(F10:I10,"SI")/4</f>
        <v>1</v>
      </c>
      <c r="K10" s="570">
        <f>AVERAGE(J10:J19)</f>
        <v>0.4</v>
      </c>
      <c r="L10" s="230" t="str">
        <f>'5- Identificación de Riesgos'!I10</f>
        <v>Afectación de reputacion,imagén,  credibilidad, satisfacción de usuarios y PI</v>
      </c>
      <c r="M10" s="178"/>
      <c r="N10" s="230"/>
      <c r="O10" s="230"/>
      <c r="P10" s="230"/>
      <c r="Q10" s="230"/>
      <c r="R10" s="219">
        <f>SUM(COUNTIF(N10,"SI")*25%,COUNTIF(O10,"SI")*40%,COUNTIF(P10,"SI")*25%,COUNTIF(Q10,"SI")*10%)</f>
        <v>0</v>
      </c>
      <c r="S10" s="570">
        <f>AVERAGE(R10:R19)</f>
        <v>0</v>
      </c>
      <c r="T10" s="573"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561"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Menor - 2</v>
      </c>
      <c r="V10" s="564" t="str">
        <f>CONCATENATE(VLOOKUP((LEFT(T10,LEN(T10)-4)&amp;LEFT(U10,LEN(U10)-4)),'9- Matriz de Calor '!$D$18:$E$42,2,0)," - ",RIGHT(T10,1)*RIGHT(U10,1))</f>
        <v>Bajo - 2</v>
      </c>
    </row>
    <row r="11" spans="1:278" ht="150" customHeight="1">
      <c r="A11" s="580"/>
      <c r="B11" s="562"/>
      <c r="C11" s="353" t="str">
        <f>'[5]5- Identificación de Riesgos'!D11</f>
        <v>2. Insuficiencia de PAC para el cumplimiento de obligaciones económicas frente a terceros</v>
      </c>
      <c r="D11" s="156"/>
      <c r="E11" s="354" t="s">
        <v>540</v>
      </c>
      <c r="F11" s="349" t="s">
        <v>284</v>
      </c>
      <c r="G11" s="349" t="s">
        <v>284</v>
      </c>
      <c r="H11" s="349" t="s">
        <v>284</v>
      </c>
      <c r="I11" s="349" t="s">
        <v>284</v>
      </c>
      <c r="J11" s="217">
        <f t="shared" ref="J11:J20" si="0">COUNTIF(F11:I11,"SI")/4</f>
        <v>1</v>
      </c>
      <c r="K11" s="571"/>
      <c r="L11" s="233" t="str">
        <f>'5- Identificación de Riesgos'!I11</f>
        <v>Afectación Económica</v>
      </c>
      <c r="M11" s="179"/>
      <c r="N11" s="233"/>
      <c r="O11" s="233"/>
      <c r="P11" s="233"/>
      <c r="Q11" s="233"/>
      <c r="R11" s="217">
        <f t="shared" ref="R11:R29" si="1">SUM(COUNTIF(N11,"SI")*25%,COUNTIF(O11,"SI")*40%,COUNTIF(P11,"SI")*25%,COUNTIF(Q11,"SI")*10%)</f>
        <v>0</v>
      </c>
      <c r="S11" s="571"/>
      <c r="T11" s="574"/>
      <c r="U11" s="562"/>
      <c r="V11" s="565"/>
    </row>
    <row r="12" spans="1:278" ht="92.25" customHeight="1">
      <c r="A12" s="580"/>
      <c r="B12" s="562"/>
      <c r="C12" s="353" t="str">
        <f>'[5]5- Identificación de Riesgos'!D12</f>
        <v>3. Incumplimiento en los requisitos que debe exigir los supevisores de los contratos,  para poder autorizar el pago de la factura de compra, por adquisición de bienes y servicios.</v>
      </c>
      <c r="D12" s="156"/>
      <c r="E12" s="354" t="s">
        <v>541</v>
      </c>
      <c r="F12" s="349" t="s">
        <v>284</v>
      </c>
      <c r="G12" s="349" t="s">
        <v>284</v>
      </c>
      <c r="H12" s="349" t="s">
        <v>284</v>
      </c>
      <c r="I12" s="349" t="s">
        <v>284</v>
      </c>
      <c r="J12" s="217">
        <f t="shared" si="0"/>
        <v>1</v>
      </c>
      <c r="K12" s="571"/>
      <c r="L12" s="233" t="str">
        <f>'5- Identificación de Riesgos'!I12</f>
        <v>Incumplimiento de las metas establecidas</v>
      </c>
      <c r="M12" s="179"/>
      <c r="N12" s="233"/>
      <c r="O12" s="233"/>
      <c r="P12" s="233"/>
      <c r="Q12" s="233"/>
      <c r="R12" s="217">
        <f t="shared" si="1"/>
        <v>0</v>
      </c>
      <c r="S12" s="571"/>
      <c r="T12" s="574"/>
      <c r="U12" s="562"/>
      <c r="V12" s="565"/>
    </row>
    <row r="13" spans="1:278" ht="125.25" customHeight="1">
      <c r="A13" s="580"/>
      <c r="B13" s="562"/>
      <c r="C13" s="231" t="str">
        <f>'5- Identificación de Riesgos'!D13</f>
        <v xml:space="preserve">4. Ausencia o Inconsistencia en la información de la  cuenta bancaria, reportada por talento humano para el pago de la nómina a beneficio final </v>
      </c>
      <c r="D13" s="232"/>
      <c r="E13" s="354" t="s">
        <v>542</v>
      </c>
      <c r="F13" s="259" t="s">
        <v>284</v>
      </c>
      <c r="G13" s="259" t="s">
        <v>284</v>
      </c>
      <c r="H13" s="259" t="s">
        <v>284</v>
      </c>
      <c r="I13" s="259" t="s">
        <v>284</v>
      </c>
      <c r="J13" s="217">
        <f t="shared" si="0"/>
        <v>1</v>
      </c>
      <c r="K13" s="571"/>
      <c r="L13" s="233">
        <f>'5- Identificación de Riesgos'!I13</f>
        <v>0</v>
      </c>
      <c r="M13" s="179"/>
      <c r="N13" s="233"/>
      <c r="O13" s="233"/>
      <c r="P13" s="233"/>
      <c r="Q13" s="233"/>
      <c r="R13" s="217">
        <f t="shared" si="1"/>
        <v>0</v>
      </c>
      <c r="S13" s="571"/>
      <c r="T13" s="574"/>
      <c r="U13" s="562"/>
      <c r="V13" s="565"/>
    </row>
    <row r="14" spans="1:278" ht="22.5" customHeight="1">
      <c r="A14" s="580"/>
      <c r="B14" s="562"/>
      <c r="C14" s="231">
        <f>'5- Identificación de Riesgos'!D14</f>
        <v>0</v>
      </c>
      <c r="D14" s="232"/>
      <c r="E14" s="260"/>
      <c r="F14" s="259"/>
      <c r="G14" s="259"/>
      <c r="H14" s="259"/>
      <c r="I14" s="259"/>
      <c r="J14" s="217">
        <f t="shared" si="0"/>
        <v>0</v>
      </c>
      <c r="K14" s="571"/>
      <c r="L14" s="233">
        <f>'5- Identificación de Riesgos'!I14</f>
        <v>0</v>
      </c>
      <c r="M14" s="179"/>
      <c r="N14" s="233"/>
      <c r="O14" s="233"/>
      <c r="P14" s="233"/>
      <c r="Q14" s="233"/>
      <c r="R14" s="217">
        <f t="shared" si="1"/>
        <v>0</v>
      </c>
      <c r="S14" s="571"/>
      <c r="T14" s="574"/>
      <c r="U14" s="562"/>
      <c r="V14" s="565"/>
    </row>
    <row r="15" spans="1:278" ht="22.5" customHeight="1">
      <c r="A15" s="580"/>
      <c r="B15" s="562"/>
      <c r="C15" s="231">
        <f>'5- Identificación de Riesgos'!D15</f>
        <v>0</v>
      </c>
      <c r="D15" s="232"/>
      <c r="E15" s="260"/>
      <c r="F15" s="259"/>
      <c r="G15" s="259"/>
      <c r="H15" s="259"/>
      <c r="I15" s="259"/>
      <c r="J15" s="217">
        <f t="shared" si="0"/>
        <v>0</v>
      </c>
      <c r="K15" s="571"/>
      <c r="L15" s="233">
        <f>'5- Identificación de Riesgos'!I15</f>
        <v>0</v>
      </c>
      <c r="M15" s="161"/>
      <c r="N15" s="233"/>
      <c r="O15" s="233"/>
      <c r="P15" s="233"/>
      <c r="Q15" s="233"/>
      <c r="R15" s="217">
        <f t="shared" si="1"/>
        <v>0</v>
      </c>
      <c r="S15" s="571"/>
      <c r="T15" s="574"/>
      <c r="U15" s="562"/>
      <c r="V15" s="565"/>
    </row>
    <row r="16" spans="1:278" ht="22.5" customHeight="1">
      <c r="A16" s="580"/>
      <c r="B16" s="562"/>
      <c r="C16" s="231">
        <f>'5- Identificación de Riesgos'!D16</f>
        <v>0</v>
      </c>
      <c r="D16" s="232"/>
      <c r="E16" s="260"/>
      <c r="F16" s="259"/>
      <c r="G16" s="259"/>
      <c r="H16" s="259"/>
      <c r="I16" s="259"/>
      <c r="J16" s="217">
        <f t="shared" si="0"/>
        <v>0</v>
      </c>
      <c r="K16" s="571"/>
      <c r="L16" s="233">
        <f>'5- Identificación de Riesgos'!I16</f>
        <v>0</v>
      </c>
      <c r="M16" s="161"/>
      <c r="N16" s="233"/>
      <c r="O16" s="233"/>
      <c r="P16" s="233"/>
      <c r="Q16" s="233"/>
      <c r="R16" s="217">
        <f t="shared" si="1"/>
        <v>0</v>
      </c>
      <c r="S16" s="571"/>
      <c r="T16" s="574"/>
      <c r="U16" s="562"/>
      <c r="V16" s="565"/>
    </row>
    <row r="17" spans="1:22" ht="22.5" customHeight="1">
      <c r="A17" s="580"/>
      <c r="B17" s="562"/>
      <c r="C17" s="231">
        <f>'5- Identificación de Riesgos'!D17</f>
        <v>0</v>
      </c>
      <c r="D17" s="232"/>
      <c r="E17" s="260"/>
      <c r="F17" s="259"/>
      <c r="G17" s="259"/>
      <c r="H17" s="259"/>
      <c r="I17" s="259"/>
      <c r="J17" s="217">
        <f t="shared" si="0"/>
        <v>0</v>
      </c>
      <c r="K17" s="571"/>
      <c r="L17" s="233">
        <f>'5- Identificación de Riesgos'!I17</f>
        <v>0</v>
      </c>
      <c r="M17" s="161"/>
      <c r="N17" s="233"/>
      <c r="O17" s="233"/>
      <c r="P17" s="233"/>
      <c r="Q17" s="233"/>
      <c r="R17" s="217">
        <f t="shared" si="1"/>
        <v>0</v>
      </c>
      <c r="S17" s="571"/>
      <c r="T17" s="574"/>
      <c r="U17" s="562"/>
      <c r="V17" s="565"/>
    </row>
    <row r="18" spans="1:22" ht="22.5" customHeight="1">
      <c r="A18" s="580"/>
      <c r="B18" s="562"/>
      <c r="C18" s="231">
        <f>'5- Identificación de Riesgos'!D18</f>
        <v>0</v>
      </c>
      <c r="D18" s="232"/>
      <c r="E18" s="260"/>
      <c r="F18" s="259"/>
      <c r="G18" s="259"/>
      <c r="H18" s="259"/>
      <c r="I18" s="259"/>
      <c r="J18" s="217">
        <f t="shared" si="0"/>
        <v>0</v>
      </c>
      <c r="K18" s="571"/>
      <c r="L18" s="233">
        <f>'5- Identificación de Riesgos'!I18</f>
        <v>0</v>
      </c>
      <c r="M18" s="161"/>
      <c r="N18" s="233"/>
      <c r="O18" s="233"/>
      <c r="P18" s="233"/>
      <c r="Q18" s="233"/>
      <c r="R18" s="217">
        <f t="shared" si="1"/>
        <v>0</v>
      </c>
      <c r="S18" s="571"/>
      <c r="T18" s="574"/>
      <c r="U18" s="562"/>
      <c r="V18" s="565"/>
    </row>
    <row r="19" spans="1:22" ht="22.5" customHeight="1" thickBot="1">
      <c r="A19" s="581"/>
      <c r="B19" s="563"/>
      <c r="C19" s="236">
        <f>'5- Identificación de Riesgos'!D19</f>
        <v>0</v>
      </c>
      <c r="D19" s="237"/>
      <c r="E19" s="261"/>
      <c r="F19" s="262"/>
      <c r="G19" s="262"/>
      <c r="H19" s="262"/>
      <c r="I19" s="262"/>
      <c r="J19" s="218">
        <f t="shared" si="0"/>
        <v>0</v>
      </c>
      <c r="K19" s="572"/>
      <c r="L19" s="239">
        <f>'5- Identificación de Riesgos'!I19</f>
        <v>0</v>
      </c>
      <c r="M19" s="162"/>
      <c r="N19" s="239"/>
      <c r="O19" s="239"/>
      <c r="P19" s="239"/>
      <c r="Q19" s="239"/>
      <c r="R19" s="218">
        <f t="shared" si="1"/>
        <v>0</v>
      </c>
      <c r="S19" s="572"/>
      <c r="T19" s="575"/>
      <c r="U19" s="563"/>
      <c r="V19" s="566"/>
    </row>
    <row r="20" spans="1:22" ht="66" customHeight="1" thickBot="1">
      <c r="A20" s="603">
        <f>'5- Identificación de Riesgos'!A20</f>
        <v>2</v>
      </c>
      <c r="B20" s="610" t="str">
        <f>'5- Identificación de Riesgos'!B20:B29</f>
        <v xml:space="preserve">Registrar o emitir  CDP con rubro presupuestal diferente al indicado en el objeto de la compra </v>
      </c>
      <c r="C20" s="330" t="str">
        <f>'5- Identificación de Riesgos'!D20</f>
        <v>1. falta de verificación al momento de elaborar el CDP entre el objeto de la compra con el rubro presupuestal que se está viendo afectado, en la solicitud de CDP</v>
      </c>
      <c r="D20" s="248"/>
      <c r="E20" s="355" t="s">
        <v>546</v>
      </c>
      <c r="F20" s="264" t="s">
        <v>284</v>
      </c>
      <c r="G20" s="268" t="s">
        <v>284</v>
      </c>
      <c r="H20" s="268" t="s">
        <v>284</v>
      </c>
      <c r="I20" s="268" t="s">
        <v>284</v>
      </c>
      <c r="J20" s="341">
        <f t="shared" si="0"/>
        <v>1</v>
      </c>
      <c r="K20" s="611">
        <f>AVERAGE(J20:J29)</f>
        <v>1</v>
      </c>
      <c r="L20" s="229" t="str">
        <f>'5- Identificación de Riesgos'!I20</f>
        <v>Afectación de reputacion,imagén,  credibilidad, satisfacción de usuarios y PI</v>
      </c>
      <c r="M20" s="249"/>
      <c r="N20" s="229"/>
      <c r="O20" s="229"/>
      <c r="P20" s="229"/>
      <c r="Q20" s="229"/>
      <c r="R20" s="216">
        <f t="shared" si="1"/>
        <v>0</v>
      </c>
      <c r="S20" s="611">
        <f>AVERAGE(R20:R29)</f>
        <v>0</v>
      </c>
      <c r="T20" s="573"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561"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Menor - 2</v>
      </c>
      <c r="V20" s="564" t="str">
        <f>CONCATENATE(VLOOKUP((LEFT(T20,LEN(T20)-4)&amp;LEFT(U20,LEN(U20)-4)),'9- Matriz de Calor '!$D$18:$E$42,2,0)," - ",RIGHT(T20,1)*RIGHT(U20,1))</f>
        <v>Bajo - 2</v>
      </c>
    </row>
    <row r="21" spans="1:22" ht="39.75" hidden="1" customHeight="1">
      <c r="A21" s="604"/>
      <c r="B21" s="547"/>
      <c r="C21" s="330">
        <f>'5- Identificación de Riesgos'!D21</f>
        <v>0</v>
      </c>
      <c r="D21" s="232"/>
      <c r="E21" s="258"/>
      <c r="F21" s="259"/>
      <c r="G21" s="264"/>
      <c r="H21" s="264"/>
      <c r="I21" s="264"/>
      <c r="J21" s="217"/>
      <c r="K21" s="571"/>
      <c r="L21" s="233" t="str">
        <f>'5- Identificación de Riesgos'!I21</f>
        <v>Afectación Económica</v>
      </c>
      <c r="M21" s="161"/>
      <c r="N21" s="233"/>
      <c r="O21" s="233"/>
      <c r="P21" s="233"/>
      <c r="Q21" s="233"/>
      <c r="R21" s="217">
        <f t="shared" si="1"/>
        <v>0</v>
      </c>
      <c r="S21" s="571"/>
      <c r="T21" s="574"/>
      <c r="U21" s="562"/>
      <c r="V21" s="565"/>
    </row>
    <row r="22" spans="1:22" ht="62.25" hidden="1" customHeight="1">
      <c r="A22" s="604"/>
      <c r="B22" s="547"/>
      <c r="C22" s="330">
        <f>'5- Identificación de Riesgos'!D22</f>
        <v>0</v>
      </c>
      <c r="D22" s="232"/>
      <c r="E22" s="258"/>
      <c r="F22" s="259"/>
      <c r="G22" s="259"/>
      <c r="H22" s="259"/>
      <c r="I22" s="259"/>
      <c r="J22" s="217"/>
      <c r="K22" s="571"/>
      <c r="L22" s="277" t="str">
        <f>'5- Identificación de Riesgos'!I22</f>
        <v>Incumplimiento de las metas establecidas</v>
      </c>
      <c r="M22" s="161"/>
      <c r="N22" s="233"/>
      <c r="O22" s="233"/>
      <c r="P22" s="233"/>
      <c r="Q22" s="233"/>
      <c r="R22" s="217">
        <f t="shared" si="1"/>
        <v>0</v>
      </c>
      <c r="S22" s="571"/>
      <c r="T22" s="574"/>
      <c r="U22" s="562"/>
      <c r="V22" s="565"/>
    </row>
    <row r="23" spans="1:22" hidden="1">
      <c r="A23" s="605"/>
      <c r="B23" s="609"/>
      <c r="C23" s="330">
        <f>'5- Identificación de Riesgos'!D23</f>
        <v>0</v>
      </c>
      <c r="D23" s="234"/>
      <c r="E23" s="265"/>
      <c r="F23" s="266"/>
      <c r="G23" s="266"/>
      <c r="H23" s="266"/>
      <c r="I23" s="266"/>
      <c r="J23" s="257"/>
      <c r="K23" s="578"/>
      <c r="L23" s="277">
        <f>'5- Identificación de Riesgos'!I23</f>
        <v>0</v>
      </c>
      <c r="M23" s="247"/>
      <c r="N23" s="256"/>
      <c r="O23" s="256"/>
      <c r="P23" s="256"/>
      <c r="Q23" s="256"/>
      <c r="R23" s="257"/>
      <c r="S23" s="578"/>
      <c r="T23" s="574"/>
      <c r="U23" s="562"/>
      <c r="V23" s="565"/>
    </row>
    <row r="24" spans="1:22" hidden="1">
      <c r="A24" s="605"/>
      <c r="B24" s="609"/>
      <c r="C24" s="330">
        <f>'5- Identificación de Riesgos'!D24</f>
        <v>0</v>
      </c>
      <c r="D24" s="234"/>
      <c r="E24" s="265"/>
      <c r="F24" s="266"/>
      <c r="G24" s="266"/>
      <c r="H24" s="266"/>
      <c r="I24" s="266"/>
      <c r="J24" s="257"/>
      <c r="K24" s="578"/>
      <c r="L24" s="277">
        <f>'5- Identificación de Riesgos'!I24</f>
        <v>0</v>
      </c>
      <c r="M24" s="247"/>
      <c r="N24" s="256"/>
      <c r="O24" s="256"/>
      <c r="P24" s="256"/>
      <c r="Q24" s="256"/>
      <c r="R24" s="257"/>
      <c r="S24" s="578"/>
      <c r="T24" s="574"/>
      <c r="U24" s="562"/>
      <c r="V24" s="565"/>
    </row>
    <row r="25" spans="1:22" hidden="1">
      <c r="A25" s="605"/>
      <c r="B25" s="609"/>
      <c r="C25" s="330">
        <f>'5- Identificación de Riesgos'!D25</f>
        <v>0</v>
      </c>
      <c r="D25" s="234"/>
      <c r="E25" s="265"/>
      <c r="F25" s="266"/>
      <c r="G25" s="266"/>
      <c r="H25" s="266"/>
      <c r="I25" s="266"/>
      <c r="J25" s="257"/>
      <c r="K25" s="578"/>
      <c r="L25" s="277">
        <f>'5- Identificación de Riesgos'!I25</f>
        <v>0</v>
      </c>
      <c r="M25" s="247"/>
      <c r="N25" s="256"/>
      <c r="O25" s="256"/>
      <c r="P25" s="256"/>
      <c r="Q25" s="256"/>
      <c r="R25" s="257"/>
      <c r="S25" s="578"/>
      <c r="T25" s="574"/>
      <c r="U25" s="562"/>
      <c r="V25" s="565"/>
    </row>
    <row r="26" spans="1:22" hidden="1">
      <c r="A26" s="605"/>
      <c r="B26" s="609"/>
      <c r="C26" s="330">
        <f>'5- Identificación de Riesgos'!D26</f>
        <v>0</v>
      </c>
      <c r="D26" s="234"/>
      <c r="E26" s="265"/>
      <c r="F26" s="266"/>
      <c r="G26" s="266"/>
      <c r="H26" s="266"/>
      <c r="I26" s="266"/>
      <c r="J26" s="257"/>
      <c r="K26" s="578"/>
      <c r="L26" s="277">
        <f>'5- Identificación de Riesgos'!I26</f>
        <v>0</v>
      </c>
      <c r="M26" s="247"/>
      <c r="N26" s="256"/>
      <c r="O26" s="256"/>
      <c r="P26" s="256"/>
      <c r="Q26" s="256"/>
      <c r="R26" s="257"/>
      <c r="S26" s="578"/>
      <c r="T26" s="574"/>
      <c r="U26" s="562"/>
      <c r="V26" s="565"/>
    </row>
    <row r="27" spans="1:22" hidden="1">
      <c r="A27" s="605"/>
      <c r="B27" s="609"/>
      <c r="C27" s="330">
        <f>'5- Identificación de Riesgos'!D27</f>
        <v>0</v>
      </c>
      <c r="D27" s="234"/>
      <c r="E27" s="265"/>
      <c r="F27" s="266"/>
      <c r="G27" s="266"/>
      <c r="H27" s="266"/>
      <c r="I27" s="266"/>
      <c r="J27" s="257"/>
      <c r="K27" s="578"/>
      <c r="L27" s="277">
        <f>'5- Identificación de Riesgos'!I27</f>
        <v>0</v>
      </c>
      <c r="M27" s="247"/>
      <c r="N27" s="256"/>
      <c r="O27" s="256"/>
      <c r="P27" s="256"/>
      <c r="Q27" s="256"/>
      <c r="R27" s="257"/>
      <c r="S27" s="578"/>
      <c r="T27" s="574"/>
      <c r="U27" s="562"/>
      <c r="V27" s="565"/>
    </row>
    <row r="28" spans="1:22" hidden="1">
      <c r="A28" s="605"/>
      <c r="B28" s="609"/>
      <c r="C28" s="330">
        <f>'5- Identificación de Riesgos'!D28</f>
        <v>0</v>
      </c>
      <c r="D28" s="234"/>
      <c r="E28" s="265"/>
      <c r="F28" s="266"/>
      <c r="G28" s="266"/>
      <c r="H28" s="266"/>
      <c r="I28" s="266"/>
      <c r="J28" s="257"/>
      <c r="K28" s="578"/>
      <c r="L28" s="277">
        <f>'5- Identificación de Riesgos'!I28</f>
        <v>0</v>
      </c>
      <c r="M28" s="247"/>
      <c r="N28" s="256"/>
      <c r="O28" s="256"/>
      <c r="P28" s="256"/>
      <c r="Q28" s="256"/>
      <c r="R28" s="257"/>
      <c r="S28" s="578"/>
      <c r="T28" s="574"/>
      <c r="U28" s="562"/>
      <c r="V28" s="565"/>
    </row>
    <row r="29" spans="1:22" ht="15.75" hidden="1" thickBot="1">
      <c r="A29" s="605"/>
      <c r="B29" s="609"/>
      <c r="C29" s="333">
        <f>'5- Identificación de Riesgos'!D29</f>
        <v>0</v>
      </c>
      <c r="D29" s="234"/>
      <c r="E29" s="265"/>
      <c r="F29" s="266"/>
      <c r="G29" s="266"/>
      <c r="H29" s="266"/>
      <c r="I29" s="266"/>
      <c r="J29" s="246"/>
      <c r="K29" s="578"/>
      <c r="L29" s="235">
        <f>'5- Identificación de Riesgos'!I29</f>
        <v>0</v>
      </c>
      <c r="M29" s="247"/>
      <c r="N29" s="235"/>
      <c r="O29" s="235"/>
      <c r="P29" s="235"/>
      <c r="Q29" s="235"/>
      <c r="R29" s="246">
        <f t="shared" si="1"/>
        <v>0</v>
      </c>
      <c r="S29" s="578"/>
      <c r="T29" s="606"/>
      <c r="U29" s="577"/>
      <c r="V29" s="607"/>
    </row>
    <row r="30" spans="1:22" ht="75.75" customHeight="1">
      <c r="A30" s="579">
        <f>'5- Identificación de Riesgos'!A30</f>
        <v>3</v>
      </c>
      <c r="B30" s="546" t="str">
        <f>'5- Identificación de Riesgos'!B30:B39</f>
        <v xml:space="preserve">Incumplimiento de obligaciones tributarias </v>
      </c>
      <c r="C30" s="331" t="str">
        <f>'5- Identificación de Riesgos'!D30</f>
        <v>1. Desconocimiento por parte de la responsable de central de cuentas por pagar, de las bases gravables y de las tarifas que deben ser aplicadas al momento del pago</v>
      </c>
      <c r="D30" s="228"/>
      <c r="E30" s="355" t="s">
        <v>544</v>
      </c>
      <c r="F30" s="268" t="s">
        <v>284</v>
      </c>
      <c r="G30" s="268" t="s">
        <v>284</v>
      </c>
      <c r="H30" s="268" t="s">
        <v>284</v>
      </c>
      <c r="I30" s="268" t="s">
        <v>284</v>
      </c>
      <c r="J30" s="275">
        <f t="shared" ref="J30:J64" si="2">COUNTIF(F30:I30,"SI")/4</f>
        <v>1</v>
      </c>
      <c r="K30" s="570">
        <f>AVERAGE(J30:J39)</f>
        <v>0.35</v>
      </c>
      <c r="L30" s="273" t="str">
        <f>'5- Identificación de Riesgos'!I30</f>
        <v>Afectación de reputacion,imagén,  credibilidad, satisfacción de usuarios y PI</v>
      </c>
      <c r="M30" s="163"/>
      <c r="N30" s="273"/>
      <c r="O30" s="273"/>
      <c r="P30" s="273"/>
      <c r="Q30" s="273"/>
      <c r="R30" s="275">
        <f t="shared" ref="R30:R69" si="3">SUM(COUNTIF(N30,"SI")*25%,COUNTIF(O30,"SI")*40%,COUNTIF(P30,"SI")*25%,COUNTIF(Q30,"SI")*10%)</f>
        <v>0</v>
      </c>
      <c r="S30" s="570">
        <f>AVERAGE(R30:R39)</f>
        <v>0</v>
      </c>
      <c r="T30" s="573"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Baja - 2</v>
      </c>
      <c r="U30" s="561"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Leve - 1</v>
      </c>
      <c r="V30" s="564" t="str">
        <f>CONCATENATE(VLOOKUP((LEFT(T30,LEN(T30)-4)&amp;LEFT(U30,LEN(U30)-4)),'9- Matriz de Calor '!$D$18:$E$42,2,0)," - ",RIGHT(T30,1)*RIGHT(U30,1))</f>
        <v>Bajo - 2</v>
      </c>
    </row>
    <row r="31" spans="1:22" ht="94.5" customHeight="1">
      <c r="A31" s="580"/>
      <c r="B31" s="547"/>
      <c r="C31" s="332" t="str">
        <f>'5- Identificación de Riesgos'!D31</f>
        <v>2. Ausencia de programas de capacitación institucional en temas tributarios.</v>
      </c>
      <c r="D31" s="232"/>
      <c r="E31" s="354" t="s">
        <v>545</v>
      </c>
      <c r="F31" s="259" t="s">
        <v>283</v>
      </c>
      <c r="G31" s="259" t="s">
        <v>284</v>
      </c>
      <c r="H31" s="259" t="s">
        <v>284</v>
      </c>
      <c r="I31" s="259" t="s">
        <v>284</v>
      </c>
      <c r="J31" s="276">
        <f t="shared" si="2"/>
        <v>0.75</v>
      </c>
      <c r="K31" s="571"/>
      <c r="L31" s="274" t="str">
        <f>'5- Identificación de Riesgos'!I31</f>
        <v>Afectación Económica</v>
      </c>
      <c r="M31" s="161"/>
      <c r="N31" s="274"/>
      <c r="O31" s="274"/>
      <c r="P31" s="274"/>
      <c r="Q31" s="274"/>
      <c r="R31" s="276">
        <f t="shared" si="3"/>
        <v>0</v>
      </c>
      <c r="S31" s="571"/>
      <c r="T31" s="574"/>
      <c r="U31" s="562"/>
      <c r="V31" s="565"/>
    </row>
    <row r="32" spans="1:22" ht="26.25" customHeight="1">
      <c r="A32" s="580"/>
      <c r="B32" s="547"/>
      <c r="C32" s="332">
        <f>'5- Identificación de Riesgos'!D32</f>
        <v>0</v>
      </c>
      <c r="D32" s="232"/>
      <c r="E32" s="258"/>
      <c r="F32" s="259"/>
      <c r="G32" s="259"/>
      <c r="H32" s="259"/>
      <c r="I32" s="259"/>
      <c r="J32" s="276">
        <f t="shared" si="2"/>
        <v>0</v>
      </c>
      <c r="K32" s="571"/>
      <c r="L32" s="274" t="str">
        <f>'5- Identificación de Riesgos'!I32</f>
        <v>Incumplimiento de las metas establecidas</v>
      </c>
      <c r="M32" s="161"/>
      <c r="N32" s="274"/>
      <c r="O32" s="274"/>
      <c r="P32" s="274"/>
      <c r="Q32" s="274"/>
      <c r="R32" s="276">
        <f t="shared" si="3"/>
        <v>0</v>
      </c>
      <c r="S32" s="571"/>
      <c r="T32" s="574"/>
      <c r="U32" s="562"/>
      <c r="V32" s="565"/>
    </row>
    <row r="33" spans="1:22" ht="26.25" customHeight="1">
      <c r="A33" s="580"/>
      <c r="B33" s="547"/>
      <c r="C33" s="332">
        <f>'5- Identificación de Riesgos'!D33</f>
        <v>0</v>
      </c>
      <c r="D33" s="232"/>
      <c r="E33" s="258"/>
      <c r="F33" s="259"/>
      <c r="G33" s="259"/>
      <c r="H33" s="259"/>
      <c r="I33" s="259"/>
      <c r="J33" s="276">
        <f t="shared" si="2"/>
        <v>0</v>
      </c>
      <c r="K33" s="571"/>
      <c r="L33" s="274">
        <f>'5- Identificación de Riesgos'!I33</f>
        <v>0</v>
      </c>
      <c r="M33" s="161"/>
      <c r="N33" s="274"/>
      <c r="O33" s="274"/>
      <c r="P33" s="274"/>
      <c r="Q33" s="274"/>
      <c r="R33" s="276">
        <f t="shared" si="3"/>
        <v>0</v>
      </c>
      <c r="S33" s="571"/>
      <c r="T33" s="574"/>
      <c r="U33" s="562"/>
      <c r="V33" s="565"/>
    </row>
    <row r="34" spans="1:22" ht="26.25" customHeight="1" thickBot="1">
      <c r="A34" s="580"/>
      <c r="B34" s="547"/>
      <c r="C34" s="332">
        <f>'5- Identificación de Riesgos'!D34</f>
        <v>0</v>
      </c>
      <c r="D34" s="232"/>
      <c r="E34" s="258"/>
      <c r="F34" s="259"/>
      <c r="G34" s="259"/>
      <c r="H34" s="259"/>
      <c r="I34" s="259"/>
      <c r="J34" s="276">
        <f t="shared" si="2"/>
        <v>0</v>
      </c>
      <c r="K34" s="571"/>
      <c r="L34" s="274">
        <f>'5- Identificación de Riesgos'!I34</f>
        <v>0</v>
      </c>
      <c r="M34" s="161"/>
      <c r="N34" s="274"/>
      <c r="O34" s="274"/>
      <c r="P34" s="274"/>
      <c r="Q34" s="274"/>
      <c r="R34" s="276">
        <f t="shared" si="3"/>
        <v>0</v>
      </c>
      <c r="S34" s="571"/>
      <c r="T34" s="574"/>
      <c r="U34" s="562"/>
      <c r="V34" s="565"/>
    </row>
    <row r="35" spans="1:22" hidden="1">
      <c r="A35" s="580"/>
      <c r="B35" s="547"/>
      <c r="C35" s="332">
        <f>'5- Identificación de Riesgos'!D35</f>
        <v>0</v>
      </c>
      <c r="D35" s="232"/>
      <c r="E35" s="258"/>
      <c r="F35" s="259"/>
      <c r="G35" s="259"/>
      <c r="H35" s="259"/>
      <c r="I35" s="259"/>
      <c r="J35" s="276"/>
      <c r="K35" s="571"/>
      <c r="L35" s="274"/>
      <c r="M35" s="161"/>
      <c r="N35" s="274"/>
      <c r="O35" s="274"/>
      <c r="P35" s="274"/>
      <c r="Q35" s="274"/>
      <c r="R35" s="276"/>
      <c r="S35" s="571"/>
      <c r="T35" s="574"/>
      <c r="U35" s="562"/>
      <c r="V35" s="565"/>
    </row>
    <row r="36" spans="1:22" hidden="1">
      <c r="A36" s="580"/>
      <c r="B36" s="547"/>
      <c r="C36" s="332">
        <f>'5- Identificación de Riesgos'!D36</f>
        <v>0</v>
      </c>
      <c r="D36" s="232"/>
      <c r="E36" s="258"/>
      <c r="F36" s="259"/>
      <c r="G36" s="259"/>
      <c r="H36" s="259"/>
      <c r="I36" s="259"/>
      <c r="J36" s="276"/>
      <c r="K36" s="571"/>
      <c r="L36" s="274"/>
      <c r="M36" s="161"/>
      <c r="N36" s="274"/>
      <c r="O36" s="274"/>
      <c r="P36" s="274"/>
      <c r="Q36" s="274"/>
      <c r="R36" s="276"/>
      <c r="S36" s="571"/>
      <c r="T36" s="574"/>
      <c r="U36" s="562"/>
      <c r="V36" s="565"/>
    </row>
    <row r="37" spans="1:22" hidden="1">
      <c r="A37" s="580"/>
      <c r="B37" s="547"/>
      <c r="C37" s="332">
        <f>'5- Identificación de Riesgos'!D37</f>
        <v>0</v>
      </c>
      <c r="D37" s="232"/>
      <c r="E37" s="258"/>
      <c r="F37" s="259"/>
      <c r="G37" s="259"/>
      <c r="H37" s="259"/>
      <c r="I37" s="259"/>
      <c r="J37" s="276"/>
      <c r="K37" s="571"/>
      <c r="L37" s="274"/>
      <c r="M37" s="161"/>
      <c r="N37" s="274"/>
      <c r="O37" s="274"/>
      <c r="P37" s="274"/>
      <c r="Q37" s="274"/>
      <c r="R37" s="276"/>
      <c r="S37" s="571"/>
      <c r="T37" s="574"/>
      <c r="U37" s="562"/>
      <c r="V37" s="565"/>
    </row>
    <row r="38" spans="1:22" hidden="1">
      <c r="A38" s="580"/>
      <c r="B38" s="547"/>
      <c r="C38" s="332">
        <f>'5- Identificación de Riesgos'!D38</f>
        <v>0</v>
      </c>
      <c r="D38" s="232"/>
      <c r="E38" s="258"/>
      <c r="F38" s="259"/>
      <c r="G38" s="259"/>
      <c r="H38" s="259"/>
      <c r="I38" s="259"/>
      <c r="J38" s="276"/>
      <c r="K38" s="571"/>
      <c r="L38" s="274"/>
      <c r="M38" s="161"/>
      <c r="N38" s="274"/>
      <c r="O38" s="274"/>
      <c r="P38" s="274"/>
      <c r="Q38" s="274"/>
      <c r="R38" s="276"/>
      <c r="S38" s="571"/>
      <c r="T38" s="574"/>
      <c r="U38" s="562"/>
      <c r="V38" s="565"/>
    </row>
    <row r="39" spans="1:22" ht="15.75" hidden="1" thickBot="1">
      <c r="A39" s="608"/>
      <c r="B39" s="609"/>
      <c r="C39" s="334">
        <f>'5- Identificación de Riesgos'!D39</f>
        <v>0</v>
      </c>
      <c r="D39" s="234"/>
      <c r="E39" s="265"/>
      <c r="F39" s="266"/>
      <c r="G39" s="266"/>
      <c r="H39" s="266"/>
      <c r="I39" s="266"/>
      <c r="J39" s="278"/>
      <c r="K39" s="578"/>
      <c r="L39" s="277">
        <f>'5- Identificación de Riesgos'!I39</f>
        <v>0</v>
      </c>
      <c r="M39" s="247"/>
      <c r="N39" s="277"/>
      <c r="O39" s="277"/>
      <c r="P39" s="277"/>
      <c r="Q39" s="277"/>
      <c r="R39" s="278">
        <f t="shared" si="3"/>
        <v>0</v>
      </c>
      <c r="S39" s="578"/>
      <c r="T39" s="606"/>
      <c r="U39" s="577"/>
      <c r="V39" s="607"/>
    </row>
    <row r="40" spans="1:22" ht="135">
      <c r="A40" s="579">
        <f>'5- Identificación de Riesgos'!A40</f>
        <v>4</v>
      </c>
      <c r="B40" s="561" t="str">
        <f>'5- Identificación de Riesgos'!B40:B49</f>
        <v>Incumplimiento en la Ejecución del Presupuesto Asignado</v>
      </c>
      <c r="C40" s="227" t="str">
        <f>'5- Identificación de Riesgos'!D40</f>
        <v>1. Falta de planeación y Ejecución del Presupuesto Asignado</v>
      </c>
      <c r="D40" s="228"/>
      <c r="E40" s="178" t="s">
        <v>543</v>
      </c>
      <c r="F40" s="268" t="s">
        <v>284</v>
      </c>
      <c r="G40" s="268" t="s">
        <v>284</v>
      </c>
      <c r="H40" s="268" t="s">
        <v>284</v>
      </c>
      <c r="I40" s="268" t="s">
        <v>284</v>
      </c>
      <c r="J40" s="275">
        <f t="shared" si="2"/>
        <v>1</v>
      </c>
      <c r="K40" s="570">
        <f>AVERAGE(J40:J49)</f>
        <v>1</v>
      </c>
      <c r="L40" s="273" t="str">
        <f>'5- Identificación de Riesgos'!I40</f>
        <v>Afectación de reputacion,imagén,  credibilidad, satisfacción de usuarios y PI</v>
      </c>
      <c r="M40" s="163"/>
      <c r="N40" s="273"/>
      <c r="O40" s="273"/>
      <c r="P40" s="273"/>
      <c r="Q40" s="273"/>
      <c r="R40" s="275">
        <f t="shared" si="3"/>
        <v>0</v>
      </c>
      <c r="S40" s="570">
        <f>AVERAGE(R40:R49)</f>
        <v>0</v>
      </c>
      <c r="T40" s="573"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561"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Leve - 1</v>
      </c>
      <c r="V40" s="564" t="str">
        <f>CONCATENATE(VLOOKUP((LEFT(T40,LEN(T40)-4)&amp;LEFT(U40,LEN(U40)-4)),'9- Matriz de Calor '!$D$18:$E$42,2,0)," - ",RIGHT(T40,1)*RIGHT(U40,1))</f>
        <v>Bajo - 1</v>
      </c>
    </row>
    <row r="41" spans="1:22" ht="24" customHeight="1">
      <c r="A41" s="580"/>
      <c r="B41" s="562"/>
      <c r="C41" s="231">
        <f>'5- Identificación de Riesgos'!D41</f>
        <v>0</v>
      </c>
      <c r="D41" s="232"/>
      <c r="E41" s="179"/>
      <c r="F41" s="259"/>
      <c r="G41" s="259"/>
      <c r="H41" s="259"/>
      <c r="I41" s="259"/>
      <c r="J41" s="276"/>
      <c r="K41" s="571"/>
      <c r="L41" s="274" t="str">
        <f>'5- Identificación de Riesgos'!I41</f>
        <v>Afectación Económica</v>
      </c>
      <c r="M41" s="161"/>
      <c r="N41" s="274"/>
      <c r="O41" s="274"/>
      <c r="P41" s="274"/>
      <c r="Q41" s="274"/>
      <c r="R41" s="276">
        <f t="shared" si="3"/>
        <v>0</v>
      </c>
      <c r="S41" s="571"/>
      <c r="T41" s="574"/>
      <c r="U41" s="562"/>
      <c r="V41" s="565"/>
    </row>
    <row r="42" spans="1:22" ht="30" customHeight="1" thickBot="1">
      <c r="A42" s="580"/>
      <c r="B42" s="562"/>
      <c r="C42" s="231">
        <f>'5- Identificación de Riesgos'!D42</f>
        <v>0</v>
      </c>
      <c r="D42" s="232"/>
      <c r="E42" s="179"/>
      <c r="F42" s="259"/>
      <c r="G42" s="259"/>
      <c r="H42" s="259"/>
      <c r="I42" s="259"/>
      <c r="J42" s="341"/>
      <c r="K42" s="571"/>
      <c r="L42" s="274"/>
      <c r="M42" s="161"/>
      <c r="N42" s="274"/>
      <c r="O42" s="274"/>
      <c r="P42" s="274"/>
      <c r="Q42" s="274"/>
      <c r="R42" s="276"/>
      <c r="S42" s="571"/>
      <c r="T42" s="574"/>
      <c r="U42" s="562"/>
      <c r="V42" s="565"/>
    </row>
    <row r="43" spans="1:22" hidden="1">
      <c r="A43" s="580"/>
      <c r="B43" s="562"/>
      <c r="C43" s="231">
        <f>'5- Identificación de Riesgos'!D43</f>
        <v>0</v>
      </c>
      <c r="D43" s="232"/>
      <c r="E43" s="258"/>
      <c r="F43" s="264"/>
      <c r="G43" s="264"/>
      <c r="H43" s="264"/>
      <c r="I43" s="259"/>
      <c r="J43" s="276"/>
      <c r="K43" s="571"/>
      <c r="L43" s="274"/>
      <c r="M43" s="161"/>
      <c r="N43" s="274"/>
      <c r="O43" s="274"/>
      <c r="P43" s="274"/>
      <c r="Q43" s="274"/>
      <c r="R43" s="276"/>
      <c r="S43" s="571"/>
      <c r="T43" s="574"/>
      <c r="U43" s="562"/>
      <c r="V43" s="565"/>
    </row>
    <row r="44" spans="1:22" hidden="1">
      <c r="A44" s="580"/>
      <c r="B44" s="562"/>
      <c r="C44" s="231">
        <f>'5- Identificación de Riesgos'!D44</f>
        <v>0</v>
      </c>
      <c r="D44" s="232"/>
      <c r="E44" s="258"/>
      <c r="F44" s="259"/>
      <c r="G44" s="259"/>
      <c r="H44" s="259"/>
      <c r="I44" s="259"/>
      <c r="J44" s="276"/>
      <c r="K44" s="571"/>
      <c r="L44" s="274"/>
      <c r="M44" s="161"/>
      <c r="N44" s="274"/>
      <c r="O44" s="274"/>
      <c r="P44" s="274"/>
      <c r="Q44" s="274"/>
      <c r="R44" s="276"/>
      <c r="S44" s="571"/>
      <c r="T44" s="574"/>
      <c r="U44" s="562"/>
      <c r="V44" s="565"/>
    </row>
    <row r="45" spans="1:22" hidden="1">
      <c r="A45" s="580"/>
      <c r="B45" s="562"/>
      <c r="C45" s="231">
        <f>'5- Identificación de Riesgos'!D45</f>
        <v>0</v>
      </c>
      <c r="D45" s="232"/>
      <c r="E45" s="258"/>
      <c r="F45" s="259"/>
      <c r="G45" s="259"/>
      <c r="H45" s="259"/>
      <c r="I45" s="259"/>
      <c r="J45" s="276"/>
      <c r="K45" s="571"/>
      <c r="L45" s="274"/>
      <c r="M45" s="161"/>
      <c r="N45" s="274"/>
      <c r="O45" s="274"/>
      <c r="P45" s="274"/>
      <c r="Q45" s="274"/>
      <c r="R45" s="276"/>
      <c r="S45" s="571"/>
      <c r="T45" s="574"/>
      <c r="U45" s="562"/>
      <c r="V45" s="565"/>
    </row>
    <row r="46" spans="1:22" hidden="1">
      <c r="A46" s="580"/>
      <c r="B46" s="562"/>
      <c r="C46" s="231">
        <f>'5- Identificación de Riesgos'!D46</f>
        <v>0</v>
      </c>
      <c r="D46" s="232"/>
      <c r="E46" s="258"/>
      <c r="F46" s="259"/>
      <c r="G46" s="259"/>
      <c r="H46" s="259"/>
      <c r="I46" s="259"/>
      <c r="J46" s="276"/>
      <c r="K46" s="571"/>
      <c r="L46" s="274"/>
      <c r="M46" s="161"/>
      <c r="N46" s="274"/>
      <c r="O46" s="274"/>
      <c r="P46" s="274"/>
      <c r="Q46" s="274"/>
      <c r="R46" s="276"/>
      <c r="S46" s="571"/>
      <c r="T46" s="574"/>
      <c r="U46" s="562"/>
      <c r="V46" s="565"/>
    </row>
    <row r="47" spans="1:22" hidden="1">
      <c r="A47" s="580"/>
      <c r="B47" s="562"/>
      <c r="C47" s="231">
        <f>'5- Identificación de Riesgos'!D47</f>
        <v>0</v>
      </c>
      <c r="D47" s="232"/>
      <c r="E47" s="258"/>
      <c r="F47" s="259"/>
      <c r="G47" s="259"/>
      <c r="H47" s="259"/>
      <c r="I47" s="259"/>
      <c r="J47" s="276"/>
      <c r="K47" s="571"/>
      <c r="L47" s="274"/>
      <c r="M47" s="161"/>
      <c r="N47" s="274"/>
      <c r="O47" s="274"/>
      <c r="P47" s="274"/>
      <c r="Q47" s="274"/>
      <c r="R47" s="276"/>
      <c r="S47" s="571"/>
      <c r="T47" s="574"/>
      <c r="U47" s="562"/>
      <c r="V47" s="565"/>
    </row>
    <row r="48" spans="1:22" hidden="1">
      <c r="A48" s="580"/>
      <c r="B48" s="562"/>
      <c r="C48" s="231">
        <f>'5- Identificación de Riesgos'!D48</f>
        <v>0</v>
      </c>
      <c r="D48" s="232"/>
      <c r="E48" s="258"/>
      <c r="F48" s="259"/>
      <c r="G48" s="259"/>
      <c r="H48" s="259"/>
      <c r="I48" s="259"/>
      <c r="J48" s="276"/>
      <c r="K48" s="571"/>
      <c r="L48" s="274"/>
      <c r="M48" s="161"/>
      <c r="N48" s="274"/>
      <c r="O48" s="274"/>
      <c r="P48" s="274"/>
      <c r="Q48" s="274"/>
      <c r="R48" s="276"/>
      <c r="S48" s="571"/>
      <c r="T48" s="574"/>
      <c r="U48" s="562"/>
      <c r="V48" s="565"/>
    </row>
    <row r="49" spans="1:22" ht="15.75" hidden="1" thickBot="1">
      <c r="A49" s="608"/>
      <c r="B49" s="577"/>
      <c r="C49" s="335">
        <f>'5- Identificación de Riesgos'!D49</f>
        <v>0</v>
      </c>
      <c r="D49" s="234"/>
      <c r="E49" s="265"/>
      <c r="F49" s="266"/>
      <c r="G49" s="266"/>
      <c r="H49" s="266"/>
      <c r="I49" s="266"/>
      <c r="J49" s="278"/>
      <c r="K49" s="578"/>
      <c r="L49" s="277">
        <f>'5- Identificación de Riesgos'!I49</f>
        <v>0</v>
      </c>
      <c r="M49" s="247"/>
      <c r="N49" s="277"/>
      <c r="O49" s="277"/>
      <c r="P49" s="277"/>
      <c r="Q49" s="277"/>
      <c r="R49" s="278">
        <f t="shared" si="3"/>
        <v>0</v>
      </c>
      <c r="S49" s="578"/>
      <c r="T49" s="606"/>
      <c r="U49" s="577"/>
      <c r="V49" s="607"/>
    </row>
    <row r="50" spans="1:22" ht="71.25" customHeight="1">
      <c r="A50" s="612">
        <v>5</v>
      </c>
      <c r="B50" s="561" t="str">
        <f>'5- Identificación de Riesgos'!B50:B59</f>
        <v>incumplimiento en la prescripción de títulos judiciales, que cumplen con los requisitos de prescripción,  en la oficina Judicial de DSAJ</v>
      </c>
      <c r="C50" s="227" t="str">
        <f>'5- Identificación de Riesgos'!D50</f>
        <v>1. Solicitud de los Juzgados Laborales, para que los títulos susceptibles de prescripción, no se prescriban, ya que desconocen el beneficiario del título judicial que se va ha prescribir.</v>
      </c>
      <c r="D50" s="228"/>
      <c r="E50" s="267" t="s">
        <v>477</v>
      </c>
      <c r="F50" s="268" t="s">
        <v>284</v>
      </c>
      <c r="G50" s="268" t="s">
        <v>284</v>
      </c>
      <c r="H50" s="268" t="s">
        <v>284</v>
      </c>
      <c r="I50" s="268" t="s">
        <v>284</v>
      </c>
      <c r="J50" s="275">
        <f t="shared" si="2"/>
        <v>1</v>
      </c>
      <c r="K50" s="570">
        <f>AVERAGE(J50:J59)</f>
        <v>1</v>
      </c>
      <c r="L50" s="273" t="str">
        <f>'5- Identificación de Riesgos'!I50</f>
        <v>Afectación de reputacion,imagén,  credibilidad, satisfacción de usuarios y PI</v>
      </c>
      <c r="M50" s="163"/>
      <c r="N50" s="273"/>
      <c r="O50" s="273"/>
      <c r="P50" s="273"/>
      <c r="Q50" s="273"/>
      <c r="R50" s="275">
        <f t="shared" si="3"/>
        <v>0</v>
      </c>
      <c r="S50" s="570">
        <f>AVERAGE(R50:R59)</f>
        <v>0</v>
      </c>
      <c r="T50" s="573"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561"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Leve - 1</v>
      </c>
      <c r="V50" s="564" t="str">
        <f>CONCATENATE(VLOOKUP((LEFT(T50,LEN(T50)-4)&amp;LEFT(U50,LEN(U50)-4)),'9- Matriz de Calor '!$D$18:$E$42,2,0)," - ",RIGHT(T50,1)*RIGHT(U50,1))</f>
        <v>Bajo - 1</v>
      </c>
    </row>
    <row r="51" spans="1:22" ht="33.75" customHeight="1">
      <c r="A51" s="613"/>
      <c r="B51" s="562"/>
      <c r="C51" s="231">
        <f>'5- Identificación de Riesgos'!D51</f>
        <v>0</v>
      </c>
      <c r="D51" s="232"/>
      <c r="E51" s="258" t="s">
        <v>478</v>
      </c>
      <c r="F51" s="259" t="s">
        <v>284</v>
      </c>
      <c r="G51" s="259" t="s">
        <v>284</v>
      </c>
      <c r="H51" s="259" t="s">
        <v>284</v>
      </c>
      <c r="I51" s="259" t="s">
        <v>284</v>
      </c>
      <c r="J51" s="276">
        <f t="shared" si="2"/>
        <v>1</v>
      </c>
      <c r="K51" s="571"/>
      <c r="L51" s="274" t="str">
        <f>'5- Identificación de Riesgos'!I51</f>
        <v>Afectación Económica</v>
      </c>
      <c r="M51" s="161"/>
      <c r="N51" s="274"/>
      <c r="O51" s="274"/>
      <c r="P51" s="274"/>
      <c r="Q51" s="274"/>
      <c r="R51" s="276">
        <f t="shared" si="3"/>
        <v>0</v>
      </c>
      <c r="S51" s="571"/>
      <c r="T51" s="574"/>
      <c r="U51" s="562"/>
      <c r="V51" s="565"/>
    </row>
    <row r="52" spans="1:22" ht="33.75" customHeight="1" thickBot="1">
      <c r="A52" s="613"/>
      <c r="B52" s="562"/>
      <c r="C52" s="231">
        <f>'5- Identificación de Riesgos'!D52</f>
        <v>0</v>
      </c>
      <c r="D52" s="232"/>
      <c r="E52" s="258"/>
      <c r="F52" s="259"/>
      <c r="G52" s="259"/>
      <c r="H52" s="259"/>
      <c r="I52" s="259"/>
      <c r="J52" s="341"/>
      <c r="K52" s="571"/>
      <c r="L52" s="274"/>
      <c r="M52" s="161"/>
      <c r="N52" s="274"/>
      <c r="O52" s="274"/>
      <c r="P52" s="274"/>
      <c r="Q52" s="274"/>
      <c r="R52" s="276"/>
      <c r="S52" s="571"/>
      <c r="T52" s="574"/>
      <c r="U52" s="562"/>
      <c r="V52" s="565"/>
    </row>
    <row r="53" spans="1:22" hidden="1">
      <c r="A53" s="613"/>
      <c r="B53" s="562"/>
      <c r="C53" s="231">
        <f>'5- Identificación de Riesgos'!D53</f>
        <v>0</v>
      </c>
      <c r="D53" s="232"/>
      <c r="E53" s="258"/>
      <c r="F53" s="259"/>
      <c r="G53" s="259"/>
      <c r="H53" s="259"/>
      <c r="I53" s="259"/>
      <c r="J53" s="341"/>
      <c r="K53" s="571"/>
      <c r="L53" s="274"/>
      <c r="M53" s="161"/>
      <c r="N53" s="274"/>
      <c r="O53" s="274"/>
      <c r="P53" s="274"/>
      <c r="Q53" s="274"/>
      <c r="R53" s="276"/>
      <c r="S53" s="571"/>
      <c r="T53" s="574"/>
      <c r="U53" s="562"/>
      <c r="V53" s="565"/>
    </row>
    <row r="54" spans="1:22" hidden="1">
      <c r="A54" s="613"/>
      <c r="B54" s="562"/>
      <c r="C54" s="231">
        <f>'5- Identificación de Riesgos'!D54</f>
        <v>0</v>
      </c>
      <c r="D54" s="232"/>
      <c r="E54" s="258"/>
      <c r="F54" s="259"/>
      <c r="G54" s="259"/>
      <c r="H54" s="259"/>
      <c r="I54" s="259"/>
      <c r="J54" s="341"/>
      <c r="K54" s="571"/>
      <c r="L54" s="274"/>
      <c r="M54" s="161"/>
      <c r="N54" s="274"/>
      <c r="O54" s="274"/>
      <c r="P54" s="274"/>
      <c r="Q54" s="274"/>
      <c r="R54" s="276"/>
      <c r="S54" s="571"/>
      <c r="T54" s="574"/>
      <c r="U54" s="562"/>
      <c r="V54" s="565"/>
    </row>
    <row r="55" spans="1:22" hidden="1">
      <c r="A55" s="613"/>
      <c r="B55" s="562"/>
      <c r="C55" s="231">
        <f>'5- Identificación de Riesgos'!D55</f>
        <v>0</v>
      </c>
      <c r="D55" s="232"/>
      <c r="E55" s="258"/>
      <c r="F55" s="259"/>
      <c r="G55" s="259"/>
      <c r="H55" s="259"/>
      <c r="I55" s="259"/>
      <c r="J55" s="341"/>
      <c r="K55" s="571"/>
      <c r="L55" s="274"/>
      <c r="M55" s="161"/>
      <c r="N55" s="274"/>
      <c r="O55" s="274"/>
      <c r="P55" s="274"/>
      <c r="Q55" s="274"/>
      <c r="R55" s="276"/>
      <c r="S55" s="571"/>
      <c r="T55" s="574"/>
      <c r="U55" s="562"/>
      <c r="V55" s="565"/>
    </row>
    <row r="56" spans="1:22" hidden="1">
      <c r="A56" s="613"/>
      <c r="B56" s="562"/>
      <c r="C56" s="231">
        <f>'5- Identificación de Riesgos'!D56</f>
        <v>0</v>
      </c>
      <c r="D56" s="232"/>
      <c r="E56" s="258"/>
      <c r="F56" s="259"/>
      <c r="G56" s="259"/>
      <c r="H56" s="259"/>
      <c r="I56" s="259"/>
      <c r="J56" s="341"/>
      <c r="K56" s="571"/>
      <c r="L56" s="274"/>
      <c r="M56" s="161"/>
      <c r="N56" s="274"/>
      <c r="O56" s="274"/>
      <c r="P56" s="274"/>
      <c r="Q56" s="274"/>
      <c r="R56" s="276"/>
      <c r="S56" s="571"/>
      <c r="T56" s="574"/>
      <c r="U56" s="562"/>
      <c r="V56" s="565"/>
    </row>
    <row r="57" spans="1:22" hidden="1">
      <c r="A57" s="613"/>
      <c r="B57" s="562"/>
      <c r="C57" s="231">
        <f>'5- Identificación de Riesgos'!D57</f>
        <v>0</v>
      </c>
      <c r="D57" s="232"/>
      <c r="E57" s="258"/>
      <c r="F57" s="259"/>
      <c r="G57" s="259"/>
      <c r="H57" s="259"/>
      <c r="I57" s="259"/>
      <c r="J57" s="341"/>
      <c r="K57" s="571"/>
      <c r="L57" s="274"/>
      <c r="M57" s="161"/>
      <c r="N57" s="274"/>
      <c r="O57" s="274"/>
      <c r="P57" s="274"/>
      <c r="Q57" s="274"/>
      <c r="R57" s="276"/>
      <c r="S57" s="571"/>
      <c r="T57" s="574"/>
      <c r="U57" s="562"/>
      <c r="V57" s="565"/>
    </row>
    <row r="58" spans="1:22" hidden="1">
      <c r="A58" s="613"/>
      <c r="B58" s="562"/>
      <c r="C58" s="231">
        <f>'5- Identificación de Riesgos'!D58</f>
        <v>0</v>
      </c>
      <c r="D58" s="232"/>
      <c r="E58" s="258"/>
      <c r="F58" s="259"/>
      <c r="G58" s="259"/>
      <c r="H58" s="259"/>
      <c r="I58" s="259"/>
      <c r="J58" s="341"/>
      <c r="K58" s="571"/>
      <c r="L58" s="274"/>
      <c r="M58" s="161"/>
      <c r="N58" s="274"/>
      <c r="O58" s="274"/>
      <c r="P58" s="274"/>
      <c r="Q58" s="274"/>
      <c r="R58" s="276"/>
      <c r="S58" s="571"/>
      <c r="T58" s="574"/>
      <c r="U58" s="562"/>
      <c r="V58" s="565"/>
    </row>
    <row r="59" spans="1:22" ht="30.75" hidden="1" thickBot="1">
      <c r="A59" s="614"/>
      <c r="B59" s="577"/>
      <c r="C59" s="244">
        <f>'5- Identificación de Riesgos'!D59</f>
        <v>0</v>
      </c>
      <c r="D59" s="234"/>
      <c r="E59" s="265"/>
      <c r="F59" s="266"/>
      <c r="G59" s="266"/>
      <c r="H59" s="266"/>
      <c r="I59" s="266"/>
      <c r="J59" s="344"/>
      <c r="K59" s="578"/>
      <c r="L59" s="343" t="str">
        <f>'5- Identificación de Riesgos'!I52</f>
        <v>Incumplimiento de las metas establecidas</v>
      </c>
      <c r="M59" s="247"/>
      <c r="N59" s="343"/>
      <c r="O59" s="343"/>
      <c r="P59" s="343"/>
      <c r="Q59" s="343"/>
      <c r="R59" s="344">
        <f t="shared" si="3"/>
        <v>0</v>
      </c>
      <c r="S59" s="578"/>
      <c r="T59" s="606"/>
      <c r="U59" s="577"/>
      <c r="V59" s="607"/>
    </row>
    <row r="60" spans="1:22" ht="75" customHeight="1">
      <c r="A60" s="579">
        <v>6</v>
      </c>
      <c r="B60" s="561" t="str">
        <f>'5- Identificación de Riesgos'!B60:B69</f>
        <v xml:space="preserve">presentar  en forma  errada o tardia  los  Balances de la entidad </v>
      </c>
      <c r="C60" s="345" t="str">
        <f>'5- Identificación de Riesgos'!D60</f>
        <v>Fallas en los controles</v>
      </c>
      <c r="D60" s="346"/>
      <c r="E60" s="355" t="s">
        <v>547</v>
      </c>
      <c r="F60" s="347" t="s">
        <v>284</v>
      </c>
      <c r="G60" s="347" t="s">
        <v>284</v>
      </c>
      <c r="H60" s="347" t="s">
        <v>284</v>
      </c>
      <c r="I60" s="347" t="s">
        <v>284</v>
      </c>
      <c r="J60" s="340">
        <f t="shared" si="2"/>
        <v>1</v>
      </c>
      <c r="K60" s="570">
        <f>AVERAGE(J60:J69)</f>
        <v>0.2</v>
      </c>
      <c r="L60" s="337" t="str">
        <f>'5- Identificación de Riesgos'!I60</f>
        <v>Incumplimiento de las metas establecidas</v>
      </c>
      <c r="M60" s="163"/>
      <c r="N60" s="337"/>
      <c r="O60" s="337"/>
      <c r="P60" s="337"/>
      <c r="Q60" s="337"/>
      <c r="R60" s="340">
        <f t="shared" si="3"/>
        <v>0</v>
      </c>
      <c r="S60" s="570">
        <f>AVERAGE(R60:R69)</f>
        <v>0</v>
      </c>
      <c r="T60" s="573" t="str">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Media - 3</v>
      </c>
      <c r="U60" s="561" t="str">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Leve - 1</v>
      </c>
      <c r="V60" s="564" t="str">
        <f>CONCATENATE(VLOOKUP((LEFT(T60,LEN(T60)-4)&amp;LEFT(U60,LEN(U60)-4)),'9- Matriz de Calor '!$D$18:$E$42,2,0)," - ",RIGHT(T60,1)*RIGHT(U60,1))</f>
        <v>Moderado - 3</v>
      </c>
    </row>
    <row r="61" spans="1:22" ht="76.5" customHeight="1">
      <c r="A61" s="580"/>
      <c r="B61" s="615"/>
      <c r="C61" s="231" t="str">
        <f>'5- Identificación de Riesgos'!D61</f>
        <v xml:space="preserve">Fallas en los sistemas de información </v>
      </c>
      <c r="D61" s="232"/>
      <c r="E61" s="179"/>
      <c r="F61" s="259"/>
      <c r="G61" s="259"/>
      <c r="H61" s="259"/>
      <c r="I61" s="259"/>
      <c r="J61" s="336">
        <f t="shared" si="2"/>
        <v>0</v>
      </c>
      <c r="K61" s="571"/>
      <c r="L61" s="338">
        <f>'5- Identificación de Riesgos'!I61</f>
        <v>0</v>
      </c>
      <c r="M61" s="161"/>
      <c r="N61" s="338"/>
      <c r="O61" s="338"/>
      <c r="P61" s="338"/>
      <c r="Q61" s="338"/>
      <c r="R61" s="341">
        <f t="shared" si="3"/>
        <v>0</v>
      </c>
      <c r="S61" s="571"/>
      <c r="T61" s="574"/>
      <c r="U61" s="562"/>
      <c r="V61" s="565"/>
    </row>
    <row r="62" spans="1:22" ht="77.25" customHeight="1">
      <c r="A62" s="580"/>
      <c r="B62" s="615"/>
      <c r="C62" s="231" t="str">
        <f>'5- Identificación de Riesgos'!D62</f>
        <v>Recibo de información fuera de tiempo</v>
      </c>
      <c r="D62" s="232"/>
      <c r="E62" s="179"/>
      <c r="F62" s="259"/>
      <c r="G62" s="259"/>
      <c r="H62" s="259"/>
      <c r="I62" s="259"/>
      <c r="J62" s="336">
        <f t="shared" si="2"/>
        <v>0</v>
      </c>
      <c r="K62" s="571"/>
      <c r="L62" s="338">
        <f>'5- Identificación de Riesgos'!I62</f>
        <v>0</v>
      </c>
      <c r="M62" s="161"/>
      <c r="N62" s="338"/>
      <c r="O62" s="338"/>
      <c r="P62" s="338"/>
      <c r="Q62" s="338"/>
      <c r="R62" s="341">
        <f t="shared" si="3"/>
        <v>0</v>
      </c>
      <c r="S62" s="571"/>
      <c r="T62" s="574"/>
      <c r="U62" s="562"/>
      <c r="V62" s="565"/>
    </row>
    <row r="63" spans="1:22" ht="65.25" customHeight="1">
      <c r="A63" s="580"/>
      <c r="B63" s="615"/>
      <c r="C63" s="231" t="str">
        <f>'5- Identificación de Riesgos'!D63</f>
        <v>Operaciones no registradas</v>
      </c>
      <c r="D63" s="232"/>
      <c r="E63" s="258"/>
      <c r="F63" s="259"/>
      <c r="G63" s="259"/>
      <c r="H63" s="259"/>
      <c r="I63" s="259"/>
      <c r="J63" s="336">
        <f t="shared" si="2"/>
        <v>0</v>
      </c>
      <c r="K63" s="571"/>
      <c r="L63" s="338">
        <f>'5- Identificación de Riesgos'!I63</f>
        <v>0</v>
      </c>
      <c r="M63" s="161"/>
      <c r="N63" s="338"/>
      <c r="O63" s="338"/>
      <c r="P63" s="338"/>
      <c r="Q63" s="338"/>
      <c r="R63" s="341">
        <f t="shared" si="3"/>
        <v>0</v>
      </c>
      <c r="S63" s="571"/>
      <c r="T63" s="574"/>
      <c r="U63" s="562"/>
      <c r="V63" s="565"/>
    </row>
    <row r="64" spans="1:22" ht="47.25" customHeight="1">
      <c r="A64" s="580"/>
      <c r="B64" s="615"/>
      <c r="C64" s="231" t="str">
        <f>'5- Identificación de Riesgos'!D64</f>
        <v xml:space="preserve">Registros errados </v>
      </c>
      <c r="D64" s="232"/>
      <c r="E64" s="258"/>
      <c r="F64" s="259"/>
      <c r="G64" s="259"/>
      <c r="H64" s="259"/>
      <c r="I64" s="259"/>
      <c r="J64" s="336">
        <f t="shared" si="2"/>
        <v>0</v>
      </c>
      <c r="K64" s="571"/>
      <c r="L64" s="338"/>
      <c r="M64" s="161"/>
      <c r="N64" s="338"/>
      <c r="O64" s="338"/>
      <c r="P64" s="338"/>
      <c r="Q64" s="338"/>
      <c r="R64" s="341"/>
      <c r="S64" s="571"/>
      <c r="T64" s="574"/>
      <c r="U64" s="562"/>
      <c r="V64" s="565"/>
    </row>
    <row r="65" spans="1:22" hidden="1">
      <c r="A65" s="580"/>
      <c r="B65" s="562"/>
      <c r="C65" s="280"/>
      <c r="D65" s="248"/>
      <c r="E65" s="263"/>
      <c r="F65" s="264"/>
      <c r="G65" s="264"/>
      <c r="H65" s="264"/>
      <c r="I65" s="264"/>
      <c r="J65" s="336"/>
      <c r="K65" s="571"/>
      <c r="L65" s="338"/>
      <c r="M65" s="161"/>
      <c r="N65" s="338"/>
      <c r="O65" s="338"/>
      <c r="P65" s="338"/>
      <c r="Q65" s="338"/>
      <c r="R65" s="341"/>
      <c r="S65" s="571"/>
      <c r="T65" s="574"/>
      <c r="U65" s="562"/>
      <c r="V65" s="565"/>
    </row>
    <row r="66" spans="1:22" hidden="1">
      <c r="A66" s="580"/>
      <c r="B66" s="562"/>
      <c r="C66" s="281"/>
      <c r="D66" s="232"/>
      <c r="E66" s="258"/>
      <c r="F66" s="259"/>
      <c r="G66" s="259"/>
      <c r="H66" s="259"/>
      <c r="I66" s="259"/>
      <c r="J66" s="336"/>
      <c r="K66" s="571"/>
      <c r="L66" s="338"/>
      <c r="M66" s="161"/>
      <c r="N66" s="338"/>
      <c r="O66" s="338"/>
      <c r="P66" s="338"/>
      <c r="Q66" s="338"/>
      <c r="R66" s="341"/>
      <c r="S66" s="571"/>
      <c r="T66" s="574"/>
      <c r="U66" s="562"/>
      <c r="V66" s="565"/>
    </row>
    <row r="67" spans="1:22" hidden="1">
      <c r="A67" s="580"/>
      <c r="B67" s="562"/>
      <c r="C67" s="231"/>
      <c r="D67" s="232"/>
      <c r="E67" s="258"/>
      <c r="F67" s="259"/>
      <c r="G67" s="259"/>
      <c r="H67" s="259"/>
      <c r="I67" s="259"/>
      <c r="J67" s="336"/>
      <c r="K67" s="571"/>
      <c r="L67" s="338"/>
      <c r="M67" s="161"/>
      <c r="N67" s="338"/>
      <c r="O67" s="338"/>
      <c r="P67" s="338"/>
      <c r="Q67" s="338"/>
      <c r="R67" s="341"/>
      <c r="S67" s="571"/>
      <c r="T67" s="574"/>
      <c r="U67" s="562"/>
      <c r="V67" s="565"/>
    </row>
    <row r="68" spans="1:22" hidden="1">
      <c r="A68" s="580"/>
      <c r="B68" s="562"/>
      <c r="C68" s="231"/>
      <c r="D68" s="232"/>
      <c r="E68" s="258"/>
      <c r="F68" s="259"/>
      <c r="G68" s="259"/>
      <c r="H68" s="259"/>
      <c r="I68" s="259"/>
      <c r="J68" s="336"/>
      <c r="K68" s="571"/>
      <c r="L68" s="338"/>
      <c r="M68" s="161"/>
      <c r="N68" s="338"/>
      <c r="O68" s="338"/>
      <c r="P68" s="338"/>
      <c r="Q68" s="338"/>
      <c r="R68" s="341"/>
      <c r="S68" s="571"/>
      <c r="T68" s="574"/>
      <c r="U68" s="562"/>
      <c r="V68" s="565"/>
    </row>
    <row r="69" spans="1:22" ht="15.75" hidden="1" thickBot="1">
      <c r="A69" s="581"/>
      <c r="B69" s="563"/>
      <c r="C69" s="348"/>
      <c r="D69" s="237"/>
      <c r="E69" s="261"/>
      <c r="F69" s="262"/>
      <c r="G69" s="262"/>
      <c r="H69" s="262"/>
      <c r="I69" s="262"/>
      <c r="J69" s="342"/>
      <c r="K69" s="572"/>
      <c r="L69" s="339">
        <f>'5- Identificación de Riesgos'!I64</f>
        <v>0</v>
      </c>
      <c r="M69" s="162"/>
      <c r="N69" s="339"/>
      <c r="O69" s="339"/>
      <c r="P69" s="339"/>
      <c r="Q69" s="339"/>
      <c r="R69" s="342">
        <f t="shared" si="3"/>
        <v>0</v>
      </c>
      <c r="S69" s="572"/>
      <c r="T69" s="575"/>
      <c r="U69" s="563"/>
      <c r="V69" s="566"/>
    </row>
    <row r="70" spans="1:22" ht="75" hidden="1">
      <c r="A70" s="567">
        <v>7</v>
      </c>
      <c r="B70" s="561" t="str">
        <f>'[6]5- Identificación de Riesgos'!B90</f>
        <v>Recibir dádivas o beneficios a nombre propio o de terceros para efectuar pagos sin el cumplimiento de requisitos legales, por valores diferentes, a terceros no autorizados o alterar información financiera</v>
      </c>
      <c r="C70" s="227" t="str">
        <f>'[6]5- Identificación de Riesgos'!D90</f>
        <v>1. Insuficientes programas de capacitación para la toma de conciencia debido al desconocimiento de l ley antisoborno (ISO 37001:2016), Plan Anticorrupción y  de los  valores y principios propios de la entidad.</v>
      </c>
      <c r="D70" s="228"/>
      <c r="E70" s="267"/>
      <c r="F70" s="268"/>
      <c r="G70" s="268"/>
      <c r="H70" s="268"/>
      <c r="I70" s="268"/>
      <c r="J70" s="219">
        <f t="shared" ref="J70:J79" si="4">COUNTIF(F70:I70,"SI")/4</f>
        <v>0</v>
      </c>
      <c r="K70" s="570">
        <f>AVERAGE(J70:J79)</f>
        <v>0</v>
      </c>
      <c r="L70" s="230">
        <f>'5- Identificación de Riesgos'!I70</f>
        <v>0</v>
      </c>
      <c r="M70" s="250"/>
      <c r="N70" s="230"/>
      <c r="O70" s="230"/>
      <c r="P70" s="230"/>
      <c r="Q70" s="230"/>
      <c r="R70" s="219">
        <f t="shared" ref="R70:R79" si="5">SUM(COUNTIF(N70,"SI")*25%,COUNTIF(O70,"SI")*40%,COUNTIF(P70,"SI")*25%,COUNTIF(Q70,"SI")*10%)</f>
        <v>0</v>
      </c>
      <c r="S70" s="570">
        <f t="shared" ref="S70" si="6">AVERAGE(R70:R79)</f>
        <v>0</v>
      </c>
      <c r="T70" s="573" t="e">
        <f>CONCATENATE(INDEX('8- Políticas de Administración '!$B$6:$F$10,MATCH(ROUND(IF((RIGHT('5- Identificación de Riesgos'!H70,1)-'6- Valoración Controles'!K70)&lt;1,1,(RIGHT('5- Identificación de Riesgos'!H70,1)-'6- Valoración Controles'!K70)),0),'8- Políticas de Administración '!$F$6:$F$10,0),1)," - ",ROUND(IF((RIGHT('5- Identificación de Riesgos'!H70,1)-'6- Valoración Controles'!K70)&lt;1,1,(RIGHT('5- Identificación de Riesgos'!H70,1)-'6- Valoración Controles'!K70)),0))</f>
        <v>#DIV/0!</v>
      </c>
      <c r="U70" s="561" t="e">
        <f>CONCATENATE(INDEX('8- Políticas de Administración '!$B$17:$F$21,MATCH(ROUND(IF((RIGHT('5- Identificación de Riesgos'!M70,1)-'6- Valoración Controles'!S70)&lt;1,1,(RIGHT('5- Identificación de Riesgos'!M70,1)-'6- Valoración Controles'!S70)),0),'8- Políticas de Administración '!$F$17:$F$21,0),1)," - ",ROUND(IF((RIGHT('5- Identificación de Riesgos'!M70,1)-'6- Valoración Controles'!S70)&lt;1,1,(RIGHT('5- Identificación de Riesgos'!M70,1)-'6- Valoración Controles'!S70)),0))</f>
        <v>#VALUE!</v>
      </c>
      <c r="V70" s="564" t="e">
        <f>CONCATENATE(VLOOKUP((LEFT(T70,LEN(T70)-4)&amp;LEFT(U70,LEN(U70)-4)),'9- Matriz de Calor '!$D$18:$E$42,2,0)," - ",RIGHT(T70,1)*RIGHT(U70,1))</f>
        <v>#DIV/0!</v>
      </c>
    </row>
    <row r="71" spans="1:22" ht="30" hidden="1">
      <c r="A71" s="568"/>
      <c r="B71" s="562"/>
      <c r="C71" s="231" t="str">
        <f>'[6]5- Identificación de Riesgos'!D91</f>
        <v xml:space="preserve">2. Desconocimiento y no aplicación del Código de Etica y Buen Gobierno.    </v>
      </c>
      <c r="D71" s="232"/>
      <c r="E71" s="258"/>
      <c r="F71" s="259"/>
      <c r="G71" s="259"/>
      <c r="H71" s="259"/>
      <c r="I71" s="259"/>
      <c r="J71" s="217">
        <f t="shared" si="4"/>
        <v>0</v>
      </c>
      <c r="K71" s="571"/>
      <c r="L71" s="233">
        <f>'5- Identificación de Riesgos'!I71</f>
        <v>0</v>
      </c>
      <c r="M71" s="240"/>
      <c r="N71" s="233"/>
      <c r="O71" s="233"/>
      <c r="P71" s="233"/>
      <c r="Q71" s="233"/>
      <c r="R71" s="217">
        <f t="shared" si="5"/>
        <v>0</v>
      </c>
      <c r="S71" s="571"/>
      <c r="T71" s="574"/>
      <c r="U71" s="562"/>
      <c r="V71" s="565"/>
    </row>
    <row r="72" spans="1:22" ht="30" hidden="1">
      <c r="A72" s="568"/>
      <c r="B72" s="562"/>
      <c r="C72" s="231" t="str">
        <f>'[6]5- Identificación de Riesgos'!D92</f>
        <v>3. Carencia de compromiso  y transparencia de los servidores judiciales</v>
      </c>
      <c r="D72" s="232"/>
      <c r="E72" s="258"/>
      <c r="F72" s="259"/>
      <c r="G72" s="259"/>
      <c r="H72" s="259"/>
      <c r="I72" s="259"/>
      <c r="J72" s="217">
        <f t="shared" si="4"/>
        <v>0</v>
      </c>
      <c r="K72" s="571"/>
      <c r="L72" s="233">
        <f>'5- Identificación de Riesgos'!I72</f>
        <v>0</v>
      </c>
      <c r="M72" s="241"/>
      <c r="N72" s="233"/>
      <c r="O72" s="233"/>
      <c r="P72" s="233"/>
      <c r="Q72" s="233"/>
      <c r="R72" s="217">
        <f t="shared" si="5"/>
        <v>0</v>
      </c>
      <c r="S72" s="571"/>
      <c r="T72" s="574"/>
      <c r="U72" s="562"/>
      <c r="V72" s="565"/>
    </row>
    <row r="73" spans="1:22" ht="30" hidden="1">
      <c r="A73" s="568"/>
      <c r="B73" s="562"/>
      <c r="C73" s="231" t="str">
        <f>'[6]5- Identificación de Riesgos'!D93</f>
        <v>4. Deficiencia de  controles en el trámite  de los documentos</v>
      </c>
      <c r="D73" s="232"/>
      <c r="E73" s="258"/>
      <c r="F73" s="259"/>
      <c r="G73" s="259"/>
      <c r="H73" s="259"/>
      <c r="I73" s="259"/>
      <c r="J73" s="217">
        <f t="shared" si="4"/>
        <v>0</v>
      </c>
      <c r="K73" s="571"/>
      <c r="L73" s="233">
        <f>'5- Identificación de Riesgos'!I73</f>
        <v>0</v>
      </c>
      <c r="M73" s="241"/>
      <c r="N73" s="233"/>
      <c r="O73" s="233"/>
      <c r="P73" s="233"/>
      <c r="Q73" s="233"/>
      <c r="R73" s="217">
        <f t="shared" si="5"/>
        <v>0</v>
      </c>
      <c r="S73" s="571"/>
      <c r="T73" s="574"/>
      <c r="U73" s="562"/>
      <c r="V73" s="565"/>
    </row>
    <row r="74" spans="1:22" ht="30" hidden="1">
      <c r="A74" s="568"/>
      <c r="B74" s="562"/>
      <c r="C74" s="231" t="str">
        <f>'[6]5- Identificación de Riesgos'!D94</f>
        <v xml:space="preserve">5. No aplicación adecuad de los procedimientos de control </v>
      </c>
      <c r="D74" s="232"/>
      <c r="E74" s="258"/>
      <c r="F74" s="259"/>
      <c r="G74" s="259"/>
      <c r="H74" s="259"/>
      <c r="I74" s="259"/>
      <c r="J74" s="217">
        <f t="shared" si="4"/>
        <v>0</v>
      </c>
      <c r="K74" s="571"/>
      <c r="L74" s="233">
        <f>'5- Identificación de Riesgos'!I74</f>
        <v>0</v>
      </c>
      <c r="M74" s="241"/>
      <c r="N74" s="233"/>
      <c r="O74" s="233"/>
      <c r="P74" s="233"/>
      <c r="Q74" s="233"/>
      <c r="R74" s="217">
        <f t="shared" si="5"/>
        <v>0</v>
      </c>
      <c r="S74" s="571"/>
      <c r="T74" s="574"/>
      <c r="U74" s="562"/>
      <c r="V74" s="565"/>
    </row>
    <row r="75" spans="1:22" ht="45" hidden="1">
      <c r="A75" s="568"/>
      <c r="B75" s="562"/>
      <c r="C75" s="231" t="str">
        <f>'[6]5- Identificación de Riesgos'!D95</f>
        <v>6. Falta de control del responsable del manejo de las claves y mecanismos de seguridad electrónica.</v>
      </c>
      <c r="D75" s="232"/>
      <c r="E75" s="258"/>
      <c r="F75" s="259"/>
      <c r="G75" s="259"/>
      <c r="H75" s="259"/>
      <c r="I75" s="259"/>
      <c r="J75" s="217">
        <f t="shared" si="4"/>
        <v>0</v>
      </c>
      <c r="K75" s="571"/>
      <c r="L75" s="233">
        <f>'5- Identificación de Riesgos'!I75</f>
        <v>0</v>
      </c>
      <c r="M75" s="241"/>
      <c r="N75" s="233"/>
      <c r="O75" s="233"/>
      <c r="P75" s="233"/>
      <c r="Q75" s="233"/>
      <c r="R75" s="217">
        <f t="shared" si="5"/>
        <v>0</v>
      </c>
      <c r="S75" s="571"/>
      <c r="T75" s="574"/>
      <c r="U75" s="562"/>
      <c r="V75" s="565"/>
    </row>
    <row r="76" spans="1:22" ht="30" hidden="1">
      <c r="A76" s="568"/>
      <c r="B76" s="562"/>
      <c r="C76" s="231" t="str">
        <f>'[6]5- Identificación de Riesgos'!D96</f>
        <v xml:space="preserve">7. Falta de control  en el proceso de gestion y transporte de los mismos. </v>
      </c>
      <c r="D76" s="232"/>
      <c r="E76" s="258"/>
      <c r="F76" s="259"/>
      <c r="G76" s="259"/>
      <c r="H76" s="259"/>
      <c r="I76" s="259"/>
      <c r="J76" s="217">
        <f t="shared" si="4"/>
        <v>0</v>
      </c>
      <c r="K76" s="571"/>
      <c r="L76" s="233">
        <f>'5- Identificación de Riesgos'!I76</f>
        <v>0</v>
      </c>
      <c r="M76" s="241"/>
      <c r="N76" s="233"/>
      <c r="O76" s="233"/>
      <c r="P76" s="233"/>
      <c r="Q76" s="233"/>
      <c r="R76" s="217">
        <f t="shared" si="5"/>
        <v>0</v>
      </c>
      <c r="S76" s="571"/>
      <c r="T76" s="574"/>
      <c r="U76" s="562"/>
      <c r="V76" s="565"/>
    </row>
    <row r="77" spans="1:22" hidden="1">
      <c r="A77" s="568"/>
      <c r="B77" s="562"/>
      <c r="C77" s="231" t="str">
        <f>'[6]5- Identificación de Riesgos'!D97</f>
        <v>8. Falsificación de las firmas autorizadas y sellos.</v>
      </c>
      <c r="D77" s="232"/>
      <c r="E77" s="258"/>
      <c r="F77" s="259"/>
      <c r="G77" s="259"/>
      <c r="H77" s="259"/>
      <c r="I77" s="259"/>
      <c r="J77" s="217">
        <f t="shared" si="4"/>
        <v>0</v>
      </c>
      <c r="K77" s="571"/>
      <c r="L77" s="233">
        <f>'5- Identificación de Riesgos'!I77</f>
        <v>0</v>
      </c>
      <c r="M77" s="241"/>
      <c r="N77" s="233"/>
      <c r="O77" s="233"/>
      <c r="P77" s="233"/>
      <c r="Q77" s="233"/>
      <c r="R77" s="217">
        <f t="shared" si="5"/>
        <v>0</v>
      </c>
      <c r="S77" s="571"/>
      <c r="T77" s="574"/>
      <c r="U77" s="562"/>
      <c r="V77" s="565"/>
    </row>
    <row r="78" spans="1:22" ht="75" hidden="1">
      <c r="A78" s="568"/>
      <c r="B78" s="562"/>
      <c r="C78" s="231" t="str">
        <f>'[6]5- Identificación de Riesgos'!D98</f>
        <v>9. Adulteración, modificación, falsificación de documentos, datos  y/o ingreso de información en los sistemas de personas, que no tienen  vínculo laboral o contractual, compromiso de pago de otra índole.</v>
      </c>
      <c r="D78" s="232"/>
      <c r="E78" s="260"/>
      <c r="F78" s="259"/>
      <c r="G78" s="259"/>
      <c r="H78" s="259"/>
      <c r="I78" s="259"/>
      <c r="J78" s="217">
        <f t="shared" si="4"/>
        <v>0</v>
      </c>
      <c r="K78" s="571"/>
      <c r="L78" s="233">
        <f>'5- Identificación de Riesgos'!I78</f>
        <v>0</v>
      </c>
      <c r="M78" s="241"/>
      <c r="N78" s="233"/>
      <c r="O78" s="233"/>
      <c r="P78" s="233"/>
      <c r="Q78" s="233"/>
      <c r="R78" s="217">
        <f t="shared" si="5"/>
        <v>0</v>
      </c>
      <c r="S78" s="571"/>
      <c r="T78" s="574"/>
      <c r="U78" s="562"/>
      <c r="V78" s="565"/>
    </row>
    <row r="79" spans="1:22" ht="30.75" hidden="1" thickBot="1">
      <c r="A79" s="576"/>
      <c r="B79" s="577"/>
      <c r="C79" s="244" t="str">
        <f>'[6]5- Identificación de Riesgos'!D99</f>
        <v xml:space="preserve">10. Incumplimiento a los procesos duales en los pagos </v>
      </c>
      <c r="D79" s="234"/>
      <c r="E79" s="265"/>
      <c r="F79" s="266"/>
      <c r="G79" s="266"/>
      <c r="H79" s="266"/>
      <c r="I79" s="266"/>
      <c r="J79" s="246">
        <f t="shared" si="4"/>
        <v>0</v>
      </c>
      <c r="K79" s="578"/>
      <c r="L79" s="235">
        <f>'5- Identificación de Riesgos'!I79</f>
        <v>0</v>
      </c>
      <c r="M79" s="251"/>
      <c r="N79" s="235"/>
      <c r="O79" s="235"/>
      <c r="P79" s="235"/>
      <c r="Q79" s="235"/>
      <c r="R79" s="246">
        <f t="shared" si="5"/>
        <v>0</v>
      </c>
      <c r="S79" s="578"/>
      <c r="T79" s="575"/>
      <c r="U79" s="563"/>
      <c r="V79" s="566"/>
    </row>
    <row r="80" spans="1:22" ht="60" hidden="1">
      <c r="A80" s="567">
        <v>8</v>
      </c>
      <c r="B80" s="561" t="str">
        <f>'[6]5- Identificación de Riesgos'!B65</f>
        <v>Ofrecer, prometer, entregar, aceptar o solicitar una ventaja indebida para efectuar la asignación presupuestal</v>
      </c>
      <c r="C80" s="227" t="str">
        <f>'5- Identificación de Riesgos'!D80</f>
        <v>1. Falta de ética de los servidores públicos (Debilidades en principios y valores)</v>
      </c>
      <c r="D80" s="228"/>
      <c r="E80" s="269" t="s">
        <v>328</v>
      </c>
      <c r="F80" s="268"/>
      <c r="G80" s="268"/>
      <c r="H80" s="268"/>
      <c r="I80" s="268"/>
      <c r="J80" s="219">
        <f t="shared" ref="J80:J99" si="7">COUNTIF(F80:I80,"SI")/4</f>
        <v>0</v>
      </c>
      <c r="K80" s="570">
        <f t="shared" ref="K80" si="8">AVERAGE(J80:J89)</f>
        <v>0</v>
      </c>
      <c r="L80" s="230">
        <f>'5- Identificación de Riesgos'!I80</f>
        <v>0</v>
      </c>
      <c r="M80" s="250"/>
      <c r="N80" s="230"/>
      <c r="O80" s="230"/>
      <c r="P80" s="230"/>
      <c r="Q80" s="230"/>
      <c r="R80" s="219">
        <f t="shared" ref="R80:R99" si="9">SUM(COUNTIF(N80,"SI")*25%,COUNTIF(O80,"SI")*40%,COUNTIF(P80,"SI")*25%,COUNTIF(Q80,"SI")*10%)</f>
        <v>0</v>
      </c>
      <c r="S80" s="570">
        <f t="shared" ref="S80" si="10">AVERAGE(R80:R89)</f>
        <v>0</v>
      </c>
      <c r="T80" s="573" t="e">
        <f>CONCATENATE(INDEX('8- Políticas de Administración '!$B$6:$F$10,MATCH(ROUND(IF((RIGHT('5- Identificación de Riesgos'!H80,1)-'6- Valoración Controles'!K80)&lt;1,1,(RIGHT('5- Identificación de Riesgos'!H80,1)-'6- Valoración Controles'!K80)),0),'8- Políticas de Administración '!$F$6:$F$10,0),1)," - ",ROUND(IF((RIGHT('5- Identificación de Riesgos'!H80,1)-'6- Valoración Controles'!K80)&lt;1,1,(RIGHT('5- Identificación de Riesgos'!H80,1)-'6- Valoración Controles'!K80)),0))</f>
        <v>#DIV/0!</v>
      </c>
      <c r="U80" s="561" t="e">
        <f>CONCATENATE(INDEX('8- Políticas de Administración '!$B$17:$F$21,MATCH(ROUND(IF((RIGHT('5- Identificación de Riesgos'!M80,1)-'6- Valoración Controles'!S80)&lt;1,1,(RIGHT('5- Identificación de Riesgos'!M80,1)-'6- Valoración Controles'!S80)),0),'8- Políticas de Administración '!$F$17:$F$21,0),1)," - ",ROUND(IF((RIGHT('5- Identificación de Riesgos'!M80,1)-'6- Valoración Controles'!S80)&lt;1,1,(RIGHT('5- Identificación de Riesgos'!M80,1)-'6- Valoración Controles'!S80)),0))</f>
        <v>#VALUE!</v>
      </c>
      <c r="V80" s="564" t="e">
        <f>CONCATENATE(VLOOKUP((LEFT(T80,LEN(T80)-4)&amp;LEFT(U80,LEN(U80)-4)),'9- Matriz de Calor '!$D$18:$E$42,2,0)," - ",RIGHT(T80,1)*RIGHT(U80,1))</f>
        <v>#DIV/0!</v>
      </c>
    </row>
    <row r="81" spans="1:22" ht="30" hidden="1">
      <c r="A81" s="568"/>
      <c r="B81" s="562"/>
      <c r="C81" s="231" t="str">
        <f>'5- Identificación de Riesgos'!D81</f>
        <v>2. Falta de ética de terceros interesados  (Debilidades principios y valores)</v>
      </c>
      <c r="D81" s="232"/>
      <c r="E81" s="270" t="s">
        <v>329</v>
      </c>
      <c r="F81" s="259"/>
      <c r="G81" s="259"/>
      <c r="H81" s="259"/>
      <c r="I81" s="259"/>
      <c r="J81" s="217">
        <f t="shared" si="7"/>
        <v>0</v>
      </c>
      <c r="K81" s="571"/>
      <c r="L81" s="233">
        <f>'5- Identificación de Riesgos'!I81</f>
        <v>0</v>
      </c>
      <c r="M81" s="240"/>
      <c r="N81" s="233"/>
      <c r="O81" s="233"/>
      <c r="P81" s="233"/>
      <c r="Q81" s="233"/>
      <c r="R81" s="217">
        <f t="shared" si="9"/>
        <v>0</v>
      </c>
      <c r="S81" s="571"/>
      <c r="T81" s="574"/>
      <c r="U81" s="562"/>
      <c r="V81" s="565"/>
    </row>
    <row r="82" spans="1:22" ht="45" hidden="1">
      <c r="A82" s="568"/>
      <c r="B82" s="562"/>
      <c r="C82" s="231" t="str">
        <f>'5- Identificación de Riesgos'!D82</f>
        <v>3. Debilidades en los controles del procedimiento de Devolución de sumas de dinero</v>
      </c>
      <c r="D82" s="232"/>
      <c r="E82" s="270" t="s">
        <v>330</v>
      </c>
      <c r="F82" s="259"/>
      <c r="G82" s="259"/>
      <c r="H82" s="259"/>
      <c r="I82" s="259"/>
      <c r="J82" s="217">
        <f t="shared" si="7"/>
        <v>0</v>
      </c>
      <c r="K82" s="571"/>
      <c r="L82" s="233">
        <f>'5- Identificación de Riesgos'!I82</f>
        <v>0</v>
      </c>
      <c r="M82" s="241"/>
      <c r="N82" s="233"/>
      <c r="O82" s="233"/>
      <c r="P82" s="233"/>
      <c r="Q82" s="233"/>
      <c r="R82" s="217">
        <f t="shared" si="9"/>
        <v>0</v>
      </c>
      <c r="S82" s="571"/>
      <c r="T82" s="574"/>
      <c r="U82" s="562"/>
      <c r="V82" s="565"/>
    </row>
    <row r="83" spans="1:22" ht="30" hidden="1">
      <c r="A83" s="568"/>
      <c r="B83" s="562"/>
      <c r="C83" s="231" t="str">
        <f>'5- Identificación de Riesgos'!D83</f>
        <v>4. Concentración de funciones</v>
      </c>
      <c r="D83" s="232"/>
      <c r="E83" s="270" t="s">
        <v>331</v>
      </c>
      <c r="F83" s="259"/>
      <c r="G83" s="259"/>
      <c r="H83" s="259"/>
      <c r="I83" s="259"/>
      <c r="J83" s="217">
        <f t="shared" si="7"/>
        <v>0</v>
      </c>
      <c r="K83" s="571"/>
      <c r="L83" s="233">
        <f>'5- Identificación de Riesgos'!I83</f>
        <v>0</v>
      </c>
      <c r="M83" s="241"/>
      <c r="N83" s="233"/>
      <c r="O83" s="233"/>
      <c r="P83" s="233"/>
      <c r="Q83" s="233"/>
      <c r="R83" s="217">
        <f t="shared" si="9"/>
        <v>0</v>
      </c>
      <c r="S83" s="571"/>
      <c r="T83" s="574"/>
      <c r="U83" s="562"/>
      <c r="V83" s="565"/>
    </row>
    <row r="84" spans="1:22" hidden="1">
      <c r="A84" s="568"/>
      <c r="B84" s="562"/>
      <c r="C84" s="231">
        <f>'5- Identificación de Riesgos'!D84</f>
        <v>0</v>
      </c>
      <c r="D84" s="232"/>
      <c r="E84" s="258"/>
      <c r="F84" s="259"/>
      <c r="G84" s="259"/>
      <c r="H84" s="259"/>
      <c r="I84" s="259"/>
      <c r="J84" s="217">
        <f t="shared" si="7"/>
        <v>0</v>
      </c>
      <c r="K84" s="571"/>
      <c r="L84" s="233">
        <f>'5- Identificación de Riesgos'!I84</f>
        <v>0</v>
      </c>
      <c r="M84" s="241"/>
      <c r="N84" s="233"/>
      <c r="O84" s="233"/>
      <c r="P84" s="233"/>
      <c r="Q84" s="233"/>
      <c r="R84" s="217">
        <f t="shared" si="9"/>
        <v>0</v>
      </c>
      <c r="S84" s="571"/>
      <c r="T84" s="574"/>
      <c r="U84" s="562"/>
      <c r="V84" s="565"/>
    </row>
    <row r="85" spans="1:22" hidden="1">
      <c r="A85" s="568"/>
      <c r="B85" s="562"/>
      <c r="C85" s="231">
        <f>'5- Identificación de Riesgos'!D85</f>
        <v>0</v>
      </c>
      <c r="D85" s="232"/>
      <c r="E85" s="258"/>
      <c r="F85" s="259"/>
      <c r="G85" s="259"/>
      <c r="H85" s="259"/>
      <c r="I85" s="259"/>
      <c r="J85" s="217">
        <f t="shared" si="7"/>
        <v>0</v>
      </c>
      <c r="K85" s="571"/>
      <c r="L85" s="233">
        <f>'5- Identificación de Riesgos'!I85</f>
        <v>0</v>
      </c>
      <c r="M85" s="241"/>
      <c r="N85" s="233"/>
      <c r="O85" s="233"/>
      <c r="P85" s="233"/>
      <c r="Q85" s="233"/>
      <c r="R85" s="217">
        <f t="shared" si="9"/>
        <v>0</v>
      </c>
      <c r="S85" s="571"/>
      <c r="T85" s="574"/>
      <c r="U85" s="562"/>
      <c r="V85" s="565"/>
    </row>
    <row r="86" spans="1:22" hidden="1">
      <c r="A86" s="568"/>
      <c r="B86" s="562"/>
      <c r="C86" s="231">
        <f>'5- Identificación de Riesgos'!D86</f>
        <v>0</v>
      </c>
      <c r="D86" s="232"/>
      <c r="E86" s="258"/>
      <c r="F86" s="259"/>
      <c r="G86" s="259"/>
      <c r="H86" s="259"/>
      <c r="I86" s="259"/>
      <c r="J86" s="217">
        <f t="shared" si="7"/>
        <v>0</v>
      </c>
      <c r="K86" s="571"/>
      <c r="L86" s="233">
        <f>'5- Identificación de Riesgos'!I86</f>
        <v>0</v>
      </c>
      <c r="M86" s="241"/>
      <c r="N86" s="233"/>
      <c r="O86" s="233"/>
      <c r="P86" s="233"/>
      <c r="Q86" s="233"/>
      <c r="R86" s="217">
        <f t="shared" si="9"/>
        <v>0</v>
      </c>
      <c r="S86" s="571"/>
      <c r="T86" s="574"/>
      <c r="U86" s="562"/>
      <c r="V86" s="565"/>
    </row>
    <row r="87" spans="1:22" hidden="1">
      <c r="A87" s="568"/>
      <c r="B87" s="562"/>
      <c r="C87" s="231">
        <f>'5- Identificación de Riesgos'!D87</f>
        <v>0</v>
      </c>
      <c r="D87" s="232"/>
      <c r="E87" s="258"/>
      <c r="F87" s="259"/>
      <c r="G87" s="259"/>
      <c r="H87" s="259"/>
      <c r="I87" s="259"/>
      <c r="J87" s="217">
        <f t="shared" si="7"/>
        <v>0</v>
      </c>
      <c r="K87" s="571"/>
      <c r="L87" s="233">
        <f>'5- Identificación de Riesgos'!I87</f>
        <v>0</v>
      </c>
      <c r="M87" s="241"/>
      <c r="N87" s="233"/>
      <c r="O87" s="233"/>
      <c r="P87" s="233"/>
      <c r="Q87" s="233"/>
      <c r="R87" s="217">
        <f t="shared" si="9"/>
        <v>0</v>
      </c>
      <c r="S87" s="571"/>
      <c r="T87" s="574"/>
      <c r="U87" s="562"/>
      <c r="V87" s="565"/>
    </row>
    <row r="88" spans="1:22" hidden="1">
      <c r="A88" s="568"/>
      <c r="B88" s="562"/>
      <c r="C88" s="231">
        <f>'5- Identificación de Riesgos'!D88</f>
        <v>0</v>
      </c>
      <c r="D88" s="232"/>
      <c r="E88" s="260"/>
      <c r="F88" s="259"/>
      <c r="G88" s="259"/>
      <c r="H88" s="259"/>
      <c r="I88" s="259"/>
      <c r="J88" s="217">
        <f t="shared" si="7"/>
        <v>0</v>
      </c>
      <c r="K88" s="571"/>
      <c r="L88" s="233">
        <f>'5- Identificación de Riesgos'!I88</f>
        <v>0</v>
      </c>
      <c r="M88" s="241"/>
      <c r="N88" s="233"/>
      <c r="O88" s="233"/>
      <c r="P88" s="233"/>
      <c r="Q88" s="233"/>
      <c r="R88" s="217">
        <f t="shared" si="9"/>
        <v>0</v>
      </c>
      <c r="S88" s="571"/>
      <c r="T88" s="574"/>
      <c r="U88" s="562"/>
      <c r="V88" s="565"/>
    </row>
    <row r="89" spans="1:22" ht="15.75" hidden="1" thickBot="1">
      <c r="A89" s="576"/>
      <c r="B89" s="577"/>
      <c r="C89" s="244">
        <f>'5- Identificación de Riesgos'!D89</f>
        <v>0</v>
      </c>
      <c r="D89" s="234"/>
      <c r="E89" s="265"/>
      <c r="F89" s="266"/>
      <c r="G89" s="266"/>
      <c r="H89" s="266"/>
      <c r="I89" s="266"/>
      <c r="J89" s="246">
        <f t="shared" si="7"/>
        <v>0</v>
      </c>
      <c r="K89" s="578"/>
      <c r="L89" s="235">
        <f>'5- Identificación de Riesgos'!I89</f>
        <v>0</v>
      </c>
      <c r="M89" s="251"/>
      <c r="N89" s="235"/>
      <c r="O89" s="235"/>
      <c r="P89" s="235"/>
      <c r="Q89" s="235"/>
      <c r="R89" s="246">
        <f t="shared" si="9"/>
        <v>0</v>
      </c>
      <c r="S89" s="578"/>
      <c r="T89" s="575"/>
      <c r="U89" s="563"/>
      <c r="V89" s="566"/>
    </row>
    <row r="90" spans="1:22" ht="60" hidden="1">
      <c r="A90" s="567">
        <v>9</v>
      </c>
      <c r="B90" s="561" t="s">
        <v>310</v>
      </c>
      <c r="C90" s="227" t="str">
        <f>'5- Identificación de Riesgos'!D90</f>
        <v>1. Falta de ética de los servidores públicos (Debilidades en principios y valores)</v>
      </c>
      <c r="D90" s="228"/>
      <c r="E90" s="269" t="s">
        <v>328</v>
      </c>
      <c r="F90" s="268"/>
      <c r="G90" s="268"/>
      <c r="H90" s="268"/>
      <c r="I90" s="268"/>
      <c r="J90" s="219">
        <f t="shared" si="7"/>
        <v>0</v>
      </c>
      <c r="K90" s="570">
        <f>AVERAGE(J90:J99)</f>
        <v>0</v>
      </c>
      <c r="L90" s="230">
        <f>'5- Identificación de Riesgos'!I90</f>
        <v>0</v>
      </c>
      <c r="M90" s="250"/>
      <c r="N90" s="230"/>
      <c r="O90" s="230"/>
      <c r="P90" s="230"/>
      <c r="Q90" s="230"/>
      <c r="R90" s="219">
        <f t="shared" si="9"/>
        <v>0</v>
      </c>
      <c r="S90" s="570">
        <f>AVERAGE(R90:R99)</f>
        <v>0</v>
      </c>
      <c r="T90" s="573" t="e">
        <f>CONCATENATE(INDEX('8- Políticas de Administración '!$B$6:$F$10,MATCH(ROUND(IF((RIGHT('5- Identificación de Riesgos'!H90,1)-'6- Valoración Controles'!K90)&lt;1,1,(RIGHT('5- Identificación de Riesgos'!H90,1)-'6- Valoración Controles'!K90)),0),'8- Políticas de Administración '!$F$6:$F$10,0),1)," - ",ROUND(IF((RIGHT('5- Identificación de Riesgos'!H90,1)-'6- Valoración Controles'!K90)&lt;1,1,(RIGHT('5- Identificación de Riesgos'!H90,1)-'6- Valoración Controles'!K90)),0))</f>
        <v>#DIV/0!</v>
      </c>
      <c r="U90" s="561" t="e">
        <f>CONCATENATE(INDEX('8- Políticas de Administración '!$B$17:$F$21,MATCH(ROUND(IF((RIGHT('5- Identificación de Riesgos'!M90,1)-'6- Valoración Controles'!S90)&lt;1,1,(RIGHT('5- Identificación de Riesgos'!M90,1)-'6- Valoración Controles'!S90)),0),'8- Políticas de Administración '!$F$17:$F$21,0),1)," - ",ROUND(IF((RIGHT('5- Identificación de Riesgos'!M90,1)-'6- Valoración Controles'!S90)&lt;1,1,(RIGHT('5- Identificación de Riesgos'!M90,1)-'6- Valoración Controles'!S90)),0))</f>
        <v>#VALUE!</v>
      </c>
      <c r="V90" s="564" t="e">
        <f>CONCATENATE(VLOOKUP((LEFT(T90,LEN(T90)-4)&amp;LEFT(U90,LEN(U90)-4)),'9- Matriz de Calor '!$D$18:$E$42,2,0)," - ",RIGHT(T90,1)*RIGHT(U90,1))</f>
        <v>#DIV/0!</v>
      </c>
    </row>
    <row r="91" spans="1:22" ht="30" hidden="1">
      <c r="A91" s="568"/>
      <c r="B91" s="562"/>
      <c r="C91" s="231" t="str">
        <f>'5- Identificación de Riesgos'!D91</f>
        <v>2. Falta de ética de terceros interesados  (Debilidades principios y valores)</v>
      </c>
      <c r="D91" s="232"/>
      <c r="E91" s="271" t="s">
        <v>329</v>
      </c>
      <c r="F91" s="259"/>
      <c r="G91" s="259"/>
      <c r="H91" s="259"/>
      <c r="I91" s="259"/>
      <c r="J91" s="217">
        <f t="shared" si="7"/>
        <v>0</v>
      </c>
      <c r="K91" s="571"/>
      <c r="L91" s="233">
        <f>'5- Identificación de Riesgos'!I91</f>
        <v>0</v>
      </c>
      <c r="M91" s="241"/>
      <c r="N91" s="233"/>
      <c r="O91" s="233"/>
      <c r="P91" s="233"/>
      <c r="Q91" s="233"/>
      <c r="R91" s="217">
        <f t="shared" si="9"/>
        <v>0</v>
      </c>
      <c r="S91" s="571"/>
      <c r="T91" s="574"/>
      <c r="U91" s="562"/>
      <c r="V91" s="565"/>
    </row>
    <row r="92" spans="1:22" ht="105" hidden="1">
      <c r="A92" s="568"/>
      <c r="B92" s="562"/>
      <c r="C92" s="231" t="str">
        <f>'5- Identificación de Riesgos'!D92</f>
        <v xml:space="preserve">3. La asignación presupuestal se tramita incumpliendo criterios técnicos y legales, está concentrada en un solo servidor y carece de controles administrativos. </v>
      </c>
      <c r="D92" s="232"/>
      <c r="E92" s="272" t="s">
        <v>332</v>
      </c>
      <c r="F92" s="259"/>
      <c r="G92" s="259"/>
      <c r="H92" s="259"/>
      <c r="I92" s="259"/>
      <c r="J92" s="217">
        <f t="shared" si="7"/>
        <v>0</v>
      </c>
      <c r="K92" s="571"/>
      <c r="L92" s="233">
        <f>'5- Identificación de Riesgos'!I92</f>
        <v>0</v>
      </c>
      <c r="M92" s="241"/>
      <c r="N92" s="233"/>
      <c r="O92" s="233"/>
      <c r="P92" s="233"/>
      <c r="Q92" s="233"/>
      <c r="R92" s="217">
        <f t="shared" si="9"/>
        <v>0</v>
      </c>
      <c r="S92" s="571"/>
      <c r="T92" s="574"/>
      <c r="U92" s="562"/>
      <c r="V92" s="565"/>
    </row>
    <row r="93" spans="1:22" hidden="1">
      <c r="A93" s="576"/>
      <c r="B93" s="577"/>
      <c r="C93" s="244"/>
      <c r="D93" s="234"/>
      <c r="E93" s="282"/>
      <c r="F93" s="266"/>
      <c r="G93" s="266"/>
      <c r="H93" s="266"/>
      <c r="I93" s="266"/>
      <c r="J93" s="257"/>
      <c r="K93" s="578"/>
      <c r="L93" s="256"/>
      <c r="M93" s="251"/>
      <c r="N93" s="256"/>
      <c r="O93" s="256"/>
      <c r="P93" s="256"/>
      <c r="Q93" s="256"/>
      <c r="R93" s="257"/>
      <c r="S93" s="578"/>
      <c r="T93" s="574"/>
      <c r="U93" s="562"/>
      <c r="V93" s="565"/>
    </row>
    <row r="94" spans="1:22" hidden="1">
      <c r="A94" s="576"/>
      <c r="B94" s="577"/>
      <c r="C94" s="244"/>
      <c r="D94" s="234"/>
      <c r="E94" s="282"/>
      <c r="F94" s="266"/>
      <c r="G94" s="266"/>
      <c r="H94" s="266"/>
      <c r="I94" s="266"/>
      <c r="J94" s="257"/>
      <c r="K94" s="578"/>
      <c r="L94" s="256"/>
      <c r="M94" s="251"/>
      <c r="N94" s="256"/>
      <c r="O94" s="256"/>
      <c r="P94" s="256"/>
      <c r="Q94" s="256"/>
      <c r="R94" s="257"/>
      <c r="S94" s="578"/>
      <c r="T94" s="574"/>
      <c r="U94" s="562"/>
      <c r="V94" s="565"/>
    </row>
    <row r="95" spans="1:22" hidden="1">
      <c r="A95" s="576"/>
      <c r="B95" s="577"/>
      <c r="C95" s="244"/>
      <c r="D95" s="234"/>
      <c r="E95" s="282"/>
      <c r="F95" s="266"/>
      <c r="G95" s="266"/>
      <c r="H95" s="266"/>
      <c r="I95" s="266"/>
      <c r="J95" s="257"/>
      <c r="K95" s="578"/>
      <c r="L95" s="256"/>
      <c r="M95" s="251"/>
      <c r="N95" s="256"/>
      <c r="O95" s="256"/>
      <c r="P95" s="256"/>
      <c r="Q95" s="256"/>
      <c r="R95" s="257"/>
      <c r="S95" s="578"/>
      <c r="T95" s="574"/>
      <c r="U95" s="562"/>
      <c r="V95" s="565"/>
    </row>
    <row r="96" spans="1:22" hidden="1">
      <c r="A96" s="576"/>
      <c r="B96" s="577"/>
      <c r="C96" s="244"/>
      <c r="D96" s="234"/>
      <c r="E96" s="282"/>
      <c r="F96" s="266"/>
      <c r="G96" s="266"/>
      <c r="H96" s="266"/>
      <c r="I96" s="266"/>
      <c r="J96" s="257"/>
      <c r="K96" s="578"/>
      <c r="L96" s="256"/>
      <c r="M96" s="251"/>
      <c r="N96" s="256"/>
      <c r="O96" s="256"/>
      <c r="P96" s="256"/>
      <c r="Q96" s="256"/>
      <c r="R96" s="257"/>
      <c r="S96" s="578"/>
      <c r="T96" s="574"/>
      <c r="U96" s="562"/>
      <c r="V96" s="565"/>
    </row>
    <row r="97" spans="1:22" hidden="1">
      <c r="A97" s="576"/>
      <c r="B97" s="577"/>
      <c r="C97" s="244"/>
      <c r="D97" s="234"/>
      <c r="E97" s="282"/>
      <c r="F97" s="266"/>
      <c r="G97" s="266"/>
      <c r="H97" s="266"/>
      <c r="I97" s="266"/>
      <c r="J97" s="257"/>
      <c r="K97" s="578"/>
      <c r="L97" s="256"/>
      <c r="M97" s="251"/>
      <c r="N97" s="256"/>
      <c r="O97" s="256"/>
      <c r="P97" s="256"/>
      <c r="Q97" s="256"/>
      <c r="R97" s="257"/>
      <c r="S97" s="578"/>
      <c r="T97" s="574"/>
      <c r="U97" s="562"/>
      <c r="V97" s="565"/>
    </row>
    <row r="98" spans="1:22" hidden="1">
      <c r="A98" s="576"/>
      <c r="B98" s="577"/>
      <c r="C98" s="244"/>
      <c r="D98" s="234"/>
      <c r="E98" s="282"/>
      <c r="F98" s="266"/>
      <c r="G98" s="266"/>
      <c r="H98" s="266"/>
      <c r="I98" s="266"/>
      <c r="J98" s="257"/>
      <c r="K98" s="578"/>
      <c r="L98" s="256"/>
      <c r="M98" s="251"/>
      <c r="N98" s="256"/>
      <c r="O98" s="256"/>
      <c r="P98" s="256"/>
      <c r="Q98" s="256"/>
      <c r="R98" s="257"/>
      <c r="S98" s="578"/>
      <c r="T98" s="574"/>
      <c r="U98" s="562"/>
      <c r="V98" s="565"/>
    </row>
    <row r="99" spans="1:22" ht="15.75" hidden="1" thickBot="1">
      <c r="A99" s="576"/>
      <c r="B99" s="577"/>
      <c r="C99" s="244">
        <f>'5- Identificación de Riesgos'!D99</f>
        <v>0</v>
      </c>
      <c r="D99" s="234"/>
      <c r="E99" s="265"/>
      <c r="F99" s="266"/>
      <c r="G99" s="266"/>
      <c r="H99" s="266"/>
      <c r="I99" s="266"/>
      <c r="J99" s="246">
        <f t="shared" si="7"/>
        <v>0</v>
      </c>
      <c r="K99" s="578"/>
      <c r="L99" s="235">
        <f>'5- Identificación de Riesgos'!I99</f>
        <v>0</v>
      </c>
      <c r="M99" s="251"/>
      <c r="N99" s="235"/>
      <c r="O99" s="235"/>
      <c r="P99" s="235"/>
      <c r="Q99" s="235"/>
      <c r="R99" s="246">
        <f t="shared" si="9"/>
        <v>0</v>
      </c>
      <c r="S99" s="578"/>
      <c r="T99" s="575"/>
      <c r="U99" s="563"/>
      <c r="V99" s="566"/>
    </row>
    <row r="100" spans="1:22" ht="60" hidden="1">
      <c r="A100" s="567">
        <v>10</v>
      </c>
      <c r="B100" s="561" t="str">
        <f>'[6]5- Identificación de Riesgos'!B75</f>
        <v>Ofrecer, prometer, entregar, aceptar o solicitar una ventaja indebida para tramitar cuentas sin el lleno de requisitos contractuales o aplicar erradamente deducciones.</v>
      </c>
      <c r="C100" s="227" t="str">
        <f>'5- Identificación de Riesgos'!D100</f>
        <v>1. Falta de ética de los servidores públicos (Debilidades en principios y valores)</v>
      </c>
      <c r="D100" s="228"/>
      <c r="E100" s="269" t="s">
        <v>328</v>
      </c>
      <c r="F100" s="268"/>
      <c r="G100" s="268"/>
      <c r="H100" s="268"/>
      <c r="I100" s="268"/>
      <c r="J100" s="219">
        <f t="shared" ref="J100:J119" si="11">COUNTIF(F100:I100,"SI")/4</f>
        <v>0</v>
      </c>
      <c r="K100" s="570">
        <f t="shared" ref="K100" si="12">AVERAGE(J100:J109)</f>
        <v>0</v>
      </c>
      <c r="L100" s="230">
        <f>'5- Identificación de Riesgos'!I100</f>
        <v>0</v>
      </c>
      <c r="M100" s="250"/>
      <c r="N100" s="230"/>
      <c r="O100" s="230"/>
      <c r="P100" s="230"/>
      <c r="Q100" s="230"/>
      <c r="R100" s="219">
        <f t="shared" ref="R100:R119" si="13">SUM(COUNTIF(N100,"SI")*25%,COUNTIF(O100,"SI")*40%,COUNTIF(P100,"SI")*25%,COUNTIF(Q100,"SI")*10%)</f>
        <v>0</v>
      </c>
      <c r="S100" s="570">
        <f t="shared" ref="S100" si="14">AVERAGE(R100:R109)</f>
        <v>0</v>
      </c>
      <c r="T100" s="573" t="e">
        <f>CONCATENATE(INDEX('8- Políticas de Administración '!$B$6:$F$10,MATCH(ROUND(IF((RIGHT('5- Identificación de Riesgos'!H100,1)-'6- Valoración Controles'!K100)&lt;1,1,(RIGHT('5- Identificación de Riesgos'!H100,1)-'6- Valoración Controles'!K100)),0),'8- Políticas de Administración '!$F$6:$F$10,0),1)," - ",ROUND(IF((RIGHT('5- Identificación de Riesgos'!H100,1)-'6- Valoración Controles'!K100)&lt;1,1,(RIGHT('5- Identificación de Riesgos'!H100,1)-'6- Valoración Controles'!K100)),0))</f>
        <v>#DIV/0!</v>
      </c>
      <c r="U100" s="561" t="e">
        <f>CONCATENATE(INDEX('8- Políticas de Administración '!$B$17:$F$21,MATCH(ROUND(IF((RIGHT('5- Identificación de Riesgos'!M100,1)-'6- Valoración Controles'!S100)&lt;1,1,(RIGHT('5- Identificación de Riesgos'!M100,1)-'6- Valoración Controles'!S100)),0),'8- Políticas de Administración '!$F$17:$F$21,0),1)," - ",ROUND(IF((RIGHT('5- Identificación de Riesgos'!M100,1)-'6- Valoración Controles'!S100)&lt;1,1,(RIGHT('5- Identificación de Riesgos'!M100,1)-'6- Valoración Controles'!S100)),0))</f>
        <v>#VALUE!</v>
      </c>
      <c r="V100" s="564" t="e">
        <f>CONCATENATE(VLOOKUP((LEFT(T100,LEN(T100)-4)&amp;LEFT(U100,LEN(U100)-4)),'9- Matriz de Calor '!$D$18:$E$42,2,0)," - ",RIGHT(T100,1)*RIGHT(U100,1))</f>
        <v>#DIV/0!</v>
      </c>
    </row>
    <row r="101" spans="1:22" ht="30" hidden="1">
      <c r="A101" s="568"/>
      <c r="B101" s="562"/>
      <c r="C101" s="231" t="str">
        <f>'5- Identificación de Riesgos'!D101</f>
        <v>2. Falta de ética de terceros interesados  (Debilidades principios y valores)</v>
      </c>
      <c r="D101" s="232"/>
      <c r="E101" s="270" t="s">
        <v>329</v>
      </c>
      <c r="F101" s="259"/>
      <c r="G101" s="259"/>
      <c r="H101" s="259"/>
      <c r="I101" s="259"/>
      <c r="J101" s="217">
        <f t="shared" si="11"/>
        <v>0</v>
      </c>
      <c r="K101" s="571"/>
      <c r="L101" s="233">
        <f>'5- Identificación de Riesgos'!I101</f>
        <v>0</v>
      </c>
      <c r="M101" s="240"/>
      <c r="N101" s="233"/>
      <c r="O101" s="233"/>
      <c r="P101" s="233"/>
      <c r="Q101" s="233"/>
      <c r="R101" s="217">
        <f t="shared" si="13"/>
        <v>0</v>
      </c>
      <c r="S101" s="571"/>
      <c r="T101" s="574"/>
      <c r="U101" s="562"/>
      <c r="V101" s="565"/>
    </row>
    <row r="102" spans="1:22" ht="75" hidden="1">
      <c r="A102" s="568"/>
      <c r="B102" s="562"/>
      <c r="C102" s="231" t="str">
        <f>'5- Identificación de Riesgos'!D102</f>
        <v>3. Falta de compromiso y sinergia administrativa para revisar la completitud de los soportes ordenados en el contrato, como requisito para trámite de pago o ausencia de verificación de su publicación en SECOPII</v>
      </c>
      <c r="D102" s="232"/>
      <c r="E102" s="270" t="s">
        <v>333</v>
      </c>
      <c r="F102" s="259"/>
      <c r="G102" s="259"/>
      <c r="H102" s="259"/>
      <c r="I102" s="259"/>
      <c r="J102" s="217">
        <f t="shared" si="11"/>
        <v>0</v>
      </c>
      <c r="K102" s="571"/>
      <c r="L102" s="233">
        <f>'5- Identificación de Riesgos'!I102</f>
        <v>0</v>
      </c>
      <c r="M102" s="241"/>
      <c r="N102" s="233"/>
      <c r="O102" s="233"/>
      <c r="P102" s="233"/>
      <c r="Q102" s="233"/>
      <c r="R102" s="217">
        <f t="shared" si="13"/>
        <v>0</v>
      </c>
      <c r="S102" s="571"/>
      <c r="T102" s="574"/>
      <c r="U102" s="562"/>
      <c r="V102" s="565"/>
    </row>
    <row r="103" spans="1:22" ht="45" hidden="1">
      <c r="A103" s="568"/>
      <c r="B103" s="562"/>
      <c r="C103" s="231" t="str">
        <f>'5- Identificación de Riesgos'!D103</f>
        <v>4. Desconocimiento de las normas tributarias que se aplican y que incluyen obligación de hacer retenciones en la fuente</v>
      </c>
      <c r="D103" s="232"/>
      <c r="E103" s="270" t="s">
        <v>334</v>
      </c>
      <c r="F103" s="259"/>
      <c r="G103" s="259"/>
      <c r="H103" s="259"/>
      <c r="I103" s="259"/>
      <c r="J103" s="217">
        <f t="shared" si="11"/>
        <v>0</v>
      </c>
      <c r="K103" s="571"/>
      <c r="L103" s="233">
        <f>'5- Identificación de Riesgos'!I103</f>
        <v>0</v>
      </c>
      <c r="M103" s="241"/>
      <c r="N103" s="233"/>
      <c r="O103" s="233"/>
      <c r="P103" s="233"/>
      <c r="Q103" s="233"/>
      <c r="R103" s="217">
        <f t="shared" si="13"/>
        <v>0</v>
      </c>
      <c r="S103" s="571"/>
      <c r="T103" s="574"/>
      <c r="U103" s="562"/>
      <c r="V103" s="565"/>
    </row>
    <row r="104" spans="1:22" ht="45" hidden="1">
      <c r="A104" s="568"/>
      <c r="B104" s="562"/>
      <c r="C104" s="231" t="str">
        <f>'5- Identificación de Riesgos'!D104</f>
        <v>5. Desidia administrativa en el trámite de las cuentas que generen perjuicios a beneficiarios de pagos por demoras injustificadas</v>
      </c>
      <c r="D104" s="232"/>
      <c r="E104" s="270" t="s">
        <v>335</v>
      </c>
      <c r="F104" s="259"/>
      <c r="G104" s="259"/>
      <c r="H104" s="259"/>
      <c r="I104" s="259"/>
      <c r="J104" s="217">
        <f t="shared" si="11"/>
        <v>0</v>
      </c>
      <c r="K104" s="571"/>
      <c r="L104" s="233">
        <f>'5- Identificación de Riesgos'!I104</f>
        <v>0</v>
      </c>
      <c r="M104" s="241"/>
      <c r="N104" s="233"/>
      <c r="O104" s="233"/>
      <c r="P104" s="233"/>
      <c r="Q104" s="233"/>
      <c r="R104" s="217">
        <f t="shared" si="13"/>
        <v>0</v>
      </c>
      <c r="S104" s="571"/>
      <c r="T104" s="574"/>
      <c r="U104" s="562"/>
      <c r="V104" s="565"/>
    </row>
    <row r="105" spans="1:22" ht="30" hidden="1">
      <c r="A105" s="568"/>
      <c r="B105" s="562"/>
      <c r="C105" s="231" t="str">
        <f>'5- Identificación de Riesgos'!D105</f>
        <v>6. Ausencia de controles que permitan la demora injustificada en el trámite de cuentas</v>
      </c>
      <c r="D105" s="232"/>
      <c r="E105" s="270" t="s">
        <v>336</v>
      </c>
      <c r="F105" s="259"/>
      <c r="G105" s="259"/>
      <c r="H105" s="259"/>
      <c r="I105" s="259"/>
      <c r="J105" s="217">
        <f t="shared" si="11"/>
        <v>0</v>
      </c>
      <c r="K105" s="571"/>
      <c r="L105" s="233">
        <f>'5- Identificación de Riesgos'!I105</f>
        <v>0</v>
      </c>
      <c r="M105" s="241"/>
      <c r="N105" s="233"/>
      <c r="O105" s="233"/>
      <c r="P105" s="233"/>
      <c r="Q105" s="233"/>
      <c r="R105" s="217">
        <f t="shared" si="13"/>
        <v>0</v>
      </c>
      <c r="S105" s="571"/>
      <c r="T105" s="574"/>
      <c r="U105" s="562"/>
      <c r="V105" s="565"/>
    </row>
    <row r="106" spans="1:22" hidden="1">
      <c r="A106" s="568"/>
      <c r="B106" s="562"/>
      <c r="C106" s="231">
        <f>'5- Identificación de Riesgos'!D106</f>
        <v>0</v>
      </c>
      <c r="D106" s="232"/>
      <c r="E106" s="258"/>
      <c r="F106" s="259"/>
      <c r="G106" s="259"/>
      <c r="H106" s="259"/>
      <c r="I106" s="259"/>
      <c r="J106" s="217">
        <f t="shared" si="11"/>
        <v>0</v>
      </c>
      <c r="K106" s="571"/>
      <c r="L106" s="233">
        <f>'5- Identificación de Riesgos'!I106</f>
        <v>0</v>
      </c>
      <c r="M106" s="241"/>
      <c r="N106" s="233"/>
      <c r="O106" s="233"/>
      <c r="P106" s="233"/>
      <c r="Q106" s="233"/>
      <c r="R106" s="217">
        <f t="shared" si="13"/>
        <v>0</v>
      </c>
      <c r="S106" s="571"/>
      <c r="T106" s="574"/>
      <c r="U106" s="562"/>
      <c r="V106" s="565"/>
    </row>
    <row r="107" spans="1:22" hidden="1">
      <c r="A107" s="568"/>
      <c r="B107" s="562"/>
      <c r="C107" s="231">
        <f>'5- Identificación de Riesgos'!D107</f>
        <v>0</v>
      </c>
      <c r="D107" s="232"/>
      <c r="E107" s="179"/>
      <c r="F107" s="233"/>
      <c r="G107" s="233"/>
      <c r="H107" s="233"/>
      <c r="I107" s="233"/>
      <c r="J107" s="217">
        <f t="shared" si="11"/>
        <v>0</v>
      </c>
      <c r="K107" s="571"/>
      <c r="L107" s="233">
        <f>'5- Identificación de Riesgos'!I107</f>
        <v>0</v>
      </c>
      <c r="M107" s="241"/>
      <c r="N107" s="233"/>
      <c r="O107" s="233"/>
      <c r="P107" s="233"/>
      <c r="Q107" s="233"/>
      <c r="R107" s="217">
        <f t="shared" si="13"/>
        <v>0</v>
      </c>
      <c r="S107" s="571"/>
      <c r="T107" s="574"/>
      <c r="U107" s="562"/>
      <c r="V107" s="565"/>
    </row>
    <row r="108" spans="1:22" hidden="1">
      <c r="A108" s="568"/>
      <c r="B108" s="562"/>
      <c r="C108" s="231">
        <f>'5- Identificación de Riesgos'!D108</f>
        <v>0</v>
      </c>
      <c r="D108" s="232"/>
      <c r="E108" s="232"/>
      <c r="F108" s="233"/>
      <c r="G108" s="233"/>
      <c r="H108" s="233"/>
      <c r="I108" s="233"/>
      <c r="J108" s="217">
        <f t="shared" si="11"/>
        <v>0</v>
      </c>
      <c r="K108" s="571"/>
      <c r="L108" s="233">
        <f>'5- Identificación de Riesgos'!I108</f>
        <v>0</v>
      </c>
      <c r="M108" s="241"/>
      <c r="N108" s="233"/>
      <c r="O108" s="233"/>
      <c r="P108" s="233"/>
      <c r="Q108" s="233"/>
      <c r="R108" s="217">
        <f t="shared" si="13"/>
        <v>0</v>
      </c>
      <c r="S108" s="571"/>
      <c r="T108" s="574"/>
      <c r="U108" s="562"/>
      <c r="V108" s="565"/>
    </row>
    <row r="109" spans="1:22" ht="15.75" hidden="1" thickBot="1">
      <c r="A109" s="576"/>
      <c r="B109" s="577"/>
      <c r="C109" s="244">
        <f>'5- Identificación de Riesgos'!D109</f>
        <v>0</v>
      </c>
      <c r="D109" s="234"/>
      <c r="E109" s="245"/>
      <c r="F109" s="235"/>
      <c r="G109" s="235"/>
      <c r="H109" s="235"/>
      <c r="I109" s="235"/>
      <c r="J109" s="246">
        <f t="shared" si="11"/>
        <v>0</v>
      </c>
      <c r="K109" s="578"/>
      <c r="L109" s="235">
        <f>'5- Identificación de Riesgos'!I109</f>
        <v>0</v>
      </c>
      <c r="M109" s="251"/>
      <c r="N109" s="235"/>
      <c r="O109" s="235"/>
      <c r="P109" s="235"/>
      <c r="Q109" s="235"/>
      <c r="R109" s="246">
        <f t="shared" si="13"/>
        <v>0</v>
      </c>
      <c r="S109" s="578"/>
      <c r="T109" s="575"/>
      <c r="U109" s="563"/>
      <c r="V109" s="566"/>
    </row>
    <row r="110" spans="1:22" ht="60" hidden="1">
      <c r="A110" s="567">
        <v>11</v>
      </c>
      <c r="B110" s="561" t="str">
        <f>'[6]5- Identificación de Riesgos'!B85</f>
        <v>Ofrecer, prometer, entregar, aceptar o solicitar una ventaja indebida para girar un cheque a un beneficiario diferente al que corresponde.</v>
      </c>
      <c r="C110" s="227" t="str">
        <f>'5- Identificación de Riesgos'!D110</f>
        <v>1. Falta de ética de los servidores públicos (Debilidades en principios y valores)</v>
      </c>
      <c r="D110" s="228"/>
      <c r="E110" s="252" t="s">
        <v>328</v>
      </c>
      <c r="F110" s="230"/>
      <c r="G110" s="230"/>
      <c r="H110" s="230"/>
      <c r="I110" s="230"/>
      <c r="J110" s="219">
        <f t="shared" si="11"/>
        <v>0</v>
      </c>
      <c r="K110" s="570">
        <f>AVERAGE(J110:J119)</f>
        <v>0</v>
      </c>
      <c r="L110" s="230">
        <f>'5- Identificación de Riesgos'!I110</f>
        <v>0</v>
      </c>
      <c r="M110" s="250"/>
      <c r="N110" s="230"/>
      <c r="O110" s="230"/>
      <c r="P110" s="230"/>
      <c r="Q110" s="230"/>
      <c r="R110" s="219">
        <f t="shared" si="13"/>
        <v>0</v>
      </c>
      <c r="S110" s="570">
        <f t="shared" ref="S110" si="15">AVERAGE(R110:R119)</f>
        <v>0</v>
      </c>
      <c r="T110" s="573" t="e">
        <f>CONCATENATE(INDEX('8- Políticas de Administración '!$B$6:$F$10,MATCH(ROUND(IF((RIGHT('5- Identificación de Riesgos'!H110,1)-'6- Valoración Controles'!K110)&lt;1,1,(RIGHT('5- Identificación de Riesgos'!H110,1)-'6- Valoración Controles'!K110)),0),'8- Políticas de Administración '!$F$6:$F$10,0),1)," - ",ROUND(IF((RIGHT('5- Identificación de Riesgos'!H110,1)-'6- Valoración Controles'!K110)&lt;1,1,(RIGHT('5- Identificación de Riesgos'!H110,1)-'6- Valoración Controles'!K110)),0))</f>
        <v>#DIV/0!</v>
      </c>
      <c r="U110" s="561" t="e">
        <f>CONCATENATE(INDEX('8- Políticas de Administración '!$B$17:$F$21,MATCH(ROUND(IF((RIGHT('5- Identificación de Riesgos'!M110,1)-'6- Valoración Controles'!S110)&lt;1,1,(RIGHT('5- Identificación de Riesgos'!M110,1)-'6- Valoración Controles'!S110)),0),'8- Políticas de Administración '!$F$17:$F$21,0),1)," - ",ROUND(IF((RIGHT('5- Identificación de Riesgos'!M110,1)-'6- Valoración Controles'!S110)&lt;1,1,(RIGHT('5- Identificación de Riesgos'!M110,1)-'6- Valoración Controles'!S110)),0))</f>
        <v>#VALUE!</v>
      </c>
      <c r="V110" s="564" t="e">
        <f>CONCATENATE(VLOOKUP((LEFT(T110,LEN(T110)-4)&amp;LEFT(U110,LEN(U110)-4)),'9- Matriz de Calor '!$D$18:$E$42,2,0)," - ",RIGHT(T110,1)*RIGHT(U110,1))</f>
        <v>#DIV/0!</v>
      </c>
    </row>
    <row r="111" spans="1:22" ht="30" hidden="1">
      <c r="A111" s="568"/>
      <c r="B111" s="562"/>
      <c r="C111" s="231" t="str">
        <f>'5- Identificación de Riesgos'!D111</f>
        <v>2. Falta de ética de terceros interesados  (Debilidades principios y valores)</v>
      </c>
      <c r="D111" s="232"/>
      <c r="E111" s="243" t="s">
        <v>329</v>
      </c>
      <c r="F111" s="233"/>
      <c r="G111" s="233"/>
      <c r="H111" s="233"/>
      <c r="I111" s="233"/>
      <c r="J111" s="217">
        <f t="shared" si="11"/>
        <v>0</v>
      </c>
      <c r="K111" s="571"/>
      <c r="L111" s="233">
        <f>'5- Identificación de Riesgos'!I111</f>
        <v>0</v>
      </c>
      <c r="M111" s="240"/>
      <c r="N111" s="233"/>
      <c r="O111" s="233"/>
      <c r="P111" s="233"/>
      <c r="Q111" s="233"/>
      <c r="R111" s="217">
        <f t="shared" si="13"/>
        <v>0</v>
      </c>
      <c r="S111" s="571"/>
      <c r="T111" s="574"/>
      <c r="U111" s="562"/>
      <c r="V111" s="565"/>
    </row>
    <row r="112" spans="1:22" ht="30" hidden="1">
      <c r="A112" s="568"/>
      <c r="B112" s="562"/>
      <c r="C112" s="231" t="str">
        <f>'5- Identificación de Riesgos'!D112</f>
        <v>3. Ausencia de Control dual en la revisión de los cheques girados</v>
      </c>
      <c r="D112" s="232"/>
      <c r="E112" s="243" t="s">
        <v>337</v>
      </c>
      <c r="F112" s="233"/>
      <c r="G112" s="233"/>
      <c r="H112" s="233"/>
      <c r="I112" s="233"/>
      <c r="J112" s="217">
        <f t="shared" si="11"/>
        <v>0</v>
      </c>
      <c r="K112" s="571"/>
      <c r="L112" s="233">
        <f>'5- Identificación de Riesgos'!I112</f>
        <v>0</v>
      </c>
      <c r="M112" s="241"/>
      <c r="N112" s="233"/>
      <c r="O112" s="233"/>
      <c r="P112" s="233"/>
      <c r="Q112" s="233"/>
      <c r="R112" s="217">
        <f t="shared" si="13"/>
        <v>0</v>
      </c>
      <c r="S112" s="571"/>
      <c r="T112" s="574"/>
      <c r="U112" s="562"/>
      <c r="V112" s="565"/>
    </row>
    <row r="113" spans="1:22" hidden="1">
      <c r="A113" s="568"/>
      <c r="B113" s="562"/>
      <c r="C113" s="231">
        <f>'5- Identificación de Riesgos'!D113</f>
        <v>0</v>
      </c>
      <c r="D113" s="232"/>
      <c r="E113" s="179"/>
      <c r="F113" s="233"/>
      <c r="G113" s="233"/>
      <c r="H113" s="233"/>
      <c r="I113" s="233"/>
      <c r="J113" s="217">
        <f t="shared" si="11"/>
        <v>0</v>
      </c>
      <c r="K113" s="571"/>
      <c r="L113" s="233">
        <f>'5- Identificación de Riesgos'!I113</f>
        <v>0</v>
      </c>
      <c r="M113" s="241"/>
      <c r="N113" s="233"/>
      <c r="O113" s="233"/>
      <c r="P113" s="233"/>
      <c r="Q113" s="233"/>
      <c r="R113" s="217">
        <f t="shared" si="13"/>
        <v>0</v>
      </c>
      <c r="S113" s="571"/>
      <c r="T113" s="574"/>
      <c r="U113" s="562"/>
      <c r="V113" s="565"/>
    </row>
    <row r="114" spans="1:22" hidden="1">
      <c r="A114" s="568"/>
      <c r="B114" s="562"/>
      <c r="C114" s="231">
        <f>'5- Identificación de Riesgos'!D114</f>
        <v>0</v>
      </c>
      <c r="D114" s="232"/>
      <c r="E114" s="179"/>
      <c r="F114" s="233"/>
      <c r="G114" s="233"/>
      <c r="H114" s="233"/>
      <c r="I114" s="233"/>
      <c r="J114" s="217">
        <f t="shared" si="11"/>
        <v>0</v>
      </c>
      <c r="K114" s="571"/>
      <c r="L114" s="233">
        <f>'5- Identificación de Riesgos'!I114</f>
        <v>0</v>
      </c>
      <c r="M114" s="241"/>
      <c r="N114" s="233"/>
      <c r="O114" s="233"/>
      <c r="P114" s="233"/>
      <c r="Q114" s="233"/>
      <c r="R114" s="217">
        <f t="shared" si="13"/>
        <v>0</v>
      </c>
      <c r="S114" s="571"/>
      <c r="T114" s="574"/>
      <c r="U114" s="562"/>
      <c r="V114" s="565"/>
    </row>
    <row r="115" spans="1:22" hidden="1">
      <c r="A115" s="568"/>
      <c r="B115" s="562"/>
      <c r="C115" s="231">
        <f>'5- Identificación de Riesgos'!D115</f>
        <v>0</v>
      </c>
      <c r="D115" s="232"/>
      <c r="E115" s="179"/>
      <c r="F115" s="233"/>
      <c r="G115" s="233"/>
      <c r="H115" s="233"/>
      <c r="I115" s="233"/>
      <c r="J115" s="217">
        <f t="shared" si="11"/>
        <v>0</v>
      </c>
      <c r="K115" s="571"/>
      <c r="L115" s="233">
        <f>'5- Identificación de Riesgos'!I115</f>
        <v>0</v>
      </c>
      <c r="M115" s="241"/>
      <c r="N115" s="233"/>
      <c r="O115" s="233"/>
      <c r="P115" s="233"/>
      <c r="Q115" s="233"/>
      <c r="R115" s="217">
        <f t="shared" si="13"/>
        <v>0</v>
      </c>
      <c r="S115" s="571"/>
      <c r="T115" s="574"/>
      <c r="U115" s="562"/>
      <c r="V115" s="565"/>
    </row>
    <row r="116" spans="1:22" hidden="1">
      <c r="A116" s="568"/>
      <c r="B116" s="562"/>
      <c r="C116" s="231">
        <f>'5- Identificación de Riesgos'!D116</f>
        <v>0</v>
      </c>
      <c r="D116" s="232"/>
      <c r="E116" s="179"/>
      <c r="F116" s="233"/>
      <c r="G116" s="233"/>
      <c r="H116" s="233"/>
      <c r="I116" s="233"/>
      <c r="J116" s="217">
        <f t="shared" si="11"/>
        <v>0</v>
      </c>
      <c r="K116" s="571"/>
      <c r="L116" s="233">
        <f>'5- Identificación de Riesgos'!I116</f>
        <v>0</v>
      </c>
      <c r="M116" s="241"/>
      <c r="N116" s="233"/>
      <c r="O116" s="233"/>
      <c r="P116" s="233"/>
      <c r="Q116" s="233"/>
      <c r="R116" s="217">
        <f t="shared" si="13"/>
        <v>0</v>
      </c>
      <c r="S116" s="571"/>
      <c r="T116" s="574"/>
      <c r="U116" s="562"/>
      <c r="V116" s="565"/>
    </row>
    <row r="117" spans="1:22" hidden="1">
      <c r="A117" s="568"/>
      <c r="B117" s="562"/>
      <c r="C117" s="231">
        <f>'5- Identificación de Riesgos'!D117</f>
        <v>0</v>
      </c>
      <c r="D117" s="232"/>
      <c r="E117" s="179"/>
      <c r="F117" s="233"/>
      <c r="G117" s="233"/>
      <c r="H117" s="233"/>
      <c r="I117" s="233"/>
      <c r="J117" s="217">
        <f t="shared" si="11"/>
        <v>0</v>
      </c>
      <c r="K117" s="571"/>
      <c r="L117" s="233">
        <f>'5- Identificación de Riesgos'!I117</f>
        <v>0</v>
      </c>
      <c r="M117" s="241"/>
      <c r="N117" s="233"/>
      <c r="O117" s="233"/>
      <c r="P117" s="233"/>
      <c r="Q117" s="233"/>
      <c r="R117" s="217">
        <f t="shared" si="13"/>
        <v>0</v>
      </c>
      <c r="S117" s="571"/>
      <c r="T117" s="574"/>
      <c r="U117" s="562"/>
      <c r="V117" s="565"/>
    </row>
    <row r="118" spans="1:22" hidden="1">
      <c r="A118" s="568"/>
      <c r="B118" s="562"/>
      <c r="C118" s="231">
        <f>'5- Identificación de Riesgos'!D118</f>
        <v>0</v>
      </c>
      <c r="D118" s="232"/>
      <c r="E118" s="232"/>
      <c r="F118" s="233"/>
      <c r="G118" s="233"/>
      <c r="H118" s="233"/>
      <c r="I118" s="233"/>
      <c r="J118" s="217">
        <f t="shared" si="11"/>
        <v>0</v>
      </c>
      <c r="K118" s="571"/>
      <c r="L118" s="233">
        <f>'5- Identificación de Riesgos'!I118</f>
        <v>0</v>
      </c>
      <c r="M118" s="241"/>
      <c r="N118" s="233"/>
      <c r="O118" s="233"/>
      <c r="P118" s="233"/>
      <c r="Q118" s="233"/>
      <c r="R118" s="217">
        <f t="shared" si="13"/>
        <v>0</v>
      </c>
      <c r="S118" s="571"/>
      <c r="T118" s="574"/>
      <c r="U118" s="562"/>
      <c r="V118" s="565"/>
    </row>
    <row r="119" spans="1:22" ht="15.75" hidden="1" thickBot="1">
      <c r="A119" s="569"/>
      <c r="B119" s="563"/>
      <c r="C119" s="236">
        <f>'5- Identificación de Riesgos'!D119</f>
        <v>0</v>
      </c>
      <c r="D119" s="237"/>
      <c r="E119" s="238"/>
      <c r="F119" s="239"/>
      <c r="G119" s="239"/>
      <c r="H119" s="239"/>
      <c r="I119" s="239"/>
      <c r="J119" s="218">
        <f t="shared" si="11"/>
        <v>0</v>
      </c>
      <c r="K119" s="572"/>
      <c r="L119" s="239">
        <f>'5- Identificación de Riesgos'!I119</f>
        <v>0</v>
      </c>
      <c r="M119" s="242"/>
      <c r="N119" s="239"/>
      <c r="O119" s="239"/>
      <c r="P119" s="239"/>
      <c r="Q119" s="239"/>
      <c r="R119" s="218">
        <f t="shared" si="13"/>
        <v>0</v>
      </c>
      <c r="S119" s="572"/>
      <c r="T119" s="575"/>
      <c r="U119" s="563"/>
      <c r="V119" s="566"/>
    </row>
  </sheetData>
  <mergeCells count="96">
    <mergeCell ref="T60:T69"/>
    <mergeCell ref="U60:U69"/>
    <mergeCell ref="V60:V69"/>
    <mergeCell ref="A60:A69"/>
    <mergeCell ref="B60:B69"/>
    <mergeCell ref="K60:K69"/>
    <mergeCell ref="S60:S69"/>
    <mergeCell ref="T50:T59"/>
    <mergeCell ref="U50:U59"/>
    <mergeCell ref="V50:V59"/>
    <mergeCell ref="A50:A59"/>
    <mergeCell ref="B50:B59"/>
    <mergeCell ref="K50:K59"/>
    <mergeCell ref="S50:S59"/>
    <mergeCell ref="T40:T49"/>
    <mergeCell ref="U40:U49"/>
    <mergeCell ref="V40:V49"/>
    <mergeCell ref="A40:A49"/>
    <mergeCell ref="B40:B49"/>
    <mergeCell ref="K40:K49"/>
    <mergeCell ref="S40:S49"/>
    <mergeCell ref="A20:A29"/>
    <mergeCell ref="T30:T39"/>
    <mergeCell ref="U30:U39"/>
    <mergeCell ref="V30:V39"/>
    <mergeCell ref="A30:A39"/>
    <mergeCell ref="B30:B39"/>
    <mergeCell ref="K30:K39"/>
    <mergeCell ref="S30:S39"/>
    <mergeCell ref="B20:B29"/>
    <mergeCell ref="K20:K29"/>
    <mergeCell ref="V20:V29"/>
    <mergeCell ref="T20:T29"/>
    <mergeCell ref="U20:U29"/>
    <mergeCell ref="S20:S29"/>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U1:V3"/>
    <mergeCell ref="A10:A19"/>
    <mergeCell ref="B10:B19"/>
    <mergeCell ref="C5:V5"/>
    <mergeCell ref="C6:V6"/>
    <mergeCell ref="S10:S19"/>
    <mergeCell ref="T10:T19"/>
    <mergeCell ref="U10:U19"/>
    <mergeCell ref="V10:V19"/>
    <mergeCell ref="K10:K19"/>
    <mergeCell ref="U70:U79"/>
    <mergeCell ref="V70:V79"/>
    <mergeCell ref="A70:A79"/>
    <mergeCell ref="B70:B79"/>
    <mergeCell ref="K70:K79"/>
    <mergeCell ref="S70:S79"/>
    <mergeCell ref="T70:T79"/>
    <mergeCell ref="V80:V89"/>
    <mergeCell ref="A90:A99"/>
    <mergeCell ref="B90:B99"/>
    <mergeCell ref="K90:K99"/>
    <mergeCell ref="S90:S99"/>
    <mergeCell ref="T90:T99"/>
    <mergeCell ref="U90:U99"/>
    <mergeCell ref="V90:V99"/>
    <mergeCell ref="A80:A89"/>
    <mergeCell ref="B80:B89"/>
    <mergeCell ref="K80:K89"/>
    <mergeCell ref="S80:S89"/>
    <mergeCell ref="T80:T89"/>
    <mergeCell ref="E1:T3"/>
    <mergeCell ref="U100:U109"/>
    <mergeCell ref="V100:V109"/>
    <mergeCell ref="A110:A119"/>
    <mergeCell ref="B110:B119"/>
    <mergeCell ref="K110:K119"/>
    <mergeCell ref="S110:S119"/>
    <mergeCell ref="T110:T119"/>
    <mergeCell ref="U110:U119"/>
    <mergeCell ref="V110:V119"/>
    <mergeCell ref="A100:A109"/>
    <mergeCell ref="B100:B109"/>
    <mergeCell ref="K100:K109"/>
    <mergeCell ref="S100:S109"/>
    <mergeCell ref="T100:T109"/>
    <mergeCell ref="U80:U89"/>
  </mergeCells>
  <conditionalFormatting sqref="T10 T20 T30 T40 T50 T60 T70 T80 T90 T100 T110">
    <cfRule type="containsText" dxfId="361" priority="472" operator="containsText" text="Muy Baja">
      <formula>NOT(ISERROR(SEARCH("Muy Baja",T10)))</formula>
    </cfRule>
    <cfRule type="containsText" dxfId="360" priority="473" operator="containsText" text="Baja">
      <formula>NOT(ISERROR(SEARCH("Baja",T10)))</formula>
    </cfRule>
    <cfRule type="containsText" dxfId="359" priority="474" operator="containsText" text="Muy Alta">
      <formula>NOT(ISERROR(SEARCH("Muy Alta",T10)))</formula>
    </cfRule>
    <cfRule type="containsText" dxfId="358" priority="476" operator="containsText" text="Alta">
      <formula>NOT(ISERROR(SEARCH("Alta",T10)))</formula>
    </cfRule>
    <cfRule type="containsText" dxfId="357" priority="477" operator="containsText" text="Media">
      <formula>NOT(ISERROR(SEARCH("Media",T10)))</formula>
    </cfRule>
    <cfRule type="containsText" dxfId="356" priority="478" operator="containsText" text="Media">
      <formula>NOT(ISERROR(SEARCH("Media",T10)))</formula>
    </cfRule>
    <cfRule type="containsText" dxfId="355" priority="479" operator="containsText" text="Media">
      <formula>NOT(ISERROR(SEARCH("Media",T10)))</formula>
    </cfRule>
    <cfRule type="containsText" dxfId="354" priority="480" operator="containsText" text="Muy Baja">
      <formula>NOT(ISERROR(SEARCH("Muy Baja",T10)))</formula>
    </cfRule>
    <cfRule type="containsText" dxfId="353" priority="481" operator="containsText" text="Baja">
      <formula>NOT(ISERROR(SEARCH("Baja",T10)))</formula>
    </cfRule>
    <cfRule type="containsText" dxfId="352" priority="482" operator="containsText" text="Muy Baja">
      <formula>NOT(ISERROR(SEARCH("Muy Baja",T10)))</formula>
    </cfRule>
    <cfRule type="containsText" dxfId="351" priority="483" operator="containsText" text="Muy Baja">
      <formula>NOT(ISERROR(SEARCH("Muy Baja",T10)))</formula>
    </cfRule>
    <cfRule type="containsText" dxfId="350" priority="484" operator="containsText" text="Muy Baja">
      <formula>NOT(ISERROR(SEARCH("Muy Baja",T10)))</formula>
    </cfRule>
    <cfRule type="containsText" dxfId="349" priority="485" operator="containsText" text="Muy Baja'Tabla probabilidad'!">
      <formula>NOT(ISERROR(SEARCH("Muy Baja'Tabla probabilidad'!",T10)))</formula>
    </cfRule>
    <cfRule type="containsText" dxfId="348" priority="486" operator="containsText" text="Muy bajo">
      <formula>NOT(ISERROR(SEARCH("Muy bajo",T10)))</formula>
    </cfRule>
    <cfRule type="containsText" dxfId="347" priority="487" operator="containsText" text="Alta">
      <formula>NOT(ISERROR(SEARCH("Alta",T10)))</formula>
    </cfRule>
    <cfRule type="containsText" dxfId="346" priority="488" operator="containsText" text="Media">
      <formula>NOT(ISERROR(SEARCH("Media",T10)))</formula>
    </cfRule>
    <cfRule type="containsText" dxfId="345" priority="489" operator="containsText" text="Baja">
      <formula>NOT(ISERROR(SEARCH("Baja",T10)))</formula>
    </cfRule>
    <cfRule type="containsText" dxfId="344" priority="490" operator="containsText" text="Muy baja">
      <formula>NOT(ISERROR(SEARCH("Muy baja",T10)))</formula>
    </cfRule>
    <cfRule type="cellIs" dxfId="343" priority="493" operator="between">
      <formula>1</formula>
      <formula>2</formula>
    </cfRule>
    <cfRule type="cellIs" dxfId="342" priority="494" operator="between">
      <formula>0</formula>
      <formula>2</formula>
    </cfRule>
  </conditionalFormatting>
  <conditionalFormatting sqref="U10 U20 U30 U40 U50 U60 U70 U80 U90 U100 U110">
    <cfRule type="containsText" dxfId="341" priority="466" operator="containsText" text="Catastrófico">
      <formula>NOT(ISERROR(SEARCH("Catastrófico",U10)))</formula>
    </cfRule>
    <cfRule type="containsText" dxfId="340" priority="467" operator="containsText" text="Mayor">
      <formula>NOT(ISERROR(SEARCH("Mayor",U10)))</formula>
    </cfRule>
    <cfRule type="containsText" dxfId="339" priority="468" operator="containsText" text="Alta">
      <formula>NOT(ISERROR(SEARCH("Alta",U10)))</formula>
    </cfRule>
    <cfRule type="containsText" dxfId="338" priority="469" operator="containsText" text="Moderado">
      <formula>NOT(ISERROR(SEARCH("Moderado",U10)))</formula>
    </cfRule>
    <cfRule type="containsText" dxfId="337" priority="470" operator="containsText" text="Menor">
      <formula>NOT(ISERROR(SEARCH("Menor",U10)))</formula>
    </cfRule>
    <cfRule type="containsText" dxfId="336" priority="471" operator="containsText" text="Leve">
      <formula>NOT(ISERROR(SEARCH("Leve",U10)))</formula>
    </cfRule>
  </conditionalFormatting>
  <conditionalFormatting sqref="V10 V20 V30 V40 V50 V60 V70 V80 V90 V100 V110">
    <cfRule type="containsText" dxfId="335" priority="430" operator="containsText" text="Extremo">
      <formula>NOT(ISERROR(SEARCH("Extremo",V10)))</formula>
    </cfRule>
    <cfRule type="containsText" dxfId="334" priority="431" operator="containsText" text="Alto">
      <formula>NOT(ISERROR(SEARCH("Alto",V10)))</formula>
    </cfRule>
    <cfRule type="containsText" dxfId="333" priority="432" operator="containsText" text="Bajo">
      <formula>NOT(ISERROR(SEARCH("Bajo",V10)))</formula>
    </cfRule>
    <cfRule type="containsText" dxfId="332" priority="433" operator="containsText" text="Moderado">
      <formula>NOT(ISERROR(SEARCH("Moderado",V10)))</formula>
    </cfRule>
  </conditionalFormatting>
  <dataValidations count="2">
    <dataValidation allowBlank="1" showInputMessage="1" showErrorMessage="1" prompt="Enunciar cuál es el control" sqref="M10:M14 E109:E111 E77 E13 E119 E19:E21 E87 E79:E81 E89:E91 E107 E117 E99:E101 E10:E11 E29:E71"/>
    <dataValidation type="list" allowBlank="1" showInputMessage="1" showErrorMessage="1" sqref="N10:Q119 F10:I119">
      <formula1>"SI,NO"</formula1>
    </dataValidation>
  </dataValidations>
  <printOptions horizontalCentered="1"/>
  <pageMargins left="0.70866141732283472" right="0.70866141732283472" top="0.74803149606299213" bottom="0.74803149606299213" header="0.31496062992125984" footer="0.31496062992125984"/>
  <pageSetup scale="31"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91"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492"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 T40 T50 T60 T70 T80 T90 T100 T110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JI119"/>
  <sheetViews>
    <sheetView showGridLines="0" zoomScale="80" zoomScaleNormal="80" zoomScalePageLayoutView="70" workbookViewId="0">
      <pane xSplit="5" ySplit="9" topLeftCell="M55" activePane="bottomRight" state="frozen"/>
      <selection pane="topRight" activeCell="F1" sqref="F1"/>
      <selection pane="bottomLeft" activeCell="A10" sqref="A10"/>
      <selection pane="bottomRight" activeCell="C10" sqref="C10:C19"/>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39" hidden="1" customWidth="1"/>
    <col min="13" max="13" width="16.7109375" customWidth="1"/>
    <col min="14" max="14" width="17.42578125" customWidth="1"/>
    <col min="15" max="15" width="14.42578125" style="16" customWidth="1"/>
    <col min="16" max="16" width="17.42578125" style="16" customWidth="1"/>
    <col min="17" max="17" width="25.28515625" style="16" customWidth="1"/>
    <col min="18" max="269" width="11.42578125" style="16"/>
    <col min="270" max="16384" width="11.42578125" style="21"/>
  </cols>
  <sheetData>
    <row r="1" spans="1:269" s="18" customFormat="1" ht="27.75" customHeight="1">
      <c r="A1" s="584"/>
      <c r="B1" s="584"/>
      <c r="C1" s="584"/>
      <c r="D1" s="584"/>
      <c r="E1" s="584"/>
      <c r="F1" s="560" t="s">
        <v>14</v>
      </c>
      <c r="G1" s="560"/>
      <c r="H1" s="560"/>
      <c r="I1" s="560"/>
      <c r="J1" s="560"/>
      <c r="K1" s="560"/>
      <c r="L1" s="560"/>
      <c r="M1" s="560"/>
      <c r="N1" s="560"/>
      <c r="O1" s="560"/>
      <c r="P1" s="560"/>
      <c r="Q1" s="560"/>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row>
    <row r="2" spans="1:269" s="18" customFormat="1" ht="27" customHeight="1">
      <c r="A2" s="584"/>
      <c r="B2" s="584"/>
      <c r="C2" s="584"/>
      <c r="D2" s="584"/>
      <c r="E2" s="584"/>
      <c r="F2" s="560"/>
      <c r="G2" s="560"/>
      <c r="H2" s="560"/>
      <c r="I2" s="560"/>
      <c r="J2" s="560"/>
      <c r="K2" s="560"/>
      <c r="L2" s="560"/>
      <c r="M2" s="560"/>
      <c r="N2" s="560"/>
      <c r="O2" s="560"/>
      <c r="P2" s="560"/>
      <c r="Q2" s="560"/>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row>
    <row r="3" spans="1:269" s="18" customFormat="1" ht="27" customHeight="1">
      <c r="A3" s="584"/>
      <c r="B3" s="584"/>
      <c r="C3" s="584"/>
      <c r="D3" s="584"/>
      <c r="E3" s="584"/>
      <c r="F3" s="560"/>
      <c r="G3" s="560"/>
      <c r="H3" s="560"/>
      <c r="I3" s="560"/>
      <c r="J3" s="560"/>
      <c r="K3" s="560"/>
      <c r="L3" s="560"/>
      <c r="M3" s="560"/>
      <c r="N3" s="560"/>
      <c r="O3" s="560"/>
      <c r="P3" s="560"/>
      <c r="Q3" s="560"/>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row>
    <row r="4" spans="1:269" s="18" customFormat="1" ht="23.25" customHeight="1">
      <c r="A4" s="520" t="s">
        <v>0</v>
      </c>
      <c r="B4" s="520"/>
      <c r="C4" s="626" t="s">
        <v>281</v>
      </c>
      <c r="D4" s="626"/>
      <c r="E4" s="626"/>
      <c r="F4" s="626"/>
      <c r="G4" s="626"/>
      <c r="H4" s="626"/>
      <c r="I4" s="626"/>
      <c r="J4" s="626"/>
      <c r="K4" s="626"/>
      <c r="L4" s="626"/>
      <c r="M4" s="626"/>
      <c r="N4" s="626"/>
      <c r="O4" s="626"/>
      <c r="P4" s="626"/>
      <c r="Q4" s="626"/>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row>
    <row r="5" spans="1:269" s="18" customFormat="1" ht="56.25" customHeight="1">
      <c r="A5" s="520" t="s">
        <v>1</v>
      </c>
      <c r="B5" s="520"/>
      <c r="C5" s="582" t="s">
        <v>353</v>
      </c>
      <c r="D5" s="582"/>
      <c r="E5" s="582"/>
      <c r="F5" s="582"/>
      <c r="G5" s="582"/>
      <c r="H5" s="582"/>
      <c r="I5" s="582"/>
      <c r="J5" s="582"/>
      <c r="K5" s="582"/>
      <c r="L5" s="582"/>
      <c r="M5" s="582"/>
      <c r="N5" s="582"/>
      <c r="O5" s="582"/>
      <c r="P5" s="582"/>
      <c r="Q5" s="582"/>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row>
    <row r="6" spans="1:269" s="18" customFormat="1" ht="28.5" customHeight="1">
      <c r="A6" s="520" t="s">
        <v>2</v>
      </c>
      <c r="B6" s="520"/>
      <c r="C6" s="583" t="s">
        <v>282</v>
      </c>
      <c r="D6" s="583"/>
      <c r="E6" s="583"/>
      <c r="F6" s="583"/>
      <c r="G6" s="583"/>
      <c r="H6" s="583"/>
      <c r="I6" s="583"/>
      <c r="J6" s="583"/>
      <c r="K6" s="583"/>
      <c r="L6" s="583"/>
      <c r="M6" s="583"/>
      <c r="N6" s="583"/>
      <c r="O6" s="583"/>
      <c r="P6" s="583"/>
      <c r="Q6" s="583"/>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row>
    <row r="7" spans="1:269" s="18" customFormat="1" ht="17.25" thickBot="1">
      <c r="A7" s="585" t="s">
        <v>118</v>
      </c>
      <c r="B7" s="585"/>
      <c r="C7" s="585"/>
      <c r="D7" s="585"/>
      <c r="E7" s="585"/>
      <c r="F7" s="585" t="s">
        <v>150</v>
      </c>
      <c r="G7" s="585"/>
      <c r="H7" s="585"/>
      <c r="I7" s="85"/>
      <c r="J7" s="555" t="s">
        <v>164</v>
      </c>
      <c r="K7" s="555"/>
      <c r="L7" s="555"/>
      <c r="M7" s="555"/>
      <c r="N7" s="556"/>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row>
    <row r="8" spans="1:269" s="18" customFormat="1" ht="45.75" customHeight="1" thickTop="1" thickBot="1">
      <c r="A8" s="587" t="s">
        <v>12</v>
      </c>
      <c r="B8" s="588" t="s">
        <v>112</v>
      </c>
      <c r="C8" s="627" t="s">
        <v>113</v>
      </c>
      <c r="D8" s="629" t="s">
        <v>13</v>
      </c>
      <c r="E8" s="588" t="s">
        <v>114</v>
      </c>
      <c r="F8" s="624" t="s">
        <v>110</v>
      </c>
      <c r="G8" s="624" t="s">
        <v>111</v>
      </c>
      <c r="H8" s="624" t="s">
        <v>5</v>
      </c>
      <c r="I8" s="632"/>
      <c r="J8" s="624" t="s">
        <v>80</v>
      </c>
      <c r="K8" s="624" t="s">
        <v>7</v>
      </c>
      <c r="L8" s="624" t="s">
        <v>108</v>
      </c>
      <c r="M8" s="624" t="s">
        <v>8</v>
      </c>
      <c r="N8" s="624" t="s">
        <v>167</v>
      </c>
      <c r="O8" s="624" t="s">
        <v>163</v>
      </c>
      <c r="P8" s="624" t="s">
        <v>10</v>
      </c>
      <c r="Q8" s="624" t="s">
        <v>11</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row>
    <row r="9" spans="1:269" s="20" customFormat="1" ht="58.5" customHeight="1" thickTop="1" thickBot="1">
      <c r="A9" s="521"/>
      <c r="B9" s="589"/>
      <c r="C9" s="628"/>
      <c r="D9" s="630"/>
      <c r="E9" s="589"/>
      <c r="F9" s="625"/>
      <c r="G9" s="625"/>
      <c r="H9" s="625"/>
      <c r="I9" s="633"/>
      <c r="J9" s="625"/>
      <c r="K9" s="625"/>
      <c r="L9" s="625"/>
      <c r="M9" s="625"/>
      <c r="N9" s="625"/>
      <c r="O9" s="625"/>
      <c r="P9" s="625"/>
      <c r="Q9" s="625"/>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row>
    <row r="10" spans="1:269" ht="13.5" customHeight="1">
      <c r="A10" s="510">
        <f>'5- Identificación de Riesgos'!A10</f>
        <v>1</v>
      </c>
      <c r="B10" s="481" t="str">
        <f>'6- Valoración Controles'!B10:B19</f>
        <v xml:space="preserve">Posibilidad de pagar inoportunamente los gastos de funcionamiento en Inversión por falta de PAC </v>
      </c>
      <c r="C10" s="469" t="str">
        <f>'5- Identificación de Riesgos'!C10</f>
        <v>los  pagos se hacen incumpliendo los tiempos contractuales o legales  establecidos .</v>
      </c>
      <c r="D10" s="469" t="s">
        <v>88</v>
      </c>
      <c r="E10" s="164" t="str">
        <f>'5- Identificación de Riesgos'!D10</f>
        <v>1. Demora en la radicación de cuentas por las diferentes dependencias de la DSAJ para generar los pagos de contratistas,  gastos de personal, gastos generales, y demás pagos de la entidad.</v>
      </c>
      <c r="F10" s="475" t="str">
        <f>'5- Identificación de Riesgos'!H10</f>
        <v>Muy Baja - 1</v>
      </c>
      <c r="G10" s="469" t="str">
        <f>'5- Identificación de Riesgos'!M10</f>
        <v>Menor - 2</v>
      </c>
      <c r="H10" s="469" t="str">
        <f>'5- Identificación de Riesgos'!N10</f>
        <v>Bajo - 2</v>
      </c>
      <c r="I10" s="149"/>
      <c r="J10" s="635" t="str">
        <f>'6- Valoración Controles'!T10</f>
        <v>Muy Baja - 1</v>
      </c>
      <c r="K10" s="635" t="str">
        <f>'6- Valoración Controles'!U10</f>
        <v>Menor - 2</v>
      </c>
      <c r="L10" s="636" t="e">
        <f>AVERAGE(#REF!)</f>
        <v>#REF!</v>
      </c>
      <c r="M10" s="481" t="str">
        <f>'6- Valoración Controles'!V10</f>
        <v>Bajo - 2</v>
      </c>
      <c r="N10" s="481" t="s">
        <v>105</v>
      </c>
      <c r="O10" s="165"/>
      <c r="P10" s="165"/>
      <c r="Q10" s="166"/>
    </row>
    <row r="11" spans="1:269" ht="13.5" customHeight="1">
      <c r="A11" s="515"/>
      <c r="B11" s="482"/>
      <c r="C11" s="470"/>
      <c r="D11" s="470"/>
      <c r="E11" s="167" t="str">
        <f>'5- Identificación de Riesgos'!D11</f>
        <v>2. Insuficiencia de PAC para el cumplimiento de obligaciones económicas frente a terceros</v>
      </c>
      <c r="F11" s="476"/>
      <c r="G11" s="620"/>
      <c r="H11" s="470"/>
      <c r="I11" s="86"/>
      <c r="J11" s="622"/>
      <c r="K11" s="622"/>
      <c r="L11" s="616"/>
      <c r="M11" s="482"/>
      <c r="N11" s="482"/>
      <c r="O11" s="168"/>
      <c r="P11" s="168">
        <v>5</v>
      </c>
      <c r="Q11" s="169"/>
    </row>
    <row r="12" spans="1:269" ht="13.5" customHeight="1">
      <c r="A12" s="515"/>
      <c r="B12" s="482"/>
      <c r="C12" s="470"/>
      <c r="D12" s="470"/>
      <c r="E12" s="167" t="str">
        <f>'5- Identificación de Riesgos'!D12</f>
        <v>3. Incumplimiento en los requisitos que debe exigir los supevisores de los contratos,  para poder autorizar el pago de la factura de compra, por adquisición de bienes y servicios.</v>
      </c>
      <c r="F12" s="476"/>
      <c r="G12" s="620"/>
      <c r="H12" s="470"/>
      <c r="I12" s="86"/>
      <c r="J12" s="622"/>
      <c r="K12" s="622"/>
      <c r="L12" s="616"/>
      <c r="M12" s="482"/>
      <c r="N12" s="482"/>
      <c r="O12" s="168"/>
      <c r="P12" s="168"/>
      <c r="Q12" s="169"/>
    </row>
    <row r="13" spans="1:269" ht="13.5" customHeight="1">
      <c r="A13" s="515"/>
      <c r="B13" s="482"/>
      <c r="C13" s="470"/>
      <c r="D13" s="470"/>
      <c r="E13" s="167" t="str">
        <f>'5- Identificación de Riesgos'!D13</f>
        <v xml:space="preserve">4. Ausencia o Inconsistencia en la información de la  cuenta bancaria, reportada por talento humano para el pago de la nómina a beneficio final </v>
      </c>
      <c r="F13" s="476"/>
      <c r="G13" s="620"/>
      <c r="H13" s="470"/>
      <c r="I13" s="86"/>
      <c r="J13" s="622"/>
      <c r="K13" s="622"/>
      <c r="L13" s="616"/>
      <c r="M13" s="482"/>
      <c r="N13" s="482"/>
      <c r="O13" s="168"/>
      <c r="P13" s="168"/>
      <c r="Q13" s="169"/>
    </row>
    <row r="14" spans="1:269" ht="13.5" customHeight="1">
      <c r="A14" s="515"/>
      <c r="B14" s="482"/>
      <c r="C14" s="470"/>
      <c r="D14" s="470"/>
      <c r="E14" s="167">
        <f>'5- Identificación de Riesgos'!D14</f>
        <v>0</v>
      </c>
      <c r="F14" s="476"/>
      <c r="G14" s="620"/>
      <c r="H14" s="470"/>
      <c r="I14" s="86"/>
      <c r="J14" s="622"/>
      <c r="K14" s="622"/>
      <c r="L14" s="616"/>
      <c r="M14" s="482"/>
      <c r="N14" s="482"/>
      <c r="O14" s="168"/>
      <c r="P14" s="168"/>
      <c r="Q14" s="169"/>
    </row>
    <row r="15" spans="1:269" ht="13.5" customHeight="1">
      <c r="A15" s="515"/>
      <c r="B15" s="482"/>
      <c r="C15" s="470"/>
      <c r="D15" s="470"/>
      <c r="E15" s="167">
        <f>'5- Identificación de Riesgos'!D15</f>
        <v>0</v>
      </c>
      <c r="F15" s="476"/>
      <c r="G15" s="620"/>
      <c r="H15" s="470"/>
      <c r="I15" s="86"/>
      <c r="J15" s="622"/>
      <c r="K15" s="622"/>
      <c r="L15" s="616"/>
      <c r="M15" s="482"/>
      <c r="N15" s="482"/>
      <c r="O15" s="168"/>
      <c r="P15" s="168"/>
      <c r="Q15" s="169"/>
    </row>
    <row r="16" spans="1:269" ht="13.5" customHeight="1">
      <c r="A16" s="515"/>
      <c r="B16" s="482"/>
      <c r="C16" s="470"/>
      <c r="D16" s="470"/>
      <c r="E16" s="167">
        <f>'5- Identificación de Riesgos'!D16</f>
        <v>0</v>
      </c>
      <c r="F16" s="476"/>
      <c r="G16" s="620"/>
      <c r="H16" s="470"/>
      <c r="I16" s="86"/>
      <c r="J16" s="622"/>
      <c r="K16" s="622"/>
      <c r="L16" s="616"/>
      <c r="M16" s="482"/>
      <c r="N16" s="482"/>
      <c r="O16" s="168"/>
      <c r="P16" s="168"/>
      <c r="Q16" s="169"/>
    </row>
    <row r="17" spans="1:17" ht="13.5" customHeight="1">
      <c r="A17" s="515"/>
      <c r="B17" s="482"/>
      <c r="C17" s="470"/>
      <c r="D17" s="470"/>
      <c r="E17" s="167">
        <f>'5- Identificación de Riesgos'!D17</f>
        <v>0</v>
      </c>
      <c r="F17" s="476"/>
      <c r="G17" s="620"/>
      <c r="H17" s="470"/>
      <c r="I17" s="86"/>
      <c r="J17" s="622"/>
      <c r="K17" s="622"/>
      <c r="L17" s="616"/>
      <c r="M17" s="482"/>
      <c r="N17" s="482"/>
      <c r="O17" s="168"/>
      <c r="P17" s="168"/>
      <c r="Q17" s="169"/>
    </row>
    <row r="18" spans="1:17" ht="13.5" customHeight="1">
      <c r="A18" s="515"/>
      <c r="B18" s="482"/>
      <c r="C18" s="470"/>
      <c r="D18" s="470"/>
      <c r="E18" s="167">
        <f>'5- Identificación de Riesgos'!D18</f>
        <v>0</v>
      </c>
      <c r="F18" s="476"/>
      <c r="G18" s="620"/>
      <c r="H18" s="470"/>
      <c r="I18" s="86"/>
      <c r="J18" s="622"/>
      <c r="K18" s="622"/>
      <c r="L18" s="616"/>
      <c r="M18" s="482"/>
      <c r="N18" s="482"/>
      <c r="O18" s="168"/>
      <c r="P18" s="168"/>
      <c r="Q18" s="169"/>
    </row>
    <row r="19" spans="1:17" ht="13.5" customHeight="1">
      <c r="A19" s="515"/>
      <c r="B19" s="501"/>
      <c r="C19" s="470"/>
      <c r="D19" s="470"/>
      <c r="E19" s="167">
        <f>'5- Identificación de Riesgos'!D19</f>
        <v>0</v>
      </c>
      <c r="F19" s="476"/>
      <c r="G19" s="620"/>
      <c r="H19" s="470"/>
      <c r="I19" s="87"/>
      <c r="J19" s="631"/>
      <c r="K19" s="631"/>
      <c r="L19" s="634"/>
      <c r="M19" s="501"/>
      <c r="N19" s="501"/>
      <c r="O19" s="168"/>
      <c r="P19" s="168"/>
      <c r="Q19" s="169"/>
    </row>
    <row r="20" spans="1:17" ht="13.5" customHeight="1">
      <c r="A20" s="509">
        <f>'5- Identificación de Riesgos'!A20</f>
        <v>2</v>
      </c>
      <c r="B20" s="482" t="str">
        <f>'5- Identificación de Riesgos'!B20</f>
        <v xml:space="preserve">Registrar o emitir  CDP con rubro presupuestal diferente al indicado en el objeto de la compra </v>
      </c>
      <c r="C20" s="501" t="str">
        <f>'5- Identificación de Riesgos'!C20</f>
        <v>Emitir un CDP con informacion erronea de valor, destinacion, cuenta a afectar.</v>
      </c>
      <c r="D20" s="501" t="s">
        <v>88</v>
      </c>
      <c r="E20" s="167" t="str">
        <f>'5- Identificación de Riesgos'!D20</f>
        <v>1. falta de verificación al momento de elaborar el CDP entre el objeto de la compra con el rubro presupuestal que se está viendo afectado, en la solicitud de CDP</v>
      </c>
      <c r="F20" s="619" t="str">
        <f>'5- Identificación de Riesgos'!H20</f>
        <v>Muy Baja - 1</v>
      </c>
      <c r="G20" s="501" t="str">
        <f>'5- Identificación de Riesgos'!M20</f>
        <v>Menor - 2</v>
      </c>
      <c r="H20" s="501" t="str">
        <f>'5- Identificación de Riesgos'!N20</f>
        <v>Bajo - 2</v>
      </c>
      <c r="I20" s="86"/>
      <c r="J20" s="622" t="str">
        <f>'6- Valoración Controles'!T20</f>
        <v>Muy Baja - 1</v>
      </c>
      <c r="K20" s="622" t="str">
        <f>'6- Valoración Controles'!U20</f>
        <v>Menor - 2</v>
      </c>
      <c r="L20" s="616" t="e">
        <f>AVERAGE(#REF!)</f>
        <v>#REF!</v>
      </c>
      <c r="M20" s="482" t="str">
        <f>'6- Valoración Controles'!V20</f>
        <v>Bajo - 2</v>
      </c>
      <c r="N20" s="482" t="s">
        <v>105</v>
      </c>
      <c r="O20" s="168"/>
      <c r="P20" s="168"/>
      <c r="Q20" s="169"/>
    </row>
    <row r="21" spans="1:17" ht="13.5" customHeight="1">
      <c r="A21" s="515"/>
      <c r="B21" s="482"/>
      <c r="C21" s="470"/>
      <c r="D21" s="470"/>
      <c r="E21" s="167">
        <f>'5- Identificación de Riesgos'!D21</f>
        <v>0</v>
      </c>
      <c r="F21" s="476"/>
      <c r="G21" s="620"/>
      <c r="H21" s="470"/>
      <c r="I21" s="86"/>
      <c r="J21" s="622"/>
      <c r="K21" s="622"/>
      <c r="L21" s="616"/>
      <c r="M21" s="482"/>
      <c r="N21" s="482"/>
      <c r="O21" s="168"/>
      <c r="P21" s="168"/>
      <c r="Q21" s="169"/>
    </row>
    <row r="22" spans="1:17" ht="13.5" customHeight="1">
      <c r="A22" s="515"/>
      <c r="B22" s="482"/>
      <c r="C22" s="470"/>
      <c r="D22" s="470"/>
      <c r="E22" s="167">
        <f>'5- Identificación de Riesgos'!D28</f>
        <v>0</v>
      </c>
      <c r="F22" s="476"/>
      <c r="G22" s="620"/>
      <c r="H22" s="470"/>
      <c r="I22" s="86"/>
      <c r="J22" s="622"/>
      <c r="K22" s="622"/>
      <c r="L22" s="616"/>
      <c r="M22" s="482"/>
      <c r="N22" s="482"/>
      <c r="O22" s="168"/>
      <c r="P22" s="168"/>
      <c r="Q22" s="169"/>
    </row>
    <row r="23" spans="1:17" ht="13.5" customHeight="1">
      <c r="A23" s="515"/>
      <c r="B23" s="482"/>
      <c r="C23" s="470"/>
      <c r="D23" s="470"/>
      <c r="E23" s="167" t="e">
        <f>'5- Identificación de Riesgos'!#REF!</f>
        <v>#REF!</v>
      </c>
      <c r="F23" s="476"/>
      <c r="G23" s="620"/>
      <c r="H23" s="470"/>
      <c r="I23" s="86"/>
      <c r="J23" s="622"/>
      <c r="K23" s="622"/>
      <c r="L23" s="616"/>
      <c r="M23" s="482"/>
      <c r="N23" s="482"/>
      <c r="O23" s="168"/>
      <c r="P23" s="168"/>
      <c r="Q23" s="169"/>
    </row>
    <row r="24" spans="1:17" ht="13.5" customHeight="1">
      <c r="A24" s="515"/>
      <c r="B24" s="482"/>
      <c r="C24" s="470"/>
      <c r="D24" s="470"/>
      <c r="E24" s="167" t="e">
        <f>'5- Identificación de Riesgos'!#REF!</f>
        <v>#REF!</v>
      </c>
      <c r="F24" s="476"/>
      <c r="G24" s="620"/>
      <c r="H24" s="470"/>
      <c r="I24" s="86"/>
      <c r="J24" s="622"/>
      <c r="K24" s="622"/>
      <c r="L24" s="616"/>
      <c r="M24" s="482"/>
      <c r="N24" s="482"/>
      <c r="O24" s="168"/>
      <c r="P24" s="168"/>
      <c r="Q24" s="169"/>
    </row>
    <row r="25" spans="1:17" ht="13.5" customHeight="1">
      <c r="A25" s="515"/>
      <c r="B25" s="482"/>
      <c r="C25" s="470"/>
      <c r="D25" s="470"/>
      <c r="E25" s="167" t="e">
        <f>'5- Identificación de Riesgos'!#REF!</f>
        <v>#REF!</v>
      </c>
      <c r="F25" s="476"/>
      <c r="G25" s="620"/>
      <c r="H25" s="470"/>
      <c r="I25" s="86"/>
      <c r="J25" s="622"/>
      <c r="K25" s="622"/>
      <c r="L25" s="616"/>
      <c r="M25" s="482"/>
      <c r="N25" s="482"/>
      <c r="O25" s="168"/>
      <c r="P25" s="168"/>
      <c r="Q25" s="169"/>
    </row>
    <row r="26" spans="1:17" ht="13.5" customHeight="1">
      <c r="A26" s="515"/>
      <c r="B26" s="482"/>
      <c r="C26" s="470"/>
      <c r="D26" s="470"/>
      <c r="E26" s="167" t="e">
        <f>'5- Identificación de Riesgos'!#REF!</f>
        <v>#REF!</v>
      </c>
      <c r="F26" s="476"/>
      <c r="G26" s="620"/>
      <c r="H26" s="470"/>
      <c r="I26" s="86"/>
      <c r="J26" s="622"/>
      <c r="K26" s="622"/>
      <c r="L26" s="616"/>
      <c r="M26" s="482"/>
      <c r="N26" s="482"/>
      <c r="O26" s="168"/>
      <c r="P26" s="168"/>
      <c r="Q26" s="169"/>
    </row>
    <row r="27" spans="1:17" ht="13.5" customHeight="1">
      <c r="A27" s="515"/>
      <c r="B27" s="482"/>
      <c r="C27" s="470"/>
      <c r="D27" s="470"/>
      <c r="E27" s="167" t="e">
        <f>'5- Identificación de Riesgos'!#REF!</f>
        <v>#REF!</v>
      </c>
      <c r="F27" s="476"/>
      <c r="G27" s="620"/>
      <c r="H27" s="470"/>
      <c r="I27" s="86"/>
      <c r="J27" s="622"/>
      <c r="K27" s="622"/>
      <c r="L27" s="616"/>
      <c r="M27" s="482"/>
      <c r="N27" s="482"/>
      <c r="O27" s="168"/>
      <c r="P27" s="168"/>
      <c r="Q27" s="169"/>
    </row>
    <row r="28" spans="1:17" ht="13.5" customHeight="1">
      <c r="A28" s="515"/>
      <c r="B28" s="482"/>
      <c r="C28" s="470"/>
      <c r="D28" s="470"/>
      <c r="E28" s="167" t="e">
        <f>'5- Identificación de Riesgos'!#REF!</f>
        <v>#REF!</v>
      </c>
      <c r="F28" s="476"/>
      <c r="G28" s="620"/>
      <c r="H28" s="470"/>
      <c r="I28" s="86"/>
      <c r="J28" s="622"/>
      <c r="K28" s="622"/>
      <c r="L28" s="616"/>
      <c r="M28" s="482"/>
      <c r="N28" s="482"/>
      <c r="O28" s="168"/>
      <c r="P28" s="168"/>
      <c r="Q28" s="169"/>
    </row>
    <row r="29" spans="1:17" ht="13.5" customHeight="1">
      <c r="A29" s="515"/>
      <c r="B29" s="501"/>
      <c r="C29" s="470"/>
      <c r="D29" s="470"/>
      <c r="E29" s="167">
        <f>'5- Identificación de Riesgos'!D29</f>
        <v>0</v>
      </c>
      <c r="F29" s="476"/>
      <c r="G29" s="620"/>
      <c r="H29" s="470"/>
      <c r="I29" s="87"/>
      <c r="J29" s="631"/>
      <c r="K29" s="631"/>
      <c r="L29" s="634"/>
      <c r="M29" s="501"/>
      <c r="N29" s="501"/>
      <c r="O29" s="168"/>
      <c r="P29" s="168"/>
      <c r="Q29" s="169"/>
    </row>
    <row r="30" spans="1:17" ht="60">
      <c r="A30" s="509">
        <f>'5- Identificación de Riesgos'!A30</f>
        <v>3</v>
      </c>
      <c r="B30" s="482" t="str">
        <f>'5- Identificación de Riesgos'!B30</f>
        <v xml:space="preserve">Incumplimiento de obligaciones tributarias </v>
      </c>
      <c r="C30" s="501" t="str">
        <f>'5- Identificación de Riesgos'!C30</f>
        <v xml:space="preserve"> No se  reconocen , o no se pagan  oportunamente , o no se pagan los valores correctos o en la administración de impuestos  correcta ,    las  obligaciones tributarias que le competen a la entidad</v>
      </c>
      <c r="D30" s="501" t="s">
        <v>88</v>
      </c>
      <c r="E30" s="167" t="str">
        <f>'5- Identificación de Riesgos'!D30</f>
        <v>1. Desconocimiento por parte de la responsable de central de cuentas por pagar, de las bases gravables y de las tarifas que deben ser aplicadas al momento del pago</v>
      </c>
      <c r="F30" s="619" t="str">
        <f>'5- Identificación de Riesgos'!H30</f>
        <v>Baja - 2</v>
      </c>
      <c r="G30" s="501" t="str">
        <f>'5- Identificación de Riesgos'!M30</f>
        <v>Leve - 1</v>
      </c>
      <c r="H30" s="501" t="str">
        <f>'5- Identificación de Riesgos'!N30</f>
        <v>Bajo - 2</v>
      </c>
      <c r="I30" s="86"/>
      <c r="J30" s="622" t="str">
        <f>'6- Valoración Controles'!T30</f>
        <v>Baja - 2</v>
      </c>
      <c r="K30" s="622" t="str">
        <f>'6- Valoración Controles'!U30</f>
        <v>Leve - 1</v>
      </c>
      <c r="L30" s="616" t="e">
        <f>AVERAGE(#REF!)</f>
        <v>#REF!</v>
      </c>
      <c r="M30" s="482" t="str">
        <f>'6- Valoración Controles'!V30</f>
        <v>Bajo - 2</v>
      </c>
      <c r="N30" s="482" t="s">
        <v>105</v>
      </c>
      <c r="O30" s="168"/>
      <c r="P30" s="168"/>
      <c r="Q30" s="169"/>
    </row>
    <row r="31" spans="1:17" ht="30">
      <c r="A31" s="515"/>
      <c r="B31" s="482"/>
      <c r="C31" s="470"/>
      <c r="D31" s="470"/>
      <c r="E31" s="167" t="str">
        <f>'5- Identificación de Riesgos'!D31</f>
        <v>2. Ausencia de programas de capacitación institucional en temas tributarios.</v>
      </c>
      <c r="F31" s="476"/>
      <c r="G31" s="620"/>
      <c r="H31" s="470"/>
      <c r="I31" s="86"/>
      <c r="J31" s="622"/>
      <c r="K31" s="622"/>
      <c r="L31" s="616"/>
      <c r="M31" s="482"/>
      <c r="N31" s="482"/>
      <c r="O31" s="168"/>
      <c r="P31" s="168"/>
      <c r="Q31" s="169"/>
    </row>
    <row r="32" spans="1:17">
      <c r="A32" s="515"/>
      <c r="B32" s="482"/>
      <c r="C32" s="470"/>
      <c r="D32" s="470"/>
      <c r="E32" s="167">
        <f>'5- Identificación de Riesgos'!D32</f>
        <v>0</v>
      </c>
      <c r="F32" s="476"/>
      <c r="G32" s="620"/>
      <c r="H32" s="470"/>
      <c r="I32" s="86"/>
      <c r="J32" s="622"/>
      <c r="K32" s="622"/>
      <c r="L32" s="616"/>
      <c r="M32" s="482"/>
      <c r="N32" s="482"/>
      <c r="O32" s="168"/>
      <c r="P32" s="168"/>
      <c r="Q32" s="169"/>
    </row>
    <row r="33" spans="1:17">
      <c r="A33" s="515"/>
      <c r="B33" s="482"/>
      <c r="C33" s="470"/>
      <c r="D33" s="470"/>
      <c r="E33" s="167">
        <f>'5- Identificación de Riesgos'!D33</f>
        <v>0</v>
      </c>
      <c r="F33" s="476"/>
      <c r="G33" s="620"/>
      <c r="H33" s="470"/>
      <c r="I33" s="86"/>
      <c r="J33" s="622"/>
      <c r="K33" s="622"/>
      <c r="L33" s="616"/>
      <c r="M33" s="482"/>
      <c r="N33" s="482"/>
      <c r="O33" s="168"/>
      <c r="P33" s="168"/>
      <c r="Q33" s="169"/>
    </row>
    <row r="34" spans="1:17">
      <c r="A34" s="515"/>
      <c r="B34" s="482"/>
      <c r="C34" s="470"/>
      <c r="D34" s="470"/>
      <c r="E34" s="167">
        <f>'5- Identificación de Riesgos'!D34</f>
        <v>0</v>
      </c>
      <c r="F34" s="476"/>
      <c r="G34" s="620"/>
      <c r="H34" s="470"/>
      <c r="I34" s="86"/>
      <c r="J34" s="622"/>
      <c r="K34" s="622"/>
      <c r="L34" s="616"/>
      <c r="M34" s="482"/>
      <c r="N34" s="482"/>
      <c r="O34" s="168"/>
      <c r="P34" s="168"/>
      <c r="Q34" s="169"/>
    </row>
    <row r="35" spans="1:17">
      <c r="A35" s="515"/>
      <c r="B35" s="482"/>
      <c r="C35" s="470"/>
      <c r="D35" s="470"/>
      <c r="E35" s="167">
        <f>'5- Identificación de Riesgos'!D38</f>
        <v>0</v>
      </c>
      <c r="F35" s="476"/>
      <c r="G35" s="620"/>
      <c r="H35" s="470"/>
      <c r="I35" s="86"/>
      <c r="J35" s="622"/>
      <c r="K35" s="622"/>
      <c r="L35" s="616"/>
      <c r="M35" s="482"/>
      <c r="N35" s="482"/>
      <c r="O35" s="168"/>
      <c r="P35" s="168"/>
      <c r="Q35" s="169"/>
    </row>
    <row r="36" spans="1:17">
      <c r="A36" s="515"/>
      <c r="B36" s="482"/>
      <c r="C36" s="470"/>
      <c r="D36" s="470"/>
      <c r="E36" s="167" t="e">
        <f>'5- Identificación de Riesgos'!#REF!</f>
        <v>#REF!</v>
      </c>
      <c r="F36" s="476"/>
      <c r="G36" s="620"/>
      <c r="H36" s="470"/>
      <c r="I36" s="86"/>
      <c r="J36" s="622"/>
      <c r="K36" s="622"/>
      <c r="L36" s="616"/>
      <c r="M36" s="482"/>
      <c r="N36" s="482"/>
      <c r="O36" s="168"/>
      <c r="P36" s="168"/>
      <c r="Q36" s="169"/>
    </row>
    <row r="37" spans="1:17">
      <c r="A37" s="515"/>
      <c r="B37" s="482"/>
      <c r="C37" s="470"/>
      <c r="D37" s="470"/>
      <c r="E37" s="167" t="e">
        <f>'5- Identificación de Riesgos'!#REF!</f>
        <v>#REF!</v>
      </c>
      <c r="F37" s="476"/>
      <c r="G37" s="620"/>
      <c r="H37" s="470"/>
      <c r="I37" s="86"/>
      <c r="J37" s="622"/>
      <c r="K37" s="622"/>
      <c r="L37" s="616"/>
      <c r="M37" s="482"/>
      <c r="N37" s="482"/>
      <c r="O37" s="168"/>
      <c r="P37" s="168"/>
      <c r="Q37" s="169"/>
    </row>
    <row r="38" spans="1:17">
      <c r="A38" s="515"/>
      <c r="B38" s="482"/>
      <c r="C38" s="470"/>
      <c r="D38" s="470"/>
      <c r="E38" s="167" t="e">
        <f>'5- Identificación de Riesgos'!#REF!</f>
        <v>#REF!</v>
      </c>
      <c r="F38" s="476"/>
      <c r="G38" s="620"/>
      <c r="H38" s="470"/>
      <c r="I38" s="86"/>
      <c r="J38" s="622"/>
      <c r="K38" s="622"/>
      <c r="L38" s="616"/>
      <c r="M38" s="482"/>
      <c r="N38" s="482"/>
      <c r="O38" s="168"/>
      <c r="P38" s="168"/>
      <c r="Q38" s="169"/>
    </row>
    <row r="39" spans="1:17" ht="32.450000000000003" customHeight="1">
      <c r="A39" s="515"/>
      <c r="B39" s="501"/>
      <c r="C39" s="470"/>
      <c r="D39" s="470"/>
      <c r="E39" s="167">
        <f>'5- Identificación de Riesgos'!D39</f>
        <v>0</v>
      </c>
      <c r="F39" s="476"/>
      <c r="G39" s="620"/>
      <c r="H39" s="470"/>
      <c r="I39" s="87"/>
      <c r="J39" s="631"/>
      <c r="K39" s="631"/>
      <c r="L39" s="634"/>
      <c r="M39" s="501"/>
      <c r="N39" s="501"/>
      <c r="O39" s="168"/>
      <c r="P39" s="168"/>
      <c r="Q39" s="169"/>
    </row>
    <row r="40" spans="1:17" ht="30">
      <c r="A40" s="509">
        <f>'5- Identificación de Riesgos'!A40</f>
        <v>4</v>
      </c>
      <c r="B40" s="482" t="str">
        <f>'5- Identificación de Riesgos'!B40</f>
        <v>Incumplimiento en la Ejecución del Presupuesto Asignado</v>
      </c>
      <c r="C40" s="501" t="str">
        <f>'5- Identificación de Riesgos'!C40</f>
        <v>Posibilidad de afectación económica debido a falta de planeación y ejecución del presupuesto para gastos de funcionamiento e inversión</v>
      </c>
      <c r="D40" s="501" t="s">
        <v>88</v>
      </c>
      <c r="E40" s="167" t="str">
        <f>'5- Identificación de Riesgos'!D40</f>
        <v>1. Falta de planeación y Ejecución del Presupuesto Asignado</v>
      </c>
      <c r="F40" s="619" t="str">
        <f>'5- Identificación de Riesgos'!H40</f>
        <v>Baja - 2</v>
      </c>
      <c r="G40" s="501" t="str">
        <f>'5- Identificación de Riesgos'!M40</f>
        <v>Leve - 1</v>
      </c>
      <c r="H40" s="501" t="str">
        <f>'5- Identificación de Riesgos'!N40</f>
        <v>Bajo - 2</v>
      </c>
      <c r="I40" s="86"/>
      <c r="J40" s="622" t="str">
        <f>'6- Valoración Controles'!T40</f>
        <v>Muy Baja - 1</v>
      </c>
      <c r="K40" s="622" t="str">
        <f>'6- Valoración Controles'!U40</f>
        <v>Leve - 1</v>
      </c>
      <c r="L40" s="616" t="e">
        <f>AVERAGE(#REF!)</f>
        <v>#REF!</v>
      </c>
      <c r="M40" s="482" t="str">
        <f>'6- Valoración Controles'!V40</f>
        <v>Bajo - 1</v>
      </c>
      <c r="N40" s="482" t="s">
        <v>105</v>
      </c>
      <c r="O40" s="168"/>
      <c r="P40" s="168"/>
      <c r="Q40" s="169"/>
    </row>
    <row r="41" spans="1:17">
      <c r="A41" s="515"/>
      <c r="B41" s="482"/>
      <c r="C41" s="470"/>
      <c r="D41" s="470"/>
      <c r="E41" s="167">
        <f>'5- Identificación de Riesgos'!D41</f>
        <v>0</v>
      </c>
      <c r="F41" s="476"/>
      <c r="G41" s="620"/>
      <c r="H41" s="470"/>
      <c r="I41" s="86"/>
      <c r="J41" s="622"/>
      <c r="K41" s="622"/>
      <c r="L41" s="616"/>
      <c r="M41" s="482"/>
      <c r="N41" s="482"/>
      <c r="O41" s="168"/>
      <c r="P41" s="168"/>
      <c r="Q41" s="169"/>
    </row>
    <row r="42" spans="1:17">
      <c r="A42" s="515"/>
      <c r="B42" s="482"/>
      <c r="C42" s="470"/>
      <c r="D42" s="470"/>
      <c r="E42" s="167">
        <f>'5- Identificación de Riesgos'!D49</f>
        <v>0</v>
      </c>
      <c r="F42" s="476"/>
      <c r="G42" s="620"/>
      <c r="H42" s="470"/>
      <c r="I42" s="86"/>
      <c r="J42" s="622"/>
      <c r="K42" s="622"/>
      <c r="L42" s="616"/>
      <c r="M42" s="482"/>
      <c r="N42" s="482"/>
      <c r="O42" s="168"/>
      <c r="P42" s="168"/>
      <c r="Q42" s="169"/>
    </row>
    <row r="43" spans="1:17">
      <c r="A43" s="515"/>
      <c r="B43" s="482"/>
      <c r="C43" s="470"/>
      <c r="D43" s="470"/>
      <c r="E43" s="167" t="e">
        <f>'5- Identificación de Riesgos'!#REF!</f>
        <v>#REF!</v>
      </c>
      <c r="F43" s="476"/>
      <c r="G43" s="620"/>
      <c r="H43" s="470"/>
      <c r="I43" s="86"/>
      <c r="J43" s="622"/>
      <c r="K43" s="622"/>
      <c r="L43" s="616"/>
      <c r="M43" s="482"/>
      <c r="N43" s="482"/>
      <c r="O43" s="168"/>
      <c r="P43" s="168"/>
      <c r="Q43" s="169"/>
    </row>
    <row r="44" spans="1:17">
      <c r="A44" s="515"/>
      <c r="B44" s="482"/>
      <c r="C44" s="470"/>
      <c r="D44" s="470"/>
      <c r="E44" s="167" t="e">
        <f>'5- Identificación de Riesgos'!#REF!</f>
        <v>#REF!</v>
      </c>
      <c r="F44" s="476"/>
      <c r="G44" s="620"/>
      <c r="H44" s="470"/>
      <c r="I44" s="86"/>
      <c r="J44" s="622"/>
      <c r="K44" s="622"/>
      <c r="L44" s="616"/>
      <c r="M44" s="482"/>
      <c r="N44" s="482"/>
      <c r="O44" s="168"/>
      <c r="P44" s="168"/>
      <c r="Q44" s="169"/>
    </row>
    <row r="45" spans="1:17">
      <c r="A45" s="515"/>
      <c r="B45" s="482"/>
      <c r="C45" s="470"/>
      <c r="D45" s="470"/>
      <c r="E45" s="167" t="e">
        <f>'5- Identificación de Riesgos'!#REF!</f>
        <v>#REF!</v>
      </c>
      <c r="F45" s="476"/>
      <c r="G45" s="620"/>
      <c r="H45" s="470"/>
      <c r="I45" s="86"/>
      <c r="J45" s="622"/>
      <c r="K45" s="622"/>
      <c r="L45" s="616"/>
      <c r="M45" s="482"/>
      <c r="N45" s="482"/>
      <c r="O45" s="168"/>
      <c r="P45" s="168"/>
      <c r="Q45" s="169"/>
    </row>
    <row r="46" spans="1:17">
      <c r="A46" s="515"/>
      <c r="B46" s="482"/>
      <c r="C46" s="470"/>
      <c r="D46" s="470"/>
      <c r="E46" s="167" t="e">
        <f>'5- Identificación de Riesgos'!#REF!</f>
        <v>#REF!</v>
      </c>
      <c r="F46" s="476"/>
      <c r="G46" s="620"/>
      <c r="H46" s="470"/>
      <c r="I46" s="86"/>
      <c r="J46" s="622"/>
      <c r="K46" s="622"/>
      <c r="L46" s="616"/>
      <c r="M46" s="482"/>
      <c r="N46" s="482"/>
      <c r="O46" s="168"/>
      <c r="P46" s="168"/>
      <c r="Q46" s="169"/>
    </row>
    <row r="47" spans="1:17">
      <c r="A47" s="515"/>
      <c r="B47" s="482"/>
      <c r="C47" s="470"/>
      <c r="D47" s="470"/>
      <c r="E47" s="167" t="e">
        <f>'5- Identificación de Riesgos'!#REF!</f>
        <v>#REF!</v>
      </c>
      <c r="F47" s="476"/>
      <c r="G47" s="620"/>
      <c r="H47" s="470"/>
      <c r="I47" s="86"/>
      <c r="J47" s="622"/>
      <c r="K47" s="622"/>
      <c r="L47" s="616"/>
      <c r="M47" s="482"/>
      <c r="N47" s="482"/>
      <c r="O47" s="168"/>
      <c r="P47" s="168"/>
      <c r="Q47" s="169"/>
    </row>
    <row r="48" spans="1:17">
      <c r="A48" s="515"/>
      <c r="B48" s="482"/>
      <c r="C48" s="470"/>
      <c r="D48" s="470"/>
      <c r="E48" s="167" t="e">
        <f>'5- Identificación de Riesgos'!#REF!</f>
        <v>#REF!</v>
      </c>
      <c r="F48" s="476"/>
      <c r="G48" s="620"/>
      <c r="H48" s="470"/>
      <c r="I48" s="86"/>
      <c r="J48" s="622"/>
      <c r="K48" s="622"/>
      <c r="L48" s="616"/>
      <c r="M48" s="482"/>
      <c r="N48" s="482"/>
      <c r="O48" s="168"/>
      <c r="P48" s="168"/>
      <c r="Q48" s="169"/>
    </row>
    <row r="49" spans="1:17">
      <c r="A49" s="515"/>
      <c r="B49" s="501"/>
      <c r="C49" s="470"/>
      <c r="D49" s="470"/>
      <c r="E49" s="167" t="e">
        <f>'5- Identificación de Riesgos'!#REF!</f>
        <v>#REF!</v>
      </c>
      <c r="F49" s="476"/>
      <c r="G49" s="620"/>
      <c r="H49" s="470"/>
      <c r="I49" s="87"/>
      <c r="J49" s="631"/>
      <c r="K49" s="631"/>
      <c r="L49" s="634"/>
      <c r="M49" s="501"/>
      <c r="N49" s="501"/>
      <c r="O49" s="168"/>
      <c r="P49" s="168"/>
      <c r="Q49" s="169"/>
    </row>
    <row r="50" spans="1:17" ht="72" customHeight="1">
      <c r="A50" s="509">
        <f>'5- Identificación de Riesgos'!A50</f>
        <v>5</v>
      </c>
      <c r="B50" s="482" t="str">
        <f>'5- Identificación de Riesgos'!B50</f>
        <v>incumplimiento en la prescripción de títulos judiciales, que cumplen con los requisitos de prescripción,  en la oficina Judicial de DSAJ</v>
      </c>
      <c r="C50" s="501" t="str">
        <f>'5- Identificación de Riesgos'!C50</f>
        <v>Posibilidad de incumplimiento de las metas establecidas debido a falta de seguimiento y control del cronograma del proceso de prescripción</v>
      </c>
      <c r="D50" s="501" t="s">
        <v>88</v>
      </c>
      <c r="E50" s="167" t="str">
        <f>'5- Identificación de Riesgos'!D50</f>
        <v>1. Solicitud de los Juzgados Laborales, para que los títulos susceptibles de prescripción, no se prescriban, ya que desconocen el beneficiario del título judicial que se va ha prescribir.</v>
      </c>
      <c r="F50" s="619" t="str">
        <f>'5- Identificación de Riesgos'!H50</f>
        <v>Baja - 2</v>
      </c>
      <c r="G50" s="501" t="str">
        <f>'5- Identificación de Riesgos'!M50</f>
        <v>Leve - 1</v>
      </c>
      <c r="H50" s="501" t="str">
        <f>'5- Identificación de Riesgos'!N50</f>
        <v>Bajo - 2</v>
      </c>
      <c r="I50" s="86"/>
      <c r="J50" s="622" t="str">
        <f>'6- Valoración Controles'!T50</f>
        <v>Muy Baja - 1</v>
      </c>
      <c r="K50" s="622" t="str">
        <f>'6- Valoración Controles'!U50</f>
        <v>Leve - 1</v>
      </c>
      <c r="L50" s="616" t="e">
        <f>AVERAGE(#REF!)</f>
        <v>#REF!</v>
      </c>
      <c r="M50" s="482" t="str">
        <f>'6- Valoración Controles'!V50</f>
        <v>Bajo - 1</v>
      </c>
      <c r="N50" s="482" t="s">
        <v>105</v>
      </c>
      <c r="O50" s="168"/>
      <c r="P50" s="168"/>
      <c r="Q50" s="169"/>
    </row>
    <row r="51" spans="1:17" ht="43.15" customHeight="1">
      <c r="A51" s="515"/>
      <c r="B51" s="482"/>
      <c r="C51" s="470"/>
      <c r="D51" s="470"/>
      <c r="E51" s="167">
        <f>'5- Identificación de Riesgos'!D51</f>
        <v>0</v>
      </c>
      <c r="F51" s="476"/>
      <c r="G51" s="620"/>
      <c r="H51" s="470"/>
      <c r="I51" s="86"/>
      <c r="J51" s="622"/>
      <c r="K51" s="622"/>
      <c r="L51" s="616"/>
      <c r="M51" s="482"/>
      <c r="N51" s="482"/>
      <c r="O51" s="168"/>
      <c r="P51" s="168"/>
      <c r="Q51" s="169"/>
    </row>
    <row r="52" spans="1:17">
      <c r="A52" s="515"/>
      <c r="B52" s="482"/>
      <c r="C52" s="470"/>
      <c r="D52" s="470"/>
      <c r="E52" s="167">
        <f>'5- Identificación de Riesgos'!D52</f>
        <v>0</v>
      </c>
      <c r="F52" s="476"/>
      <c r="G52" s="620"/>
      <c r="H52" s="470"/>
      <c r="I52" s="86"/>
      <c r="J52" s="622"/>
      <c r="K52" s="622"/>
      <c r="L52" s="616"/>
      <c r="M52" s="482"/>
      <c r="N52" s="482"/>
      <c r="O52" s="168"/>
      <c r="P52" s="168"/>
      <c r="Q52" s="169"/>
    </row>
    <row r="53" spans="1:17">
      <c r="A53" s="515"/>
      <c r="B53" s="482"/>
      <c r="C53" s="470"/>
      <c r="D53" s="470"/>
      <c r="E53" s="167" t="e">
        <f>'5- Identificación de Riesgos'!#REF!</f>
        <v>#REF!</v>
      </c>
      <c r="F53" s="476"/>
      <c r="G53" s="620"/>
      <c r="H53" s="470"/>
      <c r="I53" s="86"/>
      <c r="J53" s="622"/>
      <c r="K53" s="622"/>
      <c r="L53" s="616"/>
      <c r="M53" s="482"/>
      <c r="N53" s="482"/>
      <c r="O53" s="168"/>
      <c r="P53" s="168"/>
      <c r="Q53" s="169"/>
    </row>
    <row r="54" spans="1:17" ht="14.45" customHeight="1">
      <c r="A54" s="515"/>
      <c r="B54" s="482"/>
      <c r="C54" s="470"/>
      <c r="D54" s="470"/>
      <c r="E54" s="167" t="e">
        <f>'5- Identificación de Riesgos'!#REF!</f>
        <v>#REF!</v>
      </c>
      <c r="F54" s="476"/>
      <c r="G54" s="620"/>
      <c r="H54" s="470"/>
      <c r="I54" s="86"/>
      <c r="J54" s="622"/>
      <c r="K54" s="622"/>
      <c r="L54" s="616"/>
      <c r="M54" s="482"/>
      <c r="N54" s="482"/>
      <c r="O54" s="168"/>
      <c r="P54" s="168"/>
      <c r="Q54" s="169"/>
    </row>
    <row r="55" spans="1:17">
      <c r="A55" s="515"/>
      <c r="B55" s="482"/>
      <c r="C55" s="470"/>
      <c r="D55" s="470"/>
      <c r="E55" s="167" t="e">
        <f>'5- Identificación de Riesgos'!#REF!</f>
        <v>#REF!</v>
      </c>
      <c r="F55" s="476"/>
      <c r="G55" s="620"/>
      <c r="H55" s="470"/>
      <c r="I55" s="86"/>
      <c r="J55" s="622"/>
      <c r="K55" s="622"/>
      <c r="L55" s="616"/>
      <c r="M55" s="482"/>
      <c r="N55" s="482"/>
      <c r="O55" s="168"/>
      <c r="P55" s="168"/>
      <c r="Q55" s="169"/>
    </row>
    <row r="56" spans="1:17" ht="14.45" customHeight="1">
      <c r="A56" s="515"/>
      <c r="B56" s="482"/>
      <c r="C56" s="470"/>
      <c r="D56" s="470"/>
      <c r="E56" s="167" t="e">
        <f>'5- Identificación de Riesgos'!#REF!</f>
        <v>#REF!</v>
      </c>
      <c r="F56" s="476"/>
      <c r="G56" s="620"/>
      <c r="H56" s="470"/>
      <c r="I56" s="86"/>
      <c r="J56" s="622"/>
      <c r="K56" s="622"/>
      <c r="L56" s="616"/>
      <c r="M56" s="482"/>
      <c r="N56" s="482"/>
      <c r="O56" s="168"/>
      <c r="P56" s="168"/>
      <c r="Q56" s="169"/>
    </row>
    <row r="57" spans="1:17">
      <c r="A57" s="515"/>
      <c r="B57" s="482"/>
      <c r="C57" s="470"/>
      <c r="D57" s="470"/>
      <c r="E57" s="167" t="e">
        <f>'5- Identificación de Riesgos'!#REF!</f>
        <v>#REF!</v>
      </c>
      <c r="F57" s="476"/>
      <c r="G57" s="620"/>
      <c r="H57" s="470"/>
      <c r="I57" s="86"/>
      <c r="J57" s="622"/>
      <c r="K57" s="622"/>
      <c r="L57" s="616"/>
      <c r="M57" s="482"/>
      <c r="N57" s="482"/>
      <c r="O57" s="168"/>
      <c r="P57" s="168"/>
      <c r="Q57" s="169"/>
    </row>
    <row r="58" spans="1:17">
      <c r="A58" s="515"/>
      <c r="B58" s="482"/>
      <c r="C58" s="470"/>
      <c r="D58" s="470"/>
      <c r="E58" s="167" t="e">
        <f>'5- Identificación de Riesgos'!#REF!</f>
        <v>#REF!</v>
      </c>
      <c r="F58" s="476"/>
      <c r="G58" s="620"/>
      <c r="H58" s="470"/>
      <c r="I58" s="86"/>
      <c r="J58" s="622"/>
      <c r="K58" s="622"/>
      <c r="L58" s="616"/>
      <c r="M58" s="482"/>
      <c r="N58" s="482"/>
      <c r="O58" s="168"/>
      <c r="P58" s="168"/>
      <c r="Q58" s="169"/>
    </row>
    <row r="59" spans="1:17">
      <c r="A59" s="515"/>
      <c r="B59" s="501"/>
      <c r="C59" s="470"/>
      <c r="D59" s="470"/>
      <c r="E59" s="167">
        <f>'5- Identificación de Riesgos'!D59</f>
        <v>0</v>
      </c>
      <c r="F59" s="476"/>
      <c r="G59" s="620"/>
      <c r="H59" s="470"/>
      <c r="I59" s="87"/>
      <c r="J59" s="631"/>
      <c r="K59" s="631"/>
      <c r="L59" s="634"/>
      <c r="M59" s="501"/>
      <c r="N59" s="501"/>
      <c r="O59" s="168"/>
      <c r="P59" s="168"/>
      <c r="Q59" s="169"/>
    </row>
    <row r="60" spans="1:17">
      <c r="A60" s="509">
        <f>'5- Identificación de Riesgos'!A60</f>
        <v>6</v>
      </c>
      <c r="B60" s="482" t="str">
        <f>'5- Identificación de Riesgos'!B60</f>
        <v xml:space="preserve">presentar  en forma  errada o tardia  los  Balances de la entidad </v>
      </c>
      <c r="C60" s="501" t="str">
        <f>'5- Identificación de Riesgos'!C60</f>
        <v xml:space="preserve">Se incumple con los tiempos y condiciones etablecidas por la Contaduria General de la Nacion para la presentacion de los Estados Financieros  </v>
      </c>
      <c r="D60" s="501" t="s">
        <v>88</v>
      </c>
      <c r="E60" s="167" t="str">
        <f>'5- Identificación de Riesgos'!D60</f>
        <v>Fallas en los controles</v>
      </c>
      <c r="F60" s="619" t="str">
        <f>'5- Identificación de Riesgos'!H60</f>
        <v>Media - 3</v>
      </c>
      <c r="G60" s="501" t="str">
        <f>'5- Identificación de Riesgos'!M60</f>
        <v>Leve - 1</v>
      </c>
      <c r="H60" s="501" t="str">
        <f>'5- Identificación de Riesgos'!N60</f>
        <v>Moderado - 3</v>
      </c>
      <c r="I60" s="86"/>
      <c r="J60" s="622" t="str">
        <f>'6- Valoración Controles'!T60</f>
        <v>Media - 3</v>
      </c>
      <c r="K60" s="622" t="str">
        <f>'6- Valoración Controles'!U60</f>
        <v>Leve - 1</v>
      </c>
      <c r="L60" s="616" t="e">
        <f>AVERAGE(#REF!)</f>
        <v>#REF!</v>
      </c>
      <c r="M60" s="482" t="str">
        <f>'6- Valoración Controles'!V60</f>
        <v>Moderado - 3</v>
      </c>
      <c r="N60" s="482" t="s">
        <v>105</v>
      </c>
      <c r="O60" s="168"/>
      <c r="P60" s="168"/>
      <c r="Q60" s="169"/>
    </row>
    <row r="61" spans="1:17">
      <c r="A61" s="515"/>
      <c r="B61" s="482"/>
      <c r="C61" s="470"/>
      <c r="D61" s="470"/>
      <c r="E61" s="167" t="str">
        <f>'5- Identificación de Riesgos'!D61</f>
        <v xml:space="preserve">Fallas en los sistemas de información </v>
      </c>
      <c r="F61" s="476"/>
      <c r="G61" s="620"/>
      <c r="H61" s="470"/>
      <c r="I61" s="86"/>
      <c r="J61" s="622"/>
      <c r="K61" s="622"/>
      <c r="L61" s="616"/>
      <c r="M61" s="482"/>
      <c r="N61" s="482"/>
      <c r="O61" s="168"/>
      <c r="P61" s="168"/>
      <c r="Q61" s="169"/>
    </row>
    <row r="62" spans="1:17">
      <c r="A62" s="515"/>
      <c r="B62" s="482"/>
      <c r="C62" s="470"/>
      <c r="D62" s="470"/>
      <c r="E62" s="167" t="str">
        <f>'5- Identificación de Riesgos'!D62</f>
        <v>Recibo de información fuera de tiempo</v>
      </c>
      <c r="F62" s="476"/>
      <c r="G62" s="620"/>
      <c r="H62" s="470"/>
      <c r="I62" s="86"/>
      <c r="J62" s="622"/>
      <c r="K62" s="622"/>
      <c r="L62" s="616"/>
      <c r="M62" s="482"/>
      <c r="N62" s="482"/>
      <c r="O62" s="168"/>
      <c r="P62" s="168"/>
      <c r="Q62" s="169"/>
    </row>
    <row r="63" spans="1:17">
      <c r="A63" s="515"/>
      <c r="B63" s="482"/>
      <c r="C63" s="470"/>
      <c r="D63" s="470"/>
      <c r="E63" s="167" t="str">
        <f>'5- Identificación de Riesgos'!D63</f>
        <v>Operaciones no registradas</v>
      </c>
      <c r="F63" s="476"/>
      <c r="G63" s="620"/>
      <c r="H63" s="470"/>
      <c r="I63" s="86"/>
      <c r="J63" s="622"/>
      <c r="K63" s="622"/>
      <c r="L63" s="616"/>
      <c r="M63" s="482"/>
      <c r="N63" s="482"/>
      <c r="O63" s="168"/>
      <c r="P63" s="168"/>
      <c r="Q63" s="169"/>
    </row>
    <row r="64" spans="1:17">
      <c r="A64" s="515"/>
      <c r="B64" s="482"/>
      <c r="C64" s="470"/>
      <c r="D64" s="470"/>
      <c r="E64" s="167" t="str">
        <f>'5- Identificación de Riesgos'!D64</f>
        <v xml:space="preserve">Registros errados </v>
      </c>
      <c r="F64" s="476"/>
      <c r="G64" s="620"/>
      <c r="H64" s="470"/>
      <c r="I64" s="86"/>
      <c r="J64" s="622"/>
      <c r="K64" s="622"/>
      <c r="L64" s="616"/>
      <c r="M64" s="482"/>
      <c r="N64" s="482"/>
      <c r="O64" s="168"/>
      <c r="P64" s="168"/>
      <c r="Q64" s="169"/>
    </row>
    <row r="65" spans="1:17">
      <c r="A65" s="515"/>
      <c r="B65" s="482"/>
      <c r="C65" s="470"/>
      <c r="D65" s="470"/>
      <c r="E65" s="167">
        <f>'5- Identificación de Riesgos'!D65</f>
        <v>0</v>
      </c>
      <c r="F65" s="476"/>
      <c r="G65" s="620"/>
      <c r="H65" s="470"/>
      <c r="I65" s="86"/>
      <c r="J65" s="622"/>
      <c r="K65" s="622"/>
      <c r="L65" s="616"/>
      <c r="M65" s="482"/>
      <c r="N65" s="482"/>
      <c r="O65" s="168"/>
      <c r="P65" s="168"/>
      <c r="Q65" s="169"/>
    </row>
    <row r="66" spans="1:17">
      <c r="A66" s="515"/>
      <c r="B66" s="482"/>
      <c r="C66" s="470"/>
      <c r="D66" s="470"/>
      <c r="E66" s="167" t="e">
        <f>'5- Identificación de Riesgos'!#REF!</f>
        <v>#REF!</v>
      </c>
      <c r="F66" s="476"/>
      <c r="G66" s="620"/>
      <c r="H66" s="470"/>
      <c r="I66" s="86"/>
      <c r="J66" s="622"/>
      <c r="K66" s="622"/>
      <c r="L66" s="616"/>
      <c r="M66" s="482"/>
      <c r="N66" s="482"/>
      <c r="O66" s="168"/>
      <c r="P66" s="168"/>
      <c r="Q66" s="169"/>
    </row>
    <row r="67" spans="1:17">
      <c r="A67" s="515"/>
      <c r="B67" s="482"/>
      <c r="C67" s="470"/>
      <c r="D67" s="470"/>
      <c r="E67" s="167" t="e">
        <f>'5- Identificación de Riesgos'!#REF!</f>
        <v>#REF!</v>
      </c>
      <c r="F67" s="476"/>
      <c r="G67" s="620"/>
      <c r="H67" s="470"/>
      <c r="I67" s="86"/>
      <c r="J67" s="622"/>
      <c r="K67" s="622"/>
      <c r="L67" s="616"/>
      <c r="M67" s="482"/>
      <c r="N67" s="482"/>
      <c r="O67" s="168"/>
      <c r="P67" s="168"/>
      <c r="Q67" s="169"/>
    </row>
    <row r="68" spans="1:17">
      <c r="A68" s="515"/>
      <c r="B68" s="482"/>
      <c r="C68" s="470"/>
      <c r="D68" s="470"/>
      <c r="E68" s="167" t="e">
        <f>'5- Identificación de Riesgos'!#REF!</f>
        <v>#REF!</v>
      </c>
      <c r="F68" s="476"/>
      <c r="G68" s="620"/>
      <c r="H68" s="470"/>
      <c r="I68" s="86"/>
      <c r="J68" s="622"/>
      <c r="K68" s="622"/>
      <c r="L68" s="616"/>
      <c r="M68" s="482"/>
      <c r="N68" s="482"/>
      <c r="O68" s="168"/>
      <c r="P68" s="168"/>
      <c r="Q68" s="169"/>
    </row>
    <row r="69" spans="1:17">
      <c r="A69" s="515"/>
      <c r="B69" s="501"/>
      <c r="C69" s="470"/>
      <c r="D69" s="470"/>
      <c r="E69" s="167">
        <f>'5- Identificación de Riesgos'!D69</f>
        <v>0</v>
      </c>
      <c r="F69" s="476"/>
      <c r="G69" s="620"/>
      <c r="H69" s="470"/>
      <c r="I69" s="87"/>
      <c r="J69" s="631"/>
      <c r="K69" s="631"/>
      <c r="L69" s="634"/>
      <c r="M69" s="501"/>
      <c r="N69" s="501"/>
      <c r="O69" s="168"/>
      <c r="P69" s="168"/>
      <c r="Q69" s="169"/>
    </row>
    <row r="70" spans="1:17" ht="20.25" hidden="1" customHeight="1">
      <c r="A70" s="618">
        <f>'5- Identificación de Riesgos'!A70</f>
        <v>7</v>
      </c>
      <c r="B70" s="482" t="str">
        <f>'5- Identificación de Riesgos'!B70</f>
        <v>Recibir dádivas o beneficios a nombre propio o de terceros para efectuar pagos sin el cumplimiento de requisitos legales, por valores diferentes, a terceros no autorizados o alterar información financiera</v>
      </c>
      <c r="C70" s="501" t="str">
        <f>'5- Identificación de Riesgos'!C70</f>
        <v xml:space="preserve">Se efectuan pagos por mayor valor, o se abonan a cuentas que no pertenecen a los destinatarios, o se abona incumpliendo los tiempos contractuales o legales establecidos. Se suministra información privilegiada </v>
      </c>
      <c r="D70" s="501" t="s">
        <v>88</v>
      </c>
      <c r="E70" s="167" t="str">
        <f>'5- Identificación de Riesgos'!D70</f>
        <v>1. Insuficientes programas de capacitación para la toma de conciencia debido al desconocimiento de l ley antisoborno (ISO 37001:2016), Plan Anticorrupción y  de los  valores y principios propios de la entidad.</v>
      </c>
      <c r="F70" s="619" t="e">
        <f>'5- Identificación de Riesgos'!H70</f>
        <v>#DIV/0!</v>
      </c>
      <c r="G70" s="501" t="str">
        <f>'5- Identificación de Riesgos'!M70</f>
        <v/>
      </c>
      <c r="H70" s="501" t="str">
        <f>'5- Identificación de Riesgos'!N70</f>
        <v/>
      </c>
      <c r="I70" s="86"/>
      <c r="J70" s="622" t="e">
        <f>'6- Valoración Controles'!T70</f>
        <v>#DIV/0!</v>
      </c>
      <c r="K70" s="622" t="e">
        <f>'6- Valoración Controles'!U70</f>
        <v>#VALUE!</v>
      </c>
      <c r="L70" s="616" t="e">
        <f>AVERAGE(#REF!)</f>
        <v>#REF!</v>
      </c>
      <c r="M70" s="482" t="e">
        <f>'6- Valoración Controles'!V70</f>
        <v>#DIV/0!</v>
      </c>
      <c r="N70" s="482"/>
      <c r="O70" s="168"/>
      <c r="P70" s="168"/>
      <c r="Q70" s="169"/>
    </row>
    <row r="71" spans="1:17" ht="20.25" hidden="1" customHeight="1">
      <c r="A71" s="467"/>
      <c r="B71" s="482"/>
      <c r="C71" s="470"/>
      <c r="D71" s="470"/>
      <c r="E71" s="167" t="str">
        <f>'5- Identificación de Riesgos'!D71</f>
        <v xml:space="preserve">2. Desconocimiento y no aplicación del Código de Ética y Buen Gobierno.    </v>
      </c>
      <c r="F71" s="476"/>
      <c r="G71" s="620"/>
      <c r="H71" s="470"/>
      <c r="I71" s="86"/>
      <c r="J71" s="622"/>
      <c r="K71" s="622"/>
      <c r="L71" s="616"/>
      <c r="M71" s="482"/>
      <c r="N71" s="482"/>
      <c r="O71" s="168"/>
      <c r="P71" s="168"/>
      <c r="Q71" s="169"/>
    </row>
    <row r="72" spans="1:17" ht="20.25" hidden="1" customHeight="1">
      <c r="A72" s="467"/>
      <c r="B72" s="482"/>
      <c r="C72" s="470"/>
      <c r="D72" s="470"/>
      <c r="E72" s="167" t="str">
        <f>'5- Identificación de Riesgos'!D72</f>
        <v>3. Carencia de compromiso  y transparencia de los servidores judiciales</v>
      </c>
      <c r="F72" s="476"/>
      <c r="G72" s="620"/>
      <c r="H72" s="470"/>
      <c r="I72" s="86"/>
      <c r="J72" s="622"/>
      <c r="K72" s="622"/>
      <c r="L72" s="616"/>
      <c r="M72" s="482"/>
      <c r="N72" s="482"/>
      <c r="O72" s="168"/>
      <c r="P72" s="168"/>
      <c r="Q72" s="169"/>
    </row>
    <row r="73" spans="1:17" ht="20.25" hidden="1" customHeight="1">
      <c r="A73" s="467"/>
      <c r="B73" s="482"/>
      <c r="C73" s="470"/>
      <c r="D73" s="470"/>
      <c r="E73" s="167" t="str">
        <f>'5- Identificación de Riesgos'!D73</f>
        <v>4. Deficiencia de  controles en el trámite  de los documentos</v>
      </c>
      <c r="F73" s="476"/>
      <c r="G73" s="620"/>
      <c r="H73" s="470"/>
      <c r="I73" s="86"/>
      <c r="J73" s="622"/>
      <c r="K73" s="622"/>
      <c r="L73" s="616"/>
      <c r="M73" s="482"/>
      <c r="N73" s="482"/>
      <c r="O73" s="168"/>
      <c r="P73" s="168"/>
      <c r="Q73" s="169"/>
    </row>
    <row r="74" spans="1:17" ht="20.25" hidden="1" customHeight="1">
      <c r="A74" s="467"/>
      <c r="B74" s="482"/>
      <c r="C74" s="470"/>
      <c r="D74" s="470"/>
      <c r="E74" s="167" t="str">
        <f>'5- Identificación de Riesgos'!D74</f>
        <v xml:space="preserve">5. No aplicación adecuad de los procedimientos de control </v>
      </c>
      <c r="F74" s="476"/>
      <c r="G74" s="620"/>
      <c r="H74" s="470"/>
      <c r="I74" s="86"/>
      <c r="J74" s="622"/>
      <c r="K74" s="622"/>
      <c r="L74" s="616"/>
      <c r="M74" s="482"/>
      <c r="N74" s="482"/>
      <c r="O74" s="168"/>
      <c r="P74" s="168"/>
      <c r="Q74" s="169"/>
    </row>
    <row r="75" spans="1:17" ht="20.25" hidden="1" customHeight="1">
      <c r="A75" s="467"/>
      <c r="B75" s="482"/>
      <c r="C75" s="470"/>
      <c r="D75" s="470"/>
      <c r="E75" s="167" t="str">
        <f>'5- Identificación de Riesgos'!D75</f>
        <v>6. Falta de control del responsable del manejo de las claves y mecanismos de seguridad electrónica.</v>
      </c>
      <c r="F75" s="476"/>
      <c r="G75" s="620"/>
      <c r="H75" s="470"/>
      <c r="I75" s="86"/>
      <c r="J75" s="622"/>
      <c r="K75" s="622"/>
      <c r="L75" s="616"/>
      <c r="M75" s="482"/>
      <c r="N75" s="482"/>
      <c r="O75" s="168"/>
      <c r="P75" s="168"/>
      <c r="Q75" s="169"/>
    </row>
    <row r="76" spans="1:17" ht="20.25" hidden="1" customHeight="1">
      <c r="A76" s="467"/>
      <c r="B76" s="482"/>
      <c r="C76" s="470"/>
      <c r="D76" s="470"/>
      <c r="E76" s="167" t="str">
        <f>'5- Identificación de Riesgos'!D76</f>
        <v xml:space="preserve">7. Falta de control  en el proceso de gestión y transporte de los mismos. </v>
      </c>
      <c r="F76" s="476"/>
      <c r="G76" s="620"/>
      <c r="H76" s="470"/>
      <c r="I76" s="86"/>
      <c r="J76" s="622"/>
      <c r="K76" s="622"/>
      <c r="L76" s="616"/>
      <c r="M76" s="482"/>
      <c r="N76" s="482"/>
      <c r="O76" s="168"/>
      <c r="P76" s="168"/>
      <c r="Q76" s="169"/>
    </row>
    <row r="77" spans="1:17" ht="20.25" hidden="1" customHeight="1">
      <c r="A77" s="467"/>
      <c r="B77" s="482"/>
      <c r="C77" s="470"/>
      <c r="D77" s="470"/>
      <c r="E77" s="167" t="str">
        <f>'5- Identificación de Riesgos'!D77</f>
        <v>8. Falsificación de las firmas autorizadas y sellos.</v>
      </c>
      <c r="F77" s="476"/>
      <c r="G77" s="620"/>
      <c r="H77" s="470"/>
      <c r="I77" s="86"/>
      <c r="J77" s="622"/>
      <c r="K77" s="622"/>
      <c r="L77" s="616"/>
      <c r="M77" s="482"/>
      <c r="N77" s="482"/>
      <c r="O77" s="168"/>
      <c r="P77" s="168"/>
      <c r="Q77" s="169"/>
    </row>
    <row r="78" spans="1:17" ht="20.25" hidden="1" customHeight="1">
      <c r="A78" s="467"/>
      <c r="B78" s="482"/>
      <c r="C78" s="470"/>
      <c r="D78" s="470"/>
      <c r="E78" s="167" t="str">
        <f>'5- Identificación de Riesgos'!D78</f>
        <v>9. Adulteración, modificación, falsificación de documentos, datos  y/o ingreso de información en los sistemas de personas, que no tienen  vínculo laboral o contractual, compromiso de pago de otra índole.</v>
      </c>
      <c r="F78" s="476"/>
      <c r="G78" s="620"/>
      <c r="H78" s="470"/>
      <c r="I78" s="86"/>
      <c r="J78" s="622"/>
      <c r="K78" s="622"/>
      <c r="L78" s="616"/>
      <c r="M78" s="482"/>
      <c r="N78" s="482"/>
      <c r="O78" s="168"/>
      <c r="P78" s="168"/>
      <c r="Q78" s="169"/>
    </row>
    <row r="79" spans="1:17" ht="20.25" hidden="1" customHeight="1" thickBot="1">
      <c r="A79" s="468"/>
      <c r="B79" s="483"/>
      <c r="C79" s="471"/>
      <c r="D79" s="471"/>
      <c r="E79" s="174" t="str">
        <f>'5- Identificación de Riesgos'!D79</f>
        <v xml:space="preserve">10. Incumplimiento a los procesos duales en los pagos </v>
      </c>
      <c r="F79" s="477"/>
      <c r="G79" s="621"/>
      <c r="H79" s="471"/>
      <c r="I79" s="150"/>
      <c r="J79" s="623"/>
      <c r="K79" s="623"/>
      <c r="L79" s="617"/>
      <c r="M79" s="483"/>
      <c r="N79" s="483"/>
      <c r="O79" s="170"/>
      <c r="P79" s="170"/>
      <c r="Q79" s="171"/>
    </row>
    <row r="80" spans="1:17" ht="18" hidden="1" customHeight="1">
      <c r="A80" s="618">
        <f>'5- Identificación de Riesgos'!A80</f>
        <v>8</v>
      </c>
      <c r="B80" s="482" t="str">
        <f>'5- Identificación de Riesgos'!B80</f>
        <v>Ofrecer, prometer, entregar, aceptar o solicitar una ventaja indebida para dar tramite de pago de devolución de sumas de dinero de competencia del Fondos Especiales.</v>
      </c>
      <c r="C80" s="501" t="str">
        <f>'5- Identificación de Riesgos'!C80</f>
        <v>Cuando se solicita y se tramita la solicitud de devolución de sumas de dinero de los Fondos Especiales sin el lleno de los requisitos legales, se falsifican documentos soporte para el pago.</v>
      </c>
      <c r="D80" s="501" t="s">
        <v>88</v>
      </c>
      <c r="E80" s="167" t="str">
        <f>'5- Identificación de Riesgos'!D80</f>
        <v>1. Falta de ética de los servidores públicos (Debilidades en principios y valores)</v>
      </c>
      <c r="F80" s="619" t="e">
        <f>'5- Identificación de Riesgos'!H80</f>
        <v>#DIV/0!</v>
      </c>
      <c r="G80" s="501" t="str">
        <f>'5- Identificación de Riesgos'!M80</f>
        <v/>
      </c>
      <c r="H80" s="501" t="str">
        <f>'5- Identificación de Riesgos'!N80</f>
        <v/>
      </c>
      <c r="I80" s="86"/>
      <c r="J80" s="622" t="e">
        <f>'6- Valoración Controles'!T80</f>
        <v>#DIV/0!</v>
      </c>
      <c r="K80" s="622" t="e">
        <f>'6- Valoración Controles'!U80</f>
        <v>#VALUE!</v>
      </c>
      <c r="L80" s="616" t="e">
        <f>AVERAGE(#REF!)</f>
        <v>#REF!</v>
      </c>
      <c r="M80" s="482" t="e">
        <f>'6- Valoración Controles'!V80</f>
        <v>#DIV/0!</v>
      </c>
      <c r="N80" s="482"/>
      <c r="O80" s="168"/>
      <c r="P80" s="168"/>
      <c r="Q80" s="169"/>
    </row>
    <row r="81" spans="1:17" ht="12" hidden="1" customHeight="1">
      <c r="A81" s="467"/>
      <c r="B81" s="482"/>
      <c r="C81" s="470"/>
      <c r="D81" s="470"/>
      <c r="E81" s="167" t="str">
        <f>'5- Identificación de Riesgos'!D81</f>
        <v>2. Falta de ética de terceros interesados  (Debilidades principios y valores)</v>
      </c>
      <c r="F81" s="476"/>
      <c r="G81" s="620"/>
      <c r="H81" s="470"/>
      <c r="I81" s="86"/>
      <c r="J81" s="622"/>
      <c r="K81" s="622"/>
      <c r="L81" s="616"/>
      <c r="M81" s="482"/>
      <c r="N81" s="482"/>
      <c r="O81" s="168"/>
      <c r="P81" s="168"/>
      <c r="Q81" s="169"/>
    </row>
    <row r="82" spans="1:17" ht="18.75" hidden="1" customHeight="1">
      <c r="A82" s="467"/>
      <c r="B82" s="482"/>
      <c r="C82" s="470"/>
      <c r="D82" s="470"/>
      <c r="E82" s="167" t="str">
        <f>'5- Identificación de Riesgos'!D82</f>
        <v>3. Debilidades en los controles del procedimiento de Devolución de sumas de dinero</v>
      </c>
      <c r="F82" s="476"/>
      <c r="G82" s="620"/>
      <c r="H82" s="470"/>
      <c r="I82" s="86"/>
      <c r="J82" s="622"/>
      <c r="K82" s="622"/>
      <c r="L82" s="616"/>
      <c r="M82" s="482"/>
      <c r="N82" s="482"/>
      <c r="O82" s="168"/>
      <c r="P82" s="168"/>
      <c r="Q82" s="169"/>
    </row>
    <row r="83" spans="1:17" hidden="1">
      <c r="A83" s="467"/>
      <c r="B83" s="482"/>
      <c r="C83" s="470"/>
      <c r="D83" s="470"/>
      <c r="E83" s="167" t="str">
        <f>'5- Identificación de Riesgos'!D83</f>
        <v>4. Concentración de funciones</v>
      </c>
      <c r="F83" s="476"/>
      <c r="G83" s="620"/>
      <c r="H83" s="470"/>
      <c r="I83" s="86"/>
      <c r="J83" s="622"/>
      <c r="K83" s="622"/>
      <c r="L83" s="616"/>
      <c r="M83" s="482"/>
      <c r="N83" s="482"/>
      <c r="O83" s="168"/>
      <c r="P83" s="168"/>
      <c r="Q83" s="169"/>
    </row>
    <row r="84" spans="1:17" hidden="1">
      <c r="A84" s="467"/>
      <c r="B84" s="482"/>
      <c r="C84" s="470"/>
      <c r="D84" s="470"/>
      <c r="E84" s="167">
        <f>'5- Identificación de Riesgos'!D84</f>
        <v>0</v>
      </c>
      <c r="F84" s="476"/>
      <c r="G84" s="620"/>
      <c r="H84" s="470"/>
      <c r="I84" s="86"/>
      <c r="J84" s="622"/>
      <c r="K84" s="622"/>
      <c r="L84" s="616"/>
      <c r="M84" s="482"/>
      <c r="N84" s="482"/>
      <c r="O84" s="168"/>
      <c r="P84" s="168"/>
      <c r="Q84" s="169"/>
    </row>
    <row r="85" spans="1:17" hidden="1">
      <c r="A85" s="467"/>
      <c r="B85" s="482"/>
      <c r="C85" s="470"/>
      <c r="D85" s="470"/>
      <c r="E85" s="167">
        <f>'5- Identificación de Riesgos'!D85</f>
        <v>0</v>
      </c>
      <c r="F85" s="476"/>
      <c r="G85" s="620"/>
      <c r="H85" s="470"/>
      <c r="I85" s="86"/>
      <c r="J85" s="622"/>
      <c r="K85" s="622"/>
      <c r="L85" s="616"/>
      <c r="M85" s="482"/>
      <c r="N85" s="482"/>
      <c r="O85" s="168"/>
      <c r="P85" s="168"/>
      <c r="Q85" s="169"/>
    </row>
    <row r="86" spans="1:17" hidden="1">
      <c r="A86" s="467"/>
      <c r="B86" s="482"/>
      <c r="C86" s="470"/>
      <c r="D86" s="470"/>
      <c r="E86" s="167">
        <f>'5- Identificación de Riesgos'!D86</f>
        <v>0</v>
      </c>
      <c r="F86" s="476"/>
      <c r="G86" s="620"/>
      <c r="H86" s="470"/>
      <c r="I86" s="86"/>
      <c r="J86" s="622"/>
      <c r="K86" s="622"/>
      <c r="L86" s="616"/>
      <c r="M86" s="482"/>
      <c r="N86" s="482"/>
      <c r="O86" s="168"/>
      <c r="P86" s="168"/>
      <c r="Q86" s="169"/>
    </row>
    <row r="87" spans="1:17" hidden="1">
      <c r="A87" s="467"/>
      <c r="B87" s="482"/>
      <c r="C87" s="470"/>
      <c r="D87" s="470"/>
      <c r="E87" s="167">
        <f>'5- Identificación de Riesgos'!D87</f>
        <v>0</v>
      </c>
      <c r="F87" s="476"/>
      <c r="G87" s="620"/>
      <c r="H87" s="470"/>
      <c r="I87" s="86"/>
      <c r="J87" s="622"/>
      <c r="K87" s="622"/>
      <c r="L87" s="616"/>
      <c r="M87" s="482"/>
      <c r="N87" s="482"/>
      <c r="O87" s="168"/>
      <c r="P87" s="168"/>
      <c r="Q87" s="169"/>
    </row>
    <row r="88" spans="1:17" hidden="1">
      <c r="A88" s="467"/>
      <c r="B88" s="482"/>
      <c r="C88" s="470"/>
      <c r="D88" s="470"/>
      <c r="E88" s="167">
        <f>'5- Identificación de Riesgos'!D88</f>
        <v>0</v>
      </c>
      <c r="F88" s="476"/>
      <c r="G88" s="620"/>
      <c r="H88" s="470"/>
      <c r="I88" s="86"/>
      <c r="J88" s="622"/>
      <c r="K88" s="622"/>
      <c r="L88" s="616"/>
      <c r="M88" s="482"/>
      <c r="N88" s="482"/>
      <c r="O88" s="168"/>
      <c r="P88" s="168"/>
      <c r="Q88" s="169"/>
    </row>
    <row r="89" spans="1:17" ht="15.75" hidden="1" thickBot="1">
      <c r="A89" s="468"/>
      <c r="B89" s="483"/>
      <c r="C89" s="471"/>
      <c r="D89" s="471"/>
      <c r="E89" s="174">
        <f>'5- Identificación de Riesgos'!D89</f>
        <v>0</v>
      </c>
      <c r="F89" s="477"/>
      <c r="G89" s="621"/>
      <c r="H89" s="471"/>
      <c r="I89" s="150"/>
      <c r="J89" s="623"/>
      <c r="K89" s="623"/>
      <c r="L89" s="617"/>
      <c r="M89" s="483"/>
      <c r="N89" s="483"/>
      <c r="O89" s="170"/>
      <c r="P89" s="170"/>
      <c r="Q89" s="171"/>
    </row>
    <row r="90" spans="1:17" ht="30" hidden="1">
      <c r="A90" s="618">
        <f>'5- Identificación de Riesgos'!A90</f>
        <v>9</v>
      </c>
      <c r="B90" s="482" t="str">
        <f>'5- Identificación de Riesgos'!B90</f>
        <v>Ofrecer, prometer, entregar, aceptar o solicitar una ventaja indebida para efectuar la asignación presupuestal</v>
      </c>
      <c r="C90" s="501" t="str">
        <f>'5- Identificación de Riesgos'!C90</f>
        <v>La asignación y modificaciones presupuestales se realizan con criterios subjetivos para satisfacer beneficios particulares evitando la aplicación de los objetivos institucionales para la distribución del presupuesto.</v>
      </c>
      <c r="D90" s="501" t="s">
        <v>88</v>
      </c>
      <c r="E90" s="167" t="str">
        <f>'5- Identificación de Riesgos'!D90</f>
        <v>1. Falta de ética de los servidores públicos (Debilidades en principios y valores)</v>
      </c>
      <c r="F90" s="619" t="e">
        <f>'5- Identificación de Riesgos'!H90</f>
        <v>#DIV/0!</v>
      </c>
      <c r="G90" s="501" t="str">
        <f>'5- Identificación de Riesgos'!M90</f>
        <v/>
      </c>
      <c r="H90" s="501" t="str">
        <f>'5- Identificación de Riesgos'!N90</f>
        <v/>
      </c>
      <c r="I90" s="86"/>
      <c r="J90" s="622" t="e">
        <f>'6- Valoración Controles'!T90</f>
        <v>#DIV/0!</v>
      </c>
      <c r="K90" s="622" t="e">
        <f>'6- Valoración Controles'!U90</f>
        <v>#VALUE!</v>
      </c>
      <c r="L90" s="616" t="e">
        <f>AVERAGE(#REF!)</f>
        <v>#REF!</v>
      </c>
      <c r="M90" s="482" t="e">
        <f>'6- Valoración Controles'!V90</f>
        <v>#DIV/0!</v>
      </c>
      <c r="N90" s="482"/>
      <c r="O90" s="168"/>
      <c r="P90" s="168"/>
      <c r="Q90" s="169"/>
    </row>
    <row r="91" spans="1:17" ht="19.5" hidden="1" customHeight="1">
      <c r="A91" s="467"/>
      <c r="B91" s="482"/>
      <c r="C91" s="470"/>
      <c r="D91" s="470"/>
      <c r="E91" s="167" t="str">
        <f>'5- Identificación de Riesgos'!D91</f>
        <v>2. Falta de ética de terceros interesados  (Debilidades principios y valores)</v>
      </c>
      <c r="F91" s="476"/>
      <c r="G91" s="620"/>
      <c r="H91" s="470"/>
      <c r="I91" s="86"/>
      <c r="J91" s="622"/>
      <c r="K91" s="622"/>
      <c r="L91" s="616"/>
      <c r="M91" s="482"/>
      <c r="N91" s="482"/>
      <c r="O91" s="168"/>
      <c r="P91" s="168"/>
      <c r="Q91" s="169"/>
    </row>
    <row r="92" spans="1:17" ht="12.75" hidden="1" customHeight="1">
      <c r="A92" s="467"/>
      <c r="B92" s="482"/>
      <c r="C92" s="470"/>
      <c r="D92" s="470"/>
      <c r="E92" s="167" t="str">
        <f>'5- Identificación de Riesgos'!D92</f>
        <v xml:space="preserve">3. La asignación presupuestal se tramita incumpliendo criterios técnicos y legales, está concentrada en un solo servidor y carece de controles administrativos. </v>
      </c>
      <c r="F92" s="476"/>
      <c r="G92" s="620"/>
      <c r="H92" s="470"/>
      <c r="I92" s="86"/>
      <c r="J92" s="622"/>
      <c r="K92" s="622"/>
      <c r="L92" s="616"/>
      <c r="M92" s="482"/>
      <c r="N92" s="482"/>
      <c r="O92" s="168"/>
      <c r="P92" s="168"/>
      <c r="Q92" s="169"/>
    </row>
    <row r="93" spans="1:17" hidden="1">
      <c r="A93" s="467"/>
      <c r="B93" s="482"/>
      <c r="C93" s="470"/>
      <c r="D93" s="470"/>
      <c r="E93" s="167">
        <f>'5- Identificación de Riesgos'!D93</f>
        <v>0</v>
      </c>
      <c r="F93" s="476"/>
      <c r="G93" s="620"/>
      <c r="H93" s="470"/>
      <c r="I93" s="86"/>
      <c r="J93" s="622"/>
      <c r="K93" s="622"/>
      <c r="L93" s="616"/>
      <c r="M93" s="482"/>
      <c r="N93" s="482"/>
      <c r="O93" s="168"/>
      <c r="P93" s="168"/>
      <c r="Q93" s="169"/>
    </row>
    <row r="94" spans="1:17" hidden="1">
      <c r="A94" s="467"/>
      <c r="B94" s="482"/>
      <c r="C94" s="470"/>
      <c r="D94" s="470"/>
      <c r="E94" s="167">
        <f>'5- Identificación de Riesgos'!D94</f>
        <v>0</v>
      </c>
      <c r="F94" s="476"/>
      <c r="G94" s="620"/>
      <c r="H94" s="470"/>
      <c r="I94" s="86"/>
      <c r="J94" s="622"/>
      <c r="K94" s="622"/>
      <c r="L94" s="616"/>
      <c r="M94" s="482"/>
      <c r="N94" s="482"/>
      <c r="O94" s="168"/>
      <c r="P94" s="168"/>
      <c r="Q94" s="169"/>
    </row>
    <row r="95" spans="1:17" hidden="1">
      <c r="A95" s="467"/>
      <c r="B95" s="482"/>
      <c r="C95" s="470"/>
      <c r="D95" s="470"/>
      <c r="E95" s="167">
        <f>'5- Identificación de Riesgos'!D95</f>
        <v>0</v>
      </c>
      <c r="F95" s="476"/>
      <c r="G95" s="620"/>
      <c r="H95" s="470"/>
      <c r="I95" s="86"/>
      <c r="J95" s="622"/>
      <c r="K95" s="622"/>
      <c r="L95" s="616"/>
      <c r="M95" s="482"/>
      <c r="N95" s="482"/>
      <c r="O95" s="168"/>
      <c r="P95" s="168"/>
      <c r="Q95" s="169"/>
    </row>
    <row r="96" spans="1:17" hidden="1">
      <c r="A96" s="467"/>
      <c r="B96" s="482"/>
      <c r="C96" s="470"/>
      <c r="D96" s="470"/>
      <c r="E96" s="167">
        <f>'5- Identificación de Riesgos'!D96</f>
        <v>0</v>
      </c>
      <c r="F96" s="476"/>
      <c r="G96" s="620"/>
      <c r="H96" s="470"/>
      <c r="I96" s="86"/>
      <c r="J96" s="622"/>
      <c r="K96" s="622"/>
      <c r="L96" s="616"/>
      <c r="M96" s="482"/>
      <c r="N96" s="482"/>
      <c r="O96" s="168"/>
      <c r="P96" s="168"/>
      <c r="Q96" s="169"/>
    </row>
    <row r="97" spans="1:17" hidden="1">
      <c r="A97" s="467"/>
      <c r="B97" s="482"/>
      <c r="C97" s="470"/>
      <c r="D97" s="470"/>
      <c r="E97" s="167">
        <f>'5- Identificación de Riesgos'!D97</f>
        <v>0</v>
      </c>
      <c r="F97" s="476"/>
      <c r="G97" s="620"/>
      <c r="H97" s="470"/>
      <c r="I97" s="86"/>
      <c r="J97" s="622"/>
      <c r="K97" s="622"/>
      <c r="L97" s="616"/>
      <c r="M97" s="482"/>
      <c r="N97" s="482"/>
      <c r="O97" s="168"/>
      <c r="P97" s="168"/>
      <c r="Q97" s="169"/>
    </row>
    <row r="98" spans="1:17" hidden="1">
      <c r="A98" s="467"/>
      <c r="B98" s="482"/>
      <c r="C98" s="470"/>
      <c r="D98" s="470"/>
      <c r="E98" s="167">
        <f>'5- Identificación de Riesgos'!D98</f>
        <v>0</v>
      </c>
      <c r="F98" s="476"/>
      <c r="G98" s="620"/>
      <c r="H98" s="470"/>
      <c r="I98" s="86"/>
      <c r="J98" s="622"/>
      <c r="K98" s="622"/>
      <c r="L98" s="616"/>
      <c r="M98" s="482"/>
      <c r="N98" s="482"/>
      <c r="O98" s="168"/>
      <c r="P98" s="168"/>
      <c r="Q98" s="169"/>
    </row>
    <row r="99" spans="1:17" ht="15.75" hidden="1" thickBot="1">
      <c r="A99" s="468"/>
      <c r="B99" s="483"/>
      <c r="C99" s="471"/>
      <c r="D99" s="471"/>
      <c r="E99" s="174">
        <f>'5- Identificación de Riesgos'!D99</f>
        <v>0</v>
      </c>
      <c r="F99" s="477"/>
      <c r="G99" s="621"/>
      <c r="H99" s="471"/>
      <c r="I99" s="150"/>
      <c r="J99" s="623"/>
      <c r="K99" s="623"/>
      <c r="L99" s="617"/>
      <c r="M99" s="483"/>
      <c r="N99" s="483"/>
      <c r="O99" s="170"/>
      <c r="P99" s="170"/>
      <c r="Q99" s="171"/>
    </row>
    <row r="100" spans="1:17" ht="30" hidden="1">
      <c r="A100" s="618">
        <f>'5- Identificación de Riesgos'!A100</f>
        <v>10</v>
      </c>
      <c r="B100" s="482" t="str">
        <f>'5- Identificación de Riesgos'!B100</f>
        <v>Ofrecer, prometer, entregar, aceptar o solicitar una ventaja indebida para tramitar cuentas sin el lleno de requisitos contractuales o aplicar erradamente deducciones.</v>
      </c>
      <c r="C100" s="501" t="str">
        <f>'5- Identificación de Riesgos'!C100</f>
        <v>Omitir la verificación de los documentos requeridos para tramitar la obligación, o elaborar la abligación sin los descuentos establecidos en la ley, o demorar la elaboración del documento de manera injustificada</v>
      </c>
      <c r="D100" s="501" t="s">
        <v>88</v>
      </c>
      <c r="E100" s="167" t="str">
        <f>'5- Identificación de Riesgos'!D100</f>
        <v>1. Falta de ética de los servidores públicos (Debilidades en principios y valores)</v>
      </c>
      <c r="F100" s="619" t="e">
        <f>'5- Identificación de Riesgos'!H100</f>
        <v>#DIV/0!</v>
      </c>
      <c r="G100" s="501" t="str">
        <f>'5- Identificación de Riesgos'!M100</f>
        <v/>
      </c>
      <c r="H100" s="501" t="str">
        <f>'5- Identificación de Riesgos'!N100</f>
        <v/>
      </c>
      <c r="I100" s="86"/>
      <c r="J100" s="622" t="e">
        <f>'6- Valoración Controles'!T100</f>
        <v>#DIV/0!</v>
      </c>
      <c r="K100" s="622" t="e">
        <f>'6- Valoración Controles'!U100</f>
        <v>#VALUE!</v>
      </c>
      <c r="L100" s="616" t="e">
        <f>AVERAGE(#REF!)</f>
        <v>#REF!</v>
      </c>
      <c r="M100" s="482" t="e">
        <f>'6- Valoración Controles'!V100</f>
        <v>#DIV/0!</v>
      </c>
      <c r="N100" s="482"/>
      <c r="O100" s="168"/>
      <c r="P100" s="168"/>
      <c r="Q100" s="169"/>
    </row>
    <row r="101" spans="1:17" ht="30" hidden="1">
      <c r="A101" s="467"/>
      <c r="B101" s="482"/>
      <c r="C101" s="470"/>
      <c r="D101" s="470"/>
      <c r="E101" s="167" t="str">
        <f>'5- Identificación de Riesgos'!D101</f>
        <v>2. Falta de ética de terceros interesados  (Debilidades principios y valores)</v>
      </c>
      <c r="F101" s="476"/>
      <c r="G101" s="620"/>
      <c r="H101" s="470"/>
      <c r="I101" s="86"/>
      <c r="J101" s="622"/>
      <c r="K101" s="622"/>
      <c r="L101" s="616"/>
      <c r="M101" s="482"/>
      <c r="N101" s="482"/>
      <c r="O101" s="168"/>
      <c r="P101" s="168"/>
      <c r="Q101" s="169"/>
    </row>
    <row r="102" spans="1:17" ht="19.5" hidden="1" customHeight="1">
      <c r="A102" s="467"/>
      <c r="B102" s="482"/>
      <c r="C102" s="470"/>
      <c r="D102" s="470"/>
      <c r="E102" s="167" t="str">
        <f>'5- Identificación de Riesgos'!D102</f>
        <v>3. Falta de compromiso y sinergia administrativa para revisar la completitud de los soportes ordenados en el contrato, como requisito para trámite de pago o ausencia de verificación de su publicación en SECOPII</v>
      </c>
      <c r="F102" s="476"/>
      <c r="G102" s="620"/>
      <c r="H102" s="470"/>
      <c r="I102" s="86"/>
      <c r="J102" s="622"/>
      <c r="K102" s="622"/>
      <c r="L102" s="616"/>
      <c r="M102" s="482"/>
      <c r="N102" s="482"/>
      <c r="O102" s="168"/>
      <c r="P102" s="168"/>
      <c r="Q102" s="169"/>
    </row>
    <row r="103" spans="1:17" ht="17.25" hidden="1" customHeight="1">
      <c r="A103" s="467"/>
      <c r="B103" s="482"/>
      <c r="C103" s="470"/>
      <c r="D103" s="470"/>
      <c r="E103" s="167" t="str">
        <f>'5- Identificación de Riesgos'!D103</f>
        <v>4. Desconocimiento de las normas tributarias que se aplican y que incluyen obligación de hacer retenciones en la fuente</v>
      </c>
      <c r="F103" s="476"/>
      <c r="G103" s="620"/>
      <c r="H103" s="470"/>
      <c r="I103" s="86"/>
      <c r="J103" s="622"/>
      <c r="K103" s="622"/>
      <c r="L103" s="616"/>
      <c r="M103" s="482"/>
      <c r="N103" s="482"/>
      <c r="O103" s="168"/>
      <c r="P103" s="168"/>
      <c r="Q103" s="169"/>
    </row>
    <row r="104" spans="1:17" ht="18" hidden="1" customHeight="1">
      <c r="A104" s="467"/>
      <c r="B104" s="482"/>
      <c r="C104" s="470"/>
      <c r="D104" s="470"/>
      <c r="E104" s="167" t="str">
        <f>'5- Identificación de Riesgos'!D104</f>
        <v>5. Desidia administrativa en el trámite de las cuentas que generen perjuicios a beneficiarios de pagos por demoras injustificadas</v>
      </c>
      <c r="F104" s="476"/>
      <c r="G104" s="620"/>
      <c r="H104" s="470"/>
      <c r="I104" s="86"/>
      <c r="J104" s="622"/>
      <c r="K104" s="622"/>
      <c r="L104" s="616"/>
      <c r="M104" s="482"/>
      <c r="N104" s="482"/>
      <c r="O104" s="168"/>
      <c r="P104" s="168"/>
      <c r="Q104" s="169"/>
    </row>
    <row r="105" spans="1:17" ht="15" hidden="1" customHeight="1">
      <c r="A105" s="467"/>
      <c r="B105" s="482"/>
      <c r="C105" s="470"/>
      <c r="D105" s="470"/>
      <c r="E105" s="167" t="str">
        <f>'5- Identificación de Riesgos'!D105</f>
        <v>6. Ausencia de controles que permitan la demora injustificada en el trámite de cuentas</v>
      </c>
      <c r="F105" s="476"/>
      <c r="G105" s="620"/>
      <c r="H105" s="470"/>
      <c r="I105" s="86"/>
      <c r="J105" s="622"/>
      <c r="K105" s="622"/>
      <c r="L105" s="616"/>
      <c r="M105" s="482"/>
      <c r="N105" s="482"/>
      <c r="O105" s="168"/>
      <c r="P105" s="168"/>
      <c r="Q105" s="169"/>
    </row>
    <row r="106" spans="1:17" hidden="1">
      <c r="A106" s="467"/>
      <c r="B106" s="482"/>
      <c r="C106" s="470"/>
      <c r="D106" s="470"/>
      <c r="E106" s="167">
        <f>'5- Identificación de Riesgos'!D106</f>
        <v>0</v>
      </c>
      <c r="F106" s="476"/>
      <c r="G106" s="620"/>
      <c r="H106" s="470"/>
      <c r="I106" s="86"/>
      <c r="J106" s="622"/>
      <c r="K106" s="622"/>
      <c r="L106" s="616"/>
      <c r="M106" s="482"/>
      <c r="N106" s="482"/>
      <c r="O106" s="168"/>
      <c r="P106" s="168"/>
      <c r="Q106" s="169"/>
    </row>
    <row r="107" spans="1:17" hidden="1">
      <c r="A107" s="467"/>
      <c r="B107" s="482"/>
      <c r="C107" s="470"/>
      <c r="D107" s="470"/>
      <c r="E107" s="167">
        <f>'5- Identificación de Riesgos'!D107</f>
        <v>0</v>
      </c>
      <c r="F107" s="476"/>
      <c r="G107" s="620"/>
      <c r="H107" s="470"/>
      <c r="I107" s="86"/>
      <c r="J107" s="622"/>
      <c r="K107" s="622"/>
      <c r="L107" s="616"/>
      <c r="M107" s="482"/>
      <c r="N107" s="482"/>
      <c r="O107" s="168"/>
      <c r="P107" s="168"/>
      <c r="Q107" s="169"/>
    </row>
    <row r="108" spans="1:17" hidden="1">
      <c r="A108" s="467"/>
      <c r="B108" s="482"/>
      <c r="C108" s="470"/>
      <c r="D108" s="470"/>
      <c r="E108" s="167">
        <f>'5- Identificación de Riesgos'!D108</f>
        <v>0</v>
      </c>
      <c r="F108" s="476"/>
      <c r="G108" s="620"/>
      <c r="H108" s="470"/>
      <c r="I108" s="86"/>
      <c r="J108" s="622"/>
      <c r="K108" s="622"/>
      <c r="L108" s="616"/>
      <c r="M108" s="482"/>
      <c r="N108" s="482"/>
      <c r="O108" s="168"/>
      <c r="P108" s="168"/>
      <c r="Q108" s="169"/>
    </row>
    <row r="109" spans="1:17" ht="15.75" hidden="1" thickBot="1">
      <c r="A109" s="468"/>
      <c r="B109" s="483"/>
      <c r="C109" s="471"/>
      <c r="D109" s="471"/>
      <c r="E109" s="174">
        <f>'5- Identificación de Riesgos'!D109</f>
        <v>0</v>
      </c>
      <c r="F109" s="477"/>
      <c r="G109" s="621"/>
      <c r="H109" s="471"/>
      <c r="I109" s="150"/>
      <c r="J109" s="623"/>
      <c r="K109" s="623"/>
      <c r="L109" s="617"/>
      <c r="M109" s="483"/>
      <c r="N109" s="483"/>
      <c r="O109" s="170"/>
      <c r="P109" s="170"/>
      <c r="Q109" s="171"/>
    </row>
    <row r="110" spans="1:17" ht="20.25" hidden="1" customHeight="1">
      <c r="A110" s="618">
        <f>'5- Identificación de Riesgos'!A110</f>
        <v>11</v>
      </c>
      <c r="B110" s="482" t="str">
        <f>'5- Identificación de Riesgos'!B110</f>
        <v>Ofrecer, prometer, entregar, aceptar o solicitar una ventaja indebida para girar un cheque a un beneficiario diferente al que corresponde.</v>
      </c>
      <c r="C110" s="501" t="str">
        <f>'5- Identificación de Riesgos'!C110</f>
        <v xml:space="preserve">Utilizar los giros recibidos del Ministerio de Hacienda para beneficiar a un tercero. </v>
      </c>
      <c r="D110" s="501" t="s">
        <v>88</v>
      </c>
      <c r="E110" s="167" t="str">
        <f>'5- Identificación de Riesgos'!D110</f>
        <v>1. Falta de ética de los servidores públicos (Debilidades en principios y valores)</v>
      </c>
      <c r="F110" s="619" t="e">
        <f>'5- Identificación de Riesgos'!H110</f>
        <v>#DIV/0!</v>
      </c>
      <c r="G110" s="501" t="str">
        <f>'5- Identificación de Riesgos'!M110</f>
        <v/>
      </c>
      <c r="H110" s="501" t="str">
        <f>'5- Identificación de Riesgos'!N110</f>
        <v/>
      </c>
      <c r="I110" s="86"/>
      <c r="J110" s="622" t="e">
        <f>'6- Valoración Controles'!T110</f>
        <v>#DIV/0!</v>
      </c>
      <c r="K110" s="622" t="e">
        <f>'6- Valoración Controles'!U110</f>
        <v>#VALUE!</v>
      </c>
      <c r="L110" s="616" t="e">
        <f>AVERAGE(#REF!)</f>
        <v>#REF!</v>
      </c>
      <c r="M110" s="482" t="e">
        <f>'6- Valoración Controles'!V110</f>
        <v>#DIV/0!</v>
      </c>
      <c r="N110" s="482"/>
      <c r="O110" s="168"/>
      <c r="P110" s="168"/>
      <c r="Q110" s="169"/>
    </row>
    <row r="111" spans="1:17" ht="12.75" hidden="1" customHeight="1">
      <c r="A111" s="467"/>
      <c r="B111" s="482"/>
      <c r="C111" s="470"/>
      <c r="D111" s="470"/>
      <c r="E111" s="167" t="str">
        <f>'5- Identificación de Riesgos'!D111</f>
        <v>2. Falta de ética de terceros interesados  (Debilidades principios y valores)</v>
      </c>
      <c r="F111" s="476"/>
      <c r="G111" s="620"/>
      <c r="H111" s="470"/>
      <c r="I111" s="86"/>
      <c r="J111" s="622"/>
      <c r="K111" s="622"/>
      <c r="L111" s="616"/>
      <c r="M111" s="482"/>
      <c r="N111" s="482"/>
      <c r="O111" s="168"/>
      <c r="P111" s="168"/>
      <c r="Q111" s="169"/>
    </row>
    <row r="112" spans="1:17" ht="14.25" hidden="1" customHeight="1">
      <c r="A112" s="467"/>
      <c r="B112" s="482"/>
      <c r="C112" s="470"/>
      <c r="D112" s="470"/>
      <c r="E112" s="167" t="str">
        <f>'5- Identificación de Riesgos'!D112</f>
        <v>3. Ausencia de Control dual en la revisión de los cheques girados</v>
      </c>
      <c r="F112" s="476"/>
      <c r="G112" s="620"/>
      <c r="H112" s="470"/>
      <c r="I112" s="86"/>
      <c r="J112" s="622"/>
      <c r="K112" s="622"/>
      <c r="L112" s="616"/>
      <c r="M112" s="482"/>
      <c r="N112" s="482"/>
      <c r="O112" s="168"/>
      <c r="P112" s="168"/>
      <c r="Q112" s="169"/>
    </row>
    <row r="113" spans="1:17" hidden="1">
      <c r="A113" s="467"/>
      <c r="B113" s="482"/>
      <c r="C113" s="470"/>
      <c r="D113" s="470"/>
      <c r="E113" s="167">
        <f>'5- Identificación de Riesgos'!D113</f>
        <v>0</v>
      </c>
      <c r="F113" s="476"/>
      <c r="G113" s="620"/>
      <c r="H113" s="470"/>
      <c r="I113" s="86"/>
      <c r="J113" s="622"/>
      <c r="K113" s="622"/>
      <c r="L113" s="616"/>
      <c r="M113" s="482"/>
      <c r="N113" s="482"/>
      <c r="O113" s="168"/>
      <c r="P113" s="168"/>
      <c r="Q113" s="169"/>
    </row>
    <row r="114" spans="1:17" hidden="1">
      <c r="A114" s="467"/>
      <c r="B114" s="482"/>
      <c r="C114" s="470"/>
      <c r="D114" s="470"/>
      <c r="E114" s="167">
        <f>'5- Identificación de Riesgos'!D114</f>
        <v>0</v>
      </c>
      <c r="F114" s="476"/>
      <c r="G114" s="620"/>
      <c r="H114" s="470"/>
      <c r="I114" s="86"/>
      <c r="J114" s="622"/>
      <c r="K114" s="622"/>
      <c r="L114" s="616"/>
      <c r="M114" s="482"/>
      <c r="N114" s="482"/>
      <c r="O114" s="168"/>
      <c r="P114" s="168"/>
      <c r="Q114" s="169"/>
    </row>
    <row r="115" spans="1:17" hidden="1">
      <c r="A115" s="467"/>
      <c r="B115" s="482"/>
      <c r="C115" s="470"/>
      <c r="D115" s="470"/>
      <c r="E115" s="167">
        <f>'5- Identificación de Riesgos'!D115</f>
        <v>0</v>
      </c>
      <c r="F115" s="476"/>
      <c r="G115" s="620"/>
      <c r="H115" s="470"/>
      <c r="I115" s="86"/>
      <c r="J115" s="622"/>
      <c r="K115" s="622"/>
      <c r="L115" s="616"/>
      <c r="M115" s="482"/>
      <c r="N115" s="482"/>
      <c r="O115" s="168"/>
      <c r="P115" s="168"/>
      <c r="Q115" s="169"/>
    </row>
    <row r="116" spans="1:17" hidden="1">
      <c r="A116" s="467"/>
      <c r="B116" s="482"/>
      <c r="C116" s="470"/>
      <c r="D116" s="470"/>
      <c r="E116" s="167">
        <f>'5- Identificación de Riesgos'!D116</f>
        <v>0</v>
      </c>
      <c r="F116" s="476"/>
      <c r="G116" s="620"/>
      <c r="H116" s="470"/>
      <c r="I116" s="86"/>
      <c r="J116" s="622"/>
      <c r="K116" s="622"/>
      <c r="L116" s="616"/>
      <c r="M116" s="482"/>
      <c r="N116" s="482"/>
      <c r="O116" s="168"/>
      <c r="P116" s="168"/>
      <c r="Q116" s="169"/>
    </row>
    <row r="117" spans="1:17" hidden="1">
      <c r="A117" s="467"/>
      <c r="B117" s="482"/>
      <c r="C117" s="470"/>
      <c r="D117" s="470"/>
      <c r="E117" s="167">
        <f>'5- Identificación de Riesgos'!D117</f>
        <v>0</v>
      </c>
      <c r="F117" s="476"/>
      <c r="G117" s="620"/>
      <c r="H117" s="470"/>
      <c r="I117" s="86"/>
      <c r="J117" s="622"/>
      <c r="K117" s="622"/>
      <c r="L117" s="616"/>
      <c r="M117" s="482"/>
      <c r="N117" s="482"/>
      <c r="O117" s="168"/>
      <c r="P117" s="168"/>
      <c r="Q117" s="169"/>
    </row>
    <row r="118" spans="1:17" hidden="1">
      <c r="A118" s="467"/>
      <c r="B118" s="482"/>
      <c r="C118" s="470"/>
      <c r="D118" s="470"/>
      <c r="E118" s="167">
        <f>'5- Identificación de Riesgos'!D118</f>
        <v>0</v>
      </c>
      <c r="F118" s="476"/>
      <c r="G118" s="620"/>
      <c r="H118" s="470"/>
      <c r="I118" s="86"/>
      <c r="J118" s="622"/>
      <c r="K118" s="622"/>
      <c r="L118" s="616"/>
      <c r="M118" s="482"/>
      <c r="N118" s="482"/>
      <c r="O118" s="168"/>
      <c r="P118" s="168"/>
      <c r="Q118" s="169"/>
    </row>
    <row r="119" spans="1:17" ht="15.75" hidden="1" thickBot="1">
      <c r="A119" s="468"/>
      <c r="B119" s="483"/>
      <c r="C119" s="471"/>
      <c r="D119" s="471"/>
      <c r="E119" s="174">
        <f>'5- Identificación de Riesgos'!D119</f>
        <v>0</v>
      </c>
      <c r="F119" s="477"/>
      <c r="G119" s="621"/>
      <c r="H119" s="471"/>
      <c r="I119" s="150"/>
      <c r="J119" s="623"/>
      <c r="K119" s="623"/>
      <c r="L119" s="617"/>
      <c r="M119" s="483"/>
      <c r="N119" s="483"/>
      <c r="O119" s="170"/>
      <c r="P119" s="170"/>
      <c r="Q119" s="171"/>
    </row>
  </sheetData>
  <mergeCells count="160">
    <mergeCell ref="M50:M59"/>
    <mergeCell ref="N50:N59"/>
    <mergeCell ref="A60:A69"/>
    <mergeCell ref="B60:B69"/>
    <mergeCell ref="C60:C69"/>
    <mergeCell ref="D60:D69"/>
    <mergeCell ref="F60:F69"/>
    <mergeCell ref="G60:G69"/>
    <mergeCell ref="H60:H69"/>
    <mergeCell ref="J60:J69"/>
    <mergeCell ref="K60:K69"/>
    <mergeCell ref="L60:L69"/>
    <mergeCell ref="M60:M69"/>
    <mergeCell ref="N60:N69"/>
    <mergeCell ref="G50:G59"/>
    <mergeCell ref="H50:H59"/>
    <mergeCell ref="J50:J59"/>
    <mergeCell ref="K50:K59"/>
    <mergeCell ref="L50:L59"/>
    <mergeCell ref="A50:A59"/>
    <mergeCell ref="B50:B59"/>
    <mergeCell ref="C50:C59"/>
    <mergeCell ref="D50:D59"/>
    <mergeCell ref="F50:F59"/>
    <mergeCell ref="M30:M39"/>
    <mergeCell ref="N30:N39"/>
    <mergeCell ref="A40:A49"/>
    <mergeCell ref="B40:B49"/>
    <mergeCell ref="C40:C49"/>
    <mergeCell ref="D40:D49"/>
    <mergeCell ref="F40:F49"/>
    <mergeCell ref="G40:G49"/>
    <mergeCell ref="H40:H49"/>
    <mergeCell ref="J40:J49"/>
    <mergeCell ref="K40:K49"/>
    <mergeCell ref="L40:L49"/>
    <mergeCell ref="M40:M49"/>
    <mergeCell ref="N40:N49"/>
    <mergeCell ref="G30:G39"/>
    <mergeCell ref="H30:H39"/>
    <mergeCell ref="J30:J39"/>
    <mergeCell ref="K30:K39"/>
    <mergeCell ref="L30:L39"/>
    <mergeCell ref="M20:M29"/>
    <mergeCell ref="N20:N29"/>
    <mergeCell ref="M10:M19"/>
    <mergeCell ref="N10:N19"/>
    <mergeCell ref="C10:C19"/>
    <mergeCell ref="D10:D19"/>
    <mergeCell ref="F20:F29"/>
    <mergeCell ref="G20:G29"/>
    <mergeCell ref="H20:H29"/>
    <mergeCell ref="J20:J29"/>
    <mergeCell ref="L20:L29"/>
    <mergeCell ref="G10:G19"/>
    <mergeCell ref="H10:H19"/>
    <mergeCell ref="J10:J19"/>
    <mergeCell ref="K10:K19"/>
    <mergeCell ref="C20:C29"/>
    <mergeCell ref="D20:D29"/>
    <mergeCell ref="L10:L19"/>
    <mergeCell ref="D8:D9"/>
    <mergeCell ref="B8:B9"/>
    <mergeCell ref="A10:A19"/>
    <mergeCell ref="B10:B19"/>
    <mergeCell ref="F10:F19"/>
    <mergeCell ref="K8:K9"/>
    <mergeCell ref="A30:A39"/>
    <mergeCell ref="B30:B39"/>
    <mergeCell ref="C30:C39"/>
    <mergeCell ref="D30:D39"/>
    <mergeCell ref="F30:F39"/>
    <mergeCell ref="A20:A29"/>
    <mergeCell ref="B20:B29"/>
    <mergeCell ref="K20:K29"/>
    <mergeCell ref="I8:I9"/>
    <mergeCell ref="A6:B6"/>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E8:E9"/>
    <mergeCell ref="C4:Q4"/>
    <mergeCell ref="C5:Q5"/>
    <mergeCell ref="C6:Q6"/>
    <mergeCell ref="L8:L9"/>
    <mergeCell ref="J8:J9"/>
    <mergeCell ref="H8:H9"/>
    <mergeCell ref="C8:C9"/>
    <mergeCell ref="L70:L79"/>
    <mergeCell ref="M70:M79"/>
    <mergeCell ref="N70:N79"/>
    <mergeCell ref="A70:A79"/>
    <mergeCell ref="B70:B79"/>
    <mergeCell ref="C70:C79"/>
    <mergeCell ref="D70:D79"/>
    <mergeCell ref="F70:F79"/>
    <mergeCell ref="G70:G79"/>
    <mergeCell ref="H70:H79"/>
    <mergeCell ref="J70:J79"/>
    <mergeCell ref="K70:K79"/>
    <mergeCell ref="L80:L89"/>
    <mergeCell ref="M80:M89"/>
    <mergeCell ref="N80:N89"/>
    <mergeCell ref="A90:A99"/>
    <mergeCell ref="B90:B99"/>
    <mergeCell ref="C90:C99"/>
    <mergeCell ref="D90:D99"/>
    <mergeCell ref="F90:F99"/>
    <mergeCell ref="G90:G99"/>
    <mergeCell ref="H90:H99"/>
    <mergeCell ref="J90:J99"/>
    <mergeCell ref="K90:K99"/>
    <mergeCell ref="L90:L99"/>
    <mergeCell ref="M90:M99"/>
    <mergeCell ref="N90:N99"/>
    <mergeCell ref="A80:A89"/>
    <mergeCell ref="B80:B89"/>
    <mergeCell ref="C80:C89"/>
    <mergeCell ref="D80:D89"/>
    <mergeCell ref="F80:F89"/>
    <mergeCell ref="G80:G89"/>
    <mergeCell ref="H80:H89"/>
    <mergeCell ref="J80:J89"/>
    <mergeCell ref="K80:K89"/>
    <mergeCell ref="L100:L109"/>
    <mergeCell ref="M100:M109"/>
    <mergeCell ref="N100:N109"/>
    <mergeCell ref="A110:A119"/>
    <mergeCell ref="B110:B119"/>
    <mergeCell ref="C110:C119"/>
    <mergeCell ref="D110:D119"/>
    <mergeCell ref="F110:F119"/>
    <mergeCell ref="G110:G119"/>
    <mergeCell ref="H110:H119"/>
    <mergeCell ref="J110:J119"/>
    <mergeCell ref="K110:K119"/>
    <mergeCell ref="L110:L119"/>
    <mergeCell ref="M110:M119"/>
    <mergeCell ref="N110:N119"/>
    <mergeCell ref="A100:A109"/>
    <mergeCell ref="B100:B109"/>
    <mergeCell ref="C100:C109"/>
    <mergeCell ref="D100:D109"/>
    <mergeCell ref="F100:F109"/>
    <mergeCell ref="G100:G109"/>
    <mergeCell ref="H100:H109"/>
    <mergeCell ref="J100:J109"/>
    <mergeCell ref="K100:K109"/>
  </mergeCells>
  <conditionalFormatting sqref="F10 F20 F30 F40 F50 F60">
    <cfRule type="containsText" dxfId="329" priority="369" operator="containsText" text="Muy Baja">
      <formula>NOT(ISERROR(SEARCH("Muy Baja",F10)))</formula>
    </cfRule>
    <cfRule type="containsText" dxfId="328" priority="370" operator="containsText" text="Baja">
      <formula>NOT(ISERROR(SEARCH("Baja",F10)))</formula>
    </cfRule>
    <cfRule type="containsText" dxfId="327" priority="371" operator="containsText" text="Muy Alta">
      <formula>NOT(ISERROR(SEARCH("Muy Alta",F10)))</formula>
    </cfRule>
    <cfRule type="containsText" dxfId="326" priority="373" operator="containsText" text="Alta">
      <formula>NOT(ISERROR(SEARCH("Alta",F10)))</formula>
    </cfRule>
    <cfRule type="containsText" dxfId="325" priority="374" operator="containsText" text="Media">
      <formula>NOT(ISERROR(SEARCH("Media",F10)))</formula>
    </cfRule>
    <cfRule type="containsText" dxfId="324" priority="375" operator="containsText" text="Media">
      <formula>NOT(ISERROR(SEARCH("Media",F10)))</formula>
    </cfRule>
    <cfRule type="containsText" dxfId="323" priority="376" operator="containsText" text="Media">
      <formula>NOT(ISERROR(SEARCH("Media",F10)))</formula>
    </cfRule>
    <cfRule type="containsText" dxfId="322" priority="377" operator="containsText" text="Muy Baja">
      <formula>NOT(ISERROR(SEARCH("Muy Baja",F10)))</formula>
    </cfRule>
    <cfRule type="containsText" dxfId="321" priority="378" operator="containsText" text="Baja">
      <formula>NOT(ISERROR(SEARCH("Baja",F10)))</formula>
    </cfRule>
    <cfRule type="containsText" dxfId="320" priority="379" operator="containsText" text="Muy Baja">
      <formula>NOT(ISERROR(SEARCH("Muy Baja",F10)))</formula>
    </cfRule>
    <cfRule type="containsText" dxfId="319" priority="380" operator="containsText" text="Muy Baja">
      <formula>NOT(ISERROR(SEARCH("Muy Baja",F10)))</formula>
    </cfRule>
    <cfRule type="containsText" dxfId="318" priority="381" operator="containsText" text="Muy Baja">
      <formula>NOT(ISERROR(SEARCH("Muy Baja",F10)))</formula>
    </cfRule>
    <cfRule type="containsText" dxfId="317" priority="382" operator="containsText" text="Muy Baja'Tabla probabilidad'!">
      <formula>NOT(ISERROR(SEARCH("Muy Baja'Tabla probabilidad'!",F10)))</formula>
    </cfRule>
    <cfRule type="containsText" dxfId="316" priority="383" operator="containsText" text="Muy bajo">
      <formula>NOT(ISERROR(SEARCH("Muy bajo",F10)))</formula>
    </cfRule>
    <cfRule type="containsText" dxfId="315" priority="384" operator="containsText" text="Alta">
      <formula>NOT(ISERROR(SEARCH("Alta",F10)))</formula>
    </cfRule>
    <cfRule type="containsText" dxfId="314" priority="385" operator="containsText" text="Media">
      <formula>NOT(ISERROR(SEARCH("Media",F10)))</formula>
    </cfRule>
    <cfRule type="containsText" dxfId="313" priority="386" operator="containsText" text="Baja">
      <formula>NOT(ISERROR(SEARCH("Baja",F10)))</formula>
    </cfRule>
    <cfRule type="containsText" dxfId="312" priority="387" operator="containsText" text="Muy baja">
      <formula>NOT(ISERROR(SEARCH("Muy baja",F10)))</formula>
    </cfRule>
    <cfRule type="cellIs" dxfId="311" priority="390" operator="between">
      <formula>1</formula>
      <formula>2</formula>
    </cfRule>
    <cfRule type="cellIs" dxfId="310" priority="391" operator="between">
      <formula>0</formula>
      <formula>2</formula>
    </cfRule>
  </conditionalFormatting>
  <conditionalFormatting sqref="F70 F80 F90 F100 F110">
    <cfRule type="containsText" dxfId="309" priority="32" operator="containsText" text="Muy Baja">
      <formula>NOT(ISERROR(SEARCH("Muy Baja",F70)))</formula>
    </cfRule>
    <cfRule type="containsText" dxfId="308" priority="33" operator="containsText" text="Baja">
      <formula>NOT(ISERROR(SEARCH("Baja",F70)))</formula>
    </cfRule>
    <cfRule type="containsText" dxfId="307" priority="34" operator="containsText" text="Muy Alta">
      <formula>NOT(ISERROR(SEARCH("Muy Alta",F70)))</formula>
    </cfRule>
    <cfRule type="containsText" dxfId="306" priority="36" operator="containsText" text="Alta">
      <formula>NOT(ISERROR(SEARCH("Alta",F70)))</formula>
    </cfRule>
    <cfRule type="containsText" dxfId="305" priority="37" operator="containsText" text="Media">
      <formula>NOT(ISERROR(SEARCH("Media",F70)))</formula>
    </cfRule>
    <cfRule type="containsText" dxfId="304" priority="38" operator="containsText" text="Media">
      <formula>NOT(ISERROR(SEARCH("Media",F70)))</formula>
    </cfRule>
    <cfRule type="containsText" dxfId="303" priority="39" operator="containsText" text="Media">
      <formula>NOT(ISERROR(SEARCH("Media",F70)))</formula>
    </cfRule>
    <cfRule type="containsText" dxfId="302" priority="40" operator="containsText" text="Muy Baja">
      <formula>NOT(ISERROR(SEARCH("Muy Baja",F70)))</formula>
    </cfRule>
    <cfRule type="containsText" dxfId="301" priority="41" operator="containsText" text="Baja">
      <formula>NOT(ISERROR(SEARCH("Baja",F70)))</formula>
    </cfRule>
    <cfRule type="containsText" dxfId="300" priority="42" operator="containsText" text="Muy Baja">
      <formula>NOT(ISERROR(SEARCH("Muy Baja",F70)))</formula>
    </cfRule>
    <cfRule type="containsText" dxfId="299" priority="43" operator="containsText" text="Muy Baja">
      <formula>NOT(ISERROR(SEARCH("Muy Baja",F70)))</formula>
    </cfRule>
    <cfRule type="containsText" dxfId="298" priority="44" operator="containsText" text="Muy Baja">
      <formula>NOT(ISERROR(SEARCH("Muy Baja",F70)))</formula>
    </cfRule>
    <cfRule type="containsText" dxfId="297" priority="45" operator="containsText" text="Muy Baja'Tabla probabilidad'!">
      <formula>NOT(ISERROR(SEARCH("Muy Baja'Tabla probabilidad'!",F70)))</formula>
    </cfRule>
    <cfRule type="containsText" dxfId="296" priority="46" operator="containsText" text="Muy bajo">
      <formula>NOT(ISERROR(SEARCH("Muy bajo",F70)))</formula>
    </cfRule>
    <cfRule type="containsText" dxfId="295" priority="47" operator="containsText" text="Alta">
      <formula>NOT(ISERROR(SEARCH("Alta",F70)))</formula>
    </cfRule>
    <cfRule type="containsText" dxfId="294" priority="48" operator="containsText" text="Media">
      <formula>NOT(ISERROR(SEARCH("Media",F70)))</formula>
    </cfRule>
    <cfRule type="containsText" dxfId="293" priority="49" operator="containsText" text="Baja">
      <formula>NOT(ISERROR(SEARCH("Baja",F70)))</formula>
    </cfRule>
    <cfRule type="containsText" dxfId="292" priority="50" operator="containsText" text="Muy baja">
      <formula>NOT(ISERROR(SEARCH("Muy baja",F70)))</formula>
    </cfRule>
    <cfRule type="cellIs" dxfId="291" priority="53" operator="between">
      <formula>1</formula>
      <formula>2</formula>
    </cfRule>
    <cfRule type="cellIs" dxfId="290" priority="54" operator="between">
      <formula>0</formula>
      <formula>2</formula>
    </cfRule>
  </conditionalFormatting>
  <conditionalFormatting sqref="G10 G20 G30 G40 G50 G60">
    <cfRule type="containsText" dxfId="289" priority="363" operator="containsText" text="Catastrófico">
      <formula>NOT(ISERROR(SEARCH("Catastrófico",G10)))</formula>
    </cfRule>
    <cfRule type="containsText" dxfId="288" priority="364" operator="containsText" text="Mayor">
      <formula>NOT(ISERROR(SEARCH("Mayor",G10)))</formula>
    </cfRule>
    <cfRule type="containsText" dxfId="287" priority="365" operator="containsText" text="Alta">
      <formula>NOT(ISERROR(SEARCH("Alta",G10)))</formula>
    </cfRule>
    <cfRule type="containsText" dxfId="286" priority="366" operator="containsText" text="Moderado">
      <formula>NOT(ISERROR(SEARCH("Moderado",G10)))</formula>
    </cfRule>
    <cfRule type="containsText" dxfId="285" priority="367" operator="containsText" text="Menor">
      <formula>NOT(ISERROR(SEARCH("Menor",G10)))</formula>
    </cfRule>
    <cfRule type="containsText" dxfId="284" priority="368" operator="containsText" text="Leve">
      <formula>NOT(ISERROR(SEARCH("Leve",G10)))</formula>
    </cfRule>
  </conditionalFormatting>
  <conditionalFormatting sqref="G70 G80 G90 G100 G110">
    <cfRule type="containsText" dxfId="283" priority="26" operator="containsText" text="Catastrófico">
      <formula>NOT(ISERROR(SEARCH("Catastrófico",G70)))</formula>
    </cfRule>
    <cfRule type="containsText" dxfId="282" priority="27" operator="containsText" text="Mayor">
      <formula>NOT(ISERROR(SEARCH("Mayor",G70)))</formula>
    </cfRule>
    <cfRule type="containsText" dxfId="281" priority="28" operator="containsText" text="Alta">
      <formula>NOT(ISERROR(SEARCH("Alta",G70)))</formula>
    </cfRule>
    <cfRule type="containsText" dxfId="280" priority="29" operator="containsText" text="Moderado">
      <formula>NOT(ISERROR(SEARCH("Moderado",G70)))</formula>
    </cfRule>
    <cfRule type="containsText" dxfId="279" priority="30" operator="containsText" text="Menor">
      <formula>NOT(ISERROR(SEARCH("Menor",G70)))</formula>
    </cfRule>
    <cfRule type="containsText" dxfId="278" priority="31" operator="containsText" text="Leve">
      <formula>NOT(ISERROR(SEARCH("Leve",G70)))</formula>
    </cfRule>
  </conditionalFormatting>
  <conditionalFormatting sqref="H10:I10 H20:I20 H30:I30 H40:I40 H50:I50 H60:I60">
    <cfRule type="containsText" dxfId="277" priority="358" operator="containsText" text="Extremo">
      <formula>NOT(ISERROR(SEARCH("Extremo",H10)))</formula>
    </cfRule>
    <cfRule type="containsText" dxfId="276" priority="359" operator="containsText" text="Alto">
      <formula>NOT(ISERROR(SEARCH("Alto",H10)))</formula>
    </cfRule>
    <cfRule type="containsText" dxfId="275" priority="360" operator="containsText" text="Bajo">
      <formula>NOT(ISERROR(SEARCH("Bajo",H10)))</formula>
    </cfRule>
    <cfRule type="containsText" dxfId="274" priority="361" operator="containsText" text="Moderado">
      <formula>NOT(ISERROR(SEARCH("Moderado",H10)))</formula>
    </cfRule>
    <cfRule type="containsText" dxfId="273" priority="362" operator="containsText" text="Extremo">
      <formula>NOT(ISERROR(SEARCH("Extremo",H10)))</formula>
    </cfRule>
  </conditionalFormatting>
  <conditionalFormatting sqref="H70:I70 H80:I80 H90:I90 H100:I100 H110:I110">
    <cfRule type="containsText" dxfId="272" priority="21" operator="containsText" text="Extremo">
      <formula>NOT(ISERROR(SEARCH("Extremo",H70)))</formula>
    </cfRule>
    <cfRule type="containsText" dxfId="271" priority="22" operator="containsText" text="Alto">
      <formula>NOT(ISERROR(SEARCH("Alto",H70)))</formula>
    </cfRule>
    <cfRule type="containsText" dxfId="270" priority="23" operator="containsText" text="Bajo">
      <formula>NOT(ISERROR(SEARCH("Bajo",H70)))</formula>
    </cfRule>
    <cfRule type="containsText" dxfId="269" priority="24" operator="containsText" text="Moderado">
      <formula>NOT(ISERROR(SEARCH("Moderado",H70)))</formula>
    </cfRule>
    <cfRule type="containsText" dxfId="268" priority="25" operator="containsText" text="Extremo">
      <formula>NOT(ISERROR(SEARCH("Extremo",H70)))</formula>
    </cfRule>
  </conditionalFormatting>
  <conditionalFormatting sqref="J10:J69">
    <cfRule type="containsText" dxfId="267" priority="327" operator="containsText" text="Muy Alta">
      <formula>NOT(ISERROR(SEARCH("Muy Alta",J10)))</formula>
    </cfRule>
    <cfRule type="containsText" dxfId="266" priority="328" operator="containsText" text="Alta">
      <formula>NOT(ISERROR(SEARCH("Alta",J10)))</formula>
    </cfRule>
    <cfRule type="containsText" dxfId="265" priority="329" operator="containsText" text="Media">
      <formula>NOT(ISERROR(SEARCH("Media",J10)))</formula>
    </cfRule>
    <cfRule type="containsText" dxfId="264" priority="330" operator="containsText" text="Baja">
      <formula>NOT(ISERROR(SEARCH("Baja",J10)))</formula>
    </cfRule>
    <cfRule type="containsText" dxfId="263" priority="331" operator="containsText" text="Muy Baja">
      <formula>NOT(ISERROR(SEARCH("Muy Baja",J10)))</formula>
    </cfRule>
  </conditionalFormatting>
  <conditionalFormatting sqref="J10:J119">
    <cfRule type="containsText" dxfId="262" priority="11" operator="containsText" text="Muy Baja">
      <formula>NOT(ISERROR(SEARCH("Muy Baja",J10)))</formula>
    </cfRule>
  </conditionalFormatting>
  <conditionalFormatting sqref="J70:J119">
    <cfRule type="containsText" dxfId="261" priority="1" operator="containsText" text="Muy Baja">
      <formula>NOT(ISERROR(SEARCH("Muy Baja",J70)))</formula>
    </cfRule>
    <cfRule type="containsText" dxfId="260" priority="7" operator="containsText" text="Muy Alta">
      <formula>NOT(ISERROR(SEARCH("Muy Alta",J70)))</formula>
    </cfRule>
    <cfRule type="containsText" dxfId="259" priority="8" operator="containsText" text="Alta">
      <formula>NOT(ISERROR(SEARCH("Alta",J70)))</formula>
    </cfRule>
    <cfRule type="containsText" dxfId="258" priority="9" operator="containsText" text="Media">
      <formula>NOT(ISERROR(SEARCH("Media",J70)))</formula>
    </cfRule>
    <cfRule type="containsText" dxfId="257" priority="10" operator="containsText" text="Baja">
      <formula>NOT(ISERROR(SEARCH("Baja",J70)))</formula>
    </cfRule>
  </conditionalFormatting>
  <conditionalFormatting sqref="K10:K119">
    <cfRule type="containsText" dxfId="256" priority="2" operator="containsText" text="Catastrófico">
      <formula>NOT(ISERROR(SEARCH("Catastrófico",K10)))</formula>
    </cfRule>
    <cfRule type="containsText" dxfId="255" priority="3" operator="containsText" text="Moderado">
      <formula>NOT(ISERROR(SEARCH("Moderado",K10)))</formula>
    </cfRule>
    <cfRule type="containsText" dxfId="254" priority="4" operator="containsText" text="Menor">
      <formula>NOT(ISERROR(SEARCH("Menor",K10)))</formula>
    </cfRule>
    <cfRule type="containsText" dxfId="253" priority="5" operator="containsText" text="Leve">
      <formula>NOT(ISERROR(SEARCH("Leve",K10)))</formula>
    </cfRule>
    <cfRule type="containsText" dxfId="252" priority="6" operator="containsText" text="Mayor">
      <formula>NOT(ISERROR(SEARCH("Mayor",K10)))</formula>
    </cfRule>
  </conditionalFormatting>
  <conditionalFormatting sqref="M10 M20 M30 M40 M50 M60">
    <cfRule type="containsText" dxfId="251" priority="332" operator="containsText" text="Extremo">
      <formula>NOT(ISERROR(SEARCH("Extremo",M10)))</formula>
    </cfRule>
    <cfRule type="containsText" dxfId="250" priority="333" operator="containsText" text="Alto">
      <formula>NOT(ISERROR(SEARCH("Alto",M10)))</formula>
    </cfRule>
    <cfRule type="containsText" dxfId="249" priority="334" operator="containsText" text="Moderado">
      <formula>NOT(ISERROR(SEARCH("Moderado",M10)))</formula>
    </cfRule>
    <cfRule type="containsText" dxfId="248" priority="335" operator="containsText" text="Menor">
      <formula>NOT(ISERROR(SEARCH("Menor",M10)))</formula>
    </cfRule>
    <cfRule type="containsText" dxfId="247" priority="336" operator="containsText" text="Bajo">
      <formula>NOT(ISERROR(SEARCH("Bajo",M10)))</formula>
    </cfRule>
    <cfRule type="containsText" dxfId="246" priority="337" operator="containsText" text="Moderado">
      <formula>NOT(ISERROR(SEARCH("Moderado",M10)))</formula>
    </cfRule>
    <cfRule type="containsText" dxfId="245" priority="338" operator="containsText" text="Extremo">
      <formula>NOT(ISERROR(SEARCH("Extremo",M10)))</formula>
    </cfRule>
    <cfRule type="containsText" dxfId="244" priority="339" operator="containsText" text="Baja">
      <formula>NOT(ISERROR(SEARCH("Baja",M10)))</formula>
    </cfRule>
    <cfRule type="containsText" dxfId="243" priority="340" operator="containsText" text="Alto">
      <formula>NOT(ISERROR(SEARCH("Alto",M10)))</formula>
    </cfRule>
  </conditionalFormatting>
  <conditionalFormatting sqref="M70 M80 M90 M100 M110">
    <cfRule type="containsText" dxfId="242" priority="12" operator="containsText" text="Extremo">
      <formula>NOT(ISERROR(SEARCH("Extremo",M70)))</formula>
    </cfRule>
    <cfRule type="containsText" dxfId="241" priority="13" operator="containsText" text="Alto">
      <formula>NOT(ISERROR(SEARCH("Alto",M70)))</formula>
    </cfRule>
    <cfRule type="containsText" dxfId="240" priority="14" operator="containsText" text="Moderado">
      <formula>NOT(ISERROR(SEARCH("Moderado",M70)))</formula>
    </cfRule>
    <cfRule type="containsText" dxfId="239" priority="15" operator="containsText" text="Menor">
      <formula>NOT(ISERROR(SEARCH("Menor",M70)))</formula>
    </cfRule>
    <cfRule type="containsText" dxfId="238" priority="16" operator="containsText" text="Bajo">
      <formula>NOT(ISERROR(SEARCH("Bajo",M70)))</formula>
    </cfRule>
    <cfRule type="containsText" dxfId="237" priority="17" operator="containsText" text="Moderado">
      <formula>NOT(ISERROR(SEARCH("Moderado",M70)))</formula>
    </cfRule>
    <cfRule type="containsText" dxfId="236" priority="18" operator="containsText" text="Extremo">
      <formula>NOT(ISERROR(SEARCH("Extremo",M70)))</formula>
    </cfRule>
    <cfRule type="containsText" dxfId="235" priority="19" operator="containsText" text="Baja">
      <formula>NOT(ISERROR(SEARCH("Baja",M70)))</formula>
    </cfRule>
    <cfRule type="containsText" dxfId="234" priority="20" operator="containsText" text="Alto">
      <formula>NOT(ISERROR(SEARCH("Alto",M70)))</formula>
    </cfRule>
  </conditionalFormatting>
  <dataValidations count="1">
    <dataValidation type="list" allowBlank="1" showInputMessage="1" showErrorMessage="1" sqref="D10:D119">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388"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389"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 F60</xm:sqref>
        </x14:conditionalFormatting>
        <x14:conditionalFormatting xmlns:xm="http://schemas.microsoft.com/office/excel/2006/main">
          <x14:cfRule type="containsText" priority="51" operator="containsText" id="{BE2B746E-38E4-4470-B7AE-4D8225BFC2ED}">
            <xm:f>NOT(ISERROR(SEARCH('8- Políticas de Administración '!$B$5,F70)))</xm:f>
            <xm:f>'8- Políticas de Administración '!$B$5</xm:f>
            <x14:dxf>
              <font>
                <color rgb="FF006100"/>
              </font>
              <fill>
                <patternFill>
                  <bgColor rgb="FFC6EFCE"/>
                </patternFill>
              </fill>
            </x14:dxf>
          </x14:cfRule>
          <x14:cfRule type="containsText" priority="52" operator="containsText" id="{86EF2E28-57AA-497F-B2A7-E0A4D3916CE6}">
            <xm:f>NOT(ISERROR(SEARCH('8- Políticas de Administración '!$B$5,F70)))</xm:f>
            <xm:f>'8- Políticas de Administración '!$B$5</xm:f>
            <x14:dxf>
              <font>
                <color rgb="FF9C0006"/>
              </font>
              <fill>
                <patternFill>
                  <bgColor rgb="FFFFC7CE"/>
                </patternFill>
              </fill>
            </x14:dxf>
          </x14:cfRule>
          <xm:sqref>F70 F80 F90 F100 F110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N10:N119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G718"/>
  <sheetViews>
    <sheetView showGridLines="0" zoomScale="70" zoomScaleNormal="70" workbookViewId="0">
      <selection activeCell="E56" sqref="E56"/>
    </sheetView>
  </sheetViews>
  <sheetFormatPr baseColWidth="10" defaultColWidth="11.42578125" defaultRowHeight="15"/>
  <cols>
    <col min="2" max="2" width="24.28515625" customWidth="1"/>
    <col min="3" max="3" width="62.85546875" customWidth="1"/>
    <col min="4" max="4" width="10.28515625" bestFit="1" customWidth="1"/>
    <col min="5" max="5" width="84.28515625" style="45" customWidth="1"/>
    <col min="6" max="6" width="24.7109375" customWidth="1"/>
    <col min="7" max="7" width="11.5703125" hidden="1" customWidth="1"/>
    <col min="8" max="8" width="13.7109375" hidden="1" customWidth="1"/>
    <col min="9" max="9" width="28.5703125" hidden="1" customWidth="1"/>
    <col min="10" max="11" width="11.5703125" hidden="1" customWidth="1"/>
    <col min="12" max="13" width="11.5703125" customWidth="1"/>
    <col min="32" max="137" width="11.42578125" style="2"/>
  </cols>
  <sheetData>
    <row r="1" spans="1:137" s="2" customFormat="1">
      <c r="E1" s="42"/>
    </row>
    <row r="2" spans="1:137" ht="24" thickBot="1">
      <c r="A2" s="2"/>
      <c r="B2" s="637" t="s">
        <v>240</v>
      </c>
      <c r="C2" s="637"/>
      <c r="D2" s="637"/>
      <c r="E2" s="637"/>
      <c r="F2" s="83"/>
      <c r="G2" s="2"/>
      <c r="H2" s="2"/>
      <c r="I2" s="2"/>
      <c r="J2" s="2"/>
      <c r="K2" s="2"/>
      <c r="L2" s="2"/>
      <c r="M2" s="2"/>
      <c r="N2" s="2"/>
      <c r="O2" s="2"/>
      <c r="P2" s="2"/>
      <c r="Q2" s="2"/>
      <c r="R2" s="2"/>
      <c r="S2" s="2"/>
      <c r="T2" s="2"/>
      <c r="U2" s="2"/>
      <c r="V2" s="2"/>
      <c r="W2" s="2"/>
      <c r="X2" s="2"/>
      <c r="Y2" s="2"/>
      <c r="Z2" s="2"/>
      <c r="AA2" s="2"/>
      <c r="AB2" s="2"/>
      <c r="AC2" s="2"/>
      <c r="AD2" s="2"/>
      <c r="AE2" s="2"/>
    </row>
    <row r="3" spans="1:137" ht="15.75" thickTop="1">
      <c r="A3" s="2"/>
      <c r="B3" s="15"/>
      <c r="C3" s="15"/>
      <c r="D3" s="15"/>
      <c r="E3" s="43"/>
      <c r="F3" s="2"/>
      <c r="G3" s="2"/>
      <c r="H3" s="2"/>
      <c r="I3" s="2"/>
      <c r="J3" s="2"/>
      <c r="K3" s="2"/>
      <c r="L3" s="2"/>
      <c r="M3" s="2"/>
      <c r="N3" s="2"/>
      <c r="O3" s="2"/>
      <c r="P3" s="2"/>
      <c r="Q3" s="2"/>
      <c r="R3" s="2"/>
      <c r="S3" s="2"/>
      <c r="T3" s="2"/>
      <c r="U3" s="2"/>
      <c r="V3" s="2"/>
      <c r="W3" s="2"/>
      <c r="X3" s="2"/>
      <c r="Y3" s="2"/>
      <c r="Z3" s="2"/>
      <c r="AA3" s="2"/>
      <c r="AB3" s="2"/>
      <c r="AC3" s="2"/>
      <c r="AD3" s="2"/>
      <c r="AE3" s="2"/>
    </row>
    <row r="4" spans="1:137" ht="21">
      <c r="A4" s="2"/>
      <c r="B4" s="58"/>
      <c r="C4" s="59" t="s">
        <v>25</v>
      </c>
      <c r="D4" s="59"/>
      <c r="E4" s="59" t="s">
        <v>26</v>
      </c>
      <c r="F4" s="60"/>
      <c r="G4" s="2"/>
      <c r="H4" s="2"/>
      <c r="I4" s="2"/>
      <c r="J4" s="2"/>
      <c r="K4" s="2"/>
      <c r="L4" s="2"/>
      <c r="M4" s="2"/>
      <c r="N4" s="2"/>
      <c r="O4" s="2"/>
      <c r="P4" s="2"/>
      <c r="Q4" s="2"/>
      <c r="R4" s="2"/>
      <c r="S4" s="2"/>
      <c r="T4" s="2"/>
      <c r="U4" s="2"/>
      <c r="V4" s="2"/>
      <c r="W4" s="2"/>
      <c r="X4" s="2"/>
      <c r="Y4" s="2"/>
      <c r="Z4" s="2"/>
      <c r="AA4" s="2"/>
      <c r="AB4" s="2"/>
      <c r="AC4" s="2"/>
      <c r="AD4" s="2"/>
      <c r="AE4" s="2"/>
    </row>
    <row r="5" spans="1:137" ht="40.5">
      <c r="A5" s="2"/>
      <c r="B5" s="58"/>
      <c r="C5" s="59" t="s">
        <v>134</v>
      </c>
      <c r="D5" s="59"/>
      <c r="E5" s="61" t="s">
        <v>135</v>
      </c>
      <c r="F5" s="59" t="s">
        <v>26</v>
      </c>
      <c r="G5" s="2"/>
      <c r="H5" s="2"/>
      <c r="I5" s="2"/>
      <c r="J5" s="2"/>
      <c r="K5" s="2"/>
      <c r="L5" s="2"/>
      <c r="M5" s="2"/>
      <c r="N5" s="2"/>
      <c r="O5" s="2"/>
      <c r="P5" s="2"/>
      <c r="Q5" s="2"/>
      <c r="R5" s="2"/>
      <c r="S5" s="2"/>
      <c r="T5" s="2"/>
      <c r="U5" s="2"/>
      <c r="V5" s="2"/>
      <c r="W5" s="2"/>
      <c r="X5" s="2"/>
      <c r="Y5" s="2"/>
      <c r="Z5" s="2"/>
      <c r="AA5" s="2"/>
      <c r="AB5" s="2"/>
      <c r="AC5" s="2"/>
      <c r="AD5" s="2"/>
      <c r="AE5" s="2"/>
    </row>
    <row r="6" spans="1:137" ht="20.25">
      <c r="A6" s="2"/>
      <c r="B6" s="62" t="s">
        <v>27</v>
      </c>
      <c r="C6" s="104" t="s">
        <v>152</v>
      </c>
      <c r="D6" s="63">
        <v>0.04</v>
      </c>
      <c r="E6" s="64" t="s">
        <v>136</v>
      </c>
      <c r="F6" s="65">
        <v>1</v>
      </c>
      <c r="G6" s="2"/>
      <c r="H6" s="47"/>
      <c r="I6" s="2"/>
      <c r="J6" s="2"/>
      <c r="K6" s="2"/>
      <c r="L6" s="2"/>
      <c r="M6" s="2"/>
      <c r="N6" s="2"/>
      <c r="O6" s="2"/>
      <c r="P6" s="2"/>
      <c r="Q6" s="2"/>
      <c r="R6" s="2"/>
      <c r="S6" s="2"/>
      <c r="T6" s="2"/>
      <c r="U6" s="2"/>
      <c r="V6" s="2"/>
      <c r="W6" s="2"/>
      <c r="X6" s="2"/>
      <c r="Y6" s="2"/>
      <c r="Z6" s="2"/>
      <c r="AA6" s="2"/>
      <c r="AB6" s="2"/>
      <c r="AC6" s="2"/>
      <c r="AD6" s="2"/>
      <c r="AE6" s="2"/>
    </row>
    <row r="7" spans="1:137" ht="20.25">
      <c r="A7" s="2"/>
      <c r="B7" s="66" t="s">
        <v>28</v>
      </c>
      <c r="C7" s="104" t="s">
        <v>153</v>
      </c>
      <c r="D7" s="63">
        <v>0.09</v>
      </c>
      <c r="E7" s="64" t="s">
        <v>137</v>
      </c>
      <c r="F7" s="65">
        <v>2</v>
      </c>
      <c r="G7" s="2"/>
      <c r="H7" s="2"/>
      <c r="I7" s="2"/>
      <c r="J7" s="2"/>
      <c r="K7" s="2"/>
      <c r="L7" s="2"/>
      <c r="M7" s="2"/>
      <c r="N7" s="2"/>
      <c r="O7" s="2"/>
      <c r="P7" s="2"/>
      <c r="Q7" s="2"/>
      <c r="R7" s="2"/>
      <c r="S7" s="2"/>
      <c r="T7" s="2"/>
      <c r="U7" s="2"/>
      <c r="V7" s="2"/>
      <c r="W7" s="2"/>
      <c r="X7" s="2"/>
      <c r="Y7" s="2"/>
      <c r="Z7" s="2"/>
      <c r="AA7" s="2"/>
      <c r="AB7" s="2"/>
      <c r="AC7" s="2"/>
      <c r="AD7" s="2"/>
      <c r="AE7" s="2"/>
    </row>
    <row r="8" spans="1:137" ht="20.25">
      <c r="A8" s="2"/>
      <c r="B8" s="67" t="s">
        <v>29</v>
      </c>
      <c r="C8" s="104" t="s">
        <v>154</v>
      </c>
      <c r="D8" s="63">
        <v>0.28999999999999998</v>
      </c>
      <c r="E8" s="64" t="s">
        <v>138</v>
      </c>
      <c r="F8" s="65">
        <v>3</v>
      </c>
      <c r="G8" s="2"/>
      <c r="H8" s="2"/>
      <c r="I8" s="2"/>
      <c r="J8" s="2"/>
      <c r="K8" s="2"/>
      <c r="L8" s="2"/>
      <c r="M8" s="2"/>
      <c r="N8" s="2"/>
      <c r="O8" s="2"/>
      <c r="P8" s="2"/>
      <c r="Q8" s="2"/>
      <c r="R8" s="2"/>
      <c r="S8" s="2"/>
      <c r="T8" s="2"/>
      <c r="U8" s="2"/>
      <c r="V8" s="2"/>
      <c r="W8" s="2"/>
      <c r="X8" s="2"/>
      <c r="Y8" s="2"/>
      <c r="Z8" s="2"/>
      <c r="AA8" s="2"/>
      <c r="AB8" s="2"/>
      <c r="AC8" s="2"/>
      <c r="AD8" s="2"/>
      <c r="AE8" s="2"/>
    </row>
    <row r="9" spans="1:137" ht="20.25">
      <c r="A9" s="2"/>
      <c r="B9" s="68" t="s">
        <v>30</v>
      </c>
      <c r="C9" s="104" t="s">
        <v>155</v>
      </c>
      <c r="D9" s="63">
        <v>0.49</v>
      </c>
      <c r="E9" s="64" t="s">
        <v>139</v>
      </c>
      <c r="F9" s="65">
        <v>4</v>
      </c>
      <c r="G9" s="2"/>
      <c r="H9" s="2"/>
      <c r="I9" s="2"/>
      <c r="J9" s="2"/>
      <c r="K9" s="2"/>
      <c r="L9" s="2"/>
      <c r="M9" s="2"/>
      <c r="N9" s="2"/>
      <c r="O9" s="2"/>
      <c r="P9" s="2"/>
      <c r="Q9" s="2"/>
      <c r="R9" s="2"/>
      <c r="S9" s="2"/>
      <c r="T9" s="2"/>
      <c r="U9" s="2"/>
      <c r="V9" s="2"/>
      <c r="W9" s="2"/>
      <c r="X9" s="2"/>
      <c r="Y9" s="2"/>
      <c r="Z9" s="2"/>
      <c r="AA9" s="2"/>
      <c r="AB9" s="2"/>
      <c r="AC9" s="2"/>
      <c r="AD9" s="2"/>
      <c r="AE9" s="2"/>
    </row>
    <row r="10" spans="1:137" ht="20.25">
      <c r="A10" s="2"/>
      <c r="B10" s="69" t="s">
        <v>31</v>
      </c>
      <c r="C10" s="104" t="s">
        <v>156</v>
      </c>
      <c r="D10" s="63">
        <v>1</v>
      </c>
      <c r="E10" s="64" t="s">
        <v>140</v>
      </c>
      <c r="F10" s="65">
        <v>5</v>
      </c>
      <c r="G10" s="2"/>
      <c r="H10" s="2"/>
      <c r="I10" s="88" t="s">
        <v>188</v>
      </c>
      <c r="J10" s="2"/>
      <c r="K10" s="2"/>
      <c r="L10" s="2"/>
      <c r="M10" s="2"/>
      <c r="N10" s="2"/>
      <c r="O10" s="2"/>
      <c r="P10" s="2"/>
      <c r="Q10" s="2"/>
      <c r="R10" s="2"/>
      <c r="S10" s="2"/>
      <c r="T10" s="2"/>
      <c r="U10" s="2"/>
      <c r="V10" s="2"/>
      <c r="W10" s="2"/>
      <c r="X10" s="2"/>
      <c r="Y10" s="2"/>
      <c r="Z10" s="2"/>
      <c r="AA10" s="2"/>
      <c r="AB10" s="2"/>
      <c r="AC10" s="2"/>
      <c r="AD10" s="2"/>
      <c r="AE10" s="2"/>
    </row>
    <row r="11" spans="1:137" ht="16.5">
      <c r="A11" s="2"/>
      <c r="B11" s="4"/>
      <c r="C11" s="3"/>
      <c r="D11" s="3"/>
      <c r="E11" s="44"/>
      <c r="F11" s="2"/>
      <c r="G11" s="2"/>
      <c r="H11" s="2"/>
      <c r="I11" s="2"/>
      <c r="J11" s="2"/>
      <c r="K11" s="2"/>
      <c r="L11" s="2"/>
      <c r="M11" s="2"/>
      <c r="N11" s="2"/>
      <c r="O11" s="2"/>
      <c r="P11" s="2"/>
      <c r="Q11" s="2"/>
      <c r="R11" s="2"/>
      <c r="S11" s="2"/>
      <c r="T11" s="2"/>
      <c r="U11" s="2"/>
      <c r="V11" s="2"/>
      <c r="W11" s="2"/>
      <c r="X11" s="2"/>
      <c r="Y11" s="2"/>
      <c r="Z11" s="2"/>
      <c r="AA11" s="2"/>
      <c r="AB11" s="2"/>
      <c r="AC11" s="2"/>
      <c r="AD11" s="2"/>
      <c r="AE11" s="2"/>
    </row>
    <row r="12" spans="1:137">
      <c r="A12" s="2"/>
      <c r="B12" s="2"/>
      <c r="C12" s="2"/>
      <c r="D12" s="2"/>
      <c r="E12" s="42"/>
      <c r="F12" s="2"/>
      <c r="G12" s="2"/>
      <c r="H12" s="2"/>
      <c r="I12" s="2"/>
      <c r="J12" s="2"/>
      <c r="K12" s="2"/>
      <c r="L12" s="2"/>
      <c r="M12" s="2"/>
      <c r="N12" s="2"/>
      <c r="O12" s="2"/>
      <c r="P12" s="2"/>
      <c r="Q12" s="2"/>
      <c r="R12" s="2"/>
      <c r="S12" s="2"/>
      <c r="T12" s="2"/>
      <c r="U12" s="2"/>
      <c r="V12" s="2"/>
      <c r="W12" s="2"/>
      <c r="X12" s="2"/>
      <c r="Y12" s="2"/>
      <c r="Z12" s="2"/>
      <c r="AA12" s="2"/>
      <c r="AB12" s="2"/>
      <c r="AC12" s="2"/>
      <c r="AD12" s="2"/>
      <c r="AE12" s="2"/>
    </row>
    <row r="13" spans="1:137">
      <c r="A13" s="2"/>
      <c r="B13" s="2"/>
      <c r="C13" s="2"/>
      <c r="D13" s="2"/>
      <c r="E13" s="42"/>
      <c r="F13" s="2"/>
      <c r="G13" s="2"/>
      <c r="H13" s="2"/>
      <c r="I13" s="2"/>
      <c r="J13" s="2"/>
      <c r="K13" s="2"/>
      <c r="L13" s="2"/>
      <c r="M13" s="2"/>
      <c r="N13" s="2"/>
      <c r="O13" s="2"/>
      <c r="P13" s="2"/>
      <c r="Q13" s="2"/>
      <c r="R13" s="2"/>
      <c r="S13" s="2"/>
      <c r="T13" s="2"/>
      <c r="U13" s="2"/>
      <c r="V13" s="2"/>
      <c r="W13" s="2"/>
      <c r="X13" s="2"/>
      <c r="Y13" s="2"/>
      <c r="Z13" s="2"/>
      <c r="AA13" s="2"/>
      <c r="AB13" s="2"/>
      <c r="AC13" s="2"/>
      <c r="AD13" s="2"/>
      <c r="AE13" s="2"/>
    </row>
    <row r="14" spans="1:137" ht="23.25">
      <c r="A14" s="2"/>
      <c r="B14" s="638" t="s">
        <v>32</v>
      </c>
      <c r="C14" s="638"/>
      <c r="D14" s="638"/>
      <c r="E14" s="638"/>
      <c r="F14" s="93"/>
      <c r="G14" s="57"/>
      <c r="H14" s="2"/>
      <c r="I14" s="2"/>
      <c r="J14" s="2"/>
      <c r="K14" s="2"/>
      <c r="L14" s="2"/>
      <c r="M14" s="2"/>
      <c r="N14" s="2"/>
      <c r="O14" s="2"/>
      <c r="P14" s="2"/>
      <c r="Q14" s="2"/>
      <c r="R14" s="2"/>
      <c r="S14" s="2"/>
      <c r="T14" s="2"/>
      <c r="U14" s="2"/>
      <c r="V14" s="2"/>
      <c r="W14" s="2"/>
      <c r="X14" s="2"/>
      <c r="Y14" s="2"/>
      <c r="Z14" s="2"/>
      <c r="AA14" s="2"/>
      <c r="AB14" s="2"/>
      <c r="AC14" s="2"/>
      <c r="AD14" s="2"/>
      <c r="AE14" s="2"/>
    </row>
    <row r="15" spans="1:137">
      <c r="A15" s="2"/>
      <c r="B15" s="92"/>
      <c r="C15" s="92"/>
      <c r="D15" s="92"/>
      <c r="E15" s="92"/>
      <c r="F15" s="94"/>
      <c r="G15" s="2"/>
      <c r="H15" s="2"/>
      <c r="I15" s="2"/>
      <c r="J15" s="2"/>
      <c r="K15" s="2"/>
      <c r="L15" s="2"/>
      <c r="M15" s="2"/>
      <c r="N15" s="2"/>
      <c r="O15" s="2"/>
      <c r="P15" s="2"/>
      <c r="Q15" s="2"/>
      <c r="R15" s="2"/>
      <c r="S15" s="2"/>
      <c r="T15" s="2"/>
      <c r="U15" s="2"/>
      <c r="V15" s="2"/>
      <c r="W15" s="2"/>
      <c r="X15" s="2"/>
      <c r="Y15" s="2"/>
      <c r="Z15" s="2"/>
      <c r="AA15" s="2"/>
      <c r="AB15" s="2"/>
      <c r="AC15" s="2"/>
      <c r="AD15" s="2"/>
      <c r="AE15" s="2"/>
    </row>
    <row r="16" spans="1:137" s="73" customFormat="1" ht="20.25">
      <c r="A16" s="71"/>
      <c r="B16" s="95"/>
      <c r="C16" s="640" t="s">
        <v>258</v>
      </c>
      <c r="D16" s="640"/>
      <c r="E16" s="640"/>
      <c r="F16" s="96"/>
      <c r="G16" s="71"/>
      <c r="H16" s="71"/>
      <c r="I16" s="89" t="s">
        <v>13</v>
      </c>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1"/>
      <c r="CO16" s="71"/>
      <c r="CP16" s="71"/>
      <c r="CQ16" s="71"/>
      <c r="CR16" s="71"/>
      <c r="CS16" s="71"/>
      <c r="CT16" s="71"/>
      <c r="CU16" s="71"/>
      <c r="CV16" s="71"/>
      <c r="CW16" s="71"/>
      <c r="CX16" s="71"/>
      <c r="CY16" s="71"/>
      <c r="CZ16" s="71"/>
      <c r="DA16" s="71"/>
      <c r="DB16" s="71"/>
      <c r="DC16" s="71"/>
      <c r="DD16" s="71"/>
      <c r="DE16" s="71"/>
      <c r="DF16" s="71"/>
      <c r="DG16" s="71"/>
      <c r="DH16" s="71"/>
      <c r="DI16" s="71"/>
      <c r="DJ16" s="71"/>
      <c r="DK16" s="71"/>
      <c r="DL16" s="71"/>
      <c r="DM16" s="71"/>
      <c r="DN16" s="71"/>
      <c r="DO16" s="71"/>
      <c r="DP16" s="71"/>
      <c r="DQ16" s="71"/>
      <c r="DR16" s="71"/>
      <c r="DS16" s="71"/>
      <c r="DT16" s="71"/>
      <c r="DU16" s="71"/>
      <c r="DV16" s="71"/>
      <c r="DW16" s="71"/>
      <c r="DX16" s="71"/>
      <c r="DY16" s="71"/>
      <c r="DZ16" s="71"/>
      <c r="EA16" s="71"/>
      <c r="EB16" s="71"/>
      <c r="EC16" s="71"/>
      <c r="ED16" s="71"/>
      <c r="EE16" s="71"/>
      <c r="EF16" s="71"/>
      <c r="EG16" s="71"/>
    </row>
    <row r="17" spans="1:137" s="73" customFormat="1" ht="40.5" customHeight="1">
      <c r="A17" s="71"/>
      <c r="B17" s="62" t="s">
        <v>79</v>
      </c>
      <c r="C17" s="639" t="s">
        <v>206</v>
      </c>
      <c r="D17" s="639"/>
      <c r="E17" s="639"/>
      <c r="F17" s="97">
        <v>1</v>
      </c>
      <c r="G17" s="71"/>
      <c r="H17" s="71"/>
      <c r="I17" s="88" t="s">
        <v>258</v>
      </c>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1"/>
      <c r="CO17" s="71"/>
      <c r="CP17" s="71"/>
      <c r="CQ17" s="71"/>
      <c r="CR17" s="71"/>
      <c r="CS17" s="71"/>
      <c r="CT17" s="71"/>
      <c r="CU17" s="71"/>
      <c r="CV17" s="71"/>
      <c r="CW17" s="71"/>
      <c r="CX17" s="71"/>
      <c r="CY17" s="71"/>
      <c r="CZ17" s="71"/>
      <c r="DA17" s="71"/>
      <c r="DB17" s="71"/>
      <c r="DC17" s="71"/>
      <c r="DD17" s="71"/>
      <c r="DE17" s="71"/>
      <c r="DF17" s="71"/>
      <c r="DG17" s="71"/>
      <c r="DH17" s="71"/>
      <c r="DI17" s="71"/>
      <c r="DJ17" s="71"/>
      <c r="DK17" s="71"/>
      <c r="DL17" s="71"/>
      <c r="DM17" s="71"/>
      <c r="DN17" s="71"/>
      <c r="DO17" s="71"/>
      <c r="DP17" s="71"/>
      <c r="DQ17" s="71"/>
      <c r="DR17" s="71"/>
      <c r="DS17" s="71"/>
      <c r="DT17" s="71"/>
      <c r="DU17" s="71"/>
      <c r="DV17" s="71"/>
      <c r="DW17" s="71"/>
      <c r="DX17" s="71"/>
      <c r="DY17" s="71"/>
      <c r="DZ17" s="71"/>
      <c r="EA17" s="71"/>
      <c r="EB17" s="71"/>
      <c r="EC17" s="71"/>
      <c r="ED17" s="71"/>
      <c r="EE17" s="71"/>
      <c r="EF17" s="71"/>
      <c r="EG17" s="71"/>
    </row>
    <row r="18" spans="1:137" s="73" customFormat="1" ht="20.25">
      <c r="A18" s="71"/>
      <c r="B18" s="66" t="s">
        <v>33</v>
      </c>
      <c r="C18" s="639" t="s">
        <v>207</v>
      </c>
      <c r="D18" s="639"/>
      <c r="E18" s="639"/>
      <c r="F18" s="97">
        <v>2</v>
      </c>
      <c r="G18" s="71"/>
      <c r="H18" s="71"/>
      <c r="I18" s="88" t="s">
        <v>87</v>
      </c>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1"/>
      <c r="CO18" s="71"/>
      <c r="CP18" s="71"/>
      <c r="CQ18" s="71"/>
      <c r="CR18" s="71"/>
      <c r="CS18" s="71"/>
      <c r="CT18" s="71"/>
      <c r="CU18" s="71"/>
      <c r="CV18" s="71"/>
      <c r="CW18" s="71"/>
      <c r="CX18" s="71"/>
      <c r="CY18" s="71"/>
      <c r="CZ18" s="71"/>
      <c r="DA18" s="71"/>
      <c r="DB18" s="71"/>
      <c r="DC18" s="71"/>
      <c r="DD18" s="71"/>
      <c r="DE18" s="71"/>
      <c r="DF18" s="71"/>
      <c r="DG18" s="71"/>
      <c r="DH18" s="71"/>
      <c r="DI18" s="71"/>
      <c r="DJ18" s="71"/>
      <c r="DK18" s="71"/>
      <c r="DL18" s="71"/>
      <c r="DM18" s="71"/>
      <c r="DN18" s="71"/>
      <c r="DO18" s="71"/>
      <c r="DP18" s="71"/>
      <c r="DQ18" s="71"/>
      <c r="DR18" s="71"/>
      <c r="DS18" s="71"/>
      <c r="DT18" s="71"/>
      <c r="DU18" s="71"/>
      <c r="DV18" s="71"/>
      <c r="DW18" s="71"/>
      <c r="DX18" s="71"/>
      <c r="DY18" s="71"/>
      <c r="DZ18" s="71"/>
      <c r="EA18" s="71"/>
      <c r="EB18" s="71"/>
      <c r="EC18" s="71"/>
      <c r="ED18" s="71"/>
      <c r="EE18" s="71"/>
      <c r="EF18" s="71"/>
      <c r="EG18" s="71"/>
    </row>
    <row r="19" spans="1:137" s="73" customFormat="1" ht="30">
      <c r="A19" s="71"/>
      <c r="B19" s="67" t="s">
        <v>34</v>
      </c>
      <c r="C19" s="639" t="s">
        <v>195</v>
      </c>
      <c r="D19" s="639"/>
      <c r="E19" s="639"/>
      <c r="F19" s="97">
        <v>3</v>
      </c>
      <c r="G19" s="71"/>
      <c r="H19" s="71"/>
      <c r="I19" s="88" t="s">
        <v>88</v>
      </c>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1"/>
      <c r="CO19" s="71"/>
      <c r="CP19" s="71"/>
      <c r="CQ19" s="71"/>
      <c r="CR19" s="71"/>
      <c r="CS19" s="71"/>
      <c r="CT19" s="71"/>
      <c r="CU19" s="71"/>
      <c r="CV19" s="71"/>
      <c r="CW19" s="71"/>
      <c r="CX19" s="71"/>
      <c r="CY19" s="71"/>
      <c r="CZ19" s="71"/>
      <c r="DA19" s="71"/>
      <c r="DB19" s="71"/>
      <c r="DC19" s="71"/>
      <c r="DD19" s="71"/>
      <c r="DE19" s="71"/>
      <c r="DF19" s="71"/>
      <c r="DG19" s="71"/>
      <c r="DH19" s="71"/>
      <c r="DI19" s="71"/>
      <c r="DJ19" s="71"/>
      <c r="DK19" s="71"/>
      <c r="DL19" s="71"/>
      <c r="DM19" s="71"/>
      <c r="DN19" s="71"/>
      <c r="DO19" s="71"/>
      <c r="DP19" s="71"/>
      <c r="DQ19" s="71"/>
      <c r="DR19" s="71"/>
      <c r="DS19" s="71"/>
      <c r="DT19" s="71"/>
      <c r="DU19" s="71"/>
      <c r="DV19" s="71"/>
      <c r="DW19" s="71"/>
      <c r="DX19" s="71"/>
      <c r="DY19" s="71"/>
      <c r="DZ19" s="71"/>
      <c r="EA19" s="71"/>
      <c r="EB19" s="71"/>
      <c r="EC19" s="71"/>
      <c r="ED19" s="71"/>
      <c r="EE19" s="71"/>
      <c r="EF19" s="71"/>
      <c r="EG19" s="71"/>
    </row>
    <row r="20" spans="1:137" s="73" customFormat="1" ht="30">
      <c r="A20" s="71"/>
      <c r="B20" s="68" t="s">
        <v>35</v>
      </c>
      <c r="C20" s="639" t="s">
        <v>196</v>
      </c>
      <c r="D20" s="639"/>
      <c r="E20" s="639"/>
      <c r="F20" s="97">
        <v>4</v>
      </c>
      <c r="G20" s="71"/>
      <c r="H20" s="71"/>
      <c r="I20" s="88" t="s">
        <v>210</v>
      </c>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1"/>
      <c r="CO20" s="71"/>
      <c r="CP20" s="71"/>
      <c r="CQ20" s="71"/>
      <c r="CR20" s="71"/>
      <c r="CS20" s="71"/>
      <c r="CT20" s="71"/>
      <c r="CU20" s="71"/>
      <c r="CV20" s="71"/>
      <c r="CW20" s="71"/>
      <c r="CX20" s="71"/>
      <c r="CY20" s="71"/>
      <c r="CZ20" s="71"/>
      <c r="DA20" s="71"/>
      <c r="DB20" s="71"/>
      <c r="DC20" s="71"/>
      <c r="DD20" s="71"/>
      <c r="DE20" s="71"/>
      <c r="DF20" s="71"/>
      <c r="DG20" s="71"/>
      <c r="DH20" s="71"/>
      <c r="DI20" s="71"/>
      <c r="DJ20" s="71"/>
      <c r="DK20" s="71"/>
      <c r="DL20" s="71"/>
      <c r="DM20" s="71"/>
      <c r="DN20" s="71"/>
      <c r="DO20" s="71"/>
      <c r="DP20" s="71"/>
      <c r="DQ20" s="71"/>
      <c r="DR20" s="71"/>
      <c r="DS20" s="71"/>
      <c r="DT20" s="71"/>
      <c r="DU20" s="71"/>
      <c r="DV20" s="71"/>
      <c r="DW20" s="71"/>
      <c r="DX20" s="71"/>
      <c r="DY20" s="71"/>
      <c r="DZ20" s="71"/>
      <c r="EA20" s="71"/>
      <c r="EB20" s="71"/>
      <c r="EC20" s="71"/>
      <c r="ED20" s="71"/>
      <c r="EE20" s="71"/>
      <c r="EF20" s="71"/>
      <c r="EG20" s="71"/>
    </row>
    <row r="21" spans="1:137" s="73" customFormat="1" ht="60.6" customHeight="1">
      <c r="A21" s="71"/>
      <c r="B21" s="69" t="s">
        <v>36</v>
      </c>
      <c r="C21" s="639" t="s">
        <v>197</v>
      </c>
      <c r="D21" s="639"/>
      <c r="E21" s="639"/>
      <c r="F21" s="97">
        <v>5</v>
      </c>
      <c r="G21" s="71"/>
      <c r="H21" s="71"/>
      <c r="I21" s="88" t="str">
        <f>C48</f>
        <v>Interrupción o afectación en la prestación del servicio administrativo</v>
      </c>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1"/>
      <c r="CO21" s="71"/>
      <c r="CP21" s="71"/>
      <c r="CQ21" s="71"/>
      <c r="CR21" s="71"/>
      <c r="CS21" s="71"/>
      <c r="CT21" s="71"/>
      <c r="CU21" s="71"/>
      <c r="CV21" s="71"/>
      <c r="CW21" s="71"/>
      <c r="CX21" s="71"/>
      <c r="CY21" s="71"/>
      <c r="CZ21" s="71"/>
      <c r="DA21" s="71"/>
      <c r="DB21" s="71"/>
      <c r="DC21" s="71"/>
      <c r="DD21" s="71"/>
      <c r="DE21" s="71"/>
      <c r="DF21" s="71"/>
      <c r="DG21" s="71"/>
      <c r="DH21" s="71"/>
      <c r="DI21" s="71"/>
      <c r="DJ21" s="71"/>
      <c r="DK21" s="71"/>
      <c r="DL21" s="71"/>
      <c r="DM21" s="71"/>
      <c r="DN21" s="71"/>
      <c r="DO21" s="71"/>
      <c r="DP21" s="71"/>
      <c r="DQ21" s="71"/>
      <c r="DR21" s="71"/>
      <c r="DS21" s="71"/>
      <c r="DT21" s="71"/>
      <c r="DU21" s="71"/>
      <c r="DV21" s="71"/>
      <c r="DW21" s="71"/>
      <c r="DX21" s="71"/>
      <c r="DY21" s="71"/>
      <c r="DZ21" s="71"/>
      <c r="EA21" s="71"/>
      <c r="EB21" s="71"/>
      <c r="EC21" s="71"/>
      <c r="ED21" s="71"/>
      <c r="EE21" s="71"/>
      <c r="EF21" s="71"/>
      <c r="EG21" s="71"/>
    </row>
    <row r="22" spans="1:137" s="73" customFormat="1" ht="20.25">
      <c r="A22" s="71"/>
      <c r="B22" s="79"/>
      <c r="C22" s="70"/>
      <c r="D22" s="70"/>
      <c r="E22" s="70"/>
      <c r="F22" s="80"/>
      <c r="G22" s="71"/>
      <c r="H22" s="71"/>
      <c r="I22" s="88" t="str">
        <f>C56</f>
        <v>Afectación Ambiental</v>
      </c>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c r="DQ22" s="71"/>
      <c r="DR22" s="71"/>
      <c r="DS22" s="71"/>
      <c r="DT22" s="71"/>
      <c r="DU22" s="71"/>
      <c r="DV22" s="71"/>
      <c r="DW22" s="71"/>
      <c r="DX22" s="71"/>
      <c r="DY22" s="71"/>
      <c r="DZ22" s="71"/>
      <c r="EA22" s="71"/>
      <c r="EB22" s="71"/>
      <c r="EC22" s="71"/>
      <c r="ED22" s="71"/>
      <c r="EE22" s="71"/>
      <c r="EF22" s="71"/>
      <c r="EG22" s="71"/>
    </row>
    <row r="23" spans="1:137" s="73" customFormat="1" ht="20.25">
      <c r="A23" s="71"/>
      <c r="B23" s="79"/>
      <c r="C23" s="70"/>
      <c r="D23" s="70"/>
      <c r="E23" s="70"/>
      <c r="F23" s="80"/>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c r="DQ23" s="71"/>
      <c r="DR23" s="71"/>
      <c r="DS23" s="71"/>
      <c r="DT23" s="71"/>
      <c r="DU23" s="71"/>
      <c r="DV23" s="71"/>
      <c r="DW23" s="71"/>
      <c r="DX23" s="71"/>
      <c r="DY23" s="71"/>
      <c r="DZ23" s="71"/>
      <c r="EA23" s="71"/>
      <c r="EB23" s="71"/>
      <c r="EC23" s="71"/>
      <c r="ED23" s="71"/>
      <c r="EE23" s="71"/>
      <c r="EF23" s="71"/>
      <c r="EG23" s="71"/>
    </row>
    <row r="24" spans="1:137" s="73" customFormat="1" ht="20.25">
      <c r="A24" s="71"/>
      <c r="B24" s="72"/>
      <c r="C24" s="641" t="s">
        <v>87</v>
      </c>
      <c r="D24" s="641"/>
      <c r="E24" s="641"/>
      <c r="F24" s="80"/>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c r="DQ24" s="71"/>
      <c r="DR24" s="71"/>
      <c r="DS24" s="71"/>
      <c r="DT24" s="71"/>
      <c r="DU24" s="71"/>
      <c r="DV24" s="71"/>
      <c r="DW24" s="71"/>
      <c r="DX24" s="71"/>
      <c r="DY24" s="71"/>
      <c r="DZ24" s="71"/>
      <c r="EA24" s="71"/>
      <c r="EB24" s="71"/>
      <c r="EC24" s="71"/>
      <c r="ED24" s="71"/>
      <c r="EE24" s="71"/>
      <c r="EF24" s="71"/>
      <c r="EG24" s="71"/>
    </row>
    <row r="25" spans="1:137" s="73" customFormat="1" ht="20.25">
      <c r="A25" s="71"/>
      <c r="B25" s="74" t="s">
        <v>79</v>
      </c>
      <c r="C25" s="639" t="s">
        <v>205</v>
      </c>
      <c r="D25" s="639"/>
      <c r="E25" s="639"/>
      <c r="F25" s="97">
        <v>1</v>
      </c>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c r="DQ25" s="71"/>
      <c r="DR25" s="71"/>
      <c r="DS25" s="71"/>
      <c r="DT25" s="71"/>
      <c r="DU25" s="71"/>
      <c r="DV25" s="71"/>
      <c r="DW25" s="71"/>
      <c r="DX25" s="71"/>
      <c r="DY25" s="71"/>
      <c r="DZ25" s="71"/>
      <c r="EA25" s="71"/>
      <c r="EB25" s="71"/>
      <c r="EC25" s="71"/>
      <c r="ED25" s="71"/>
      <c r="EE25" s="71"/>
      <c r="EF25" s="71"/>
      <c r="EG25" s="71"/>
    </row>
    <row r="26" spans="1:137" s="73" customFormat="1" ht="20.25">
      <c r="A26" s="71"/>
      <c r="B26" s="75" t="s">
        <v>33</v>
      </c>
      <c r="C26" s="639" t="s">
        <v>198</v>
      </c>
      <c r="D26" s="639"/>
      <c r="E26" s="639"/>
      <c r="F26" s="97">
        <v>2</v>
      </c>
      <c r="G26" s="71"/>
      <c r="H26" s="71"/>
      <c r="I26" s="79"/>
      <c r="J26" s="79"/>
      <c r="K26" s="79"/>
      <c r="L26" s="79"/>
      <c r="M26" s="79"/>
      <c r="N26" s="79"/>
      <c r="O26" s="79"/>
      <c r="P26" s="79"/>
      <c r="Q26" s="79"/>
      <c r="R26" s="79"/>
      <c r="S26" s="79"/>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c r="DQ26" s="71"/>
      <c r="DR26" s="71"/>
      <c r="DS26" s="71"/>
      <c r="DT26" s="71"/>
      <c r="DU26" s="71"/>
      <c r="DV26" s="71"/>
      <c r="DW26" s="71"/>
      <c r="DX26" s="71"/>
      <c r="DY26" s="71"/>
      <c r="DZ26" s="71"/>
      <c r="EA26" s="71"/>
      <c r="EB26" s="71"/>
      <c r="EC26" s="71"/>
      <c r="ED26" s="71"/>
      <c r="EE26" s="71"/>
      <c r="EF26" s="71"/>
      <c r="EG26" s="71"/>
    </row>
    <row r="27" spans="1:137" s="73" customFormat="1" ht="20.25">
      <c r="A27" s="71"/>
      <c r="B27" s="76" t="s">
        <v>34</v>
      </c>
      <c r="C27" s="639" t="s">
        <v>201</v>
      </c>
      <c r="D27" s="639"/>
      <c r="E27" s="639"/>
      <c r="F27" s="97">
        <v>3</v>
      </c>
      <c r="G27" s="71"/>
      <c r="H27" s="71"/>
      <c r="I27" s="79"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79"/>
      <c r="K27" s="79"/>
      <c r="L27" s="79"/>
      <c r="M27" s="79"/>
      <c r="N27" s="79"/>
      <c r="O27" s="79"/>
      <c r="P27" s="79"/>
      <c r="Q27" s="79"/>
      <c r="R27" s="79"/>
      <c r="S27" s="79"/>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c r="DQ27" s="71"/>
      <c r="DR27" s="71"/>
      <c r="DS27" s="71"/>
      <c r="DT27" s="71"/>
      <c r="DU27" s="71"/>
      <c r="DV27" s="71"/>
      <c r="DW27" s="71"/>
      <c r="DX27" s="71"/>
      <c r="DY27" s="71"/>
      <c r="DZ27" s="71"/>
      <c r="EA27" s="71"/>
      <c r="EB27" s="71"/>
      <c r="EC27" s="71"/>
      <c r="ED27" s="71"/>
      <c r="EE27" s="71"/>
      <c r="EF27" s="71"/>
      <c r="EG27" s="71"/>
    </row>
    <row r="28" spans="1:137" s="73" customFormat="1" ht="20.25">
      <c r="A28" s="71"/>
      <c r="B28" s="77" t="s">
        <v>35</v>
      </c>
      <c r="C28" s="639" t="s">
        <v>200</v>
      </c>
      <c r="D28" s="639"/>
      <c r="E28" s="639"/>
      <c r="F28" s="97">
        <v>4</v>
      </c>
      <c r="G28" s="71"/>
      <c r="H28" s="71"/>
      <c r="I28" s="79" t="str">
        <v xml:space="preserve">Si el hecho llegara a presentarse, tendría bajo impacto o efecto sobre la entidad.
</v>
      </c>
      <c r="J28" s="79"/>
      <c r="K28" s="79"/>
      <c r="L28" s="79"/>
      <c r="M28" s="79"/>
      <c r="N28" s="79"/>
      <c r="O28" s="79"/>
      <c r="P28" s="79"/>
      <c r="Q28" s="79"/>
      <c r="R28" s="79"/>
      <c r="S28" s="79"/>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row>
    <row r="29" spans="1:137" s="73" customFormat="1" ht="20.25">
      <c r="A29" s="71"/>
      <c r="B29" s="78" t="s">
        <v>36</v>
      </c>
      <c r="C29" s="639" t="s">
        <v>199</v>
      </c>
      <c r="D29" s="639"/>
      <c r="E29" s="639"/>
      <c r="F29" s="97">
        <v>5</v>
      </c>
      <c r="G29" s="71"/>
      <c r="H29" s="71"/>
      <c r="I29" s="79" t="str">
        <v xml:space="preserve">Si el hecho llegara a presentarse, tendría medianas consecuencias o efectos sobre la entidad.
</v>
      </c>
      <c r="J29" s="79"/>
      <c r="K29" s="79"/>
      <c r="L29" s="79"/>
      <c r="M29" s="79"/>
      <c r="N29" s="79"/>
      <c r="O29" s="79"/>
      <c r="P29" s="79"/>
      <c r="Q29" s="79"/>
      <c r="R29" s="79"/>
      <c r="S29" s="79"/>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row>
    <row r="30" spans="1:137" s="73" customFormat="1" ht="20.25">
      <c r="A30" s="71"/>
      <c r="B30" s="79"/>
      <c r="C30" s="70"/>
      <c r="D30" s="70"/>
      <c r="E30" s="70"/>
      <c r="F30" s="80"/>
      <c r="G30" s="71"/>
      <c r="H30" s="71"/>
      <c r="I30" s="79" t="str">
        <v xml:space="preserve">Si el hecho llegara a presentarse, tendría altas consecuencias o efectos sobre la entidad
</v>
      </c>
      <c r="J30" s="79"/>
      <c r="K30" s="79"/>
      <c r="L30" s="79"/>
      <c r="M30" s="79"/>
      <c r="N30" s="79"/>
      <c r="O30" s="79"/>
      <c r="P30" s="79"/>
      <c r="Q30" s="79"/>
      <c r="R30" s="79"/>
      <c r="S30" s="79"/>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row>
    <row r="31" spans="1:137" s="71" customFormat="1" ht="20.25">
      <c r="B31" s="81"/>
      <c r="C31" s="81"/>
      <c r="D31" s="81"/>
      <c r="E31" s="81"/>
      <c r="F31" s="80"/>
      <c r="I31" s="79" t="str">
        <v xml:space="preserve">Si el hecho llegara a presentarse, tendría desastrosas consecuencias o efectos sobre la entidad.
</v>
      </c>
      <c r="J31" s="79"/>
      <c r="K31" s="79"/>
      <c r="L31" s="79"/>
      <c r="M31" s="79"/>
      <c r="N31" s="79"/>
      <c r="O31" s="79"/>
      <c r="P31" s="79"/>
      <c r="Q31" s="79"/>
      <c r="R31" s="79"/>
      <c r="S31" s="79"/>
    </row>
    <row r="32" spans="1:137" s="71" customFormat="1" ht="20.25">
      <c r="B32" s="95"/>
      <c r="C32" s="640" t="s">
        <v>88</v>
      </c>
      <c r="D32" s="640"/>
      <c r="E32" s="640"/>
      <c r="F32" s="80"/>
      <c r="I32" s="79"/>
      <c r="J32" s="79"/>
      <c r="K32" s="79"/>
      <c r="L32" s="79"/>
      <c r="M32" s="79"/>
      <c r="N32" s="79"/>
      <c r="O32" s="79"/>
      <c r="P32" s="79"/>
      <c r="Q32" s="79"/>
      <c r="R32" s="79"/>
      <c r="S32" s="79"/>
    </row>
    <row r="33" spans="2:19" s="71" customFormat="1" ht="20.25">
      <c r="B33" s="62" t="s">
        <v>79</v>
      </c>
      <c r="C33" s="639" t="s">
        <v>143</v>
      </c>
      <c r="D33" s="639"/>
      <c r="E33" s="639"/>
      <c r="F33" s="98">
        <v>1</v>
      </c>
      <c r="I33" s="79"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79"/>
      <c r="K33" s="79"/>
      <c r="L33" s="79"/>
      <c r="M33" s="79"/>
      <c r="N33" s="79"/>
      <c r="O33" s="79"/>
      <c r="P33" s="79"/>
      <c r="Q33" s="79"/>
      <c r="R33" s="79"/>
      <c r="S33" s="79"/>
    </row>
    <row r="34" spans="2:19" s="71" customFormat="1" ht="20.25">
      <c r="B34" s="66" t="s">
        <v>33</v>
      </c>
      <c r="C34" s="639" t="s">
        <v>144</v>
      </c>
      <c r="D34" s="639"/>
      <c r="E34" s="639"/>
      <c r="F34" s="98">
        <v>2</v>
      </c>
      <c r="I34" s="79" t="str">
        <v xml:space="preserve">Si el hecho llegara a presentarse, tendría bajo impacto o efecto sobre la entidad.
</v>
      </c>
      <c r="J34" s="79"/>
      <c r="K34" s="79"/>
      <c r="L34" s="79"/>
      <c r="M34" s="79"/>
      <c r="N34" s="79"/>
      <c r="O34" s="79"/>
      <c r="P34" s="79"/>
      <c r="Q34" s="79"/>
      <c r="R34" s="79"/>
      <c r="S34" s="79"/>
    </row>
    <row r="35" spans="2:19" s="71" customFormat="1" ht="20.25">
      <c r="B35" s="67" t="s">
        <v>34</v>
      </c>
      <c r="C35" s="639" t="s">
        <v>145</v>
      </c>
      <c r="D35" s="639"/>
      <c r="E35" s="639"/>
      <c r="F35" s="98">
        <v>3</v>
      </c>
      <c r="I35" s="79" t="str">
        <v xml:space="preserve">Si el hecho llegara a presentarse, tendría medianas consecuencias o efectos sobre la entidad.
</v>
      </c>
      <c r="J35" s="79"/>
      <c r="K35" s="79"/>
      <c r="L35" s="79"/>
      <c r="M35" s="79"/>
      <c r="N35" s="79"/>
      <c r="O35" s="79"/>
      <c r="P35" s="79"/>
      <c r="Q35" s="79"/>
      <c r="R35" s="79"/>
      <c r="S35" s="79"/>
    </row>
    <row r="36" spans="2:19" s="71" customFormat="1" ht="20.25">
      <c r="B36" s="68" t="s">
        <v>35</v>
      </c>
      <c r="C36" s="639" t="s">
        <v>146</v>
      </c>
      <c r="D36" s="639"/>
      <c r="E36" s="639"/>
      <c r="F36" s="98">
        <v>4</v>
      </c>
      <c r="I36" s="79" t="str">
        <v xml:space="preserve">Si el hecho llegara a presentarse, tendría altas consecuencias o efectos sobre la entidad
</v>
      </c>
      <c r="J36" s="79"/>
      <c r="K36" s="79"/>
      <c r="L36" s="79"/>
      <c r="M36" s="79"/>
      <c r="N36" s="79"/>
      <c r="O36" s="79"/>
      <c r="P36" s="79"/>
      <c r="Q36" s="79"/>
      <c r="R36" s="79"/>
      <c r="S36" s="79"/>
    </row>
    <row r="37" spans="2:19" s="71" customFormat="1" ht="20.25">
      <c r="B37" s="69" t="s">
        <v>36</v>
      </c>
      <c r="C37" s="639" t="s">
        <v>147</v>
      </c>
      <c r="D37" s="639"/>
      <c r="E37" s="639"/>
      <c r="F37" s="98">
        <v>5</v>
      </c>
      <c r="I37" s="79" t="str">
        <v xml:space="preserve">Si el hecho llegara a presentarse, tendría desastrosas consecuencias o efectos sobre la entidad.
</v>
      </c>
      <c r="J37" s="79"/>
      <c r="K37" s="79"/>
      <c r="L37" s="79"/>
      <c r="M37" s="79"/>
      <c r="N37" s="79"/>
      <c r="O37" s="79"/>
      <c r="P37" s="79"/>
      <c r="Q37" s="79"/>
      <c r="R37" s="79"/>
      <c r="S37" s="79"/>
    </row>
    <row r="38" spans="2:19" s="71" customFormat="1" ht="20.25">
      <c r="B38" s="81"/>
      <c r="C38" s="81"/>
      <c r="D38" s="81"/>
      <c r="E38" s="81"/>
      <c r="F38" s="80"/>
      <c r="I38" s="79"/>
      <c r="J38" s="79"/>
      <c r="K38" s="79"/>
      <c r="L38" s="79"/>
      <c r="M38" s="79"/>
      <c r="N38" s="79"/>
      <c r="O38" s="79"/>
      <c r="P38" s="79"/>
      <c r="Q38" s="79"/>
      <c r="R38" s="79"/>
      <c r="S38" s="79"/>
    </row>
    <row r="39" spans="2:19" s="71" customFormat="1" ht="20.25">
      <c r="B39" s="81"/>
      <c r="C39" s="81"/>
      <c r="D39" s="81"/>
      <c r="E39" s="81"/>
      <c r="F39" s="80"/>
    </row>
    <row r="40" spans="2:19" s="71" customFormat="1" ht="20.25">
      <c r="B40" s="72"/>
      <c r="C40" s="640" t="s">
        <v>210</v>
      </c>
      <c r="D40" s="640"/>
      <c r="E40" s="640"/>
      <c r="F40" s="80"/>
    </row>
    <row r="41" spans="2:19" s="71" customFormat="1" ht="20.25">
      <c r="B41" s="99" t="s">
        <v>79</v>
      </c>
      <c r="C41" s="639" t="s">
        <v>202</v>
      </c>
      <c r="D41" s="639"/>
      <c r="E41" s="639"/>
      <c r="F41" s="98">
        <v>1</v>
      </c>
    </row>
    <row r="42" spans="2:19" s="71" customFormat="1" ht="20.25">
      <c r="B42" s="100" t="s">
        <v>33</v>
      </c>
      <c r="C42" s="639" t="s">
        <v>203</v>
      </c>
      <c r="D42" s="639"/>
      <c r="E42" s="639"/>
      <c r="F42" s="98">
        <v>2</v>
      </c>
    </row>
    <row r="43" spans="2:19" s="71" customFormat="1" ht="20.25">
      <c r="B43" s="101" t="s">
        <v>34</v>
      </c>
      <c r="C43" s="639" t="s">
        <v>204</v>
      </c>
      <c r="D43" s="639"/>
      <c r="E43" s="639"/>
      <c r="F43" s="98">
        <v>3</v>
      </c>
    </row>
    <row r="44" spans="2:19" s="71" customFormat="1" ht="20.25">
      <c r="B44" s="102" t="s">
        <v>35</v>
      </c>
      <c r="C44" s="639" t="s">
        <v>208</v>
      </c>
      <c r="D44" s="639"/>
      <c r="E44" s="639"/>
      <c r="F44" s="98">
        <v>4</v>
      </c>
    </row>
    <row r="45" spans="2:19" s="71" customFormat="1" ht="20.25">
      <c r="B45" s="103" t="s">
        <v>36</v>
      </c>
      <c r="C45" s="639" t="s">
        <v>209</v>
      </c>
      <c r="D45" s="639"/>
      <c r="E45" s="639"/>
      <c r="F45" s="98">
        <v>5</v>
      </c>
    </row>
    <row r="46" spans="2:19" s="71" customFormat="1" ht="20.25">
      <c r="B46" s="79"/>
      <c r="C46" s="79" t="s">
        <v>37</v>
      </c>
      <c r="D46" s="79"/>
      <c r="F46" s="80"/>
    </row>
    <row r="47" spans="2:19" s="71" customFormat="1" ht="20.25">
      <c r="B47" s="79"/>
      <c r="C47" s="79"/>
      <c r="D47" s="79"/>
      <c r="F47" s="80"/>
    </row>
    <row r="48" spans="2:19" s="71" customFormat="1" ht="20.25">
      <c r="B48" s="72"/>
      <c r="C48" s="641" t="s">
        <v>211</v>
      </c>
      <c r="D48" s="641"/>
      <c r="E48" s="641"/>
      <c r="F48" s="80"/>
    </row>
    <row r="49" spans="2:6" s="71" customFormat="1" ht="20.25" customHeight="1">
      <c r="B49" s="74" t="s">
        <v>79</v>
      </c>
      <c r="C49" s="642" t="s">
        <v>212</v>
      </c>
      <c r="D49" s="643"/>
      <c r="E49" s="644"/>
      <c r="F49" s="65">
        <v>1</v>
      </c>
    </row>
    <row r="50" spans="2:6" s="71" customFormat="1" ht="20.25" customHeight="1">
      <c r="B50" s="75" t="s">
        <v>33</v>
      </c>
      <c r="C50" s="642" t="s">
        <v>213</v>
      </c>
      <c r="D50" s="643"/>
      <c r="E50" s="644"/>
      <c r="F50" s="65">
        <v>2</v>
      </c>
    </row>
    <row r="51" spans="2:6" s="71" customFormat="1" ht="20.25" customHeight="1">
      <c r="B51" s="76" t="s">
        <v>34</v>
      </c>
      <c r="C51" s="642" t="s">
        <v>214</v>
      </c>
      <c r="D51" s="643"/>
      <c r="E51" s="644"/>
      <c r="F51" s="65">
        <v>3</v>
      </c>
    </row>
    <row r="52" spans="2:6" s="71" customFormat="1" ht="20.25" customHeight="1">
      <c r="B52" s="77" t="s">
        <v>35</v>
      </c>
      <c r="C52" s="642" t="s">
        <v>215</v>
      </c>
      <c r="D52" s="643"/>
      <c r="E52" s="644"/>
      <c r="F52" s="65">
        <v>4</v>
      </c>
    </row>
    <row r="53" spans="2:6" s="71" customFormat="1" ht="20.25" customHeight="1">
      <c r="B53" s="78" t="s">
        <v>36</v>
      </c>
      <c r="C53" s="642" t="s">
        <v>216</v>
      </c>
      <c r="D53" s="643"/>
      <c r="E53" s="644"/>
      <c r="F53" s="65">
        <v>5</v>
      </c>
    </row>
    <row r="54" spans="2:6" s="71" customFormat="1" ht="20.25">
      <c r="B54" s="79"/>
      <c r="C54" s="79"/>
      <c r="D54" s="79"/>
      <c r="E54" s="79"/>
      <c r="F54" s="80"/>
    </row>
    <row r="55" spans="2:6" s="71" customFormat="1" ht="20.25"/>
    <row r="56" spans="2:6" s="71" customFormat="1" ht="20.25" customHeight="1">
      <c r="B56" s="72"/>
      <c r="C56" s="91" t="s">
        <v>188</v>
      </c>
      <c r="D56" s="91"/>
      <c r="E56" s="91"/>
      <c r="F56" s="80"/>
    </row>
    <row r="57" spans="2:6" s="71" customFormat="1" ht="20.25" customHeight="1">
      <c r="B57" s="74" t="s">
        <v>79</v>
      </c>
      <c r="C57" s="645" t="s">
        <v>189</v>
      </c>
      <c r="D57" s="646"/>
      <c r="E57" s="647"/>
      <c r="F57" s="65">
        <v>1</v>
      </c>
    </row>
    <row r="58" spans="2:6" s="71" customFormat="1" ht="20.25" customHeight="1">
      <c r="B58" s="75" t="s">
        <v>33</v>
      </c>
      <c r="C58" s="645" t="s">
        <v>190</v>
      </c>
      <c r="D58" s="646"/>
      <c r="E58" s="647"/>
      <c r="F58" s="65">
        <v>2</v>
      </c>
    </row>
    <row r="59" spans="2:6" s="71" customFormat="1" ht="20.25" customHeight="1">
      <c r="B59" s="76" t="s">
        <v>34</v>
      </c>
      <c r="C59" s="645" t="s">
        <v>191</v>
      </c>
      <c r="D59" s="646"/>
      <c r="E59" s="647"/>
      <c r="F59" s="65">
        <v>3</v>
      </c>
    </row>
    <row r="60" spans="2:6" s="71" customFormat="1" ht="20.25" customHeight="1">
      <c r="B60" s="77" t="s">
        <v>35</v>
      </c>
      <c r="C60" s="645" t="s">
        <v>192</v>
      </c>
      <c r="D60" s="646"/>
      <c r="E60" s="647"/>
      <c r="F60" s="65">
        <v>4</v>
      </c>
    </row>
    <row r="61" spans="2:6" s="71" customFormat="1" ht="20.25" customHeight="1">
      <c r="B61" s="78" t="s">
        <v>36</v>
      </c>
      <c r="C61" s="645" t="s">
        <v>193</v>
      </c>
      <c r="D61" s="646"/>
      <c r="E61" s="647"/>
      <c r="F61" s="65">
        <v>5</v>
      </c>
    </row>
    <row r="62" spans="2:6" s="71" customFormat="1" ht="20.25">
      <c r="E62" s="82"/>
    </row>
    <row r="63" spans="2:6" s="71" customFormat="1" ht="20.25">
      <c r="E63" s="82"/>
    </row>
    <row r="64" spans="2:6" s="71" customFormat="1" ht="20.25">
      <c r="E64" s="82"/>
    </row>
    <row r="65" spans="5:5" s="71" customFormat="1" ht="20.25">
      <c r="E65" s="82"/>
    </row>
    <row r="66" spans="5:5" s="71" customFormat="1" ht="20.25">
      <c r="E66" s="82"/>
    </row>
    <row r="67" spans="5:5" s="71" customFormat="1" ht="20.25">
      <c r="E67" s="82"/>
    </row>
    <row r="68" spans="5:5" s="71" customFormat="1" ht="20.25">
      <c r="E68" s="82"/>
    </row>
    <row r="69" spans="5:5" s="71" customFormat="1" ht="20.25">
      <c r="E69" s="82"/>
    </row>
    <row r="70" spans="5:5" s="71" customFormat="1" ht="20.25">
      <c r="E70" s="82"/>
    </row>
    <row r="71" spans="5:5" s="71" customFormat="1" ht="20.25">
      <c r="E71" s="82"/>
    </row>
    <row r="72" spans="5:5" s="71" customFormat="1" ht="20.25">
      <c r="E72" s="82"/>
    </row>
    <row r="73" spans="5:5" s="71" customFormat="1" ht="20.25">
      <c r="E73" s="82"/>
    </row>
    <row r="74" spans="5:5" s="71" customFormat="1" ht="20.25">
      <c r="E74" s="82"/>
    </row>
    <row r="75" spans="5:5" s="71" customFormat="1" ht="20.25">
      <c r="E75" s="82"/>
    </row>
    <row r="76" spans="5:5" s="71" customFormat="1" ht="20.25">
      <c r="E76" s="82"/>
    </row>
    <row r="77" spans="5:5" s="71" customFormat="1" ht="20.25">
      <c r="E77" s="82"/>
    </row>
    <row r="78" spans="5:5" s="71" customFormat="1" ht="20.25">
      <c r="E78" s="82"/>
    </row>
    <row r="79" spans="5:5" s="71" customFormat="1" ht="20.25">
      <c r="E79" s="82"/>
    </row>
    <row r="80" spans="5:5" s="71" customFormat="1" ht="20.25">
      <c r="E80" s="82"/>
    </row>
    <row r="81" spans="5:5" s="71" customFormat="1" ht="20.25">
      <c r="E81" s="82"/>
    </row>
    <row r="82" spans="5:5" s="71" customFormat="1" ht="20.25">
      <c r="E82" s="82"/>
    </row>
    <row r="83" spans="5:5" s="71" customFormat="1" ht="20.25">
      <c r="E83" s="82"/>
    </row>
    <row r="84" spans="5:5" s="71" customFormat="1" ht="20.25">
      <c r="E84" s="82"/>
    </row>
    <row r="85" spans="5:5" s="71" customFormat="1" ht="20.25">
      <c r="E85" s="82"/>
    </row>
    <row r="86" spans="5:5" s="71" customFormat="1" ht="20.25">
      <c r="E86" s="82"/>
    </row>
    <row r="87" spans="5:5" s="71" customFormat="1" ht="20.25">
      <c r="E87" s="82"/>
    </row>
    <row r="88" spans="5:5" s="71" customFormat="1" ht="20.25">
      <c r="E88" s="82"/>
    </row>
    <row r="89" spans="5:5" s="71" customFormat="1" ht="20.25">
      <c r="E89" s="82"/>
    </row>
    <row r="90" spans="5:5" s="71" customFormat="1" ht="20.25">
      <c r="E90" s="82"/>
    </row>
    <row r="91" spans="5:5" s="71" customFormat="1" ht="20.25">
      <c r="E91" s="82"/>
    </row>
    <row r="92" spans="5:5" s="71" customFormat="1" ht="20.25">
      <c r="E92" s="82"/>
    </row>
    <row r="93" spans="5:5" s="71" customFormat="1" ht="20.25">
      <c r="E93" s="82"/>
    </row>
    <row r="94" spans="5:5" s="71" customFormat="1" ht="20.25">
      <c r="E94" s="82"/>
    </row>
    <row r="95" spans="5:5" s="71" customFormat="1" ht="20.25">
      <c r="E95" s="82"/>
    </row>
    <row r="96" spans="5:5" s="71" customFormat="1" ht="20.25">
      <c r="E96" s="82"/>
    </row>
    <row r="97" spans="5:5" s="71" customFormat="1" ht="20.25">
      <c r="E97" s="82"/>
    </row>
    <row r="98" spans="5:5" s="71" customFormat="1" ht="20.25">
      <c r="E98" s="82"/>
    </row>
    <row r="99" spans="5:5" s="71" customFormat="1" ht="20.25">
      <c r="E99" s="82"/>
    </row>
    <row r="100" spans="5:5" s="71" customFormat="1" ht="20.25">
      <c r="E100" s="82"/>
    </row>
    <row r="101" spans="5:5" s="71" customFormat="1" ht="20.25">
      <c r="E101" s="82"/>
    </row>
    <row r="102" spans="5:5" s="71" customFormat="1" ht="20.25">
      <c r="E102" s="82"/>
    </row>
    <row r="103" spans="5:5" s="71" customFormat="1" ht="20.25">
      <c r="E103" s="82"/>
    </row>
    <row r="104" spans="5:5" s="71" customFormat="1" ht="20.25">
      <c r="E104" s="82"/>
    </row>
    <row r="105" spans="5:5" s="71" customFormat="1" ht="20.25">
      <c r="E105" s="82"/>
    </row>
    <row r="106" spans="5:5" s="71" customFormat="1" ht="20.25">
      <c r="E106" s="82"/>
    </row>
    <row r="107" spans="5:5" s="71" customFormat="1" ht="20.25">
      <c r="E107" s="82"/>
    </row>
    <row r="108" spans="5:5" s="71" customFormat="1" ht="20.25">
      <c r="E108" s="82"/>
    </row>
    <row r="109" spans="5:5" s="71" customFormat="1" ht="20.25">
      <c r="E109" s="82"/>
    </row>
    <row r="110" spans="5:5" s="71" customFormat="1" ht="20.25">
      <c r="E110" s="82"/>
    </row>
    <row r="111" spans="5:5" s="71" customFormat="1" ht="20.25">
      <c r="E111" s="82"/>
    </row>
    <row r="112" spans="5:5" s="71" customFormat="1" ht="20.25">
      <c r="E112" s="82"/>
    </row>
    <row r="113" spans="5:5" s="71" customFormat="1" ht="20.25">
      <c r="E113" s="82"/>
    </row>
    <row r="114" spans="5:5" s="71" customFormat="1" ht="20.25">
      <c r="E114" s="82"/>
    </row>
    <row r="115" spans="5:5" s="71" customFormat="1" ht="20.25">
      <c r="E115" s="82"/>
    </row>
    <row r="116" spans="5:5" s="71" customFormat="1" ht="20.25">
      <c r="E116" s="82"/>
    </row>
    <row r="117" spans="5:5" s="71" customFormat="1" ht="20.25">
      <c r="E117" s="82"/>
    </row>
    <row r="118" spans="5:5" s="71" customFormat="1" ht="20.25">
      <c r="E118" s="82"/>
    </row>
    <row r="119" spans="5:5" s="71" customFormat="1" ht="20.25">
      <c r="E119" s="82"/>
    </row>
    <row r="120" spans="5:5" s="71" customFormat="1" ht="20.25">
      <c r="E120" s="82"/>
    </row>
    <row r="121" spans="5:5" s="71" customFormat="1" ht="20.25">
      <c r="E121" s="82"/>
    </row>
    <row r="122" spans="5:5" s="71" customFormat="1" ht="20.25">
      <c r="E122" s="82"/>
    </row>
    <row r="123" spans="5:5" s="71" customFormat="1" ht="20.25">
      <c r="E123" s="82"/>
    </row>
    <row r="124" spans="5:5" s="71" customFormat="1" ht="20.25">
      <c r="E124" s="82"/>
    </row>
    <row r="125" spans="5:5" s="71" customFormat="1" ht="20.25">
      <c r="E125" s="82"/>
    </row>
    <row r="126" spans="5:5" s="71" customFormat="1" ht="20.25">
      <c r="E126" s="82"/>
    </row>
    <row r="127" spans="5:5" s="71" customFormat="1" ht="20.25">
      <c r="E127" s="82"/>
    </row>
    <row r="128" spans="5:5" s="71" customFormat="1" ht="20.25">
      <c r="E128" s="82"/>
    </row>
    <row r="129" spans="5:5" s="71" customFormat="1" ht="20.25">
      <c r="E129" s="82"/>
    </row>
    <row r="130" spans="5:5" s="71" customFormat="1" ht="20.25">
      <c r="E130" s="82"/>
    </row>
    <row r="131" spans="5:5" s="71" customFormat="1" ht="20.25">
      <c r="E131" s="82"/>
    </row>
    <row r="132" spans="5:5" s="71" customFormat="1" ht="20.25">
      <c r="E132" s="82"/>
    </row>
    <row r="133" spans="5:5" s="71" customFormat="1" ht="20.25">
      <c r="E133" s="82"/>
    </row>
    <row r="134" spans="5:5" s="71" customFormat="1" ht="20.25">
      <c r="E134" s="82"/>
    </row>
    <row r="135" spans="5:5" s="71" customFormat="1" ht="20.25">
      <c r="E135" s="82"/>
    </row>
    <row r="136" spans="5:5" s="71" customFormat="1" ht="20.25">
      <c r="E136" s="82"/>
    </row>
    <row r="137" spans="5:5" s="71" customFormat="1" ht="20.25">
      <c r="E137" s="82"/>
    </row>
    <row r="138" spans="5:5" s="71" customFormat="1" ht="20.25">
      <c r="E138" s="82"/>
    </row>
    <row r="139" spans="5:5" s="71" customFormat="1" ht="20.25">
      <c r="E139" s="82"/>
    </row>
    <row r="140" spans="5:5" s="71" customFormat="1" ht="20.25">
      <c r="E140" s="82"/>
    </row>
    <row r="141" spans="5:5" s="71" customFormat="1" ht="20.25">
      <c r="E141" s="82"/>
    </row>
    <row r="142" spans="5:5" s="71" customFormat="1" ht="20.25">
      <c r="E142" s="82"/>
    </row>
    <row r="143" spans="5:5" s="71" customFormat="1" ht="20.25">
      <c r="E143" s="82"/>
    </row>
    <row r="144" spans="5:5" s="71" customFormat="1" ht="20.25">
      <c r="E144" s="82"/>
    </row>
    <row r="145" spans="5:5" s="71" customFormat="1" ht="20.25">
      <c r="E145" s="82"/>
    </row>
    <row r="146" spans="5:5" s="71" customFormat="1" ht="20.25">
      <c r="E146" s="82"/>
    </row>
    <row r="147" spans="5:5" s="71" customFormat="1" ht="20.25">
      <c r="E147" s="82"/>
    </row>
    <row r="148" spans="5:5" s="71" customFormat="1" ht="20.25">
      <c r="E148" s="82"/>
    </row>
    <row r="149" spans="5:5" s="71" customFormat="1" ht="20.25">
      <c r="E149" s="82"/>
    </row>
    <row r="150" spans="5:5" s="71" customFormat="1" ht="20.25">
      <c r="E150" s="82"/>
    </row>
    <row r="151" spans="5:5" s="71" customFormat="1" ht="20.25">
      <c r="E151" s="82"/>
    </row>
    <row r="152" spans="5:5" s="71" customFormat="1" ht="20.25">
      <c r="E152" s="82"/>
    </row>
    <row r="153" spans="5:5" s="71" customFormat="1" ht="20.25">
      <c r="E153" s="82"/>
    </row>
    <row r="154" spans="5:5" s="71" customFormat="1" ht="20.25">
      <c r="E154" s="82"/>
    </row>
    <row r="155" spans="5:5" s="71" customFormat="1" ht="20.25">
      <c r="E155" s="82"/>
    </row>
    <row r="156" spans="5:5" s="71" customFormat="1" ht="20.25">
      <c r="E156" s="82"/>
    </row>
    <row r="157" spans="5:5" s="71" customFormat="1" ht="20.25">
      <c r="E157" s="82"/>
    </row>
    <row r="158" spans="5:5" s="71" customFormat="1" ht="20.25">
      <c r="E158" s="82"/>
    </row>
    <row r="159" spans="5:5" s="71" customFormat="1" ht="20.25">
      <c r="E159" s="82"/>
    </row>
    <row r="160" spans="5:5" s="71" customFormat="1" ht="20.25">
      <c r="E160" s="82"/>
    </row>
    <row r="161" spans="5:5" s="71" customFormat="1" ht="20.25">
      <c r="E161" s="82"/>
    </row>
    <row r="162" spans="5:5" s="71" customFormat="1" ht="20.25">
      <c r="E162" s="82"/>
    </row>
    <row r="163" spans="5:5" s="71" customFormat="1" ht="20.25">
      <c r="E163" s="82"/>
    </row>
    <row r="164" spans="5:5" s="71" customFormat="1" ht="20.25">
      <c r="E164" s="82"/>
    </row>
    <row r="165" spans="5:5" s="71" customFormat="1" ht="20.25">
      <c r="E165" s="82"/>
    </row>
    <row r="166" spans="5:5" s="71" customFormat="1" ht="20.25">
      <c r="E166" s="82"/>
    </row>
    <row r="167" spans="5:5" s="71" customFormat="1" ht="20.25">
      <c r="E167" s="82"/>
    </row>
    <row r="168" spans="5:5" s="71" customFormat="1" ht="20.25">
      <c r="E168" s="82"/>
    </row>
    <row r="169" spans="5:5" s="71" customFormat="1" ht="20.25">
      <c r="E169" s="82"/>
    </row>
    <row r="170" spans="5:5" s="71" customFormat="1" ht="20.25">
      <c r="E170" s="82"/>
    </row>
    <row r="171" spans="5:5" s="71" customFormat="1" ht="20.25">
      <c r="E171" s="82"/>
    </row>
    <row r="172" spans="5:5" s="71" customFormat="1" ht="20.25">
      <c r="E172" s="82"/>
    </row>
    <row r="173" spans="5:5" s="71" customFormat="1" ht="20.25">
      <c r="E173" s="82"/>
    </row>
    <row r="174" spans="5:5" s="71" customFormat="1" ht="20.25">
      <c r="E174" s="82"/>
    </row>
    <row r="175" spans="5:5" s="71" customFormat="1" ht="20.25">
      <c r="E175" s="82"/>
    </row>
    <row r="176" spans="5:5" s="71" customFormat="1" ht="20.25">
      <c r="E176" s="82"/>
    </row>
    <row r="177" spans="5:5" s="71" customFormat="1" ht="20.25">
      <c r="E177" s="82"/>
    </row>
    <row r="178" spans="5:5" s="71" customFormat="1" ht="20.25">
      <c r="E178" s="82"/>
    </row>
    <row r="179" spans="5:5" s="71" customFormat="1" ht="20.25">
      <c r="E179" s="82"/>
    </row>
    <row r="180" spans="5:5" s="71" customFormat="1" ht="20.25">
      <c r="E180" s="82"/>
    </row>
    <row r="181" spans="5:5" s="71" customFormat="1" ht="20.25">
      <c r="E181" s="82"/>
    </row>
    <row r="182" spans="5:5" s="71" customFormat="1" ht="20.25">
      <c r="E182" s="82"/>
    </row>
    <row r="183" spans="5:5" s="71" customFormat="1" ht="20.25">
      <c r="E183" s="82"/>
    </row>
    <row r="184" spans="5:5" s="71" customFormat="1" ht="20.25">
      <c r="E184" s="82"/>
    </row>
    <row r="185" spans="5:5" s="71" customFormat="1" ht="20.25">
      <c r="E185" s="82"/>
    </row>
    <row r="186" spans="5:5" s="71" customFormat="1" ht="20.25">
      <c r="E186" s="82"/>
    </row>
    <row r="187" spans="5:5" s="71" customFormat="1" ht="20.25">
      <c r="E187" s="82"/>
    </row>
    <row r="188" spans="5:5" s="71" customFormat="1" ht="20.25">
      <c r="E188" s="82"/>
    </row>
    <row r="189" spans="5:5" s="71" customFormat="1" ht="20.25">
      <c r="E189" s="82"/>
    </row>
    <row r="190" spans="5:5" s="71" customFormat="1" ht="20.25">
      <c r="E190" s="82"/>
    </row>
    <row r="191" spans="5:5" s="71" customFormat="1" ht="20.25">
      <c r="E191" s="82"/>
    </row>
    <row r="192" spans="5:5" s="71" customFormat="1" ht="20.25">
      <c r="E192" s="82"/>
    </row>
    <row r="193" spans="5:5" s="71" customFormat="1" ht="20.25">
      <c r="E193" s="82"/>
    </row>
    <row r="194" spans="5:5" s="71" customFormat="1" ht="20.25">
      <c r="E194" s="82"/>
    </row>
    <row r="195" spans="5:5" s="71" customFormat="1" ht="20.25">
      <c r="E195" s="82"/>
    </row>
    <row r="196" spans="5:5" s="71" customFormat="1" ht="20.25">
      <c r="E196" s="82"/>
    </row>
    <row r="197" spans="5:5" s="71" customFormat="1" ht="20.25">
      <c r="E197" s="82"/>
    </row>
    <row r="198" spans="5:5" s="71" customFormat="1" ht="20.25">
      <c r="E198" s="82"/>
    </row>
    <row r="199" spans="5:5" s="2" customFormat="1">
      <c r="E199" s="42"/>
    </row>
    <row r="200" spans="5:5" s="2" customFormat="1">
      <c r="E200" s="42"/>
    </row>
    <row r="201" spans="5:5" s="2" customFormat="1">
      <c r="E201" s="42"/>
    </row>
    <row r="202" spans="5:5" s="2" customFormat="1">
      <c r="E202" s="42"/>
    </row>
    <row r="203" spans="5:5" s="2" customFormat="1">
      <c r="E203" s="42"/>
    </row>
    <row r="204" spans="5:5" s="2" customFormat="1">
      <c r="E204" s="42"/>
    </row>
    <row r="205" spans="5:5" s="2" customFormat="1">
      <c r="E205" s="42"/>
    </row>
    <row r="206" spans="5:5" s="2" customFormat="1">
      <c r="E206" s="42"/>
    </row>
    <row r="207" spans="5:5" s="2" customFormat="1">
      <c r="E207" s="42"/>
    </row>
    <row r="208" spans="5:5" s="2" customFormat="1">
      <c r="E208" s="42"/>
    </row>
    <row r="209" spans="5:5" s="2" customFormat="1">
      <c r="E209" s="42"/>
    </row>
    <row r="210" spans="5:5" s="2" customFormat="1">
      <c r="E210" s="42"/>
    </row>
    <row r="211" spans="5:5" s="2" customFormat="1">
      <c r="E211" s="42"/>
    </row>
    <row r="212" spans="5:5" s="2" customFormat="1">
      <c r="E212" s="42"/>
    </row>
    <row r="213" spans="5:5" s="2" customFormat="1">
      <c r="E213" s="42"/>
    </row>
    <row r="214" spans="5:5" s="2" customFormat="1">
      <c r="E214" s="42"/>
    </row>
    <row r="215" spans="5:5" s="2" customFormat="1">
      <c r="E215" s="42"/>
    </row>
    <row r="216" spans="5:5" s="2" customFormat="1">
      <c r="E216" s="42"/>
    </row>
    <row r="217" spans="5:5" s="2" customFormat="1">
      <c r="E217" s="42"/>
    </row>
    <row r="218" spans="5:5" s="2" customFormat="1">
      <c r="E218" s="42"/>
    </row>
    <row r="219" spans="5:5" s="2" customFormat="1">
      <c r="E219" s="42"/>
    </row>
    <row r="220" spans="5:5" s="2" customFormat="1">
      <c r="E220" s="42"/>
    </row>
    <row r="221" spans="5:5" s="2" customFormat="1">
      <c r="E221" s="42"/>
    </row>
    <row r="222" spans="5:5" s="2" customFormat="1">
      <c r="E222" s="42"/>
    </row>
    <row r="223" spans="5:5" s="2" customFormat="1">
      <c r="E223" s="42"/>
    </row>
    <row r="224" spans="5:5" s="2" customFormat="1">
      <c r="E224" s="42"/>
    </row>
    <row r="225" spans="5:5" s="2" customFormat="1">
      <c r="E225" s="42"/>
    </row>
    <row r="226" spans="5:5" s="2" customFormat="1">
      <c r="E226" s="42"/>
    </row>
    <row r="227" spans="5:5" s="2" customFormat="1">
      <c r="E227" s="42"/>
    </row>
    <row r="228" spans="5:5" s="2" customFormat="1">
      <c r="E228" s="42"/>
    </row>
    <row r="229" spans="5:5" s="2" customFormat="1">
      <c r="E229" s="42"/>
    </row>
    <row r="230" spans="5:5" s="2" customFormat="1">
      <c r="E230" s="42"/>
    </row>
    <row r="231" spans="5:5" s="2" customFormat="1">
      <c r="E231" s="42"/>
    </row>
    <row r="232" spans="5:5" s="2" customFormat="1">
      <c r="E232" s="42"/>
    </row>
    <row r="233" spans="5:5" s="2" customFormat="1">
      <c r="E233" s="42"/>
    </row>
    <row r="234" spans="5:5" s="2" customFormat="1">
      <c r="E234" s="42"/>
    </row>
    <row r="235" spans="5:5" s="2" customFormat="1">
      <c r="E235" s="42"/>
    </row>
    <row r="236" spans="5:5" s="2" customFormat="1">
      <c r="E236" s="42"/>
    </row>
    <row r="237" spans="5:5" s="2" customFormat="1">
      <c r="E237" s="42"/>
    </row>
    <row r="238" spans="5:5" s="2" customFormat="1">
      <c r="E238" s="42"/>
    </row>
    <row r="239" spans="5:5" s="2" customFormat="1">
      <c r="E239" s="42"/>
    </row>
    <row r="240" spans="5:5" s="2" customFormat="1">
      <c r="E240" s="42"/>
    </row>
    <row r="241" spans="5:5" s="2" customFormat="1">
      <c r="E241" s="42"/>
    </row>
    <row r="242" spans="5:5" s="2" customFormat="1">
      <c r="E242" s="42"/>
    </row>
    <row r="243" spans="5:5" s="2" customFormat="1">
      <c r="E243" s="42"/>
    </row>
    <row r="244" spans="5:5" s="2" customFormat="1">
      <c r="E244" s="42"/>
    </row>
    <row r="245" spans="5:5" s="2" customFormat="1">
      <c r="E245" s="42"/>
    </row>
    <row r="246" spans="5:5" s="2" customFormat="1">
      <c r="E246" s="42"/>
    </row>
    <row r="247" spans="5:5" s="2" customFormat="1">
      <c r="E247" s="42"/>
    </row>
    <row r="248" spans="5:5" s="2" customFormat="1">
      <c r="E248" s="42"/>
    </row>
    <row r="249" spans="5:5" s="2" customFormat="1">
      <c r="E249" s="42"/>
    </row>
    <row r="250" spans="5:5" s="2" customFormat="1">
      <c r="E250" s="42"/>
    </row>
    <row r="251" spans="5:5" s="2" customFormat="1">
      <c r="E251" s="42"/>
    </row>
    <row r="252" spans="5:5" s="2" customFormat="1">
      <c r="E252" s="42"/>
    </row>
    <row r="253" spans="5:5" s="2" customFormat="1">
      <c r="E253" s="42"/>
    </row>
    <row r="254" spans="5:5" s="2" customFormat="1">
      <c r="E254" s="42"/>
    </row>
    <row r="255" spans="5:5" s="2" customFormat="1">
      <c r="E255" s="42"/>
    </row>
    <row r="256" spans="5:5" s="2" customFormat="1">
      <c r="E256" s="42"/>
    </row>
    <row r="257" spans="5:5" s="2" customFormat="1">
      <c r="E257" s="42"/>
    </row>
    <row r="258" spans="5:5" s="2" customFormat="1">
      <c r="E258" s="42"/>
    </row>
    <row r="259" spans="5:5" s="2" customFormat="1">
      <c r="E259" s="42"/>
    </row>
    <row r="260" spans="5:5" s="2" customFormat="1">
      <c r="E260" s="42"/>
    </row>
    <row r="261" spans="5:5" s="2" customFormat="1">
      <c r="E261" s="42"/>
    </row>
    <row r="262" spans="5:5" s="2" customFormat="1">
      <c r="E262" s="42"/>
    </row>
    <row r="263" spans="5:5" s="2" customFormat="1">
      <c r="E263" s="42"/>
    </row>
    <row r="264" spans="5:5" s="2" customFormat="1">
      <c r="E264" s="42"/>
    </row>
    <row r="265" spans="5:5" s="2" customFormat="1">
      <c r="E265" s="42"/>
    </row>
    <row r="266" spans="5:5" s="2" customFormat="1">
      <c r="E266" s="42"/>
    </row>
    <row r="267" spans="5:5" s="2" customFormat="1">
      <c r="E267" s="42"/>
    </row>
    <row r="268" spans="5:5" s="2" customFormat="1">
      <c r="E268" s="42"/>
    </row>
    <row r="269" spans="5:5" s="2" customFormat="1">
      <c r="E269" s="42"/>
    </row>
    <row r="270" spans="5:5" s="2" customFormat="1">
      <c r="E270" s="42"/>
    </row>
    <row r="271" spans="5:5" s="2" customFormat="1">
      <c r="E271" s="42"/>
    </row>
    <row r="272" spans="5:5" s="2" customFormat="1">
      <c r="E272" s="42"/>
    </row>
    <row r="273" spans="5:5" s="2" customFormat="1">
      <c r="E273" s="42"/>
    </row>
    <row r="274" spans="5:5" s="2" customFormat="1">
      <c r="E274" s="42"/>
    </row>
    <row r="275" spans="5:5" s="2" customFormat="1">
      <c r="E275" s="42"/>
    </row>
    <row r="276" spans="5:5" s="2" customFormat="1">
      <c r="E276" s="42"/>
    </row>
    <row r="277" spans="5:5" s="2" customFormat="1">
      <c r="E277" s="42"/>
    </row>
    <row r="278" spans="5:5" s="2" customFormat="1">
      <c r="E278" s="42"/>
    </row>
    <row r="279" spans="5:5" s="2" customFormat="1">
      <c r="E279" s="42"/>
    </row>
    <row r="280" spans="5:5" s="2" customFormat="1">
      <c r="E280" s="42"/>
    </row>
    <row r="281" spans="5:5" s="2" customFormat="1">
      <c r="E281" s="42"/>
    </row>
    <row r="282" spans="5:5" s="2" customFormat="1">
      <c r="E282" s="42"/>
    </row>
    <row r="283" spans="5:5" s="2" customFormat="1">
      <c r="E283" s="42"/>
    </row>
    <row r="284" spans="5:5" s="2" customFormat="1">
      <c r="E284" s="42"/>
    </row>
    <row r="285" spans="5:5" s="2" customFormat="1">
      <c r="E285" s="42"/>
    </row>
    <row r="286" spans="5:5" s="2" customFormat="1">
      <c r="E286" s="42"/>
    </row>
    <row r="287" spans="5:5" s="2" customFormat="1">
      <c r="E287" s="42"/>
    </row>
    <row r="288" spans="5:5" s="2" customFormat="1">
      <c r="E288" s="42"/>
    </row>
    <row r="289" spans="5:5" s="2" customFormat="1">
      <c r="E289" s="42"/>
    </row>
    <row r="290" spans="5:5" s="2" customFormat="1">
      <c r="E290" s="42"/>
    </row>
    <row r="291" spans="5:5" s="2" customFormat="1">
      <c r="E291" s="42"/>
    </row>
    <row r="292" spans="5:5" s="2" customFormat="1">
      <c r="E292" s="42"/>
    </row>
    <row r="293" spans="5:5" s="2" customFormat="1">
      <c r="E293" s="42"/>
    </row>
    <row r="294" spans="5:5" s="2" customFormat="1">
      <c r="E294" s="42"/>
    </row>
    <row r="295" spans="5:5" s="2" customFormat="1">
      <c r="E295" s="42"/>
    </row>
    <row r="296" spans="5:5" s="2" customFormat="1">
      <c r="E296" s="42"/>
    </row>
    <row r="297" spans="5:5" s="2" customFormat="1">
      <c r="E297" s="42"/>
    </row>
    <row r="298" spans="5:5" s="2" customFormat="1">
      <c r="E298" s="42"/>
    </row>
    <row r="299" spans="5:5" s="2" customFormat="1">
      <c r="E299" s="42"/>
    </row>
    <row r="300" spans="5:5" s="2" customFormat="1">
      <c r="E300" s="42"/>
    </row>
    <row r="301" spans="5:5" s="2" customFormat="1">
      <c r="E301" s="42"/>
    </row>
    <row r="302" spans="5:5" s="2" customFormat="1">
      <c r="E302" s="42"/>
    </row>
    <row r="303" spans="5:5" s="2" customFormat="1">
      <c r="E303" s="42"/>
    </row>
    <row r="304" spans="5:5" s="2" customFormat="1">
      <c r="E304" s="42"/>
    </row>
    <row r="305" spans="5:5" s="2" customFormat="1">
      <c r="E305" s="42"/>
    </row>
    <row r="306" spans="5:5" s="2" customFormat="1">
      <c r="E306" s="42"/>
    </row>
    <row r="307" spans="5:5" s="2" customFormat="1">
      <c r="E307" s="42"/>
    </row>
    <row r="308" spans="5:5" s="2" customFormat="1">
      <c r="E308" s="42"/>
    </row>
    <row r="309" spans="5:5" s="2" customFormat="1">
      <c r="E309" s="42"/>
    </row>
    <row r="310" spans="5:5" s="2" customFormat="1">
      <c r="E310" s="42"/>
    </row>
    <row r="311" spans="5:5" s="2" customFormat="1">
      <c r="E311" s="42"/>
    </row>
    <row r="312" spans="5:5" s="2" customFormat="1">
      <c r="E312" s="42"/>
    </row>
    <row r="313" spans="5:5" s="2" customFormat="1">
      <c r="E313" s="42"/>
    </row>
    <row r="314" spans="5:5" s="2" customFormat="1">
      <c r="E314" s="42"/>
    </row>
    <row r="315" spans="5:5" s="2" customFormat="1">
      <c r="E315" s="42"/>
    </row>
    <row r="316" spans="5:5" s="2" customFormat="1">
      <c r="E316" s="42"/>
    </row>
    <row r="317" spans="5:5" s="2" customFormat="1">
      <c r="E317" s="42"/>
    </row>
    <row r="318" spans="5:5" s="2" customFormat="1">
      <c r="E318" s="42"/>
    </row>
    <row r="319" spans="5:5" s="2" customFormat="1">
      <c r="E319" s="42"/>
    </row>
    <row r="320" spans="5:5" s="2" customFormat="1">
      <c r="E320" s="42"/>
    </row>
    <row r="321" spans="5:5" s="2" customFormat="1">
      <c r="E321" s="42"/>
    </row>
    <row r="322" spans="5:5" s="2" customFormat="1">
      <c r="E322" s="42"/>
    </row>
    <row r="323" spans="5:5" s="2" customFormat="1">
      <c r="E323" s="42"/>
    </row>
    <row r="324" spans="5:5" s="2" customFormat="1">
      <c r="E324" s="42"/>
    </row>
    <row r="325" spans="5:5" s="2" customFormat="1">
      <c r="E325" s="42"/>
    </row>
    <row r="326" spans="5:5" s="2" customFormat="1">
      <c r="E326" s="42"/>
    </row>
    <row r="327" spans="5:5" s="2" customFormat="1">
      <c r="E327" s="42"/>
    </row>
    <row r="328" spans="5:5" s="2" customFormat="1">
      <c r="E328" s="42"/>
    </row>
    <row r="329" spans="5:5" s="2" customFormat="1">
      <c r="E329" s="42"/>
    </row>
    <row r="330" spans="5:5" s="2" customFormat="1">
      <c r="E330" s="42"/>
    </row>
    <row r="331" spans="5:5" s="2" customFormat="1">
      <c r="E331" s="42"/>
    </row>
    <row r="332" spans="5:5" s="2" customFormat="1">
      <c r="E332" s="42"/>
    </row>
    <row r="333" spans="5:5" s="2" customFormat="1">
      <c r="E333" s="42"/>
    </row>
    <row r="334" spans="5:5" s="2" customFormat="1">
      <c r="E334" s="42"/>
    </row>
    <row r="335" spans="5:5" s="2" customFormat="1">
      <c r="E335" s="42"/>
    </row>
    <row r="336" spans="5:5" s="2" customFormat="1">
      <c r="E336" s="42"/>
    </row>
    <row r="337" spans="5:5" s="2" customFormat="1">
      <c r="E337" s="42"/>
    </row>
    <row r="338" spans="5:5" s="2" customFormat="1">
      <c r="E338" s="42"/>
    </row>
    <row r="339" spans="5:5" s="2" customFormat="1">
      <c r="E339" s="42"/>
    </row>
    <row r="340" spans="5:5" s="2" customFormat="1">
      <c r="E340" s="42"/>
    </row>
    <row r="341" spans="5:5" s="2" customFormat="1">
      <c r="E341" s="42"/>
    </row>
    <row r="342" spans="5:5" s="2" customFormat="1">
      <c r="E342" s="42"/>
    </row>
    <row r="343" spans="5:5" s="2" customFormat="1">
      <c r="E343" s="42"/>
    </row>
    <row r="344" spans="5:5" s="2" customFormat="1">
      <c r="E344" s="42"/>
    </row>
    <row r="345" spans="5:5" s="2" customFormat="1">
      <c r="E345" s="42"/>
    </row>
    <row r="346" spans="5:5" s="2" customFormat="1">
      <c r="E346" s="42"/>
    </row>
    <row r="347" spans="5:5" s="2" customFormat="1">
      <c r="E347" s="42"/>
    </row>
    <row r="348" spans="5:5" s="2" customFormat="1">
      <c r="E348" s="42"/>
    </row>
    <row r="349" spans="5:5" s="2" customFormat="1">
      <c r="E349" s="42"/>
    </row>
    <row r="350" spans="5:5" s="2" customFormat="1">
      <c r="E350" s="42"/>
    </row>
    <row r="351" spans="5:5" s="2" customFormat="1">
      <c r="E351" s="42"/>
    </row>
    <row r="352" spans="5:5" s="2" customFormat="1">
      <c r="E352" s="42"/>
    </row>
    <row r="353" spans="5:5" s="2" customFormat="1">
      <c r="E353" s="42"/>
    </row>
    <row r="354" spans="5:5" s="2" customFormat="1">
      <c r="E354" s="42"/>
    </row>
    <row r="355" spans="5:5" s="2" customFormat="1">
      <c r="E355" s="42"/>
    </row>
    <row r="356" spans="5:5" s="2" customFormat="1">
      <c r="E356" s="42"/>
    </row>
    <row r="357" spans="5:5" s="2" customFormat="1">
      <c r="E357" s="42"/>
    </row>
    <row r="358" spans="5:5" s="2" customFormat="1">
      <c r="E358" s="42"/>
    </row>
    <row r="359" spans="5:5" s="2" customFormat="1">
      <c r="E359" s="42"/>
    </row>
    <row r="360" spans="5:5" s="2" customFormat="1">
      <c r="E360" s="42"/>
    </row>
    <row r="361" spans="5:5" s="2" customFormat="1">
      <c r="E361" s="42"/>
    </row>
    <row r="362" spans="5:5" s="2" customFormat="1">
      <c r="E362" s="42"/>
    </row>
    <row r="363" spans="5:5" s="2" customFormat="1">
      <c r="E363" s="42"/>
    </row>
    <row r="364" spans="5:5" s="2" customFormat="1">
      <c r="E364" s="42"/>
    </row>
    <row r="365" spans="5:5" s="2" customFormat="1">
      <c r="E365" s="42"/>
    </row>
    <row r="366" spans="5:5" s="2" customFormat="1">
      <c r="E366" s="42"/>
    </row>
    <row r="367" spans="5:5" s="2" customFormat="1">
      <c r="E367" s="42"/>
    </row>
    <row r="368" spans="5:5" s="2" customFormat="1">
      <c r="E368" s="42"/>
    </row>
    <row r="369" spans="5:5" s="2" customFormat="1">
      <c r="E369" s="42"/>
    </row>
    <row r="370" spans="5:5" s="2" customFormat="1">
      <c r="E370" s="42"/>
    </row>
    <row r="371" spans="5:5" s="2" customFormat="1">
      <c r="E371" s="42"/>
    </row>
    <row r="372" spans="5:5" s="2" customFormat="1">
      <c r="E372" s="42"/>
    </row>
    <row r="373" spans="5:5" s="2" customFormat="1">
      <c r="E373" s="42"/>
    </row>
    <row r="374" spans="5:5" s="2" customFormat="1">
      <c r="E374" s="42"/>
    </row>
    <row r="375" spans="5:5" s="2" customFormat="1">
      <c r="E375" s="42"/>
    </row>
    <row r="376" spans="5:5" s="2" customFormat="1">
      <c r="E376" s="42"/>
    </row>
    <row r="377" spans="5:5" s="2" customFormat="1">
      <c r="E377" s="42"/>
    </row>
    <row r="378" spans="5:5" s="2" customFormat="1">
      <c r="E378" s="42"/>
    </row>
    <row r="379" spans="5:5" s="2" customFormat="1">
      <c r="E379" s="42"/>
    </row>
    <row r="380" spans="5:5" s="2" customFormat="1">
      <c r="E380" s="42"/>
    </row>
    <row r="381" spans="5:5" s="2" customFormat="1">
      <c r="E381" s="42"/>
    </row>
    <row r="382" spans="5:5" s="2" customFormat="1">
      <c r="E382" s="42"/>
    </row>
    <row r="383" spans="5:5" s="2" customFormat="1">
      <c r="E383" s="42"/>
    </row>
    <row r="384" spans="5:5" s="2" customFormat="1">
      <c r="E384" s="42"/>
    </row>
    <row r="385" spans="5:5" s="2" customFormat="1">
      <c r="E385" s="42"/>
    </row>
    <row r="386" spans="5:5" s="2" customFormat="1">
      <c r="E386" s="42"/>
    </row>
    <row r="387" spans="5:5" s="2" customFormat="1">
      <c r="E387" s="42"/>
    </row>
    <row r="388" spans="5:5" s="2" customFormat="1">
      <c r="E388" s="42"/>
    </row>
    <row r="389" spans="5:5" s="2" customFormat="1">
      <c r="E389" s="42"/>
    </row>
    <row r="390" spans="5:5" s="2" customFormat="1">
      <c r="E390" s="42"/>
    </row>
    <row r="391" spans="5:5" s="2" customFormat="1">
      <c r="E391" s="42"/>
    </row>
    <row r="392" spans="5:5" s="2" customFormat="1">
      <c r="E392" s="42"/>
    </row>
    <row r="393" spans="5:5" s="2" customFormat="1">
      <c r="E393" s="42"/>
    </row>
    <row r="394" spans="5:5" s="2" customFormat="1">
      <c r="E394" s="42"/>
    </row>
    <row r="395" spans="5:5" s="2" customFormat="1">
      <c r="E395" s="42"/>
    </row>
    <row r="396" spans="5:5" s="2" customFormat="1">
      <c r="E396" s="42"/>
    </row>
    <row r="397" spans="5:5" s="2" customFormat="1">
      <c r="E397" s="42"/>
    </row>
    <row r="398" spans="5:5" s="2" customFormat="1">
      <c r="E398" s="42"/>
    </row>
    <row r="399" spans="5:5" s="2" customFormat="1">
      <c r="E399" s="42"/>
    </row>
    <row r="400" spans="5:5" s="2" customFormat="1">
      <c r="E400" s="42"/>
    </row>
    <row r="401" spans="5:5" s="2" customFormat="1">
      <c r="E401" s="42"/>
    </row>
    <row r="402" spans="5:5" s="2" customFormat="1">
      <c r="E402" s="42"/>
    </row>
    <row r="403" spans="5:5" s="2" customFormat="1">
      <c r="E403" s="42"/>
    </row>
    <row r="404" spans="5:5" s="2" customFormat="1">
      <c r="E404" s="42"/>
    </row>
    <row r="405" spans="5:5" s="2" customFormat="1">
      <c r="E405" s="42"/>
    </row>
    <row r="406" spans="5:5" s="2" customFormat="1">
      <c r="E406" s="42"/>
    </row>
    <row r="407" spans="5:5" s="2" customFormat="1">
      <c r="E407" s="42"/>
    </row>
    <row r="408" spans="5:5" s="2" customFormat="1">
      <c r="E408" s="42"/>
    </row>
    <row r="409" spans="5:5" s="2" customFormat="1">
      <c r="E409" s="42"/>
    </row>
    <row r="410" spans="5:5" s="2" customFormat="1">
      <c r="E410" s="42"/>
    </row>
    <row r="411" spans="5:5" s="2" customFormat="1">
      <c r="E411" s="42"/>
    </row>
    <row r="412" spans="5:5" s="2" customFormat="1">
      <c r="E412" s="42"/>
    </row>
    <row r="413" spans="5:5" s="2" customFormat="1">
      <c r="E413" s="42"/>
    </row>
    <row r="414" spans="5:5" s="2" customFormat="1">
      <c r="E414" s="42"/>
    </row>
    <row r="415" spans="5:5" s="2" customFormat="1">
      <c r="E415" s="42"/>
    </row>
    <row r="416" spans="5:5" s="2" customFormat="1">
      <c r="E416" s="42"/>
    </row>
    <row r="417" spans="5:5" s="2" customFormat="1">
      <c r="E417" s="42"/>
    </row>
    <row r="418" spans="5:5" s="2" customFormat="1">
      <c r="E418" s="42"/>
    </row>
    <row r="419" spans="5:5" s="2" customFormat="1">
      <c r="E419" s="42"/>
    </row>
    <row r="420" spans="5:5" s="2" customFormat="1">
      <c r="E420" s="42"/>
    </row>
    <row r="421" spans="5:5" s="2" customFormat="1">
      <c r="E421" s="42"/>
    </row>
    <row r="422" spans="5:5" s="2" customFormat="1">
      <c r="E422" s="42"/>
    </row>
    <row r="423" spans="5:5" s="2" customFormat="1">
      <c r="E423" s="42"/>
    </row>
    <row r="424" spans="5:5" s="2" customFormat="1">
      <c r="E424" s="42"/>
    </row>
    <row r="425" spans="5:5" s="2" customFormat="1">
      <c r="E425" s="42"/>
    </row>
    <row r="426" spans="5:5" s="2" customFormat="1">
      <c r="E426" s="42"/>
    </row>
    <row r="427" spans="5:5" s="2" customFormat="1">
      <c r="E427" s="42"/>
    </row>
    <row r="428" spans="5:5" s="2" customFormat="1">
      <c r="E428" s="42"/>
    </row>
    <row r="429" spans="5:5" s="2" customFormat="1">
      <c r="E429" s="42"/>
    </row>
    <row r="430" spans="5:5" s="2" customFormat="1">
      <c r="E430" s="42"/>
    </row>
    <row r="431" spans="5:5" s="2" customFormat="1">
      <c r="E431" s="42"/>
    </row>
    <row r="432" spans="5:5" s="2" customFormat="1">
      <c r="E432" s="42"/>
    </row>
    <row r="433" spans="5:5" s="2" customFormat="1">
      <c r="E433" s="42"/>
    </row>
    <row r="434" spans="5:5" s="2" customFormat="1">
      <c r="E434" s="42"/>
    </row>
    <row r="435" spans="5:5" s="2" customFormat="1">
      <c r="E435" s="42"/>
    </row>
    <row r="436" spans="5:5" s="2" customFormat="1">
      <c r="E436" s="42"/>
    </row>
    <row r="437" spans="5:5" s="2" customFormat="1">
      <c r="E437" s="42"/>
    </row>
    <row r="438" spans="5:5" s="2" customFormat="1">
      <c r="E438" s="42"/>
    </row>
    <row r="439" spans="5:5" s="2" customFormat="1">
      <c r="E439" s="42"/>
    </row>
    <row r="440" spans="5:5" s="2" customFormat="1">
      <c r="E440" s="42"/>
    </row>
    <row r="441" spans="5:5" s="2" customFormat="1">
      <c r="E441" s="42"/>
    </row>
    <row r="442" spans="5:5" s="2" customFormat="1">
      <c r="E442" s="42"/>
    </row>
    <row r="443" spans="5:5" s="2" customFormat="1">
      <c r="E443" s="42"/>
    </row>
    <row r="444" spans="5:5" s="2" customFormat="1">
      <c r="E444" s="42"/>
    </row>
    <row r="445" spans="5:5" s="2" customFormat="1">
      <c r="E445" s="42"/>
    </row>
    <row r="446" spans="5:5" s="2" customFormat="1">
      <c r="E446" s="42"/>
    </row>
    <row r="447" spans="5:5" s="2" customFormat="1">
      <c r="E447" s="42"/>
    </row>
    <row r="448" spans="5:5" s="2" customFormat="1">
      <c r="E448" s="42"/>
    </row>
    <row r="449" spans="5:5" s="2" customFormat="1">
      <c r="E449" s="42"/>
    </row>
    <row r="450" spans="5:5" s="2" customFormat="1">
      <c r="E450" s="42"/>
    </row>
    <row r="451" spans="5:5" s="2" customFormat="1">
      <c r="E451" s="42"/>
    </row>
    <row r="452" spans="5:5" s="2" customFormat="1">
      <c r="E452" s="42"/>
    </row>
    <row r="453" spans="5:5" s="2" customFormat="1">
      <c r="E453" s="42"/>
    </row>
    <row r="454" spans="5:5" s="2" customFormat="1">
      <c r="E454" s="42"/>
    </row>
    <row r="455" spans="5:5" s="2" customFormat="1">
      <c r="E455" s="42"/>
    </row>
    <row r="456" spans="5:5" s="2" customFormat="1">
      <c r="E456" s="42"/>
    </row>
    <row r="457" spans="5:5" s="2" customFormat="1">
      <c r="E457" s="42"/>
    </row>
    <row r="458" spans="5:5" s="2" customFormat="1">
      <c r="E458" s="42"/>
    </row>
    <row r="459" spans="5:5" s="2" customFormat="1">
      <c r="E459" s="42"/>
    </row>
    <row r="460" spans="5:5" s="2" customFormat="1">
      <c r="E460" s="42"/>
    </row>
    <row r="461" spans="5:5" s="2" customFormat="1">
      <c r="E461" s="42"/>
    </row>
    <row r="462" spans="5:5" s="2" customFormat="1">
      <c r="E462" s="42"/>
    </row>
    <row r="463" spans="5:5" s="2" customFormat="1">
      <c r="E463" s="42"/>
    </row>
    <row r="464" spans="5:5" s="2" customFormat="1">
      <c r="E464" s="42"/>
    </row>
    <row r="465" spans="5:5" s="2" customFormat="1">
      <c r="E465" s="42"/>
    </row>
    <row r="466" spans="5:5" s="2" customFormat="1">
      <c r="E466" s="42"/>
    </row>
    <row r="467" spans="5:5" s="2" customFormat="1">
      <c r="E467" s="42"/>
    </row>
    <row r="468" spans="5:5" s="2" customFormat="1">
      <c r="E468" s="42"/>
    </row>
    <row r="469" spans="5:5" s="2" customFormat="1">
      <c r="E469" s="42"/>
    </row>
    <row r="470" spans="5:5" s="2" customFormat="1">
      <c r="E470" s="42"/>
    </row>
    <row r="471" spans="5:5" s="2" customFormat="1">
      <c r="E471" s="42"/>
    </row>
    <row r="472" spans="5:5" s="2" customFormat="1">
      <c r="E472" s="42"/>
    </row>
    <row r="473" spans="5:5" s="2" customFormat="1">
      <c r="E473" s="42"/>
    </row>
    <row r="474" spans="5:5" s="2" customFormat="1">
      <c r="E474" s="42"/>
    </row>
    <row r="475" spans="5:5" s="2" customFormat="1">
      <c r="E475" s="42"/>
    </row>
    <row r="476" spans="5:5" s="2" customFormat="1">
      <c r="E476" s="42"/>
    </row>
    <row r="477" spans="5:5" s="2" customFormat="1">
      <c r="E477" s="42"/>
    </row>
    <row r="478" spans="5:5" s="2" customFormat="1">
      <c r="E478" s="42"/>
    </row>
    <row r="479" spans="5:5" s="2" customFormat="1">
      <c r="E479" s="42"/>
    </row>
    <row r="480" spans="5:5" s="2" customFormat="1">
      <c r="E480" s="42"/>
    </row>
    <row r="481" spans="5:5" s="2" customFormat="1">
      <c r="E481" s="42"/>
    </row>
    <row r="482" spans="5:5" s="2" customFormat="1">
      <c r="E482" s="42"/>
    </row>
    <row r="483" spans="5:5" s="2" customFormat="1">
      <c r="E483" s="42"/>
    </row>
    <row r="484" spans="5:5" s="2" customFormat="1">
      <c r="E484" s="42"/>
    </row>
    <row r="485" spans="5:5" s="2" customFormat="1">
      <c r="E485" s="42"/>
    </row>
    <row r="486" spans="5:5" s="2" customFormat="1">
      <c r="E486" s="42"/>
    </row>
    <row r="487" spans="5:5" s="2" customFormat="1">
      <c r="E487" s="42"/>
    </row>
    <row r="488" spans="5:5" s="2" customFormat="1">
      <c r="E488" s="42"/>
    </row>
    <row r="489" spans="5:5" s="2" customFormat="1">
      <c r="E489" s="42"/>
    </row>
    <row r="490" spans="5:5" s="2" customFormat="1">
      <c r="E490" s="42"/>
    </row>
    <row r="491" spans="5:5" s="2" customFormat="1">
      <c r="E491" s="42"/>
    </row>
    <row r="492" spans="5:5" s="2" customFormat="1">
      <c r="E492" s="42"/>
    </row>
    <row r="493" spans="5:5" s="2" customFormat="1">
      <c r="E493" s="42"/>
    </row>
    <row r="494" spans="5:5" s="2" customFormat="1">
      <c r="E494" s="42"/>
    </row>
    <row r="495" spans="5:5" s="2" customFormat="1">
      <c r="E495" s="42"/>
    </row>
    <row r="496" spans="5:5" s="2" customFormat="1">
      <c r="E496" s="42"/>
    </row>
    <row r="497" spans="5:5" s="2" customFormat="1">
      <c r="E497" s="42"/>
    </row>
    <row r="498" spans="5:5" s="2" customFormat="1">
      <c r="E498" s="42"/>
    </row>
    <row r="499" spans="5:5" s="2" customFormat="1">
      <c r="E499" s="42"/>
    </row>
    <row r="500" spans="5:5" s="2" customFormat="1">
      <c r="E500" s="42"/>
    </row>
    <row r="501" spans="5:5" s="2" customFormat="1">
      <c r="E501" s="42"/>
    </row>
    <row r="502" spans="5:5" s="2" customFormat="1">
      <c r="E502" s="42"/>
    </row>
    <row r="503" spans="5:5" s="2" customFormat="1">
      <c r="E503" s="42"/>
    </row>
    <row r="504" spans="5:5" s="2" customFormat="1">
      <c r="E504" s="42"/>
    </row>
    <row r="505" spans="5:5" s="2" customFormat="1">
      <c r="E505" s="42"/>
    </row>
    <row r="506" spans="5:5" s="2" customFormat="1">
      <c r="E506" s="42"/>
    </row>
    <row r="507" spans="5:5" s="2" customFormat="1">
      <c r="E507" s="42"/>
    </row>
    <row r="508" spans="5:5" s="2" customFormat="1">
      <c r="E508" s="42"/>
    </row>
    <row r="509" spans="5:5" s="2" customFormat="1">
      <c r="E509" s="42"/>
    </row>
    <row r="510" spans="5:5" s="2" customFormat="1">
      <c r="E510" s="42"/>
    </row>
    <row r="511" spans="5:5" s="2" customFormat="1">
      <c r="E511" s="42"/>
    </row>
    <row r="512" spans="5:5" s="2" customFormat="1">
      <c r="E512" s="42"/>
    </row>
    <row r="513" spans="5:5" s="2" customFormat="1">
      <c r="E513" s="42"/>
    </row>
    <row r="514" spans="5:5" s="2" customFormat="1">
      <c r="E514" s="42"/>
    </row>
    <row r="515" spans="5:5" s="2" customFormat="1">
      <c r="E515" s="42"/>
    </row>
    <row r="516" spans="5:5" s="2" customFormat="1">
      <c r="E516" s="42"/>
    </row>
    <row r="517" spans="5:5" s="2" customFormat="1">
      <c r="E517" s="42"/>
    </row>
    <row r="518" spans="5:5" s="2" customFormat="1">
      <c r="E518" s="42"/>
    </row>
    <row r="519" spans="5:5" s="2" customFormat="1">
      <c r="E519" s="42"/>
    </row>
    <row r="520" spans="5:5" s="2" customFormat="1">
      <c r="E520" s="42"/>
    </row>
    <row r="521" spans="5:5" s="2" customFormat="1">
      <c r="E521" s="42"/>
    </row>
    <row r="522" spans="5:5" s="2" customFormat="1">
      <c r="E522" s="42"/>
    </row>
    <row r="523" spans="5:5" s="2" customFormat="1">
      <c r="E523" s="42"/>
    </row>
    <row r="524" spans="5:5" s="2" customFormat="1">
      <c r="E524" s="42"/>
    </row>
    <row r="525" spans="5:5" s="2" customFormat="1">
      <c r="E525" s="42"/>
    </row>
    <row r="526" spans="5:5" s="2" customFormat="1">
      <c r="E526" s="42"/>
    </row>
    <row r="527" spans="5:5" s="2" customFormat="1">
      <c r="E527" s="42"/>
    </row>
    <row r="528" spans="5:5" s="2" customFormat="1">
      <c r="E528" s="42"/>
    </row>
    <row r="529" spans="5:5" s="2" customFormat="1">
      <c r="E529" s="42"/>
    </row>
    <row r="530" spans="5:5" s="2" customFormat="1">
      <c r="E530" s="42"/>
    </row>
    <row r="531" spans="5:5" s="2" customFormat="1">
      <c r="E531" s="42"/>
    </row>
    <row r="532" spans="5:5" s="2" customFormat="1">
      <c r="E532" s="42"/>
    </row>
    <row r="533" spans="5:5" s="2" customFormat="1">
      <c r="E533" s="42"/>
    </row>
    <row r="534" spans="5:5" s="2" customFormat="1">
      <c r="E534" s="42"/>
    </row>
    <row r="535" spans="5:5" s="2" customFormat="1">
      <c r="E535" s="42"/>
    </row>
    <row r="536" spans="5:5" s="2" customFormat="1">
      <c r="E536" s="42"/>
    </row>
    <row r="537" spans="5:5" s="2" customFormat="1">
      <c r="E537" s="42"/>
    </row>
    <row r="538" spans="5:5" s="2" customFormat="1">
      <c r="E538" s="42"/>
    </row>
    <row r="539" spans="5:5" s="2" customFormat="1">
      <c r="E539" s="42"/>
    </row>
    <row r="540" spans="5:5" s="2" customFormat="1">
      <c r="E540" s="42"/>
    </row>
    <row r="541" spans="5:5" s="2" customFormat="1">
      <c r="E541" s="42"/>
    </row>
    <row r="542" spans="5:5" s="2" customFormat="1">
      <c r="E542" s="42"/>
    </row>
    <row r="543" spans="5:5" s="2" customFormat="1">
      <c r="E543" s="42"/>
    </row>
    <row r="544" spans="5:5" s="2" customFormat="1">
      <c r="E544" s="42"/>
    </row>
    <row r="545" spans="5:5" s="2" customFormat="1">
      <c r="E545" s="42"/>
    </row>
    <row r="546" spans="5:5" s="2" customFormat="1">
      <c r="E546" s="42"/>
    </row>
    <row r="547" spans="5:5" s="2" customFormat="1">
      <c r="E547" s="42"/>
    </row>
    <row r="548" spans="5:5" s="2" customFormat="1">
      <c r="E548" s="42"/>
    </row>
    <row r="549" spans="5:5" s="2" customFormat="1">
      <c r="E549" s="42"/>
    </row>
    <row r="550" spans="5:5" s="2" customFormat="1">
      <c r="E550" s="42"/>
    </row>
    <row r="551" spans="5:5" s="2" customFormat="1">
      <c r="E551" s="42"/>
    </row>
    <row r="552" spans="5:5" s="2" customFormat="1">
      <c r="E552" s="42"/>
    </row>
    <row r="553" spans="5:5" s="2" customFormat="1">
      <c r="E553" s="42"/>
    </row>
    <row r="554" spans="5:5" s="2" customFormat="1">
      <c r="E554" s="42"/>
    </row>
    <row r="555" spans="5:5" s="2" customFormat="1">
      <c r="E555" s="42"/>
    </row>
    <row r="556" spans="5:5" s="2" customFormat="1">
      <c r="E556" s="42"/>
    </row>
    <row r="557" spans="5:5" s="2" customFormat="1">
      <c r="E557" s="42"/>
    </row>
    <row r="558" spans="5:5" s="2" customFormat="1">
      <c r="E558" s="42"/>
    </row>
    <row r="559" spans="5:5" s="2" customFormat="1">
      <c r="E559" s="42"/>
    </row>
    <row r="560" spans="5:5" s="2" customFormat="1">
      <c r="E560" s="42"/>
    </row>
    <row r="561" spans="5:5" s="2" customFormat="1">
      <c r="E561" s="42"/>
    </row>
    <row r="562" spans="5:5" s="2" customFormat="1">
      <c r="E562" s="42"/>
    </row>
    <row r="563" spans="5:5" s="2" customFormat="1">
      <c r="E563" s="42"/>
    </row>
    <row r="564" spans="5:5" s="2" customFormat="1">
      <c r="E564" s="42"/>
    </row>
    <row r="565" spans="5:5" s="2" customFormat="1">
      <c r="E565" s="42"/>
    </row>
    <row r="566" spans="5:5" s="2" customFormat="1">
      <c r="E566" s="42"/>
    </row>
    <row r="567" spans="5:5" s="2" customFormat="1">
      <c r="E567" s="42"/>
    </row>
    <row r="568" spans="5:5" s="2" customFormat="1">
      <c r="E568" s="42"/>
    </row>
    <row r="569" spans="5:5" s="2" customFormat="1">
      <c r="E569" s="42"/>
    </row>
    <row r="570" spans="5:5" s="2" customFormat="1">
      <c r="E570" s="42"/>
    </row>
    <row r="571" spans="5:5" s="2" customFormat="1">
      <c r="E571" s="42"/>
    </row>
    <row r="572" spans="5:5" s="2" customFormat="1">
      <c r="E572" s="42"/>
    </row>
    <row r="573" spans="5:5" s="2" customFormat="1">
      <c r="E573" s="42"/>
    </row>
    <row r="574" spans="5:5" s="2" customFormat="1">
      <c r="E574" s="42"/>
    </row>
    <row r="575" spans="5:5" s="2" customFormat="1">
      <c r="E575" s="42"/>
    </row>
    <row r="576" spans="5:5" s="2" customFormat="1">
      <c r="E576" s="42"/>
    </row>
    <row r="577" spans="5:5" s="2" customFormat="1">
      <c r="E577" s="42"/>
    </row>
    <row r="578" spans="5:5" s="2" customFormat="1">
      <c r="E578" s="42"/>
    </row>
    <row r="579" spans="5:5" s="2" customFormat="1">
      <c r="E579" s="42"/>
    </row>
    <row r="580" spans="5:5" s="2" customFormat="1">
      <c r="E580" s="42"/>
    </row>
    <row r="581" spans="5:5" s="2" customFormat="1">
      <c r="E581" s="42"/>
    </row>
    <row r="582" spans="5:5" s="2" customFormat="1">
      <c r="E582" s="42"/>
    </row>
    <row r="583" spans="5:5" s="2" customFormat="1">
      <c r="E583" s="42"/>
    </row>
    <row r="584" spans="5:5" s="2" customFormat="1">
      <c r="E584" s="42"/>
    </row>
    <row r="585" spans="5:5" s="2" customFormat="1">
      <c r="E585" s="42"/>
    </row>
    <row r="586" spans="5:5" s="2" customFormat="1">
      <c r="E586" s="42"/>
    </row>
    <row r="587" spans="5:5" s="2" customFormat="1">
      <c r="E587" s="42"/>
    </row>
    <row r="588" spans="5:5" s="2" customFormat="1">
      <c r="E588" s="42"/>
    </row>
    <row r="589" spans="5:5" s="2" customFormat="1">
      <c r="E589" s="42"/>
    </row>
    <row r="590" spans="5:5" s="2" customFormat="1">
      <c r="E590" s="42"/>
    </row>
    <row r="591" spans="5:5" s="2" customFormat="1">
      <c r="E591" s="42"/>
    </row>
    <row r="592" spans="5:5" s="2" customFormat="1">
      <c r="E592" s="42"/>
    </row>
    <row r="593" spans="5:5" s="2" customFormat="1">
      <c r="E593" s="42"/>
    </row>
    <row r="594" spans="5:5" s="2" customFormat="1">
      <c r="E594" s="42"/>
    </row>
    <row r="595" spans="5:5" s="2" customFormat="1">
      <c r="E595" s="42"/>
    </row>
    <row r="596" spans="5:5" s="2" customFormat="1">
      <c r="E596" s="42"/>
    </row>
    <row r="597" spans="5:5" s="2" customFormat="1">
      <c r="E597" s="42"/>
    </row>
    <row r="598" spans="5:5" s="2" customFormat="1">
      <c r="E598" s="42"/>
    </row>
    <row r="599" spans="5:5" s="2" customFormat="1">
      <c r="E599" s="42"/>
    </row>
    <row r="600" spans="5:5" s="2" customFormat="1">
      <c r="E600" s="42"/>
    </row>
    <row r="601" spans="5:5" s="2" customFormat="1">
      <c r="E601" s="42"/>
    </row>
    <row r="602" spans="5:5" s="2" customFormat="1">
      <c r="E602" s="42"/>
    </row>
    <row r="603" spans="5:5" s="2" customFormat="1">
      <c r="E603" s="42"/>
    </row>
    <row r="604" spans="5:5" s="2" customFormat="1">
      <c r="E604" s="42"/>
    </row>
    <row r="605" spans="5:5" s="2" customFormat="1">
      <c r="E605" s="42"/>
    </row>
    <row r="606" spans="5:5" s="2" customFormat="1">
      <c r="E606" s="42"/>
    </row>
    <row r="607" spans="5:5" s="2" customFormat="1">
      <c r="E607" s="42"/>
    </row>
    <row r="608" spans="5:5" s="2" customFormat="1">
      <c r="E608" s="42"/>
    </row>
    <row r="609" spans="5:5" s="2" customFormat="1">
      <c r="E609" s="42"/>
    </row>
    <row r="610" spans="5:5" s="2" customFormat="1">
      <c r="E610" s="42"/>
    </row>
    <row r="611" spans="5:5" s="2" customFormat="1">
      <c r="E611" s="42"/>
    </row>
    <row r="612" spans="5:5" s="2" customFormat="1">
      <c r="E612" s="42"/>
    </row>
    <row r="613" spans="5:5" s="2" customFormat="1">
      <c r="E613" s="42"/>
    </row>
    <row r="614" spans="5:5" s="2" customFormat="1">
      <c r="E614" s="42"/>
    </row>
    <row r="615" spans="5:5" s="2" customFormat="1">
      <c r="E615" s="42"/>
    </row>
    <row r="616" spans="5:5" s="2" customFormat="1">
      <c r="E616" s="42"/>
    </row>
    <row r="617" spans="5:5" s="2" customFormat="1">
      <c r="E617" s="42"/>
    </row>
    <row r="618" spans="5:5" s="2" customFormat="1">
      <c r="E618" s="42"/>
    </row>
    <row r="619" spans="5:5" s="2" customFormat="1">
      <c r="E619" s="42"/>
    </row>
    <row r="620" spans="5:5" s="2" customFormat="1">
      <c r="E620" s="42"/>
    </row>
    <row r="621" spans="5:5" s="2" customFormat="1">
      <c r="E621" s="42"/>
    </row>
    <row r="622" spans="5:5" s="2" customFormat="1">
      <c r="E622" s="42"/>
    </row>
    <row r="623" spans="5:5" s="2" customFormat="1">
      <c r="E623" s="42"/>
    </row>
    <row r="624" spans="5:5" s="2" customFormat="1">
      <c r="E624" s="42"/>
    </row>
    <row r="625" spans="5:5" s="2" customFormat="1">
      <c r="E625" s="42"/>
    </row>
    <row r="626" spans="5:5" s="2" customFormat="1">
      <c r="E626" s="42"/>
    </row>
    <row r="627" spans="5:5" s="2" customFormat="1">
      <c r="E627" s="42"/>
    </row>
    <row r="628" spans="5:5" s="2" customFormat="1">
      <c r="E628" s="42"/>
    </row>
    <row r="629" spans="5:5" s="2" customFormat="1">
      <c r="E629" s="42"/>
    </row>
    <row r="630" spans="5:5" s="2" customFormat="1">
      <c r="E630" s="42"/>
    </row>
    <row r="631" spans="5:5" s="2" customFormat="1">
      <c r="E631" s="42"/>
    </row>
    <row r="632" spans="5:5" s="2" customFormat="1">
      <c r="E632" s="42"/>
    </row>
    <row r="633" spans="5:5" s="2" customFormat="1">
      <c r="E633" s="42"/>
    </row>
    <row r="634" spans="5:5" s="2" customFormat="1">
      <c r="E634" s="42"/>
    </row>
    <row r="635" spans="5:5" s="2" customFormat="1">
      <c r="E635" s="42"/>
    </row>
    <row r="636" spans="5:5" s="2" customFormat="1">
      <c r="E636" s="42"/>
    </row>
    <row r="637" spans="5:5" s="2" customFormat="1">
      <c r="E637" s="42"/>
    </row>
    <row r="638" spans="5:5" s="2" customFormat="1">
      <c r="E638" s="42"/>
    </row>
    <row r="639" spans="5:5" s="2" customFormat="1">
      <c r="E639" s="42"/>
    </row>
    <row r="640" spans="5:5" s="2" customFormat="1">
      <c r="E640" s="42"/>
    </row>
    <row r="641" spans="5:5" s="2" customFormat="1">
      <c r="E641" s="42"/>
    </row>
    <row r="642" spans="5:5" s="2" customFormat="1">
      <c r="E642" s="42"/>
    </row>
    <row r="643" spans="5:5" s="2" customFormat="1">
      <c r="E643" s="42"/>
    </row>
    <row r="644" spans="5:5" s="2" customFormat="1">
      <c r="E644" s="42"/>
    </row>
    <row r="645" spans="5:5" s="2" customFormat="1">
      <c r="E645" s="42"/>
    </row>
    <row r="646" spans="5:5" s="2" customFormat="1">
      <c r="E646" s="42"/>
    </row>
    <row r="647" spans="5:5" s="2" customFormat="1">
      <c r="E647" s="42"/>
    </row>
    <row r="648" spans="5:5" s="2" customFormat="1">
      <c r="E648" s="42"/>
    </row>
    <row r="649" spans="5:5" s="2" customFormat="1">
      <c r="E649" s="42"/>
    </row>
    <row r="650" spans="5:5" s="2" customFormat="1">
      <c r="E650" s="42"/>
    </row>
    <row r="651" spans="5:5" s="2" customFormat="1">
      <c r="E651" s="42"/>
    </row>
    <row r="652" spans="5:5" s="2" customFormat="1">
      <c r="E652" s="42"/>
    </row>
    <row r="653" spans="5:5" s="2" customFormat="1">
      <c r="E653" s="42"/>
    </row>
    <row r="654" spans="5:5" s="2" customFormat="1">
      <c r="E654" s="42"/>
    </row>
    <row r="655" spans="5:5" s="2" customFormat="1">
      <c r="E655" s="42"/>
    </row>
    <row r="656" spans="5:5" s="2" customFormat="1">
      <c r="E656" s="42"/>
    </row>
    <row r="657" spans="5:5" s="2" customFormat="1">
      <c r="E657" s="42"/>
    </row>
    <row r="658" spans="5:5" s="2" customFormat="1">
      <c r="E658" s="42"/>
    </row>
    <row r="659" spans="5:5" s="2" customFormat="1">
      <c r="E659" s="42"/>
    </row>
    <row r="660" spans="5:5" s="2" customFormat="1">
      <c r="E660" s="42"/>
    </row>
    <row r="661" spans="5:5" s="2" customFormat="1">
      <c r="E661" s="42"/>
    </row>
    <row r="662" spans="5:5" s="2" customFormat="1">
      <c r="E662" s="42"/>
    </row>
    <row r="663" spans="5:5" s="2" customFormat="1">
      <c r="E663" s="42"/>
    </row>
    <row r="664" spans="5:5" s="2" customFormat="1">
      <c r="E664" s="42"/>
    </row>
    <row r="665" spans="5:5" s="2" customFormat="1">
      <c r="E665" s="42"/>
    </row>
    <row r="666" spans="5:5" s="2" customFormat="1">
      <c r="E666" s="42"/>
    </row>
    <row r="667" spans="5:5" s="2" customFormat="1">
      <c r="E667" s="42"/>
    </row>
    <row r="668" spans="5:5" s="2" customFormat="1">
      <c r="E668" s="42"/>
    </row>
    <row r="669" spans="5:5" s="2" customFormat="1">
      <c r="E669" s="42"/>
    </row>
    <row r="670" spans="5:5" s="2" customFormat="1">
      <c r="E670" s="42"/>
    </row>
    <row r="671" spans="5:5" s="2" customFormat="1">
      <c r="E671" s="42"/>
    </row>
    <row r="672" spans="5:5" s="2" customFormat="1">
      <c r="E672" s="42"/>
    </row>
    <row r="673" spans="5:5" s="2" customFormat="1">
      <c r="E673" s="42"/>
    </row>
    <row r="674" spans="5:5" s="2" customFormat="1">
      <c r="E674" s="42"/>
    </row>
    <row r="675" spans="5:5" s="2" customFormat="1">
      <c r="E675" s="42"/>
    </row>
    <row r="676" spans="5:5" s="2" customFormat="1">
      <c r="E676" s="42"/>
    </row>
    <row r="677" spans="5:5" s="2" customFormat="1">
      <c r="E677" s="42"/>
    </row>
    <row r="678" spans="5:5" s="2" customFormat="1">
      <c r="E678" s="42"/>
    </row>
    <row r="679" spans="5:5" s="2" customFormat="1">
      <c r="E679" s="42"/>
    </row>
    <row r="680" spans="5:5" s="2" customFormat="1">
      <c r="E680" s="42"/>
    </row>
    <row r="681" spans="5:5" s="2" customFormat="1">
      <c r="E681" s="42"/>
    </row>
    <row r="682" spans="5:5" s="2" customFormat="1">
      <c r="E682" s="42"/>
    </row>
    <row r="683" spans="5:5" s="2" customFormat="1">
      <c r="E683" s="42"/>
    </row>
    <row r="684" spans="5:5" s="2" customFormat="1">
      <c r="E684" s="42"/>
    </row>
    <row r="685" spans="5:5" s="2" customFormat="1">
      <c r="E685" s="42"/>
    </row>
    <row r="686" spans="5:5" s="2" customFormat="1">
      <c r="E686" s="42"/>
    </row>
    <row r="687" spans="5:5" s="2" customFormat="1">
      <c r="E687" s="42"/>
    </row>
    <row r="688" spans="5:5" s="2" customFormat="1">
      <c r="E688" s="42"/>
    </row>
    <row r="689" spans="5:5" s="2" customFormat="1">
      <c r="E689" s="42"/>
    </row>
    <row r="690" spans="5:5" s="2" customFormat="1">
      <c r="E690" s="42"/>
    </row>
    <row r="691" spans="5:5" s="2" customFormat="1">
      <c r="E691" s="42"/>
    </row>
    <row r="692" spans="5:5" s="2" customFormat="1">
      <c r="E692" s="42"/>
    </row>
    <row r="693" spans="5:5" s="2" customFormat="1">
      <c r="E693" s="42"/>
    </row>
    <row r="694" spans="5:5" s="2" customFormat="1">
      <c r="E694" s="42"/>
    </row>
    <row r="695" spans="5:5" s="2" customFormat="1">
      <c r="E695" s="42"/>
    </row>
    <row r="696" spans="5:5" s="2" customFormat="1">
      <c r="E696" s="42"/>
    </row>
    <row r="697" spans="5:5" s="2" customFormat="1">
      <c r="E697" s="42"/>
    </row>
    <row r="698" spans="5:5" s="2" customFormat="1">
      <c r="E698" s="42"/>
    </row>
    <row r="699" spans="5:5" s="2" customFormat="1">
      <c r="E699" s="42"/>
    </row>
    <row r="700" spans="5:5" s="2" customFormat="1">
      <c r="E700" s="42"/>
    </row>
    <row r="701" spans="5:5" s="2" customFormat="1">
      <c r="E701" s="42"/>
    </row>
    <row r="702" spans="5:5" s="2" customFormat="1">
      <c r="E702" s="42"/>
    </row>
    <row r="703" spans="5:5" s="2" customFormat="1">
      <c r="E703" s="42"/>
    </row>
    <row r="704" spans="5:5" s="2" customFormat="1">
      <c r="E704" s="42"/>
    </row>
    <row r="705" spans="5:5" s="2" customFormat="1">
      <c r="E705" s="42"/>
    </row>
    <row r="706" spans="5:5" s="2" customFormat="1">
      <c r="E706" s="42"/>
    </row>
    <row r="707" spans="5:5" s="2" customFormat="1">
      <c r="E707" s="42"/>
    </row>
    <row r="708" spans="5:5" s="2" customFormat="1">
      <c r="E708" s="42"/>
    </row>
    <row r="709" spans="5:5" s="2" customFormat="1">
      <c r="E709" s="42"/>
    </row>
    <row r="710" spans="5:5" s="2" customFormat="1">
      <c r="E710" s="42"/>
    </row>
    <row r="711" spans="5:5" s="2" customFormat="1">
      <c r="E711" s="42"/>
    </row>
    <row r="712" spans="5:5" s="2" customFormat="1">
      <c r="E712" s="42"/>
    </row>
    <row r="713" spans="5:5" s="2" customFormat="1">
      <c r="E713" s="42"/>
    </row>
    <row r="714" spans="5:5" s="2" customFormat="1">
      <c r="E714" s="42"/>
    </row>
    <row r="715" spans="5:5" s="2" customFormat="1">
      <c r="E715" s="42"/>
    </row>
    <row r="716" spans="5:5" s="2" customFormat="1">
      <c r="E716" s="42"/>
    </row>
    <row r="717" spans="5:5" s="2" customFormat="1">
      <c r="E717" s="42"/>
    </row>
    <row r="718" spans="5:5" s="2" customFormat="1">
      <c r="E718" s="42"/>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2:S43"/>
  <sheetViews>
    <sheetView showGridLines="0" zoomScale="70" zoomScaleNormal="70" workbookViewId="0">
      <selection activeCell="B4" sqref="B4:I6"/>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1" width="11.42578125" style="2"/>
    <col min="12" max="12" width="4.5703125" style="2" customWidth="1"/>
    <col min="13" max="13" width="2.42578125" style="2" hidden="1" customWidth="1"/>
    <col min="14" max="16" width="11.42578125" style="2" hidden="1"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05"/>
      <c r="C3" s="106"/>
      <c r="D3" s="106"/>
      <c r="E3" s="106"/>
      <c r="F3" s="106"/>
      <c r="G3" s="106"/>
      <c r="H3" s="106"/>
      <c r="I3" s="107"/>
    </row>
    <row r="4" spans="2:19">
      <c r="B4" s="650" t="s">
        <v>241</v>
      </c>
      <c r="C4" s="651"/>
      <c r="D4" s="651"/>
      <c r="E4" s="652" t="s">
        <v>3</v>
      </c>
      <c r="F4" s="652"/>
      <c r="G4" s="652"/>
      <c r="H4" s="652"/>
      <c r="I4" s="653"/>
      <c r="Q4" s="654" t="s">
        <v>9</v>
      </c>
      <c r="R4" s="654"/>
    </row>
    <row r="5" spans="2:19">
      <c r="B5" s="650"/>
      <c r="C5" s="651"/>
      <c r="D5" s="651"/>
      <c r="E5" s="652"/>
      <c r="F5" s="652"/>
      <c r="G5" s="652"/>
      <c r="H5" s="652"/>
      <c r="I5" s="653"/>
      <c r="Q5" s="654"/>
      <c r="R5" s="654"/>
    </row>
    <row r="6" spans="2:19">
      <c r="B6" s="650"/>
      <c r="C6" s="651"/>
      <c r="D6" s="651"/>
      <c r="E6" s="652"/>
      <c r="F6" s="652"/>
      <c r="G6" s="652"/>
      <c r="H6" s="652"/>
      <c r="I6" s="653"/>
      <c r="Q6" s="654"/>
      <c r="R6" s="654"/>
    </row>
    <row r="7" spans="2:19" ht="15.75" thickBot="1">
      <c r="B7" s="108"/>
      <c r="I7" s="109"/>
    </row>
    <row r="8" spans="2:19" ht="62.25" customHeight="1" thickBot="1">
      <c r="B8" s="655" t="s">
        <v>26</v>
      </c>
      <c r="C8" s="656"/>
      <c r="D8" s="51" t="s">
        <v>121</v>
      </c>
      <c r="E8" s="52">
        <v>5</v>
      </c>
      <c r="F8" s="52">
        <v>10</v>
      </c>
      <c r="G8" s="52">
        <v>15</v>
      </c>
      <c r="H8" s="52">
        <v>20</v>
      </c>
      <c r="I8" s="110">
        <v>25</v>
      </c>
      <c r="K8" s="657" t="s">
        <v>38</v>
      </c>
      <c r="L8" s="658"/>
      <c r="M8" s="658"/>
      <c r="N8" s="658"/>
      <c r="O8" s="658"/>
      <c r="P8" s="659"/>
      <c r="Q8" s="660" t="s">
        <v>90</v>
      </c>
      <c r="R8" s="660"/>
      <c r="S8" s="16" t="s">
        <v>86</v>
      </c>
    </row>
    <row r="9" spans="2:19" ht="62.25" customHeight="1" thickBot="1">
      <c r="B9" s="655"/>
      <c r="C9" s="656"/>
      <c r="D9" s="51" t="s">
        <v>122</v>
      </c>
      <c r="E9" s="53">
        <v>4</v>
      </c>
      <c r="F9" s="53">
        <v>8</v>
      </c>
      <c r="G9" s="52">
        <v>12</v>
      </c>
      <c r="H9" s="52">
        <v>16</v>
      </c>
      <c r="I9" s="110">
        <v>20</v>
      </c>
      <c r="K9" s="661" t="s">
        <v>39</v>
      </c>
      <c r="L9" s="662"/>
      <c r="M9" s="662"/>
      <c r="N9" s="662"/>
      <c r="O9" s="662"/>
      <c r="P9" s="662"/>
      <c r="Q9" s="663" t="s">
        <v>89</v>
      </c>
      <c r="R9" s="664"/>
      <c r="S9" s="16" t="s">
        <v>187</v>
      </c>
    </row>
    <row r="10" spans="2:19" ht="62.25" customHeight="1" thickBot="1">
      <c r="B10" s="655"/>
      <c r="C10" s="656"/>
      <c r="D10" s="51" t="s">
        <v>123</v>
      </c>
      <c r="E10" s="53">
        <v>3</v>
      </c>
      <c r="F10" s="53">
        <v>6</v>
      </c>
      <c r="G10" s="53">
        <v>9</v>
      </c>
      <c r="H10" s="52">
        <v>12</v>
      </c>
      <c r="I10" s="110">
        <v>15</v>
      </c>
      <c r="K10" s="665" t="s">
        <v>34</v>
      </c>
      <c r="L10" s="666"/>
      <c r="M10" s="666"/>
      <c r="N10" s="666"/>
      <c r="O10" s="666"/>
      <c r="P10" s="666"/>
      <c r="Q10" s="660" t="s">
        <v>106</v>
      </c>
      <c r="R10" s="660"/>
      <c r="S10" s="16" t="s">
        <v>186</v>
      </c>
    </row>
    <row r="11" spans="2:19" ht="62.25" customHeight="1">
      <c r="B11" s="655"/>
      <c r="C11" s="656"/>
      <c r="D11" s="51" t="s">
        <v>124</v>
      </c>
      <c r="E11" s="54">
        <v>2</v>
      </c>
      <c r="F11" s="53">
        <v>4</v>
      </c>
      <c r="G11" s="53">
        <v>6</v>
      </c>
      <c r="H11" s="52">
        <v>8</v>
      </c>
      <c r="I11" s="110">
        <v>10</v>
      </c>
      <c r="K11" s="667" t="s">
        <v>40</v>
      </c>
      <c r="L11" s="668"/>
      <c r="M11" s="668"/>
      <c r="N11" s="668"/>
      <c r="O11" s="668"/>
      <c r="P11" s="668"/>
      <c r="Q11" s="660" t="s">
        <v>105</v>
      </c>
      <c r="R11" s="669"/>
      <c r="S11" s="16" t="s">
        <v>105</v>
      </c>
    </row>
    <row r="12" spans="2:19" ht="62.25" customHeight="1">
      <c r="B12" s="655"/>
      <c r="C12" s="656"/>
      <c r="D12" s="51" t="s">
        <v>125</v>
      </c>
      <c r="E12" s="54">
        <v>1</v>
      </c>
      <c r="F12" s="54">
        <v>2</v>
      </c>
      <c r="G12" s="53">
        <v>3</v>
      </c>
      <c r="H12" s="52">
        <v>4</v>
      </c>
      <c r="I12" s="110">
        <v>5</v>
      </c>
    </row>
    <row r="13" spans="2:19" ht="62.25" customHeight="1" thickBot="1">
      <c r="B13" s="111"/>
      <c r="C13" s="648" t="s">
        <v>223</v>
      </c>
      <c r="D13" s="649"/>
      <c r="E13" s="112" t="s">
        <v>126</v>
      </c>
      <c r="F13" s="112" t="s">
        <v>127</v>
      </c>
      <c r="G13" s="112" t="s">
        <v>128</v>
      </c>
      <c r="H13" s="112" t="s">
        <v>129</v>
      </c>
      <c r="I13" s="113" t="s">
        <v>130</v>
      </c>
    </row>
    <row r="17" spans="4:6">
      <c r="D17" s="16"/>
      <c r="E17" s="16"/>
      <c r="F17" s="16"/>
    </row>
    <row r="18" spans="4:6" ht="15.75">
      <c r="D18" s="21" t="s">
        <v>59</v>
      </c>
      <c r="E18" s="114" t="s">
        <v>40</v>
      </c>
      <c r="F18" s="114">
        <v>1</v>
      </c>
    </row>
    <row r="19" spans="4:6">
      <c r="D19" s="21" t="s">
        <v>60</v>
      </c>
      <c r="E19" s="21" t="s">
        <v>40</v>
      </c>
      <c r="F19" s="21">
        <v>2</v>
      </c>
    </row>
    <row r="20" spans="4:6">
      <c r="D20" s="21" t="s">
        <v>61</v>
      </c>
      <c r="E20" s="21" t="s">
        <v>34</v>
      </c>
      <c r="F20" s="21">
        <v>2</v>
      </c>
    </row>
    <row r="21" spans="4:6">
      <c r="D21" s="21" t="s">
        <v>62</v>
      </c>
      <c r="E21" s="21" t="s">
        <v>58</v>
      </c>
      <c r="F21" s="21">
        <v>3</v>
      </c>
    </row>
    <row r="22" spans="4:6">
      <c r="D22" s="21" t="s">
        <v>63</v>
      </c>
      <c r="E22" s="21" t="s">
        <v>38</v>
      </c>
      <c r="F22" s="21">
        <v>4</v>
      </c>
    </row>
    <row r="23" spans="4:6">
      <c r="D23" s="21" t="s">
        <v>65</v>
      </c>
      <c r="E23" s="21" t="s">
        <v>40</v>
      </c>
      <c r="F23" s="21">
        <v>1</v>
      </c>
    </row>
    <row r="24" spans="4:6">
      <c r="D24" s="21" t="s">
        <v>66</v>
      </c>
      <c r="E24" s="21" t="s">
        <v>34</v>
      </c>
      <c r="F24" s="21">
        <v>2</v>
      </c>
    </row>
    <row r="25" spans="4:6">
      <c r="D25" s="21" t="s">
        <v>67</v>
      </c>
      <c r="E25" s="21" t="s">
        <v>34</v>
      </c>
      <c r="F25" s="21">
        <v>2</v>
      </c>
    </row>
    <row r="26" spans="4:6">
      <c r="D26" s="21" t="s">
        <v>68</v>
      </c>
      <c r="E26" s="21" t="s">
        <v>39</v>
      </c>
      <c r="F26" s="21">
        <v>3</v>
      </c>
    </row>
    <row r="27" spans="4:6">
      <c r="D27" s="21" t="s">
        <v>69</v>
      </c>
      <c r="E27" s="21" t="s">
        <v>38</v>
      </c>
      <c r="F27" s="21">
        <v>4</v>
      </c>
    </row>
    <row r="28" spans="4:6">
      <c r="D28" s="21" t="s">
        <v>70</v>
      </c>
      <c r="E28" s="21" t="s">
        <v>34</v>
      </c>
      <c r="F28" s="21">
        <v>2</v>
      </c>
    </row>
    <row r="29" spans="4:6">
      <c r="D29" s="21" t="s">
        <v>64</v>
      </c>
      <c r="E29" s="21" t="s">
        <v>34</v>
      </c>
      <c r="F29" s="21">
        <v>2</v>
      </c>
    </row>
    <row r="30" spans="4:6">
      <c r="D30" s="21" t="s">
        <v>78</v>
      </c>
      <c r="E30" s="21" t="s">
        <v>34</v>
      </c>
      <c r="F30" s="21">
        <v>2</v>
      </c>
    </row>
    <row r="31" spans="4:6">
      <c r="D31" s="21" t="s">
        <v>71</v>
      </c>
      <c r="E31" s="21" t="s">
        <v>39</v>
      </c>
      <c r="F31" s="21">
        <v>3</v>
      </c>
    </row>
    <row r="32" spans="4:6">
      <c r="D32" s="21" t="s">
        <v>72</v>
      </c>
      <c r="E32" s="21" t="s">
        <v>38</v>
      </c>
      <c r="F32" s="21">
        <v>4</v>
      </c>
    </row>
    <row r="33" spans="4:6">
      <c r="D33" s="21" t="s">
        <v>73</v>
      </c>
      <c r="E33" s="21" t="s">
        <v>34</v>
      </c>
      <c r="F33" s="21">
        <v>2</v>
      </c>
    </row>
    <row r="34" spans="4:6">
      <c r="D34" s="21" t="s">
        <v>74</v>
      </c>
      <c r="E34" s="21" t="s">
        <v>34</v>
      </c>
      <c r="F34" s="21">
        <v>2</v>
      </c>
    </row>
    <row r="35" spans="4:6">
      <c r="D35" s="21" t="s">
        <v>75</v>
      </c>
      <c r="E35" s="21" t="s">
        <v>39</v>
      </c>
      <c r="F35" s="21">
        <v>3</v>
      </c>
    </row>
    <row r="36" spans="4:6">
      <c r="D36" s="21" t="s">
        <v>76</v>
      </c>
      <c r="E36" s="21" t="s">
        <v>39</v>
      </c>
      <c r="F36" s="21">
        <v>3</v>
      </c>
    </row>
    <row r="37" spans="4:6">
      <c r="D37" s="21" t="s">
        <v>77</v>
      </c>
      <c r="E37" s="21" t="s">
        <v>38</v>
      </c>
      <c r="F37" s="21">
        <v>4</v>
      </c>
    </row>
    <row r="38" spans="4:6">
      <c r="D38" s="21" t="s">
        <v>81</v>
      </c>
      <c r="E38" s="21" t="s">
        <v>39</v>
      </c>
      <c r="F38" s="21">
        <v>3</v>
      </c>
    </row>
    <row r="39" spans="4:6">
      <c r="D39" s="21" t="s">
        <v>82</v>
      </c>
      <c r="E39" s="21" t="s">
        <v>39</v>
      </c>
      <c r="F39" s="21">
        <v>3</v>
      </c>
    </row>
    <row r="40" spans="4:6">
      <c r="D40" s="21" t="s">
        <v>83</v>
      </c>
      <c r="E40" s="21" t="s">
        <v>39</v>
      </c>
      <c r="F40" s="21">
        <v>3</v>
      </c>
    </row>
    <row r="41" spans="4:6">
      <c r="D41" s="21" t="s">
        <v>84</v>
      </c>
      <c r="E41" s="21" t="s">
        <v>39</v>
      </c>
      <c r="F41" s="21">
        <v>3</v>
      </c>
    </row>
    <row r="42" spans="4:6">
      <c r="D42" s="21" t="s">
        <v>85</v>
      </c>
      <c r="E42" s="21" t="s">
        <v>38</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8"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JK119"/>
  <sheetViews>
    <sheetView showGridLines="0" zoomScale="80" zoomScaleNormal="80" workbookViewId="0">
      <pane xSplit="3" ySplit="9" topLeftCell="D10" activePane="bottomRight" state="frozen"/>
      <selection pane="topRight" activeCell="D1" sqref="D1"/>
      <selection pane="bottomLeft" activeCell="A10" sqref="A10"/>
      <selection pane="bottomRight" activeCell="C1" sqref="C1:J3"/>
    </sheetView>
  </sheetViews>
  <sheetFormatPr baseColWidth="10" defaultColWidth="11.42578125" defaultRowHeight="15"/>
  <cols>
    <col min="1" max="1" width="15.7109375" style="5" customWidth="1"/>
    <col min="2" max="2" width="35.85546875" style="5" customWidth="1"/>
    <col min="3" max="3" width="40.28515625" customWidth="1"/>
    <col min="4" max="4" width="16.85546875" style="90"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96"/>
      <c r="B1" s="697"/>
      <c r="C1" s="700" t="s">
        <v>479</v>
      </c>
      <c r="D1" s="700"/>
      <c r="E1" s="700"/>
      <c r="F1" s="700"/>
      <c r="G1" s="700"/>
      <c r="H1" s="700"/>
      <c r="I1" s="700"/>
      <c r="J1" s="701"/>
      <c r="K1" s="695"/>
      <c r="L1" s="695"/>
      <c r="M1" s="695"/>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39.75" customHeight="1">
      <c r="A2" s="698"/>
      <c r="B2" s="699"/>
      <c r="C2" s="702"/>
      <c r="D2" s="702"/>
      <c r="E2" s="702"/>
      <c r="F2" s="702"/>
      <c r="G2" s="702"/>
      <c r="H2" s="702"/>
      <c r="I2" s="702"/>
      <c r="J2" s="703"/>
      <c r="K2" s="695"/>
      <c r="L2" s="695"/>
      <c r="M2" s="695"/>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702"/>
      <c r="D3" s="702"/>
      <c r="E3" s="702"/>
      <c r="F3" s="702"/>
      <c r="G3" s="702"/>
      <c r="H3" s="702"/>
      <c r="I3" s="702"/>
      <c r="J3" s="703"/>
      <c r="K3" s="695"/>
      <c r="L3" s="695"/>
      <c r="M3" s="695"/>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27" customHeight="1">
      <c r="A4" s="520" t="s">
        <v>0</v>
      </c>
      <c r="B4" s="520"/>
      <c r="C4" s="599" t="str">
        <f>'6- Valoración Controles'!C4:K4</f>
        <v>GESTIÓN ADMINISTRATIVA Y FINANCIERA</v>
      </c>
      <c r="D4" s="600"/>
      <c r="E4" s="600"/>
      <c r="F4" s="600"/>
      <c r="G4" s="600"/>
      <c r="H4" s="600"/>
      <c r="I4" s="600"/>
      <c r="J4" s="600"/>
      <c r="K4" s="600"/>
      <c r="L4" s="600"/>
      <c r="M4" s="601"/>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31.5" customHeight="1">
      <c r="A5" s="520" t="s">
        <v>1</v>
      </c>
      <c r="B5" s="520"/>
      <c r="C5" s="704" t="str">
        <f>'6- Valoración Controles'!C5:K5</f>
        <v>Gestionar las actividades relacionadas con los recursos financieros y presupuestales a través de la planeación, programación, ejecución, registro, seguimiento, control, análisis, evaluación y mejora para cumplir con los objetivos de la organización, en el marco del Sistema de Gestión de la Calidad y del Medio Ambiente, Sistema de Seguridad y Salud en el Trabajo, sistema de gestión antisoborno de la Rama Judicial.</v>
      </c>
      <c r="D5" s="705"/>
      <c r="E5" s="705"/>
      <c r="F5" s="705"/>
      <c r="G5" s="705"/>
      <c r="H5" s="705"/>
      <c r="I5" s="705"/>
      <c r="J5" s="705"/>
      <c r="K5" s="705"/>
      <c r="L5" s="705"/>
      <c r="M5" s="706"/>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23.25" customHeight="1" thickBot="1">
      <c r="A6" s="520" t="s">
        <v>2</v>
      </c>
      <c r="B6" s="520"/>
      <c r="C6" s="717" t="s">
        <v>282</v>
      </c>
      <c r="D6" s="718"/>
      <c r="E6" s="718"/>
      <c r="F6" s="718"/>
      <c r="G6" s="718"/>
      <c r="H6" s="718"/>
      <c r="I6" s="718"/>
      <c r="J6" s="718"/>
      <c r="K6" s="718"/>
      <c r="L6" s="718"/>
      <c r="M6" s="719"/>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712" t="s">
        <v>91</v>
      </c>
      <c r="B7" s="713"/>
      <c r="C7" s="714"/>
      <c r="D7" s="715" t="s">
        <v>92</v>
      </c>
      <c r="E7" s="715"/>
      <c r="F7" s="715"/>
      <c r="G7" s="716" t="s">
        <v>93</v>
      </c>
      <c r="H7" s="707" t="s">
        <v>94</v>
      </c>
      <c r="I7" s="709" t="s">
        <v>95</v>
      </c>
      <c r="J7" s="710"/>
      <c r="K7" s="709" t="s">
        <v>96</v>
      </c>
      <c r="L7" s="710"/>
      <c r="M7" s="711" t="s">
        <v>97</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54</v>
      </c>
      <c r="B8" s="34" t="s">
        <v>107</v>
      </c>
      <c r="C8" s="34" t="s">
        <v>4</v>
      </c>
      <c r="D8" s="27" t="s">
        <v>98</v>
      </c>
      <c r="E8" s="27" t="s">
        <v>100</v>
      </c>
      <c r="F8" s="27" t="s">
        <v>99</v>
      </c>
      <c r="G8" s="716"/>
      <c r="H8" s="708"/>
      <c r="I8" s="28" t="s">
        <v>101</v>
      </c>
      <c r="J8" s="28" t="s">
        <v>102</v>
      </c>
      <c r="K8" s="28" t="s">
        <v>103</v>
      </c>
      <c r="L8" s="28" t="s">
        <v>104</v>
      </c>
      <c r="M8" s="71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87"/>
      <c r="B9" s="688"/>
      <c r="C9" s="688"/>
      <c r="D9" s="688"/>
      <c r="E9" s="688"/>
      <c r="F9" s="688"/>
      <c r="G9" s="688"/>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89">
        <f>'7- Mapa Final'!A10</f>
        <v>1</v>
      </c>
      <c r="B10" s="722" t="str">
        <f>'7- Mapa Final'!B10</f>
        <v xml:space="preserve">Posibilidad de pagar inoportunamente los gastos de funcionamiento en Inversión por falta de PAC </v>
      </c>
      <c r="C10" s="691" t="str">
        <f>'7- Mapa Final'!C10</f>
        <v>los  pagos se hacen incumpliendo los tiempos contractuales o legales  establecidos .</v>
      </c>
      <c r="D10" s="728" t="str">
        <f>'7- Mapa Final'!J10</f>
        <v>Muy Baja - 1</v>
      </c>
      <c r="E10" s="730" t="str">
        <f>'7- Mapa Final'!K10</f>
        <v>Menor - 2</v>
      </c>
      <c r="F10" s="723" t="str">
        <f>'7- Mapa Final'!M10</f>
        <v>Bajo - 2</v>
      </c>
      <c r="G10" s="469" t="str">
        <f>'7- Mapa Final'!N10:N19</f>
        <v>Aceptar el riesgo</v>
      </c>
      <c r="H10" s="724" t="s">
        <v>551</v>
      </c>
      <c r="I10" s="725"/>
      <c r="J10" s="693" t="s">
        <v>480</v>
      </c>
      <c r="K10" s="692">
        <v>45292</v>
      </c>
      <c r="L10" s="692">
        <v>45382</v>
      </c>
      <c r="M10" s="720" t="s">
        <v>550</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90"/>
      <c r="B11" s="677"/>
      <c r="C11" s="678"/>
      <c r="D11" s="729"/>
      <c r="E11" s="727"/>
      <c r="F11" s="681"/>
      <c r="G11" s="470"/>
      <c r="H11" s="724"/>
      <c r="I11" s="670"/>
      <c r="J11" s="694"/>
      <c r="K11" s="670"/>
      <c r="L11" s="670"/>
      <c r="M11" s="721"/>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90"/>
      <c r="B12" s="677"/>
      <c r="C12" s="678"/>
      <c r="D12" s="729"/>
      <c r="E12" s="727"/>
      <c r="F12" s="681"/>
      <c r="G12" s="470"/>
      <c r="H12" s="724"/>
      <c r="I12" s="670"/>
      <c r="J12" s="694"/>
      <c r="K12" s="670"/>
      <c r="L12" s="670"/>
      <c r="M12" s="721"/>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90"/>
      <c r="B13" s="677"/>
      <c r="C13" s="678"/>
      <c r="D13" s="729"/>
      <c r="E13" s="727"/>
      <c r="F13" s="681"/>
      <c r="G13" s="470"/>
      <c r="H13" s="724"/>
      <c r="I13" s="670"/>
      <c r="J13" s="694"/>
      <c r="K13" s="670"/>
      <c r="L13" s="670"/>
      <c r="M13" s="721"/>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90"/>
      <c r="B14" s="677"/>
      <c r="C14" s="678"/>
      <c r="D14" s="729"/>
      <c r="E14" s="727"/>
      <c r="F14" s="681"/>
      <c r="G14" s="470"/>
      <c r="H14" s="724"/>
      <c r="I14" s="670"/>
      <c r="J14" s="694"/>
      <c r="K14" s="670"/>
      <c r="L14" s="670"/>
      <c r="M14" s="721"/>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90"/>
      <c r="B15" s="677"/>
      <c r="C15" s="678"/>
      <c r="D15" s="729"/>
      <c r="E15" s="727"/>
      <c r="F15" s="681"/>
      <c r="G15" s="470"/>
      <c r="H15" s="724"/>
      <c r="I15" s="670"/>
      <c r="J15" s="694"/>
      <c r="K15" s="670"/>
      <c r="L15" s="670"/>
      <c r="M15" s="721"/>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90"/>
      <c r="B16" s="677"/>
      <c r="C16" s="678"/>
      <c r="D16" s="729"/>
      <c r="E16" s="727"/>
      <c r="F16" s="681"/>
      <c r="G16" s="470"/>
      <c r="H16" s="724"/>
      <c r="I16" s="670"/>
      <c r="J16" s="694"/>
      <c r="K16" s="670"/>
      <c r="L16" s="670"/>
      <c r="M16" s="721"/>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90"/>
      <c r="B17" s="677"/>
      <c r="C17" s="678"/>
      <c r="D17" s="729"/>
      <c r="E17" s="727"/>
      <c r="F17" s="681"/>
      <c r="G17" s="470"/>
      <c r="H17" s="724"/>
      <c r="I17" s="670"/>
      <c r="J17" s="694"/>
      <c r="K17" s="670"/>
      <c r="L17" s="670"/>
      <c r="M17" s="721"/>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90"/>
      <c r="B18" s="677"/>
      <c r="C18" s="678"/>
      <c r="D18" s="729"/>
      <c r="E18" s="727"/>
      <c r="F18" s="681"/>
      <c r="G18" s="470"/>
      <c r="H18" s="724"/>
      <c r="I18" s="670"/>
      <c r="J18" s="694"/>
      <c r="K18" s="670"/>
      <c r="L18" s="670"/>
      <c r="M18" s="721"/>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13.5" customHeight="1" thickBot="1">
      <c r="A19" s="690"/>
      <c r="B19" s="677"/>
      <c r="C19" s="678"/>
      <c r="D19" s="729"/>
      <c r="E19" s="727"/>
      <c r="F19" s="681"/>
      <c r="G19" s="470"/>
      <c r="H19" s="724"/>
      <c r="I19" s="670"/>
      <c r="J19" s="694"/>
      <c r="K19" s="670"/>
      <c r="L19" s="670"/>
      <c r="M19" s="721"/>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89">
        <f>'7- Mapa Final'!A20</f>
        <v>2</v>
      </c>
      <c r="B20" s="677" t="str">
        <f>'7- Mapa Final'!B20</f>
        <v xml:space="preserve">Registrar o emitir  CDP con rubro presupuestal diferente al indicado en el objeto de la compra </v>
      </c>
      <c r="C20" s="678" t="str">
        <f>'7- Mapa Final'!C20</f>
        <v>Emitir un CDP con informacion erronea de valor, destinacion, cuenta a afectar.</v>
      </c>
      <c r="D20" s="679" t="str">
        <f>'7- Mapa Final'!J20</f>
        <v>Muy Baja - 1</v>
      </c>
      <c r="E20" s="680" t="str">
        <f>'7- Mapa Final'!K20</f>
        <v>Menor - 2</v>
      </c>
      <c r="F20" s="681" t="str">
        <f>'7- Mapa Final'!M20</f>
        <v>Bajo - 2</v>
      </c>
      <c r="G20" s="470" t="str">
        <f>'7- Mapa Final'!N20:N29</f>
        <v>Aceptar el riesgo</v>
      </c>
      <c r="H20" s="724" t="s">
        <v>552</v>
      </c>
      <c r="I20" s="670"/>
      <c r="J20" s="694" t="s">
        <v>480</v>
      </c>
      <c r="K20" s="672">
        <v>45292</v>
      </c>
      <c r="L20" s="672">
        <v>45382</v>
      </c>
      <c r="M20" s="720" t="s">
        <v>550</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90"/>
      <c r="B21" s="677"/>
      <c r="C21" s="678"/>
      <c r="D21" s="726"/>
      <c r="E21" s="727"/>
      <c r="F21" s="681"/>
      <c r="G21" s="470"/>
      <c r="H21" s="731"/>
      <c r="I21" s="670"/>
      <c r="J21" s="694"/>
      <c r="K21" s="670"/>
      <c r="L21" s="670"/>
      <c r="M21" s="721"/>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90"/>
      <c r="B22" s="677"/>
      <c r="C22" s="678"/>
      <c r="D22" s="726"/>
      <c r="E22" s="727"/>
      <c r="F22" s="681"/>
      <c r="G22" s="470"/>
      <c r="H22" s="731"/>
      <c r="I22" s="670"/>
      <c r="J22" s="694"/>
      <c r="K22" s="670"/>
      <c r="L22" s="670"/>
      <c r="M22" s="721"/>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90"/>
      <c r="B23" s="677"/>
      <c r="C23" s="678"/>
      <c r="D23" s="726"/>
      <c r="E23" s="727"/>
      <c r="F23" s="681"/>
      <c r="G23" s="470"/>
      <c r="H23" s="731"/>
      <c r="I23" s="670"/>
      <c r="J23" s="694"/>
      <c r="K23" s="670"/>
      <c r="L23" s="670"/>
      <c r="M23" s="721"/>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90"/>
      <c r="B24" s="677"/>
      <c r="C24" s="678"/>
      <c r="D24" s="726"/>
      <c r="E24" s="727"/>
      <c r="F24" s="681"/>
      <c r="G24" s="470"/>
      <c r="H24" s="731"/>
      <c r="I24" s="670"/>
      <c r="J24" s="694"/>
      <c r="K24" s="670"/>
      <c r="L24" s="670"/>
      <c r="M24" s="721"/>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90"/>
      <c r="B25" s="677"/>
      <c r="C25" s="678"/>
      <c r="D25" s="726"/>
      <c r="E25" s="727"/>
      <c r="F25" s="681"/>
      <c r="G25" s="470"/>
      <c r="H25" s="731"/>
      <c r="I25" s="670"/>
      <c r="J25" s="694"/>
      <c r="K25" s="670"/>
      <c r="L25" s="670"/>
      <c r="M25" s="721"/>
      <c r="N25" s="33"/>
      <c r="O25" s="33"/>
    </row>
    <row r="26" spans="1:169">
      <c r="A26" s="690"/>
      <c r="B26" s="677"/>
      <c r="C26" s="678"/>
      <c r="D26" s="726"/>
      <c r="E26" s="727"/>
      <c r="F26" s="681"/>
      <c r="G26" s="470"/>
      <c r="H26" s="731"/>
      <c r="I26" s="670"/>
      <c r="J26" s="694"/>
      <c r="K26" s="670"/>
      <c r="L26" s="670"/>
      <c r="M26" s="721"/>
      <c r="N26" s="33"/>
      <c r="O26" s="33"/>
    </row>
    <row r="27" spans="1:169">
      <c r="A27" s="690"/>
      <c r="B27" s="677"/>
      <c r="C27" s="678"/>
      <c r="D27" s="726"/>
      <c r="E27" s="727"/>
      <c r="F27" s="681"/>
      <c r="G27" s="470"/>
      <c r="H27" s="731"/>
      <c r="I27" s="670"/>
      <c r="J27" s="694"/>
      <c r="K27" s="670"/>
      <c r="L27" s="670"/>
      <c r="M27" s="721"/>
      <c r="N27" s="33"/>
      <c r="O27" s="33"/>
    </row>
    <row r="28" spans="1:169">
      <c r="A28" s="690"/>
      <c r="B28" s="677"/>
      <c r="C28" s="678"/>
      <c r="D28" s="726"/>
      <c r="E28" s="727"/>
      <c r="F28" s="681"/>
      <c r="G28" s="470"/>
      <c r="H28" s="731"/>
      <c r="I28" s="670"/>
      <c r="J28" s="694"/>
      <c r="K28" s="670"/>
      <c r="L28" s="670"/>
      <c r="M28" s="721"/>
      <c r="N28" s="33"/>
      <c r="O28" s="33"/>
    </row>
    <row r="29" spans="1:169" ht="15.75" thickBot="1">
      <c r="A29" s="690"/>
      <c r="B29" s="677"/>
      <c r="C29" s="678"/>
      <c r="D29" s="726"/>
      <c r="E29" s="727"/>
      <c r="F29" s="681"/>
      <c r="G29" s="470"/>
      <c r="H29" s="731"/>
      <c r="I29" s="670"/>
      <c r="J29" s="694"/>
      <c r="K29" s="670"/>
      <c r="L29" s="670"/>
      <c r="M29" s="721"/>
      <c r="N29" s="33"/>
      <c r="O29" s="33"/>
    </row>
    <row r="30" spans="1:169" s="25" customFormat="1" ht="12.75" customHeight="1">
      <c r="A30" s="689">
        <f>'7- Mapa Final'!A30</f>
        <v>3</v>
      </c>
      <c r="B30" s="677" t="str">
        <f>'7- Mapa Final'!B30</f>
        <v xml:space="preserve">Incumplimiento de obligaciones tributarias </v>
      </c>
      <c r="C30" s="678" t="str">
        <f>'7- Mapa Final'!C30</f>
        <v xml:space="preserve"> No se  reconocen , o no se pagan  oportunamente , o no se pagan los valores correctos o en la administración de impuestos  correcta ,    las  obligaciones tributarias que le competen a la entidad</v>
      </c>
      <c r="D30" s="679" t="str">
        <f>'7- Mapa Final'!J30</f>
        <v>Baja - 2</v>
      </c>
      <c r="E30" s="680" t="str">
        <f>'7- Mapa Final'!K30</f>
        <v>Leve - 1</v>
      </c>
      <c r="F30" s="681" t="str">
        <f>'7- Mapa Final'!M30</f>
        <v>Bajo - 2</v>
      </c>
      <c r="G30" s="470" t="str">
        <f>'7- Mapa Final'!N30:N39</f>
        <v>Aceptar el riesgo</v>
      </c>
      <c r="H30" s="724" t="s">
        <v>553</v>
      </c>
      <c r="I30" s="670"/>
      <c r="J30" s="694" t="s">
        <v>480</v>
      </c>
      <c r="K30" s="672">
        <v>45292</v>
      </c>
      <c r="L30" s="672">
        <v>45382</v>
      </c>
      <c r="M30" s="720" t="s">
        <v>550</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90"/>
      <c r="B31" s="677"/>
      <c r="C31" s="678"/>
      <c r="D31" s="726"/>
      <c r="E31" s="727"/>
      <c r="F31" s="681"/>
      <c r="G31" s="470"/>
      <c r="H31" s="731"/>
      <c r="I31" s="670"/>
      <c r="J31" s="694"/>
      <c r="K31" s="670"/>
      <c r="L31" s="670"/>
      <c r="M31" s="721"/>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90"/>
      <c r="B32" s="677"/>
      <c r="C32" s="678"/>
      <c r="D32" s="726"/>
      <c r="E32" s="727"/>
      <c r="F32" s="681"/>
      <c r="G32" s="470"/>
      <c r="H32" s="731"/>
      <c r="I32" s="670"/>
      <c r="J32" s="694"/>
      <c r="K32" s="670"/>
      <c r="L32" s="670"/>
      <c r="M32" s="721"/>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90"/>
      <c r="B33" s="677"/>
      <c r="C33" s="678"/>
      <c r="D33" s="726"/>
      <c r="E33" s="727"/>
      <c r="F33" s="681"/>
      <c r="G33" s="470"/>
      <c r="H33" s="731"/>
      <c r="I33" s="670"/>
      <c r="J33" s="694"/>
      <c r="K33" s="670"/>
      <c r="L33" s="670"/>
      <c r="M33" s="721"/>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90"/>
      <c r="B34" s="677"/>
      <c r="C34" s="678"/>
      <c r="D34" s="726"/>
      <c r="E34" s="727"/>
      <c r="F34" s="681"/>
      <c r="G34" s="470"/>
      <c r="H34" s="731"/>
      <c r="I34" s="670"/>
      <c r="J34" s="694"/>
      <c r="K34" s="670"/>
      <c r="L34" s="670"/>
      <c r="M34" s="721"/>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90"/>
      <c r="B35" s="677"/>
      <c r="C35" s="678"/>
      <c r="D35" s="726"/>
      <c r="E35" s="727"/>
      <c r="F35" s="681"/>
      <c r="G35" s="470"/>
      <c r="H35" s="731"/>
      <c r="I35" s="670"/>
      <c r="J35" s="694"/>
      <c r="K35" s="670"/>
      <c r="L35" s="670"/>
      <c r="M35" s="721"/>
      <c r="N35" s="33"/>
      <c r="O35" s="33"/>
    </row>
    <row r="36" spans="1:169">
      <c r="A36" s="690"/>
      <c r="B36" s="677"/>
      <c r="C36" s="678"/>
      <c r="D36" s="726"/>
      <c r="E36" s="727"/>
      <c r="F36" s="681"/>
      <c r="G36" s="470"/>
      <c r="H36" s="731"/>
      <c r="I36" s="670"/>
      <c r="J36" s="694"/>
      <c r="K36" s="670"/>
      <c r="L36" s="670"/>
      <c r="M36" s="721"/>
      <c r="N36" s="33"/>
      <c r="O36" s="33"/>
    </row>
    <row r="37" spans="1:169">
      <c r="A37" s="690"/>
      <c r="B37" s="677"/>
      <c r="C37" s="678"/>
      <c r="D37" s="726"/>
      <c r="E37" s="727"/>
      <c r="F37" s="681"/>
      <c r="G37" s="470"/>
      <c r="H37" s="731"/>
      <c r="I37" s="670"/>
      <c r="J37" s="694"/>
      <c r="K37" s="670"/>
      <c r="L37" s="670"/>
      <c r="M37" s="721"/>
      <c r="N37" s="33"/>
      <c r="O37" s="33"/>
    </row>
    <row r="38" spans="1:169">
      <c r="A38" s="690"/>
      <c r="B38" s="677"/>
      <c r="C38" s="678"/>
      <c r="D38" s="726"/>
      <c r="E38" s="727"/>
      <c r="F38" s="681"/>
      <c r="G38" s="470"/>
      <c r="H38" s="731"/>
      <c r="I38" s="670"/>
      <c r="J38" s="694"/>
      <c r="K38" s="670"/>
      <c r="L38" s="670"/>
      <c r="M38" s="721"/>
      <c r="N38" s="33"/>
      <c r="O38" s="33"/>
    </row>
    <row r="39" spans="1:169" ht="15.75" thickBot="1">
      <c r="A39" s="690"/>
      <c r="B39" s="677"/>
      <c r="C39" s="678"/>
      <c r="D39" s="726"/>
      <c r="E39" s="727"/>
      <c r="F39" s="681"/>
      <c r="G39" s="470"/>
      <c r="H39" s="731"/>
      <c r="I39" s="670"/>
      <c r="J39" s="694"/>
      <c r="K39" s="670"/>
      <c r="L39" s="670"/>
      <c r="M39" s="721"/>
      <c r="N39" s="33"/>
      <c r="O39" s="33"/>
    </row>
    <row r="40" spans="1:169" s="25" customFormat="1" ht="12.75" customHeight="1">
      <c r="A40" s="689">
        <f>'7- Mapa Final'!A40</f>
        <v>4</v>
      </c>
      <c r="B40" s="677" t="str">
        <f>'7- Mapa Final'!B40</f>
        <v>Incumplimiento en la Ejecución del Presupuesto Asignado</v>
      </c>
      <c r="C40" s="678" t="str">
        <f>'7- Mapa Final'!C40</f>
        <v>Posibilidad de afectación económica debido a falta de planeación y ejecución del presupuesto para gastos de funcionamiento e inversión</v>
      </c>
      <c r="D40" s="679" t="str">
        <f>'7- Mapa Final'!J40</f>
        <v>Muy Baja - 1</v>
      </c>
      <c r="E40" s="680" t="str">
        <f>'7- Mapa Final'!K40</f>
        <v>Leve - 1</v>
      </c>
      <c r="F40" s="681" t="str">
        <f>'7- Mapa Final'!M40</f>
        <v>Bajo - 1</v>
      </c>
      <c r="G40" s="470" t="str">
        <f>'7- Mapa Final'!N40:N49</f>
        <v>Aceptar el riesgo</v>
      </c>
      <c r="H40" s="724" t="s">
        <v>554</v>
      </c>
      <c r="I40" s="670"/>
      <c r="J40" s="694" t="s">
        <v>480</v>
      </c>
      <c r="K40" s="672">
        <v>45292</v>
      </c>
      <c r="L40" s="672">
        <v>45382</v>
      </c>
      <c r="M40" s="721" t="s">
        <v>481</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90"/>
      <c r="B41" s="677"/>
      <c r="C41" s="678"/>
      <c r="D41" s="726"/>
      <c r="E41" s="727"/>
      <c r="F41" s="681"/>
      <c r="G41" s="470"/>
      <c r="H41" s="724"/>
      <c r="I41" s="670"/>
      <c r="J41" s="694"/>
      <c r="K41" s="670"/>
      <c r="L41" s="670"/>
      <c r="M41" s="721"/>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90"/>
      <c r="B42" s="677"/>
      <c r="C42" s="678"/>
      <c r="D42" s="726"/>
      <c r="E42" s="727"/>
      <c r="F42" s="681"/>
      <c r="G42" s="470"/>
      <c r="H42" s="724"/>
      <c r="I42" s="670"/>
      <c r="J42" s="694"/>
      <c r="K42" s="670"/>
      <c r="L42" s="670"/>
      <c r="M42" s="721"/>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90"/>
      <c r="B43" s="677"/>
      <c r="C43" s="678"/>
      <c r="D43" s="726"/>
      <c r="E43" s="727"/>
      <c r="F43" s="681"/>
      <c r="G43" s="470"/>
      <c r="H43" s="724"/>
      <c r="I43" s="670"/>
      <c r="J43" s="694"/>
      <c r="K43" s="670"/>
      <c r="L43" s="670"/>
      <c r="M43" s="721"/>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90"/>
      <c r="B44" s="677"/>
      <c r="C44" s="678"/>
      <c r="D44" s="726"/>
      <c r="E44" s="727"/>
      <c r="F44" s="681"/>
      <c r="G44" s="470"/>
      <c r="H44" s="724"/>
      <c r="I44" s="670"/>
      <c r="J44" s="694"/>
      <c r="K44" s="670"/>
      <c r="L44" s="670"/>
      <c r="M44" s="721"/>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90"/>
      <c r="B45" s="677"/>
      <c r="C45" s="678"/>
      <c r="D45" s="726"/>
      <c r="E45" s="727"/>
      <c r="F45" s="681"/>
      <c r="G45" s="470"/>
      <c r="H45" s="724"/>
      <c r="I45" s="670"/>
      <c r="J45" s="694"/>
      <c r="K45" s="670"/>
      <c r="L45" s="670"/>
      <c r="M45" s="721"/>
      <c r="N45" s="33"/>
      <c r="O45" s="33"/>
    </row>
    <row r="46" spans="1:169">
      <c r="A46" s="690"/>
      <c r="B46" s="677"/>
      <c r="C46" s="678"/>
      <c r="D46" s="726"/>
      <c r="E46" s="727"/>
      <c r="F46" s="681"/>
      <c r="G46" s="470"/>
      <c r="H46" s="724"/>
      <c r="I46" s="670"/>
      <c r="J46" s="694"/>
      <c r="K46" s="670"/>
      <c r="L46" s="670"/>
      <c r="M46" s="721"/>
      <c r="N46" s="33"/>
      <c r="O46" s="33"/>
    </row>
    <row r="47" spans="1:169">
      <c r="A47" s="690"/>
      <c r="B47" s="677"/>
      <c r="C47" s="678"/>
      <c r="D47" s="726"/>
      <c r="E47" s="727"/>
      <c r="F47" s="681"/>
      <c r="G47" s="470"/>
      <c r="H47" s="724"/>
      <c r="I47" s="670"/>
      <c r="J47" s="694"/>
      <c r="K47" s="670"/>
      <c r="L47" s="670"/>
      <c r="M47" s="721"/>
      <c r="N47" s="33"/>
      <c r="O47" s="33"/>
    </row>
    <row r="48" spans="1:169">
      <c r="A48" s="690"/>
      <c r="B48" s="677"/>
      <c r="C48" s="678"/>
      <c r="D48" s="726"/>
      <c r="E48" s="727"/>
      <c r="F48" s="681"/>
      <c r="G48" s="470"/>
      <c r="H48" s="724"/>
      <c r="I48" s="670"/>
      <c r="J48" s="694"/>
      <c r="K48" s="670"/>
      <c r="L48" s="670"/>
      <c r="M48" s="721"/>
      <c r="N48" s="33"/>
      <c r="O48" s="33"/>
    </row>
    <row r="49" spans="1:169" ht="15.75" thickBot="1">
      <c r="A49" s="690"/>
      <c r="B49" s="677"/>
      <c r="C49" s="678"/>
      <c r="D49" s="726"/>
      <c r="E49" s="727"/>
      <c r="F49" s="681"/>
      <c r="G49" s="470"/>
      <c r="H49" s="724"/>
      <c r="I49" s="670"/>
      <c r="J49" s="694"/>
      <c r="K49" s="670"/>
      <c r="L49" s="670"/>
      <c r="M49" s="721"/>
      <c r="N49" s="33"/>
      <c r="O49" s="33"/>
    </row>
    <row r="50" spans="1:169" s="25" customFormat="1" ht="12.75" customHeight="1">
      <c r="A50" s="689">
        <f>'7- Mapa Final'!A50</f>
        <v>5</v>
      </c>
      <c r="B50" s="677" t="str">
        <f>'7- Mapa Final'!B50</f>
        <v>incumplimiento en la prescripción de títulos judiciales, que cumplen con los requisitos de prescripción,  en la oficina Judicial de DSAJ</v>
      </c>
      <c r="C50" s="678" t="str">
        <f>'7- Mapa Final'!C50</f>
        <v>Posibilidad de incumplimiento de las metas establecidas debido a falta de seguimiento y control del cronograma del proceso de prescripción</v>
      </c>
      <c r="D50" s="679" t="str">
        <f>'7- Mapa Final'!J50</f>
        <v>Muy Baja - 1</v>
      </c>
      <c r="E50" s="680" t="str">
        <f>'7- Mapa Final'!K50</f>
        <v>Leve - 1</v>
      </c>
      <c r="F50" s="681" t="str">
        <f>'7- Mapa Final'!M50</f>
        <v>Bajo - 1</v>
      </c>
      <c r="G50" s="470" t="str">
        <f>'7- Mapa Final'!N50:N59</f>
        <v>Aceptar el riesgo</v>
      </c>
      <c r="H50" s="724" t="s">
        <v>555</v>
      </c>
      <c r="I50" s="670"/>
      <c r="J50" s="694" t="s">
        <v>480</v>
      </c>
      <c r="K50" s="672">
        <v>45292</v>
      </c>
      <c r="L50" s="672">
        <v>45382</v>
      </c>
      <c r="M50" s="673" t="s">
        <v>482</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90"/>
      <c r="B51" s="677"/>
      <c r="C51" s="678"/>
      <c r="D51" s="726"/>
      <c r="E51" s="727"/>
      <c r="F51" s="681"/>
      <c r="G51" s="470"/>
      <c r="H51" s="731"/>
      <c r="I51" s="670"/>
      <c r="J51" s="694"/>
      <c r="K51" s="670"/>
      <c r="L51" s="670"/>
      <c r="M51" s="67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90"/>
      <c r="B52" s="677"/>
      <c r="C52" s="678"/>
      <c r="D52" s="726"/>
      <c r="E52" s="727"/>
      <c r="F52" s="681"/>
      <c r="G52" s="470"/>
      <c r="H52" s="731"/>
      <c r="I52" s="670"/>
      <c r="J52" s="694"/>
      <c r="K52" s="670"/>
      <c r="L52" s="670"/>
      <c r="M52" s="67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90"/>
      <c r="B53" s="677"/>
      <c r="C53" s="678"/>
      <c r="D53" s="726"/>
      <c r="E53" s="727"/>
      <c r="F53" s="681"/>
      <c r="G53" s="470"/>
      <c r="H53" s="731"/>
      <c r="I53" s="670"/>
      <c r="J53" s="694"/>
      <c r="K53" s="670"/>
      <c r="L53" s="670"/>
      <c r="M53" s="67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90"/>
      <c r="B54" s="677"/>
      <c r="C54" s="678"/>
      <c r="D54" s="726"/>
      <c r="E54" s="727"/>
      <c r="F54" s="681"/>
      <c r="G54" s="470"/>
      <c r="H54" s="731"/>
      <c r="I54" s="670"/>
      <c r="J54" s="694"/>
      <c r="K54" s="670"/>
      <c r="L54" s="670"/>
      <c r="M54" s="67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90"/>
      <c r="B55" s="677"/>
      <c r="C55" s="678"/>
      <c r="D55" s="726"/>
      <c r="E55" s="727"/>
      <c r="F55" s="681"/>
      <c r="G55" s="470"/>
      <c r="H55" s="731"/>
      <c r="I55" s="670"/>
      <c r="J55" s="694"/>
      <c r="K55" s="670"/>
      <c r="L55" s="670"/>
      <c r="M55" s="673"/>
      <c r="N55" s="33"/>
      <c r="O55" s="33"/>
    </row>
    <row r="56" spans="1:169">
      <c r="A56" s="690"/>
      <c r="B56" s="677"/>
      <c r="C56" s="678"/>
      <c r="D56" s="726"/>
      <c r="E56" s="727"/>
      <c r="F56" s="681"/>
      <c r="G56" s="470"/>
      <c r="H56" s="731"/>
      <c r="I56" s="670"/>
      <c r="J56" s="694"/>
      <c r="K56" s="670"/>
      <c r="L56" s="670"/>
      <c r="M56" s="673"/>
      <c r="N56" s="33"/>
      <c r="O56" s="33"/>
    </row>
    <row r="57" spans="1:169">
      <c r="A57" s="690"/>
      <c r="B57" s="677"/>
      <c r="C57" s="678"/>
      <c r="D57" s="726"/>
      <c r="E57" s="727"/>
      <c r="F57" s="681"/>
      <c r="G57" s="470"/>
      <c r="H57" s="731"/>
      <c r="I57" s="670"/>
      <c r="J57" s="694"/>
      <c r="K57" s="670"/>
      <c r="L57" s="670"/>
      <c r="M57" s="673"/>
      <c r="N57" s="33"/>
      <c r="O57" s="33"/>
    </row>
    <row r="58" spans="1:169">
      <c r="A58" s="690"/>
      <c r="B58" s="677"/>
      <c r="C58" s="678"/>
      <c r="D58" s="726"/>
      <c r="E58" s="727"/>
      <c r="F58" s="681"/>
      <c r="G58" s="470"/>
      <c r="H58" s="731"/>
      <c r="I58" s="670"/>
      <c r="J58" s="694"/>
      <c r="K58" s="670"/>
      <c r="L58" s="670"/>
      <c r="M58" s="673"/>
      <c r="N58" s="33"/>
      <c r="O58" s="33"/>
    </row>
    <row r="59" spans="1:169" ht="15.75" thickBot="1">
      <c r="A59" s="690"/>
      <c r="B59" s="677"/>
      <c r="C59" s="678"/>
      <c r="D59" s="726"/>
      <c r="E59" s="727"/>
      <c r="F59" s="681"/>
      <c r="G59" s="470"/>
      <c r="H59" s="731"/>
      <c r="I59" s="670"/>
      <c r="J59" s="694"/>
      <c r="K59" s="670"/>
      <c r="L59" s="670"/>
      <c r="M59" s="673"/>
      <c r="N59" s="33"/>
      <c r="O59" s="33"/>
    </row>
    <row r="60" spans="1:169" s="25" customFormat="1" ht="12.75" customHeight="1">
      <c r="A60" s="689">
        <f>'7- Mapa Final'!A60</f>
        <v>6</v>
      </c>
      <c r="B60" s="677" t="str">
        <f>'7- Mapa Final'!B60</f>
        <v xml:space="preserve">presentar  en forma  errada o tardia  los  Balances de la entidad </v>
      </c>
      <c r="C60" s="678" t="str">
        <f>'7- Mapa Final'!C60</f>
        <v xml:space="preserve">Se incumple con los tiempos y condiciones etablecidas por la Contaduria General de la Nacion para la presentacion de los Estados Financieros  </v>
      </c>
      <c r="D60" s="679" t="str">
        <f>'7- Mapa Final'!J60</f>
        <v>Media - 3</v>
      </c>
      <c r="E60" s="680" t="str">
        <f>'7- Mapa Final'!K60</f>
        <v>Leve - 1</v>
      </c>
      <c r="F60" s="681" t="str">
        <f>'7- Mapa Final'!M60</f>
        <v>Moderado - 3</v>
      </c>
      <c r="G60" s="470" t="str">
        <f>'7- Mapa Final'!N60:N69</f>
        <v>Aceptar el riesgo</v>
      </c>
      <c r="H60" s="724" t="s">
        <v>556</v>
      </c>
      <c r="I60" s="670"/>
      <c r="J60" s="694" t="s">
        <v>480</v>
      </c>
      <c r="K60" s="672">
        <v>45292</v>
      </c>
      <c r="L60" s="672">
        <v>45382</v>
      </c>
      <c r="M60" s="673" t="s">
        <v>483</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90"/>
      <c r="B61" s="677"/>
      <c r="C61" s="678"/>
      <c r="D61" s="726"/>
      <c r="E61" s="727"/>
      <c r="F61" s="681"/>
      <c r="G61" s="470"/>
      <c r="H61" s="731"/>
      <c r="I61" s="670"/>
      <c r="J61" s="694"/>
      <c r="K61" s="670"/>
      <c r="L61" s="670"/>
      <c r="M61" s="67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90"/>
      <c r="B62" s="677"/>
      <c r="C62" s="678"/>
      <c r="D62" s="726"/>
      <c r="E62" s="727"/>
      <c r="F62" s="681"/>
      <c r="G62" s="470"/>
      <c r="H62" s="731"/>
      <c r="I62" s="670"/>
      <c r="J62" s="694"/>
      <c r="K62" s="670"/>
      <c r="L62" s="670"/>
      <c r="M62" s="67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90"/>
      <c r="B63" s="677"/>
      <c r="C63" s="678"/>
      <c r="D63" s="726"/>
      <c r="E63" s="727"/>
      <c r="F63" s="681"/>
      <c r="G63" s="470"/>
      <c r="H63" s="731"/>
      <c r="I63" s="670"/>
      <c r="J63" s="694"/>
      <c r="K63" s="670"/>
      <c r="L63" s="670"/>
      <c r="M63" s="67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90"/>
      <c r="B64" s="677"/>
      <c r="C64" s="678"/>
      <c r="D64" s="726"/>
      <c r="E64" s="727"/>
      <c r="F64" s="681"/>
      <c r="G64" s="470"/>
      <c r="H64" s="731"/>
      <c r="I64" s="670"/>
      <c r="J64" s="694"/>
      <c r="K64" s="670"/>
      <c r="L64" s="670"/>
      <c r="M64" s="67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90"/>
      <c r="B65" s="677"/>
      <c r="C65" s="678"/>
      <c r="D65" s="726"/>
      <c r="E65" s="727"/>
      <c r="F65" s="681"/>
      <c r="G65" s="470"/>
      <c r="H65" s="731"/>
      <c r="I65" s="670"/>
      <c r="J65" s="694"/>
      <c r="K65" s="670"/>
      <c r="L65" s="670"/>
      <c r="M65" s="673"/>
      <c r="N65" s="33"/>
      <c r="O65" s="33"/>
    </row>
    <row r="66" spans="1:169">
      <c r="A66" s="690"/>
      <c r="B66" s="677"/>
      <c r="C66" s="678"/>
      <c r="D66" s="726"/>
      <c r="E66" s="727"/>
      <c r="F66" s="681"/>
      <c r="G66" s="470"/>
      <c r="H66" s="731"/>
      <c r="I66" s="670"/>
      <c r="J66" s="694"/>
      <c r="K66" s="670"/>
      <c r="L66" s="670"/>
      <c r="M66" s="673"/>
      <c r="N66" s="33"/>
      <c r="O66" s="33"/>
    </row>
    <row r="67" spans="1:169">
      <c r="A67" s="690"/>
      <c r="B67" s="677"/>
      <c r="C67" s="678"/>
      <c r="D67" s="726"/>
      <c r="E67" s="727"/>
      <c r="F67" s="681"/>
      <c r="G67" s="470"/>
      <c r="H67" s="731"/>
      <c r="I67" s="670"/>
      <c r="J67" s="694"/>
      <c r="K67" s="670"/>
      <c r="L67" s="670"/>
      <c r="M67" s="673"/>
      <c r="N67" s="33"/>
      <c r="O67" s="33"/>
    </row>
    <row r="68" spans="1:169">
      <c r="A68" s="690"/>
      <c r="B68" s="677"/>
      <c r="C68" s="678"/>
      <c r="D68" s="726"/>
      <c r="E68" s="727"/>
      <c r="F68" s="681"/>
      <c r="G68" s="470"/>
      <c r="H68" s="731"/>
      <c r="I68" s="670"/>
      <c r="J68" s="694"/>
      <c r="K68" s="670"/>
      <c r="L68" s="670"/>
      <c r="M68" s="673"/>
      <c r="N68" s="33"/>
      <c r="O68" s="33"/>
    </row>
    <row r="69" spans="1:169">
      <c r="A69" s="690"/>
      <c r="B69" s="677"/>
      <c r="C69" s="678"/>
      <c r="D69" s="726"/>
      <c r="E69" s="727"/>
      <c r="F69" s="681"/>
      <c r="G69" s="470"/>
      <c r="H69" s="731"/>
      <c r="I69" s="670"/>
      <c r="J69" s="694"/>
      <c r="K69" s="670"/>
      <c r="L69" s="670"/>
      <c r="M69" s="673"/>
      <c r="N69" s="33"/>
      <c r="O69" s="33"/>
    </row>
    <row r="70" spans="1:169" s="25" customFormat="1" ht="12.75" hidden="1" customHeight="1">
      <c r="A70" s="675">
        <f>'7- Mapa Final'!A70</f>
        <v>7</v>
      </c>
      <c r="B70" s="677" t="str">
        <f>'7- Mapa Final'!B70</f>
        <v>Recibir dádivas o beneficios a nombre propio o de terceros para efectuar pagos sin el cumplimiento de requisitos legales, por valores diferentes, a terceros no autorizados o alterar información financiera</v>
      </c>
      <c r="C70" s="678" t="str">
        <f>'7- Mapa Final'!C70</f>
        <v xml:space="preserve">Se efectuan pagos por mayor valor, o se abonan a cuentas que no pertenecen a los destinatarios, o se abona incumpliendo los tiempos contractuales o legales establecidos. Se suministra información privilegiada </v>
      </c>
      <c r="D70" s="679" t="e">
        <f>'7- Mapa Final'!J70</f>
        <v>#DIV/0!</v>
      </c>
      <c r="E70" s="680" t="e">
        <f>'7- Mapa Final'!K70</f>
        <v>#VALUE!</v>
      </c>
      <c r="F70" s="681" t="e">
        <f>'7- Mapa Final'!M70</f>
        <v>#DIV/0!</v>
      </c>
      <c r="G70" s="470"/>
      <c r="H70" s="670"/>
      <c r="I70" s="670"/>
      <c r="J70" s="670"/>
      <c r="K70" s="672"/>
      <c r="L70" s="672"/>
      <c r="M70" s="67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hidden="1" customHeight="1">
      <c r="A71" s="676"/>
      <c r="B71" s="677"/>
      <c r="C71" s="678"/>
      <c r="D71" s="679"/>
      <c r="E71" s="680"/>
      <c r="F71" s="681"/>
      <c r="G71" s="470"/>
      <c r="H71" s="670"/>
      <c r="I71" s="670"/>
      <c r="J71" s="670"/>
      <c r="K71" s="670"/>
      <c r="L71" s="670"/>
      <c r="M71" s="67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hidden="1" customHeight="1">
      <c r="A72" s="676"/>
      <c r="B72" s="677"/>
      <c r="C72" s="678"/>
      <c r="D72" s="679"/>
      <c r="E72" s="680"/>
      <c r="F72" s="681"/>
      <c r="G72" s="470"/>
      <c r="H72" s="670"/>
      <c r="I72" s="670"/>
      <c r="J72" s="670"/>
      <c r="K72" s="670"/>
      <c r="L72" s="670"/>
      <c r="M72" s="67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hidden="1" customHeight="1">
      <c r="A73" s="676"/>
      <c r="B73" s="677"/>
      <c r="C73" s="678"/>
      <c r="D73" s="679"/>
      <c r="E73" s="680"/>
      <c r="F73" s="681"/>
      <c r="G73" s="470"/>
      <c r="H73" s="670"/>
      <c r="I73" s="670"/>
      <c r="J73" s="670"/>
      <c r="K73" s="670"/>
      <c r="L73" s="670"/>
      <c r="M73" s="67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hidden="1" customHeight="1">
      <c r="A74" s="676"/>
      <c r="B74" s="677"/>
      <c r="C74" s="678"/>
      <c r="D74" s="679"/>
      <c r="E74" s="680"/>
      <c r="F74" s="681"/>
      <c r="G74" s="470"/>
      <c r="H74" s="670"/>
      <c r="I74" s="670"/>
      <c r="J74" s="670"/>
      <c r="K74" s="670"/>
      <c r="L74" s="670"/>
      <c r="M74" s="67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hidden="1">
      <c r="A75" s="676"/>
      <c r="B75" s="677"/>
      <c r="C75" s="678"/>
      <c r="D75" s="679"/>
      <c r="E75" s="680"/>
      <c r="F75" s="681"/>
      <c r="G75" s="470"/>
      <c r="H75" s="670"/>
      <c r="I75" s="670"/>
      <c r="J75" s="670"/>
      <c r="K75" s="670"/>
      <c r="L75" s="670"/>
      <c r="M75" s="673"/>
      <c r="N75" s="33"/>
      <c r="O75" s="33"/>
    </row>
    <row r="76" spans="1:169" hidden="1">
      <c r="A76" s="676"/>
      <c r="B76" s="677"/>
      <c r="C76" s="678"/>
      <c r="D76" s="679"/>
      <c r="E76" s="680"/>
      <c r="F76" s="681"/>
      <c r="G76" s="470"/>
      <c r="H76" s="670"/>
      <c r="I76" s="670"/>
      <c r="J76" s="670"/>
      <c r="K76" s="670"/>
      <c r="L76" s="670"/>
      <c r="M76" s="673"/>
      <c r="N76" s="33"/>
      <c r="O76" s="33"/>
    </row>
    <row r="77" spans="1:169" hidden="1">
      <c r="A77" s="676"/>
      <c r="B77" s="677"/>
      <c r="C77" s="678"/>
      <c r="D77" s="679"/>
      <c r="E77" s="680"/>
      <c r="F77" s="681"/>
      <c r="G77" s="470"/>
      <c r="H77" s="670"/>
      <c r="I77" s="670"/>
      <c r="J77" s="670"/>
      <c r="K77" s="670"/>
      <c r="L77" s="670"/>
      <c r="M77" s="673"/>
      <c r="N77" s="33"/>
      <c r="O77" s="33"/>
    </row>
    <row r="78" spans="1:169" hidden="1">
      <c r="A78" s="676"/>
      <c r="B78" s="677"/>
      <c r="C78" s="678"/>
      <c r="D78" s="679"/>
      <c r="E78" s="680"/>
      <c r="F78" s="681"/>
      <c r="G78" s="470"/>
      <c r="H78" s="670"/>
      <c r="I78" s="670"/>
      <c r="J78" s="670"/>
      <c r="K78" s="670"/>
      <c r="L78" s="670"/>
      <c r="M78" s="673"/>
      <c r="N78" s="33"/>
      <c r="O78" s="33"/>
    </row>
    <row r="79" spans="1:169" ht="15.75" hidden="1" thickBot="1">
      <c r="A79" s="676"/>
      <c r="B79" s="677"/>
      <c r="C79" s="678"/>
      <c r="D79" s="679"/>
      <c r="E79" s="680"/>
      <c r="F79" s="681"/>
      <c r="G79" s="470"/>
      <c r="H79" s="670"/>
      <c r="I79" s="670"/>
      <c r="J79" s="670"/>
      <c r="K79" s="670"/>
      <c r="L79" s="670"/>
      <c r="M79" s="673"/>
      <c r="N79" s="33"/>
      <c r="O79" s="33"/>
    </row>
    <row r="80" spans="1:169" ht="15" hidden="1" customHeight="1">
      <c r="A80" s="675">
        <f>'7- Mapa Final'!A80</f>
        <v>8</v>
      </c>
      <c r="B80" s="677" t="str">
        <f>'7- Mapa Final'!B80</f>
        <v>Ofrecer, prometer, entregar, aceptar o solicitar una ventaja indebida para dar tramite de pago de devolución de sumas de dinero de competencia del Fondos Especiales.</v>
      </c>
      <c r="C80" s="678" t="str">
        <f>'7- Mapa Final'!C80</f>
        <v>Cuando se solicita y se tramita la solicitud de devolución de sumas de dinero de los Fondos Especiales sin el lleno de los requisitos legales, se falsifican documentos soporte para el pago.</v>
      </c>
      <c r="D80" s="679" t="e">
        <f>'7- Mapa Final'!J80</f>
        <v>#DIV/0!</v>
      </c>
      <c r="E80" s="680" t="e">
        <f>'7- Mapa Final'!K80</f>
        <v>#VALUE!</v>
      </c>
      <c r="F80" s="681" t="e">
        <f>'7- Mapa Final'!M80</f>
        <v>#DIV/0!</v>
      </c>
      <c r="G80" s="470"/>
      <c r="H80" s="670"/>
      <c r="I80" s="670"/>
      <c r="J80" s="670"/>
      <c r="K80" s="672"/>
      <c r="L80" s="672"/>
      <c r="M80" s="673"/>
    </row>
    <row r="81" spans="1:13" hidden="1">
      <c r="A81" s="676"/>
      <c r="B81" s="677"/>
      <c r="C81" s="678"/>
      <c r="D81" s="679"/>
      <c r="E81" s="680"/>
      <c r="F81" s="681"/>
      <c r="G81" s="470"/>
      <c r="H81" s="670"/>
      <c r="I81" s="670"/>
      <c r="J81" s="670"/>
      <c r="K81" s="670"/>
      <c r="L81" s="670"/>
      <c r="M81" s="673"/>
    </row>
    <row r="82" spans="1:13" hidden="1">
      <c r="A82" s="676"/>
      <c r="B82" s="677"/>
      <c r="C82" s="678"/>
      <c r="D82" s="679"/>
      <c r="E82" s="680"/>
      <c r="F82" s="681"/>
      <c r="G82" s="470"/>
      <c r="H82" s="670"/>
      <c r="I82" s="670"/>
      <c r="J82" s="670"/>
      <c r="K82" s="670"/>
      <c r="L82" s="670"/>
      <c r="M82" s="673"/>
    </row>
    <row r="83" spans="1:13" hidden="1">
      <c r="A83" s="676"/>
      <c r="B83" s="677"/>
      <c r="C83" s="678"/>
      <c r="D83" s="679"/>
      <c r="E83" s="680"/>
      <c r="F83" s="681"/>
      <c r="G83" s="470"/>
      <c r="H83" s="670"/>
      <c r="I83" s="670"/>
      <c r="J83" s="670"/>
      <c r="K83" s="670"/>
      <c r="L83" s="670"/>
      <c r="M83" s="673"/>
    </row>
    <row r="84" spans="1:13" hidden="1">
      <c r="A84" s="676"/>
      <c r="B84" s="677"/>
      <c r="C84" s="678"/>
      <c r="D84" s="679"/>
      <c r="E84" s="680"/>
      <c r="F84" s="681"/>
      <c r="G84" s="470"/>
      <c r="H84" s="670"/>
      <c r="I84" s="670"/>
      <c r="J84" s="670"/>
      <c r="K84" s="670"/>
      <c r="L84" s="670"/>
      <c r="M84" s="673"/>
    </row>
    <row r="85" spans="1:13" hidden="1">
      <c r="A85" s="676"/>
      <c r="B85" s="677"/>
      <c r="C85" s="678"/>
      <c r="D85" s="679"/>
      <c r="E85" s="680"/>
      <c r="F85" s="681"/>
      <c r="G85" s="470"/>
      <c r="H85" s="670"/>
      <c r="I85" s="670"/>
      <c r="J85" s="670"/>
      <c r="K85" s="670"/>
      <c r="L85" s="670"/>
      <c r="M85" s="673"/>
    </row>
    <row r="86" spans="1:13" hidden="1">
      <c r="A86" s="676"/>
      <c r="B86" s="677"/>
      <c r="C86" s="678"/>
      <c r="D86" s="679"/>
      <c r="E86" s="680"/>
      <c r="F86" s="681"/>
      <c r="G86" s="470"/>
      <c r="H86" s="670"/>
      <c r="I86" s="670"/>
      <c r="J86" s="670"/>
      <c r="K86" s="670"/>
      <c r="L86" s="670"/>
      <c r="M86" s="673"/>
    </row>
    <row r="87" spans="1:13" hidden="1">
      <c r="A87" s="676"/>
      <c r="B87" s="677"/>
      <c r="C87" s="678"/>
      <c r="D87" s="679"/>
      <c r="E87" s="680"/>
      <c r="F87" s="681"/>
      <c r="G87" s="470"/>
      <c r="H87" s="670"/>
      <c r="I87" s="670"/>
      <c r="J87" s="670"/>
      <c r="K87" s="670"/>
      <c r="L87" s="670"/>
      <c r="M87" s="673"/>
    </row>
    <row r="88" spans="1:13" hidden="1">
      <c r="A88" s="676"/>
      <c r="B88" s="677"/>
      <c r="C88" s="678"/>
      <c r="D88" s="679"/>
      <c r="E88" s="680"/>
      <c r="F88" s="681"/>
      <c r="G88" s="470"/>
      <c r="H88" s="670"/>
      <c r="I88" s="670"/>
      <c r="J88" s="670"/>
      <c r="K88" s="670"/>
      <c r="L88" s="670"/>
      <c r="M88" s="673"/>
    </row>
    <row r="89" spans="1:13" ht="15.75" hidden="1" thickBot="1">
      <c r="A89" s="676"/>
      <c r="B89" s="677"/>
      <c r="C89" s="678"/>
      <c r="D89" s="679"/>
      <c r="E89" s="680"/>
      <c r="F89" s="681"/>
      <c r="G89" s="470"/>
      <c r="H89" s="670"/>
      <c r="I89" s="670"/>
      <c r="J89" s="670"/>
      <c r="K89" s="670"/>
      <c r="L89" s="670"/>
      <c r="M89" s="673"/>
    </row>
    <row r="90" spans="1:13" ht="15" hidden="1" customHeight="1">
      <c r="A90" s="675">
        <f>'7- Mapa Final'!A90</f>
        <v>9</v>
      </c>
      <c r="B90" s="677" t="str">
        <f>'7- Mapa Final'!B90</f>
        <v>Ofrecer, prometer, entregar, aceptar o solicitar una ventaja indebida para efectuar la asignación presupuestal</v>
      </c>
      <c r="C90" s="678" t="str">
        <f>'7- Mapa Final'!C90</f>
        <v>La asignación y modificaciones presupuestales se realizan con criterios subjetivos para satisfacer beneficios particulares evitando la aplicación de los objetivos institucionales para la distribución del presupuesto.</v>
      </c>
      <c r="D90" s="679" t="e">
        <f>'7- Mapa Final'!J90</f>
        <v>#DIV/0!</v>
      </c>
      <c r="E90" s="680" t="e">
        <f>'7- Mapa Final'!K90</f>
        <v>#VALUE!</v>
      </c>
      <c r="F90" s="681" t="e">
        <f>'7- Mapa Final'!M90</f>
        <v>#DIV/0!</v>
      </c>
      <c r="G90" s="470"/>
      <c r="H90" s="670"/>
      <c r="I90" s="670"/>
      <c r="J90" s="670"/>
      <c r="K90" s="672"/>
      <c r="L90" s="672"/>
      <c r="M90" s="673"/>
    </row>
    <row r="91" spans="1:13" hidden="1">
      <c r="A91" s="676"/>
      <c r="B91" s="677"/>
      <c r="C91" s="678"/>
      <c r="D91" s="679"/>
      <c r="E91" s="680"/>
      <c r="F91" s="681"/>
      <c r="G91" s="470"/>
      <c r="H91" s="670"/>
      <c r="I91" s="670"/>
      <c r="J91" s="670"/>
      <c r="K91" s="670"/>
      <c r="L91" s="670"/>
      <c r="M91" s="673"/>
    </row>
    <row r="92" spans="1:13" hidden="1">
      <c r="A92" s="676"/>
      <c r="B92" s="677"/>
      <c r="C92" s="678"/>
      <c r="D92" s="679"/>
      <c r="E92" s="680"/>
      <c r="F92" s="681"/>
      <c r="G92" s="470"/>
      <c r="H92" s="670"/>
      <c r="I92" s="670"/>
      <c r="J92" s="670"/>
      <c r="K92" s="670"/>
      <c r="L92" s="670"/>
      <c r="M92" s="673"/>
    </row>
    <row r="93" spans="1:13" hidden="1">
      <c r="A93" s="676"/>
      <c r="B93" s="677"/>
      <c r="C93" s="678"/>
      <c r="D93" s="679"/>
      <c r="E93" s="680"/>
      <c r="F93" s="681"/>
      <c r="G93" s="470"/>
      <c r="H93" s="670"/>
      <c r="I93" s="670"/>
      <c r="J93" s="670"/>
      <c r="K93" s="670"/>
      <c r="L93" s="670"/>
      <c r="M93" s="673"/>
    </row>
    <row r="94" spans="1:13" hidden="1">
      <c r="A94" s="676"/>
      <c r="B94" s="677"/>
      <c r="C94" s="678"/>
      <c r="D94" s="679"/>
      <c r="E94" s="680"/>
      <c r="F94" s="681"/>
      <c r="G94" s="470"/>
      <c r="H94" s="670"/>
      <c r="I94" s="670"/>
      <c r="J94" s="670"/>
      <c r="K94" s="670"/>
      <c r="L94" s="670"/>
      <c r="M94" s="673"/>
    </row>
    <row r="95" spans="1:13" hidden="1">
      <c r="A95" s="676"/>
      <c r="B95" s="677"/>
      <c r="C95" s="678"/>
      <c r="D95" s="679"/>
      <c r="E95" s="680"/>
      <c r="F95" s="681"/>
      <c r="G95" s="470"/>
      <c r="H95" s="670"/>
      <c r="I95" s="670"/>
      <c r="J95" s="670"/>
      <c r="K95" s="670"/>
      <c r="L95" s="670"/>
      <c r="M95" s="673"/>
    </row>
    <row r="96" spans="1:13" hidden="1">
      <c r="A96" s="676"/>
      <c r="B96" s="677"/>
      <c r="C96" s="678"/>
      <c r="D96" s="679"/>
      <c r="E96" s="680"/>
      <c r="F96" s="681"/>
      <c r="G96" s="470"/>
      <c r="H96" s="670"/>
      <c r="I96" s="670"/>
      <c r="J96" s="670"/>
      <c r="K96" s="670"/>
      <c r="L96" s="670"/>
      <c r="M96" s="673"/>
    </row>
    <row r="97" spans="1:13" hidden="1">
      <c r="A97" s="676"/>
      <c r="B97" s="677"/>
      <c r="C97" s="678"/>
      <c r="D97" s="679"/>
      <c r="E97" s="680"/>
      <c r="F97" s="681"/>
      <c r="G97" s="470"/>
      <c r="H97" s="670"/>
      <c r="I97" s="670"/>
      <c r="J97" s="670"/>
      <c r="K97" s="670"/>
      <c r="L97" s="670"/>
      <c r="M97" s="673"/>
    </row>
    <row r="98" spans="1:13" hidden="1">
      <c r="A98" s="676"/>
      <c r="B98" s="677"/>
      <c r="C98" s="678"/>
      <c r="D98" s="679"/>
      <c r="E98" s="680"/>
      <c r="F98" s="681"/>
      <c r="G98" s="470"/>
      <c r="H98" s="670"/>
      <c r="I98" s="670"/>
      <c r="J98" s="670"/>
      <c r="K98" s="670"/>
      <c r="L98" s="670"/>
      <c r="M98" s="673"/>
    </row>
    <row r="99" spans="1:13" ht="15.75" hidden="1" thickBot="1">
      <c r="A99" s="676"/>
      <c r="B99" s="677"/>
      <c r="C99" s="678"/>
      <c r="D99" s="679"/>
      <c r="E99" s="680"/>
      <c r="F99" s="681"/>
      <c r="G99" s="470"/>
      <c r="H99" s="670"/>
      <c r="I99" s="670"/>
      <c r="J99" s="670"/>
      <c r="K99" s="670"/>
      <c r="L99" s="670"/>
      <c r="M99" s="673"/>
    </row>
    <row r="100" spans="1:13" ht="15" hidden="1" customHeight="1">
      <c r="A100" s="675">
        <f>'7- Mapa Final'!A100</f>
        <v>10</v>
      </c>
      <c r="B100" s="677" t="str">
        <f>'7- Mapa Final'!B100</f>
        <v>Ofrecer, prometer, entregar, aceptar o solicitar una ventaja indebida para tramitar cuentas sin el lleno de requisitos contractuales o aplicar erradamente deducciones.</v>
      </c>
      <c r="C100" s="678" t="str">
        <f>'7- Mapa Final'!C100</f>
        <v>Omitir la verificación de los documentos requeridos para tramitar la obligación, o elaborar la abligación sin los descuentos establecidos en la ley, o demorar la elaboración del documento de manera injustificada</v>
      </c>
      <c r="D100" s="679" t="e">
        <f>'7- Mapa Final'!J100</f>
        <v>#DIV/0!</v>
      </c>
      <c r="E100" s="680" t="e">
        <f>'7- Mapa Final'!K100</f>
        <v>#VALUE!</v>
      </c>
      <c r="F100" s="681" t="e">
        <f>'7- Mapa Final'!M100</f>
        <v>#DIV/0!</v>
      </c>
      <c r="G100" s="470"/>
      <c r="H100" s="670"/>
      <c r="I100" s="670"/>
      <c r="J100" s="670"/>
      <c r="K100" s="672"/>
      <c r="L100" s="672"/>
      <c r="M100" s="673"/>
    </row>
    <row r="101" spans="1:13" hidden="1">
      <c r="A101" s="676"/>
      <c r="B101" s="677"/>
      <c r="C101" s="678"/>
      <c r="D101" s="679"/>
      <c r="E101" s="680"/>
      <c r="F101" s="681"/>
      <c r="G101" s="470"/>
      <c r="H101" s="670"/>
      <c r="I101" s="670"/>
      <c r="J101" s="670"/>
      <c r="K101" s="670"/>
      <c r="L101" s="670"/>
      <c r="M101" s="673"/>
    </row>
    <row r="102" spans="1:13" hidden="1">
      <c r="A102" s="676"/>
      <c r="B102" s="677"/>
      <c r="C102" s="678"/>
      <c r="D102" s="679"/>
      <c r="E102" s="680"/>
      <c r="F102" s="681"/>
      <c r="G102" s="470"/>
      <c r="H102" s="670"/>
      <c r="I102" s="670"/>
      <c r="J102" s="670"/>
      <c r="K102" s="670"/>
      <c r="L102" s="670"/>
      <c r="M102" s="673"/>
    </row>
    <row r="103" spans="1:13" hidden="1">
      <c r="A103" s="676"/>
      <c r="B103" s="677"/>
      <c r="C103" s="678"/>
      <c r="D103" s="679"/>
      <c r="E103" s="680"/>
      <c r="F103" s="681"/>
      <c r="G103" s="470"/>
      <c r="H103" s="670"/>
      <c r="I103" s="670"/>
      <c r="J103" s="670"/>
      <c r="K103" s="670"/>
      <c r="L103" s="670"/>
      <c r="M103" s="673"/>
    </row>
    <row r="104" spans="1:13" hidden="1">
      <c r="A104" s="676"/>
      <c r="B104" s="677"/>
      <c r="C104" s="678"/>
      <c r="D104" s="679"/>
      <c r="E104" s="680"/>
      <c r="F104" s="681"/>
      <c r="G104" s="470"/>
      <c r="H104" s="670"/>
      <c r="I104" s="670"/>
      <c r="J104" s="670"/>
      <c r="K104" s="670"/>
      <c r="L104" s="670"/>
      <c r="M104" s="673"/>
    </row>
    <row r="105" spans="1:13" hidden="1">
      <c r="A105" s="676"/>
      <c r="B105" s="677"/>
      <c r="C105" s="678"/>
      <c r="D105" s="679"/>
      <c r="E105" s="680"/>
      <c r="F105" s="681"/>
      <c r="G105" s="470"/>
      <c r="H105" s="670"/>
      <c r="I105" s="670"/>
      <c r="J105" s="670"/>
      <c r="K105" s="670"/>
      <c r="L105" s="670"/>
      <c r="M105" s="673"/>
    </row>
    <row r="106" spans="1:13" hidden="1">
      <c r="A106" s="676"/>
      <c r="B106" s="677"/>
      <c r="C106" s="678"/>
      <c r="D106" s="679"/>
      <c r="E106" s="680"/>
      <c r="F106" s="681"/>
      <c r="G106" s="470"/>
      <c r="H106" s="670"/>
      <c r="I106" s="670"/>
      <c r="J106" s="670"/>
      <c r="K106" s="670"/>
      <c r="L106" s="670"/>
      <c r="M106" s="673"/>
    </row>
    <row r="107" spans="1:13" hidden="1">
      <c r="A107" s="676"/>
      <c r="B107" s="677"/>
      <c r="C107" s="678"/>
      <c r="D107" s="679"/>
      <c r="E107" s="680"/>
      <c r="F107" s="681"/>
      <c r="G107" s="470"/>
      <c r="H107" s="670"/>
      <c r="I107" s="670"/>
      <c r="J107" s="670"/>
      <c r="K107" s="670"/>
      <c r="L107" s="670"/>
      <c r="M107" s="673"/>
    </row>
    <row r="108" spans="1:13" hidden="1">
      <c r="A108" s="676"/>
      <c r="B108" s="677"/>
      <c r="C108" s="678"/>
      <c r="D108" s="679"/>
      <c r="E108" s="680"/>
      <c r="F108" s="681"/>
      <c r="G108" s="470"/>
      <c r="H108" s="670"/>
      <c r="I108" s="670"/>
      <c r="J108" s="670"/>
      <c r="K108" s="670"/>
      <c r="L108" s="670"/>
      <c r="M108" s="673"/>
    </row>
    <row r="109" spans="1:13" ht="15.75" hidden="1" thickBot="1">
      <c r="A109" s="676"/>
      <c r="B109" s="677"/>
      <c r="C109" s="678"/>
      <c r="D109" s="679"/>
      <c r="E109" s="680"/>
      <c r="F109" s="681"/>
      <c r="G109" s="470"/>
      <c r="H109" s="670"/>
      <c r="I109" s="670"/>
      <c r="J109" s="670"/>
      <c r="K109" s="670"/>
      <c r="L109" s="670"/>
      <c r="M109" s="673"/>
    </row>
    <row r="110" spans="1:13" hidden="1">
      <c r="A110" s="675">
        <f>'7- Mapa Final'!A110</f>
        <v>11</v>
      </c>
      <c r="B110" s="677" t="str">
        <f>'7- Mapa Final'!B110</f>
        <v>Ofrecer, prometer, entregar, aceptar o solicitar una ventaja indebida para girar un cheque a un beneficiario diferente al que corresponde.</v>
      </c>
      <c r="C110" s="678" t="str">
        <f>'7- Mapa Final'!C110</f>
        <v xml:space="preserve">Utilizar los giros recibidos del Ministerio de Hacienda para beneficiar a un tercero. </v>
      </c>
      <c r="D110" s="679" t="e">
        <f>'7- Mapa Final'!J110</f>
        <v>#DIV/0!</v>
      </c>
      <c r="E110" s="680" t="e">
        <f>'7- Mapa Final'!K110</f>
        <v>#VALUE!</v>
      </c>
      <c r="F110" s="681" t="e">
        <f>'7- Mapa Final'!M110</f>
        <v>#DIV/0!</v>
      </c>
      <c r="G110" s="470"/>
      <c r="H110" s="670"/>
      <c r="I110" s="670"/>
      <c r="J110" s="670"/>
      <c r="K110" s="672"/>
      <c r="L110" s="672"/>
      <c r="M110" s="673"/>
    </row>
    <row r="111" spans="1:13" hidden="1">
      <c r="A111" s="676"/>
      <c r="B111" s="677"/>
      <c r="C111" s="678"/>
      <c r="D111" s="679"/>
      <c r="E111" s="680"/>
      <c r="F111" s="681"/>
      <c r="G111" s="470"/>
      <c r="H111" s="670"/>
      <c r="I111" s="670"/>
      <c r="J111" s="670"/>
      <c r="K111" s="670"/>
      <c r="L111" s="670"/>
      <c r="M111" s="673"/>
    </row>
    <row r="112" spans="1:13" hidden="1">
      <c r="A112" s="676"/>
      <c r="B112" s="677"/>
      <c r="C112" s="678"/>
      <c r="D112" s="679"/>
      <c r="E112" s="680"/>
      <c r="F112" s="681"/>
      <c r="G112" s="470"/>
      <c r="H112" s="670"/>
      <c r="I112" s="670"/>
      <c r="J112" s="670"/>
      <c r="K112" s="670"/>
      <c r="L112" s="670"/>
      <c r="M112" s="673"/>
    </row>
    <row r="113" spans="1:13" hidden="1">
      <c r="A113" s="676"/>
      <c r="B113" s="677"/>
      <c r="C113" s="678"/>
      <c r="D113" s="679"/>
      <c r="E113" s="680"/>
      <c r="F113" s="681"/>
      <c r="G113" s="470"/>
      <c r="H113" s="670"/>
      <c r="I113" s="670"/>
      <c r="J113" s="670"/>
      <c r="K113" s="670"/>
      <c r="L113" s="670"/>
      <c r="M113" s="673"/>
    </row>
    <row r="114" spans="1:13" hidden="1">
      <c r="A114" s="676"/>
      <c r="B114" s="677"/>
      <c r="C114" s="678"/>
      <c r="D114" s="679"/>
      <c r="E114" s="680"/>
      <c r="F114" s="681"/>
      <c r="G114" s="470"/>
      <c r="H114" s="670"/>
      <c r="I114" s="670"/>
      <c r="J114" s="670"/>
      <c r="K114" s="670"/>
      <c r="L114" s="670"/>
      <c r="M114" s="673"/>
    </row>
    <row r="115" spans="1:13" hidden="1">
      <c r="A115" s="676"/>
      <c r="B115" s="677"/>
      <c r="C115" s="678"/>
      <c r="D115" s="679"/>
      <c r="E115" s="680"/>
      <c r="F115" s="681"/>
      <c r="G115" s="470"/>
      <c r="H115" s="670"/>
      <c r="I115" s="670"/>
      <c r="J115" s="670"/>
      <c r="K115" s="670"/>
      <c r="L115" s="670"/>
      <c r="M115" s="673"/>
    </row>
    <row r="116" spans="1:13" hidden="1">
      <c r="A116" s="676"/>
      <c r="B116" s="677"/>
      <c r="C116" s="678"/>
      <c r="D116" s="679"/>
      <c r="E116" s="680"/>
      <c r="F116" s="681"/>
      <c r="G116" s="470"/>
      <c r="H116" s="670"/>
      <c r="I116" s="670"/>
      <c r="J116" s="670"/>
      <c r="K116" s="670"/>
      <c r="L116" s="670"/>
      <c r="M116" s="673"/>
    </row>
    <row r="117" spans="1:13" hidden="1">
      <c r="A117" s="676"/>
      <c r="B117" s="677"/>
      <c r="C117" s="678"/>
      <c r="D117" s="679"/>
      <c r="E117" s="680"/>
      <c r="F117" s="681"/>
      <c r="G117" s="470"/>
      <c r="H117" s="670"/>
      <c r="I117" s="670"/>
      <c r="J117" s="670"/>
      <c r="K117" s="670"/>
      <c r="L117" s="670"/>
      <c r="M117" s="673"/>
    </row>
    <row r="118" spans="1:13" hidden="1">
      <c r="A118" s="676"/>
      <c r="B118" s="677"/>
      <c r="C118" s="678"/>
      <c r="D118" s="679"/>
      <c r="E118" s="680"/>
      <c r="F118" s="681"/>
      <c r="G118" s="470"/>
      <c r="H118" s="670"/>
      <c r="I118" s="670"/>
      <c r="J118" s="670"/>
      <c r="K118" s="670"/>
      <c r="L118" s="670"/>
      <c r="M118" s="673"/>
    </row>
    <row r="119" spans="1:13" ht="15.75" hidden="1" thickBot="1">
      <c r="A119" s="676"/>
      <c r="B119" s="682"/>
      <c r="C119" s="683"/>
      <c r="D119" s="684"/>
      <c r="E119" s="685"/>
      <c r="F119" s="686"/>
      <c r="G119" s="471"/>
      <c r="H119" s="671"/>
      <c r="I119" s="671"/>
      <c r="J119" s="671"/>
      <c r="K119" s="671"/>
      <c r="L119" s="671"/>
      <c r="M119" s="674"/>
    </row>
  </sheetData>
  <mergeCells count="160">
    <mergeCell ref="K70:K79"/>
    <mergeCell ref="L70:L79"/>
    <mergeCell ref="M70:M79"/>
    <mergeCell ref="F70:F79"/>
    <mergeCell ref="G70:G79"/>
    <mergeCell ref="H70:H79"/>
    <mergeCell ref="I70:I79"/>
    <mergeCell ref="J70:J79"/>
    <mergeCell ref="A70:A79"/>
    <mergeCell ref="B70:B79"/>
    <mergeCell ref="C70:C79"/>
    <mergeCell ref="D70:D79"/>
    <mergeCell ref="E70:E79"/>
    <mergeCell ref="I40:I49"/>
    <mergeCell ref="J40:J49"/>
    <mergeCell ref="A40:A49"/>
    <mergeCell ref="B40:B49"/>
    <mergeCell ref="C40:C49"/>
    <mergeCell ref="K60:K69"/>
    <mergeCell ref="L60:L69"/>
    <mergeCell ref="M60:M69"/>
    <mergeCell ref="F60:F69"/>
    <mergeCell ref="G60:G69"/>
    <mergeCell ref="H60:H69"/>
    <mergeCell ref="I60:I69"/>
    <mergeCell ref="J60:J69"/>
    <mergeCell ref="A60:A69"/>
    <mergeCell ref="B60:B69"/>
    <mergeCell ref="C60:C69"/>
    <mergeCell ref="D60:D69"/>
    <mergeCell ref="E60:E69"/>
    <mergeCell ref="H20:H29"/>
    <mergeCell ref="I20:I29"/>
    <mergeCell ref="G30:G39"/>
    <mergeCell ref="H30:H39"/>
    <mergeCell ref="I30:I39"/>
    <mergeCell ref="K40:K49"/>
    <mergeCell ref="L40:L49"/>
    <mergeCell ref="M40:M49"/>
    <mergeCell ref="A50:A59"/>
    <mergeCell ref="B50:B59"/>
    <mergeCell ref="C50:C59"/>
    <mergeCell ref="D50:D59"/>
    <mergeCell ref="E50:E59"/>
    <mergeCell ref="F50:F59"/>
    <mergeCell ref="G50:G59"/>
    <mergeCell ref="H50:H59"/>
    <mergeCell ref="I50:I59"/>
    <mergeCell ref="J50:J59"/>
    <mergeCell ref="K50:K59"/>
    <mergeCell ref="L50:L59"/>
    <mergeCell ref="M50:M59"/>
    <mergeCell ref="F40:F49"/>
    <mergeCell ref="G40:G49"/>
    <mergeCell ref="H40:H49"/>
    <mergeCell ref="A30:A39"/>
    <mergeCell ref="A20:A29"/>
    <mergeCell ref="C20:C29"/>
    <mergeCell ref="D10:D19"/>
    <mergeCell ref="E10:E19"/>
    <mergeCell ref="B30:B39"/>
    <mergeCell ref="C30:C39"/>
    <mergeCell ref="D20:D29"/>
    <mergeCell ref="E20:E29"/>
    <mergeCell ref="D30:D39"/>
    <mergeCell ref="E30:E39"/>
    <mergeCell ref="L20:L29"/>
    <mergeCell ref="M20:M29"/>
    <mergeCell ref="F80:F89"/>
    <mergeCell ref="G80:G89"/>
    <mergeCell ref="H80:H89"/>
    <mergeCell ref="I80:I89"/>
    <mergeCell ref="M80:M89"/>
    <mergeCell ref="B10:B19"/>
    <mergeCell ref="B20:B29"/>
    <mergeCell ref="F20:F29"/>
    <mergeCell ref="J30:J39"/>
    <mergeCell ref="K30:K39"/>
    <mergeCell ref="L30:L39"/>
    <mergeCell ref="M30:M39"/>
    <mergeCell ref="J20:J29"/>
    <mergeCell ref="M10:M19"/>
    <mergeCell ref="F10:F19"/>
    <mergeCell ref="G10:G19"/>
    <mergeCell ref="H10:H19"/>
    <mergeCell ref="I10:I19"/>
    <mergeCell ref="D40:D49"/>
    <mergeCell ref="E40:E49"/>
    <mergeCell ref="F30:F39"/>
    <mergeCell ref="G20:G29"/>
    <mergeCell ref="K1:M3"/>
    <mergeCell ref="A4:B4"/>
    <mergeCell ref="A5:B5"/>
    <mergeCell ref="A1:B2"/>
    <mergeCell ref="C1:J3"/>
    <mergeCell ref="C4:M4"/>
    <mergeCell ref="C5:M5"/>
    <mergeCell ref="H7:H8"/>
    <mergeCell ref="I7:J7"/>
    <mergeCell ref="K7:L7"/>
    <mergeCell ref="M7:M8"/>
    <mergeCell ref="A6:B6"/>
    <mergeCell ref="A7:C7"/>
    <mergeCell ref="D7:F7"/>
    <mergeCell ref="G7:G8"/>
    <mergeCell ref="C6:M6"/>
    <mergeCell ref="A9:G9"/>
    <mergeCell ref="A10:A19"/>
    <mergeCell ref="C10:C19"/>
    <mergeCell ref="L10:L19"/>
    <mergeCell ref="H100:H109"/>
    <mergeCell ref="I100:I109"/>
    <mergeCell ref="J80:J89"/>
    <mergeCell ref="K80:K89"/>
    <mergeCell ref="L80:L89"/>
    <mergeCell ref="A90:A99"/>
    <mergeCell ref="B90:B99"/>
    <mergeCell ref="C90:C99"/>
    <mergeCell ref="D90:D99"/>
    <mergeCell ref="E90:E99"/>
    <mergeCell ref="F90:F99"/>
    <mergeCell ref="G90:G99"/>
    <mergeCell ref="H90:H99"/>
    <mergeCell ref="I90:I99"/>
    <mergeCell ref="J90:J99"/>
    <mergeCell ref="K90:K99"/>
    <mergeCell ref="L90:L99"/>
    <mergeCell ref="J10:J19"/>
    <mergeCell ref="K10:K19"/>
    <mergeCell ref="K20:K29"/>
    <mergeCell ref="M90:M99"/>
    <mergeCell ref="A80:A89"/>
    <mergeCell ref="B80:B89"/>
    <mergeCell ref="C80:C89"/>
    <mergeCell ref="D80:D89"/>
    <mergeCell ref="E80:E89"/>
    <mergeCell ref="J100:J109"/>
    <mergeCell ref="K100:K109"/>
    <mergeCell ref="L100:L109"/>
    <mergeCell ref="M100:M109"/>
    <mergeCell ref="J110:J119"/>
    <mergeCell ref="K110:K119"/>
    <mergeCell ref="L110:L119"/>
    <mergeCell ref="M110:M119"/>
    <mergeCell ref="A100:A109"/>
    <mergeCell ref="B100:B109"/>
    <mergeCell ref="C100:C109"/>
    <mergeCell ref="D100:D109"/>
    <mergeCell ref="E100:E109"/>
    <mergeCell ref="F100:F109"/>
    <mergeCell ref="G100:G109"/>
    <mergeCell ref="A110:A119"/>
    <mergeCell ref="B110:B119"/>
    <mergeCell ref="C110:C119"/>
    <mergeCell ref="D110:D119"/>
    <mergeCell ref="E110:E119"/>
    <mergeCell ref="F110:F119"/>
    <mergeCell ref="G110:G119"/>
    <mergeCell ref="H110:H119"/>
    <mergeCell ref="I110:I119"/>
  </mergeCells>
  <conditionalFormatting sqref="A7:B7">
    <cfRule type="containsText" dxfId="229" priority="837" operator="containsText" text="3- Moderado">
      <formula>NOT(ISERROR(SEARCH("3- Moderado",A7)))</formula>
    </cfRule>
    <cfRule type="containsText" dxfId="228" priority="838" operator="containsText" text="6- Moderado">
      <formula>NOT(ISERROR(SEARCH("6- Moderado",A7)))</formula>
    </cfRule>
    <cfRule type="containsText" dxfId="227" priority="839" operator="containsText" text="4- Moderado">
      <formula>NOT(ISERROR(SEARCH("4- Moderado",A7)))</formula>
    </cfRule>
    <cfRule type="containsText" dxfId="226" priority="840" operator="containsText" text="3- Bajo">
      <formula>NOT(ISERROR(SEARCH("3- Bajo",A7)))</formula>
    </cfRule>
    <cfRule type="containsText" dxfId="225" priority="841" operator="containsText" text="4- Bajo">
      <formula>NOT(ISERROR(SEARCH("4- Bajo",A7)))</formula>
    </cfRule>
    <cfRule type="containsText" dxfId="224" priority="842" operator="containsText" text="1- Bajo">
      <formula>NOT(ISERROR(SEARCH("1- Bajo",A7)))</formula>
    </cfRule>
  </conditionalFormatting>
  <conditionalFormatting sqref="A10:E10 A20:E20 A30:C30 A40:C40 A50:C50 A60:C60 A70:C70 A80:C80 A90:C90 A100:C100 A110:C110">
    <cfRule type="containsText" dxfId="223" priority="813" operator="containsText" text="3- Moderado">
      <formula>NOT(ISERROR(SEARCH("3- Moderado",A10)))</formula>
    </cfRule>
    <cfRule type="containsText" dxfId="222" priority="814" operator="containsText" text="6- Moderado">
      <formula>NOT(ISERROR(SEARCH("6- Moderado",A10)))</formula>
    </cfRule>
    <cfRule type="containsText" dxfId="221" priority="815" operator="containsText" text="4- Moderado">
      <formula>NOT(ISERROR(SEARCH("4- Moderado",A10)))</formula>
    </cfRule>
    <cfRule type="containsText" dxfId="220" priority="816" operator="containsText" text="3- Bajo">
      <formula>NOT(ISERROR(SEARCH("3- Bajo",A10)))</formula>
    </cfRule>
    <cfRule type="containsText" dxfId="219" priority="817" operator="containsText" text="4- Bajo">
      <formula>NOT(ISERROR(SEARCH("4- Bajo",A10)))</formula>
    </cfRule>
    <cfRule type="containsText" dxfId="218" priority="818" operator="containsText" text="1- Bajo">
      <formula>NOT(ISERROR(SEARCH("1- Bajo",A10)))</formula>
    </cfRule>
  </conditionalFormatting>
  <conditionalFormatting sqref="D30:E30">
    <cfRule type="containsText" dxfId="217" priority="151" operator="containsText" text="3- Moderado">
      <formula>NOT(ISERROR(SEARCH("3- Moderado",D30)))</formula>
    </cfRule>
    <cfRule type="containsText" dxfId="216" priority="152" operator="containsText" text="6- Moderado">
      <formula>NOT(ISERROR(SEARCH("6- Moderado",D30)))</formula>
    </cfRule>
    <cfRule type="containsText" dxfId="215" priority="153" operator="containsText" text="4- Moderado">
      <formula>NOT(ISERROR(SEARCH("4- Moderado",D30)))</formula>
    </cfRule>
    <cfRule type="containsText" dxfId="214" priority="154" operator="containsText" text="3- Bajo">
      <formula>NOT(ISERROR(SEARCH("3- Bajo",D30)))</formula>
    </cfRule>
    <cfRule type="containsText" dxfId="213" priority="155" operator="containsText" text="4- Bajo">
      <formula>NOT(ISERROR(SEARCH("4- Bajo",D30)))</formula>
    </cfRule>
    <cfRule type="containsText" dxfId="212" priority="156" operator="containsText" text="1- Bajo">
      <formula>NOT(ISERROR(SEARCH("1- Bajo",D30)))</formula>
    </cfRule>
  </conditionalFormatting>
  <conditionalFormatting sqref="D40:E40">
    <cfRule type="containsText" dxfId="211" priority="123" operator="containsText" text="3- Moderado">
      <formula>NOT(ISERROR(SEARCH("3- Moderado",D40)))</formula>
    </cfRule>
    <cfRule type="containsText" dxfId="210" priority="124" operator="containsText" text="6- Moderado">
      <formula>NOT(ISERROR(SEARCH("6- Moderado",D40)))</formula>
    </cfRule>
    <cfRule type="containsText" dxfId="209" priority="125" operator="containsText" text="4- Moderado">
      <formula>NOT(ISERROR(SEARCH("4- Moderado",D40)))</formula>
    </cfRule>
    <cfRule type="containsText" dxfId="208" priority="126" operator="containsText" text="3- Bajo">
      <formula>NOT(ISERROR(SEARCH("3- Bajo",D40)))</formula>
    </cfRule>
    <cfRule type="containsText" dxfId="207" priority="127" operator="containsText" text="4- Bajo">
      <formula>NOT(ISERROR(SEARCH("4- Bajo",D40)))</formula>
    </cfRule>
    <cfRule type="containsText" dxfId="206" priority="128" operator="containsText" text="1- Bajo">
      <formula>NOT(ISERROR(SEARCH("1- Bajo",D40)))</formula>
    </cfRule>
  </conditionalFormatting>
  <conditionalFormatting sqref="D50:E50">
    <cfRule type="containsText" dxfId="205" priority="95" operator="containsText" text="3- Moderado">
      <formula>NOT(ISERROR(SEARCH("3- Moderado",D50)))</formula>
    </cfRule>
    <cfRule type="containsText" dxfId="204" priority="96" operator="containsText" text="6- Moderado">
      <formula>NOT(ISERROR(SEARCH("6- Moderado",D50)))</formula>
    </cfRule>
    <cfRule type="containsText" dxfId="203" priority="97" operator="containsText" text="4- Moderado">
      <formula>NOT(ISERROR(SEARCH("4- Moderado",D50)))</formula>
    </cfRule>
    <cfRule type="containsText" dxfId="202" priority="98" operator="containsText" text="3- Bajo">
      <formula>NOT(ISERROR(SEARCH("3- Bajo",D50)))</formula>
    </cfRule>
    <cfRule type="containsText" dxfId="201" priority="99" operator="containsText" text="4- Bajo">
      <formula>NOT(ISERROR(SEARCH("4- Bajo",D50)))</formula>
    </cfRule>
    <cfRule type="containsText" dxfId="200" priority="100" operator="containsText" text="1- Bajo">
      <formula>NOT(ISERROR(SEARCH("1- Bajo",D50)))</formula>
    </cfRule>
  </conditionalFormatting>
  <conditionalFormatting sqref="D60:E60">
    <cfRule type="containsText" dxfId="199" priority="67" operator="containsText" text="3- Moderado">
      <formula>NOT(ISERROR(SEARCH("3- Moderado",D60)))</formula>
    </cfRule>
    <cfRule type="containsText" dxfId="198" priority="68" operator="containsText" text="6- Moderado">
      <formula>NOT(ISERROR(SEARCH("6- Moderado",D60)))</formula>
    </cfRule>
    <cfRule type="containsText" dxfId="197" priority="69" operator="containsText" text="4- Moderado">
      <formula>NOT(ISERROR(SEARCH("4- Moderado",D60)))</formula>
    </cfRule>
    <cfRule type="containsText" dxfId="196" priority="70" operator="containsText" text="3- Bajo">
      <formula>NOT(ISERROR(SEARCH("3- Bajo",D60)))</formula>
    </cfRule>
    <cfRule type="containsText" dxfId="195" priority="71" operator="containsText" text="4- Bajo">
      <formula>NOT(ISERROR(SEARCH("4- Bajo",D60)))</formula>
    </cfRule>
    <cfRule type="containsText" dxfId="194" priority="72" operator="containsText" text="1- Bajo">
      <formula>NOT(ISERROR(SEARCH("1- Bajo",D60)))</formula>
    </cfRule>
  </conditionalFormatting>
  <conditionalFormatting sqref="D70:E70 D80:E80 D90:E90 D100:E100 D110:E110">
    <cfRule type="containsText" dxfId="193" priority="39" operator="containsText" text="3- Moderado">
      <formula>NOT(ISERROR(SEARCH("3- Moderado",D70)))</formula>
    </cfRule>
    <cfRule type="containsText" dxfId="192" priority="40" operator="containsText" text="6- Moderado">
      <formula>NOT(ISERROR(SEARCH("6- Moderado",D70)))</formula>
    </cfRule>
    <cfRule type="containsText" dxfId="191" priority="41" operator="containsText" text="4- Moderado">
      <formula>NOT(ISERROR(SEARCH("4- Moderado",D70)))</formula>
    </cfRule>
    <cfRule type="containsText" dxfId="190" priority="42" operator="containsText" text="3- Bajo">
      <formula>NOT(ISERROR(SEARCH("3- Bajo",D70)))</formula>
    </cfRule>
    <cfRule type="containsText" dxfId="189" priority="43" operator="containsText" text="4- Bajo">
      <formula>NOT(ISERROR(SEARCH("4- Bajo",D70)))</formula>
    </cfRule>
    <cfRule type="containsText" dxfId="188" priority="44" operator="containsText" text="1- Bajo">
      <formula>NOT(ISERROR(SEARCH("1- Bajo",D70)))</formula>
    </cfRule>
  </conditionalFormatting>
  <conditionalFormatting sqref="C8:F8">
    <cfRule type="containsText" dxfId="187" priority="169" operator="containsText" text="3- Moderado">
      <formula>NOT(ISERROR(SEARCH("3- Moderado",C8)))</formula>
    </cfRule>
    <cfRule type="containsText" dxfId="186" priority="170" operator="containsText" text="6- Moderado">
      <formula>NOT(ISERROR(SEARCH("6- Moderado",C8)))</formula>
    </cfRule>
    <cfRule type="containsText" dxfId="185" priority="171" operator="containsText" text="4- Moderado">
      <formula>NOT(ISERROR(SEARCH("4- Moderado",C8)))</formula>
    </cfRule>
    <cfRule type="containsText" dxfId="184" priority="172" operator="containsText" text="3- Bajo">
      <formula>NOT(ISERROR(SEARCH("3- Bajo",C8)))</formula>
    </cfRule>
    <cfRule type="containsText" dxfId="183" priority="173" operator="containsText" text="4- Bajo">
      <formula>NOT(ISERROR(SEARCH("4- Bajo",C8)))</formula>
    </cfRule>
    <cfRule type="containsText" dxfId="182" priority="174" operator="containsText" text="1- Bajo">
      <formula>NOT(ISERROR(SEARCH("1- Bajo",C8)))</formula>
    </cfRule>
  </conditionalFormatting>
  <conditionalFormatting sqref="D10:D119">
    <cfRule type="containsText" dxfId="181" priority="33" operator="containsText" text="Muy Alta">
      <formula>NOT(ISERROR(SEARCH("Muy Alta",D10)))</formula>
    </cfRule>
    <cfRule type="containsText" dxfId="180" priority="34" operator="containsText" text="Alta">
      <formula>NOT(ISERROR(SEARCH("Alta",D10)))</formula>
    </cfRule>
    <cfRule type="containsText" dxfId="179" priority="35" operator="containsText" text="Baja">
      <formula>NOT(ISERROR(SEARCH("Baja",D10)))</formula>
    </cfRule>
    <cfRule type="containsText" dxfId="178" priority="36" operator="containsText" text="Muy Baja">
      <formula>NOT(ISERROR(SEARCH("Muy Baja",D10)))</formula>
    </cfRule>
    <cfRule type="containsText" dxfId="177" priority="38" operator="containsText" text="Media">
      <formula>NOT(ISERROR(SEARCH("Media",D10)))</formula>
    </cfRule>
  </conditionalFormatting>
  <conditionalFormatting sqref="E10:E119">
    <cfRule type="containsText" dxfId="176" priority="29" operator="containsText" text="Catastrófico">
      <formula>NOT(ISERROR(SEARCH("Catastrófico",E10)))</formula>
    </cfRule>
    <cfRule type="containsText" dxfId="175" priority="30" operator="containsText" text="Mayor">
      <formula>NOT(ISERROR(SEARCH("Mayor",E10)))</formula>
    </cfRule>
    <cfRule type="containsText" dxfId="174" priority="31" operator="containsText" text="Menor">
      <formula>NOT(ISERROR(SEARCH("Menor",E10)))</formula>
    </cfRule>
    <cfRule type="containsText" dxfId="173" priority="32" operator="containsText" text="Leve">
      <formula>NOT(ISERROR(SEARCH("Leve",E10)))</formula>
    </cfRule>
  </conditionalFormatting>
  <conditionalFormatting sqref="E10:F119">
    <cfRule type="containsText" dxfId="172" priority="37" operator="containsText" text="Moderado">
      <formula>NOT(ISERROR(SEARCH("Moderado",E10)))</formula>
    </cfRule>
  </conditionalFormatting>
  <conditionalFormatting sqref="F10:F29">
    <cfRule type="colorScale" priority="1490">
      <colorScale>
        <cfvo type="min"/>
        <cfvo type="max"/>
        <color rgb="FFFF7128"/>
        <color rgb="FFFFEF9C"/>
      </colorScale>
    </cfRule>
  </conditionalFormatting>
  <conditionalFormatting sqref="F10:F119">
    <cfRule type="containsText" dxfId="171" priority="52" operator="containsText" text="Bajo">
      <formula>NOT(ISERROR(SEARCH("Bajo",F10)))</formula>
    </cfRule>
    <cfRule type="containsText" dxfId="170" priority="53" operator="containsText" text="Moderado">
      <formula>NOT(ISERROR(SEARCH("Moderado",F10)))</formula>
    </cfRule>
    <cfRule type="containsText" dxfId="169" priority="54" operator="containsText" text="Alto">
      <formula>NOT(ISERROR(SEARCH("Alto",F10)))</formula>
    </cfRule>
    <cfRule type="containsText" dxfId="168" priority="55" operator="containsText" text="Extremo">
      <formula>NOT(ISERROR(SEARCH("Extremo",F10)))</formula>
    </cfRule>
  </conditionalFormatting>
  <conditionalFormatting sqref="F30:F39">
    <cfRule type="colorScale" priority="168">
      <colorScale>
        <cfvo type="min"/>
        <cfvo type="max"/>
        <color rgb="FFFF7128"/>
        <color rgb="FFFFEF9C"/>
      </colorScale>
    </cfRule>
  </conditionalFormatting>
  <conditionalFormatting sqref="F40:F49">
    <cfRule type="colorScale" priority="140">
      <colorScale>
        <cfvo type="min"/>
        <cfvo type="max"/>
        <color rgb="FFFF7128"/>
        <color rgb="FFFFEF9C"/>
      </colorScale>
    </cfRule>
  </conditionalFormatting>
  <conditionalFormatting sqref="F50:F59">
    <cfRule type="colorScale" priority="112">
      <colorScale>
        <cfvo type="min"/>
        <cfvo type="max"/>
        <color rgb="FFFF7128"/>
        <color rgb="FFFFEF9C"/>
      </colorScale>
    </cfRule>
  </conditionalFormatting>
  <conditionalFormatting sqref="F70:F119">
    <cfRule type="colorScale" priority="56">
      <colorScale>
        <cfvo type="min"/>
        <cfvo type="max"/>
        <color rgb="FFFF7128"/>
        <color rgb="FFFFEF9C"/>
      </colorScale>
    </cfRule>
  </conditionalFormatting>
  <conditionalFormatting sqref="F60:F69">
    <cfRule type="colorScale" priority="1519">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dataValidation allowBlank="1" showInputMessage="1" showErrorMessage="1" prompt="Seleccionar si el responsable es el responsable de las acciones es el nivel central" sqref="I7:I8"/>
    <dataValidation allowBlank="1" showInputMessage="1" showErrorMessage="1" prompt="Describir las actividades que se van a desarrollar para el proyecto" sqref="H7"/>
    <dataValidation allowBlank="1" showInputMessage="1" showErrorMessage="1" prompt="Registrar qué factor  que ocasina el riesgo: un facot identtficado el contexto._x000a_O  personas, recursos, estilo de direccion , factores externos, , codiciones ambientales" sqref="C8"/>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G10:G119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JK69"/>
  <sheetViews>
    <sheetView showGridLines="0" zoomScale="70" zoomScaleNormal="70" workbookViewId="0">
      <pane xSplit="6" ySplit="9" topLeftCell="G10" activePane="bottomRight" state="frozen"/>
      <selection pane="topRight" activeCell="G1" sqref="G1"/>
      <selection pane="bottomLeft" activeCell="A10" sqref="A10"/>
      <selection pane="bottomRight" activeCell="H20" sqref="H20:H2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0" customWidth="1"/>
    <col min="5" max="5" width="18.5703125" style="26" customWidth="1"/>
    <col min="6" max="6" width="18.28515625" style="26" bestFit="1" customWidth="1"/>
    <col min="7" max="7" width="18.28515625" bestFit="1" customWidth="1"/>
    <col min="8" max="8" width="36.855468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96"/>
      <c r="B1" s="697"/>
      <c r="C1" s="700" t="s">
        <v>479</v>
      </c>
      <c r="D1" s="700"/>
      <c r="E1" s="700"/>
      <c r="F1" s="700"/>
      <c r="G1" s="700"/>
      <c r="H1" s="700"/>
      <c r="I1" s="700"/>
      <c r="J1" s="701"/>
      <c r="K1" s="695"/>
      <c r="L1" s="695"/>
      <c r="M1" s="695"/>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39.75" customHeight="1">
      <c r="A2" s="698"/>
      <c r="B2" s="699"/>
      <c r="C2" s="702"/>
      <c r="D2" s="702"/>
      <c r="E2" s="702"/>
      <c r="F2" s="702"/>
      <c r="G2" s="702"/>
      <c r="H2" s="702"/>
      <c r="I2" s="702"/>
      <c r="J2" s="703"/>
      <c r="K2" s="695"/>
      <c r="L2" s="695"/>
      <c r="M2" s="695"/>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702"/>
      <c r="D3" s="702"/>
      <c r="E3" s="702"/>
      <c r="F3" s="702"/>
      <c r="G3" s="702"/>
      <c r="H3" s="702"/>
      <c r="I3" s="702"/>
      <c r="J3" s="703"/>
      <c r="K3" s="695"/>
      <c r="L3" s="695"/>
      <c r="M3" s="695"/>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20" t="s">
        <v>0</v>
      </c>
      <c r="B4" s="520"/>
      <c r="C4" s="599" t="str">
        <f>'6- Valoración Controles'!C4:K4</f>
        <v>GESTIÓN ADMINISTRATIVA Y FINANCIERA</v>
      </c>
      <c r="D4" s="600"/>
      <c r="E4" s="600"/>
      <c r="F4" s="600"/>
      <c r="G4" s="600"/>
      <c r="H4" s="600"/>
      <c r="I4" s="600"/>
      <c r="J4" s="600"/>
      <c r="K4" s="600"/>
      <c r="L4" s="600"/>
      <c r="M4" s="601"/>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40.9" customHeight="1">
      <c r="A5" s="520" t="s">
        <v>1</v>
      </c>
      <c r="B5" s="520"/>
      <c r="C5" s="732" t="str">
        <f>'6- Valoración Controles'!C5:K5</f>
        <v>Gestionar las actividades relacionadas con los recursos financieros y presupuestales a través de la planeación, programación, ejecución, registro, seguimiento, control, análisis, evaluación y mejora para cumplir con los objetivos de la organización, en el marco del Sistema de Gestión de la Calidad y del Medio Ambiente, Sistema de Seguridad y Salud en el Trabajo, sistema de gestión antisoborno de la Rama Judicial.</v>
      </c>
      <c r="D5" s="733"/>
      <c r="E5" s="733"/>
      <c r="F5" s="733"/>
      <c r="G5" s="733"/>
      <c r="H5" s="733"/>
      <c r="I5" s="733"/>
      <c r="J5" s="733"/>
      <c r="K5" s="733"/>
      <c r="L5" s="733"/>
      <c r="M5" s="734"/>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20" t="s">
        <v>2</v>
      </c>
      <c r="B6" s="520"/>
      <c r="C6" s="735" t="s">
        <v>476</v>
      </c>
      <c r="D6" s="736"/>
      <c r="E6" s="736"/>
      <c r="F6" s="736"/>
      <c r="G6" s="736"/>
      <c r="H6" s="736"/>
      <c r="I6" s="736"/>
      <c r="J6" s="736"/>
      <c r="K6" s="736"/>
      <c r="L6" s="736"/>
      <c r="M6" s="73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712" t="s">
        <v>91</v>
      </c>
      <c r="B7" s="713"/>
      <c r="C7" s="714"/>
      <c r="D7" s="715" t="s">
        <v>92</v>
      </c>
      <c r="E7" s="715"/>
      <c r="F7" s="715"/>
      <c r="G7" s="716" t="s">
        <v>93</v>
      </c>
      <c r="H7" s="707" t="s">
        <v>94</v>
      </c>
      <c r="I7" s="709" t="s">
        <v>95</v>
      </c>
      <c r="J7" s="710"/>
      <c r="K7" s="709" t="s">
        <v>96</v>
      </c>
      <c r="L7" s="710"/>
      <c r="M7" s="711" t="s">
        <v>520</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81" customHeight="1" thickTop="1" thickBot="1">
      <c r="A8" s="34" t="s">
        <v>54</v>
      </c>
      <c r="B8" s="34" t="s">
        <v>107</v>
      </c>
      <c r="C8" s="34" t="s">
        <v>4</v>
      </c>
      <c r="D8" s="27" t="s">
        <v>98</v>
      </c>
      <c r="E8" s="27" t="s">
        <v>100</v>
      </c>
      <c r="F8" s="27" t="s">
        <v>99</v>
      </c>
      <c r="G8" s="716"/>
      <c r="H8" s="708"/>
      <c r="I8" s="28" t="s">
        <v>101</v>
      </c>
      <c r="J8" s="28" t="s">
        <v>102</v>
      </c>
      <c r="K8" s="28" t="s">
        <v>103</v>
      </c>
      <c r="L8" s="28" t="s">
        <v>104</v>
      </c>
      <c r="M8" s="71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87"/>
      <c r="B9" s="738"/>
      <c r="C9" s="738"/>
      <c r="D9" s="738"/>
      <c r="E9" s="738"/>
      <c r="F9" s="738"/>
      <c r="G9" s="738"/>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722">
        <f>'7- Mapa Final'!A10</f>
        <v>1</v>
      </c>
      <c r="B10" s="691" t="str">
        <f>'7- Mapa Final'!B10</f>
        <v xml:space="preserve">Posibilidad de pagar inoportunamente los gastos de funcionamiento en Inversión por falta de PAC </v>
      </c>
      <c r="C10" s="691" t="str">
        <f>'7- Mapa Final'!C10</f>
        <v>los  pagos se hacen incumpliendo los tiempos contractuales o legales  establecidos .</v>
      </c>
      <c r="D10" s="739" t="str">
        <f>'7- Mapa Final'!J10</f>
        <v>Muy Baja - 1</v>
      </c>
      <c r="E10" s="730" t="str">
        <f>'7- Mapa Final'!K10</f>
        <v>Menor - 2</v>
      </c>
      <c r="F10" s="723" t="str">
        <f>'7- Mapa Final'!M10</f>
        <v>Bajo - 2</v>
      </c>
      <c r="G10" s="469" t="str">
        <f>'7- Mapa Final'!N10:N19</f>
        <v>Aceptar el riesgo</v>
      </c>
      <c r="H10" s="724" t="s">
        <v>551</v>
      </c>
      <c r="I10" s="725"/>
      <c r="J10" s="693" t="s">
        <v>480</v>
      </c>
      <c r="K10" s="692">
        <v>45383</v>
      </c>
      <c r="L10" s="692">
        <v>45473</v>
      </c>
      <c r="M10" s="720" t="s">
        <v>550</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77"/>
      <c r="B11" s="678"/>
      <c r="C11" s="678"/>
      <c r="D11" s="726"/>
      <c r="E11" s="727"/>
      <c r="F11" s="681"/>
      <c r="G11" s="470"/>
      <c r="H11" s="724"/>
      <c r="I11" s="670"/>
      <c r="J11" s="694"/>
      <c r="K11" s="670"/>
      <c r="L11" s="670"/>
      <c r="M11" s="721"/>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77"/>
      <c r="B12" s="678"/>
      <c r="C12" s="678"/>
      <c r="D12" s="726"/>
      <c r="E12" s="727"/>
      <c r="F12" s="681"/>
      <c r="G12" s="470"/>
      <c r="H12" s="724"/>
      <c r="I12" s="670"/>
      <c r="J12" s="694"/>
      <c r="K12" s="670"/>
      <c r="L12" s="670"/>
      <c r="M12" s="721"/>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77"/>
      <c r="B13" s="678"/>
      <c r="C13" s="678"/>
      <c r="D13" s="726"/>
      <c r="E13" s="727"/>
      <c r="F13" s="681"/>
      <c r="G13" s="470"/>
      <c r="H13" s="724"/>
      <c r="I13" s="670"/>
      <c r="J13" s="694"/>
      <c r="K13" s="670"/>
      <c r="L13" s="670"/>
      <c r="M13" s="721"/>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77"/>
      <c r="B14" s="678"/>
      <c r="C14" s="678"/>
      <c r="D14" s="726"/>
      <c r="E14" s="727"/>
      <c r="F14" s="681"/>
      <c r="G14" s="470"/>
      <c r="H14" s="724"/>
      <c r="I14" s="670"/>
      <c r="J14" s="694"/>
      <c r="K14" s="670"/>
      <c r="L14" s="670"/>
      <c r="M14" s="721"/>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77"/>
      <c r="B15" s="678"/>
      <c r="C15" s="678"/>
      <c r="D15" s="726"/>
      <c r="E15" s="727"/>
      <c r="F15" s="681"/>
      <c r="G15" s="470"/>
      <c r="H15" s="724"/>
      <c r="I15" s="670"/>
      <c r="J15" s="694"/>
      <c r="K15" s="670"/>
      <c r="L15" s="670"/>
      <c r="M15" s="721"/>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77"/>
      <c r="B16" s="678"/>
      <c r="C16" s="678"/>
      <c r="D16" s="726"/>
      <c r="E16" s="727"/>
      <c r="F16" s="681"/>
      <c r="G16" s="470"/>
      <c r="H16" s="724"/>
      <c r="I16" s="670"/>
      <c r="J16" s="694"/>
      <c r="K16" s="670"/>
      <c r="L16" s="670"/>
      <c r="M16" s="721"/>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77"/>
      <c r="B17" s="678"/>
      <c r="C17" s="678"/>
      <c r="D17" s="726"/>
      <c r="E17" s="727"/>
      <c r="F17" s="681"/>
      <c r="G17" s="470"/>
      <c r="H17" s="724"/>
      <c r="I17" s="670"/>
      <c r="J17" s="694"/>
      <c r="K17" s="670"/>
      <c r="L17" s="670"/>
      <c r="M17" s="721"/>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77"/>
      <c r="B18" s="678"/>
      <c r="C18" s="678"/>
      <c r="D18" s="726"/>
      <c r="E18" s="727"/>
      <c r="F18" s="681"/>
      <c r="G18" s="470"/>
      <c r="H18" s="724"/>
      <c r="I18" s="670"/>
      <c r="J18" s="694"/>
      <c r="K18" s="670"/>
      <c r="L18" s="670"/>
      <c r="M18" s="721"/>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thickBot="1">
      <c r="A19" s="677"/>
      <c r="B19" s="678"/>
      <c r="C19" s="678"/>
      <c r="D19" s="726"/>
      <c r="E19" s="727"/>
      <c r="F19" s="681"/>
      <c r="G19" s="470"/>
      <c r="H19" s="724"/>
      <c r="I19" s="670"/>
      <c r="J19" s="694"/>
      <c r="K19" s="670"/>
      <c r="L19" s="670"/>
      <c r="M19" s="721"/>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77">
        <f>'7- Mapa Final'!A20</f>
        <v>2</v>
      </c>
      <c r="B20" s="678" t="str">
        <f>'7- Mapa Final'!B20</f>
        <v xml:space="preserve">Registrar o emitir  CDP con rubro presupuestal diferente al indicado en el objeto de la compra </v>
      </c>
      <c r="C20" s="678" t="str">
        <f>'7- Mapa Final'!C20</f>
        <v>Emitir un CDP con informacion erronea de valor, destinacion, cuenta a afectar.</v>
      </c>
      <c r="D20" s="679" t="str">
        <f>'7- Mapa Final'!J20</f>
        <v>Muy Baja - 1</v>
      </c>
      <c r="E20" s="680" t="str">
        <f>'7- Mapa Final'!K20</f>
        <v>Menor - 2</v>
      </c>
      <c r="F20" s="681" t="str">
        <f>'7- Mapa Final'!M20</f>
        <v>Bajo - 2</v>
      </c>
      <c r="G20" s="470" t="str">
        <f>'7- Mapa Final'!N20:N29</f>
        <v>Aceptar el riesgo</v>
      </c>
      <c r="H20" s="724" t="s">
        <v>552</v>
      </c>
      <c r="I20" s="670"/>
      <c r="J20" s="693" t="s">
        <v>480</v>
      </c>
      <c r="K20" s="692">
        <v>45383</v>
      </c>
      <c r="L20" s="692">
        <v>45473</v>
      </c>
      <c r="M20" s="720" t="s">
        <v>550</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77"/>
      <c r="B21" s="678"/>
      <c r="C21" s="678"/>
      <c r="D21" s="726"/>
      <c r="E21" s="727"/>
      <c r="F21" s="681"/>
      <c r="G21" s="470"/>
      <c r="H21" s="731"/>
      <c r="I21" s="670"/>
      <c r="J21" s="694"/>
      <c r="K21" s="670"/>
      <c r="L21" s="670"/>
      <c r="M21" s="721"/>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77"/>
      <c r="B22" s="678"/>
      <c r="C22" s="678"/>
      <c r="D22" s="726"/>
      <c r="E22" s="727"/>
      <c r="F22" s="681"/>
      <c r="G22" s="470"/>
      <c r="H22" s="731"/>
      <c r="I22" s="670"/>
      <c r="J22" s="694"/>
      <c r="K22" s="670"/>
      <c r="L22" s="670"/>
      <c r="M22" s="721"/>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77"/>
      <c r="B23" s="678"/>
      <c r="C23" s="678"/>
      <c r="D23" s="726"/>
      <c r="E23" s="727"/>
      <c r="F23" s="681"/>
      <c r="G23" s="470"/>
      <c r="H23" s="731"/>
      <c r="I23" s="670"/>
      <c r="J23" s="694"/>
      <c r="K23" s="670"/>
      <c r="L23" s="670"/>
      <c r="M23" s="721"/>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77"/>
      <c r="B24" s="678"/>
      <c r="C24" s="678"/>
      <c r="D24" s="726"/>
      <c r="E24" s="727"/>
      <c r="F24" s="681"/>
      <c r="G24" s="470"/>
      <c r="H24" s="731"/>
      <c r="I24" s="670"/>
      <c r="J24" s="694"/>
      <c r="K24" s="670"/>
      <c r="L24" s="670"/>
      <c r="M24" s="721"/>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77"/>
      <c r="B25" s="678"/>
      <c r="C25" s="678"/>
      <c r="D25" s="726"/>
      <c r="E25" s="727"/>
      <c r="F25" s="681"/>
      <c r="G25" s="470"/>
      <c r="H25" s="731"/>
      <c r="I25" s="670"/>
      <c r="J25" s="694"/>
      <c r="K25" s="670"/>
      <c r="L25" s="670"/>
      <c r="M25" s="721"/>
      <c r="N25" s="33"/>
      <c r="O25" s="33"/>
    </row>
    <row r="26" spans="1:169">
      <c r="A26" s="677"/>
      <c r="B26" s="678"/>
      <c r="C26" s="678"/>
      <c r="D26" s="726"/>
      <c r="E26" s="727"/>
      <c r="F26" s="681"/>
      <c r="G26" s="470"/>
      <c r="H26" s="731"/>
      <c r="I26" s="670"/>
      <c r="J26" s="694"/>
      <c r="K26" s="670"/>
      <c r="L26" s="670"/>
      <c r="M26" s="721"/>
      <c r="N26" s="33"/>
      <c r="O26" s="33"/>
    </row>
    <row r="27" spans="1:169">
      <c r="A27" s="677"/>
      <c r="B27" s="678"/>
      <c r="C27" s="678"/>
      <c r="D27" s="726"/>
      <c r="E27" s="727"/>
      <c r="F27" s="681"/>
      <c r="G27" s="470"/>
      <c r="H27" s="731"/>
      <c r="I27" s="670"/>
      <c r="J27" s="694"/>
      <c r="K27" s="670"/>
      <c r="L27" s="670"/>
      <c r="M27" s="721"/>
      <c r="N27" s="33"/>
      <c r="O27" s="33"/>
    </row>
    <row r="28" spans="1:169">
      <c r="A28" s="677"/>
      <c r="B28" s="678"/>
      <c r="C28" s="678"/>
      <c r="D28" s="726"/>
      <c r="E28" s="727"/>
      <c r="F28" s="681"/>
      <c r="G28" s="470"/>
      <c r="H28" s="731"/>
      <c r="I28" s="670"/>
      <c r="J28" s="694"/>
      <c r="K28" s="670"/>
      <c r="L28" s="670"/>
      <c r="M28" s="721"/>
      <c r="N28" s="33"/>
      <c r="O28" s="33"/>
    </row>
    <row r="29" spans="1:169" ht="15.75" thickBot="1">
      <c r="A29" s="677"/>
      <c r="B29" s="678"/>
      <c r="C29" s="678"/>
      <c r="D29" s="726"/>
      <c r="E29" s="727"/>
      <c r="F29" s="681"/>
      <c r="G29" s="470"/>
      <c r="H29" s="731"/>
      <c r="I29" s="670"/>
      <c r="J29" s="694"/>
      <c r="K29" s="670"/>
      <c r="L29" s="670"/>
      <c r="M29" s="721"/>
      <c r="N29" s="33"/>
      <c r="O29" s="33"/>
    </row>
    <row r="30" spans="1:169" s="25" customFormat="1" ht="12.75" customHeight="1">
      <c r="A30" s="677">
        <f>'7- Mapa Final'!A30</f>
        <v>3</v>
      </c>
      <c r="B30" s="678" t="str">
        <f>'7- Mapa Final'!B30</f>
        <v xml:space="preserve">Incumplimiento de obligaciones tributarias </v>
      </c>
      <c r="C30" s="678" t="str">
        <f>'7- Mapa Final'!C30</f>
        <v xml:space="preserve"> No se  reconocen , o no se pagan  oportunamente , o no se pagan los valores correctos o en la administración de impuestos  correcta ,    las  obligaciones tributarias que le competen a la entidad</v>
      </c>
      <c r="D30" s="679" t="str">
        <f>'7- Mapa Final'!J30</f>
        <v>Baja - 2</v>
      </c>
      <c r="E30" s="680" t="str">
        <f>'7- Mapa Final'!K30</f>
        <v>Leve - 1</v>
      </c>
      <c r="F30" s="681" t="str">
        <f>'7- Mapa Final'!M30</f>
        <v>Bajo - 2</v>
      </c>
      <c r="G30" s="470" t="str">
        <f>'7- Mapa Final'!N30:N39</f>
        <v>Aceptar el riesgo</v>
      </c>
      <c r="H30" s="724" t="s">
        <v>553</v>
      </c>
      <c r="I30" s="670"/>
      <c r="J30" s="693" t="s">
        <v>480</v>
      </c>
      <c r="K30" s="692">
        <v>45383</v>
      </c>
      <c r="L30" s="692">
        <v>45473</v>
      </c>
      <c r="M30" s="720" t="s">
        <v>550</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77"/>
      <c r="B31" s="678"/>
      <c r="C31" s="678"/>
      <c r="D31" s="726"/>
      <c r="E31" s="727"/>
      <c r="F31" s="681"/>
      <c r="G31" s="470"/>
      <c r="H31" s="731"/>
      <c r="I31" s="670"/>
      <c r="J31" s="694"/>
      <c r="K31" s="670"/>
      <c r="L31" s="670"/>
      <c r="M31" s="721"/>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77"/>
      <c r="B32" s="678"/>
      <c r="C32" s="678"/>
      <c r="D32" s="726"/>
      <c r="E32" s="727"/>
      <c r="F32" s="681"/>
      <c r="G32" s="470"/>
      <c r="H32" s="731"/>
      <c r="I32" s="670"/>
      <c r="J32" s="694"/>
      <c r="K32" s="670"/>
      <c r="L32" s="670"/>
      <c r="M32" s="721"/>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77"/>
      <c r="B33" s="678"/>
      <c r="C33" s="678"/>
      <c r="D33" s="726"/>
      <c r="E33" s="727"/>
      <c r="F33" s="681"/>
      <c r="G33" s="470"/>
      <c r="H33" s="731"/>
      <c r="I33" s="670"/>
      <c r="J33" s="694"/>
      <c r="K33" s="670"/>
      <c r="L33" s="670"/>
      <c r="M33" s="721"/>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77"/>
      <c r="B34" s="678"/>
      <c r="C34" s="678"/>
      <c r="D34" s="726"/>
      <c r="E34" s="727"/>
      <c r="F34" s="681"/>
      <c r="G34" s="470"/>
      <c r="H34" s="731"/>
      <c r="I34" s="670"/>
      <c r="J34" s="694"/>
      <c r="K34" s="670"/>
      <c r="L34" s="670"/>
      <c r="M34" s="721"/>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77"/>
      <c r="B35" s="678"/>
      <c r="C35" s="678"/>
      <c r="D35" s="726"/>
      <c r="E35" s="727"/>
      <c r="F35" s="681"/>
      <c r="G35" s="470"/>
      <c r="H35" s="731"/>
      <c r="I35" s="670"/>
      <c r="J35" s="694"/>
      <c r="K35" s="670"/>
      <c r="L35" s="670"/>
      <c r="M35" s="721"/>
      <c r="N35" s="33"/>
      <c r="O35" s="33"/>
    </row>
    <row r="36" spans="1:169">
      <c r="A36" s="677"/>
      <c r="B36" s="678"/>
      <c r="C36" s="678"/>
      <c r="D36" s="726"/>
      <c r="E36" s="727"/>
      <c r="F36" s="681"/>
      <c r="G36" s="470"/>
      <c r="H36" s="731"/>
      <c r="I36" s="670"/>
      <c r="J36" s="694"/>
      <c r="K36" s="670"/>
      <c r="L36" s="670"/>
      <c r="M36" s="721"/>
      <c r="N36" s="33"/>
      <c r="O36" s="33"/>
    </row>
    <row r="37" spans="1:169">
      <c r="A37" s="677"/>
      <c r="B37" s="678"/>
      <c r="C37" s="678"/>
      <c r="D37" s="726"/>
      <c r="E37" s="727"/>
      <c r="F37" s="681"/>
      <c r="G37" s="470"/>
      <c r="H37" s="731"/>
      <c r="I37" s="670"/>
      <c r="J37" s="694"/>
      <c r="K37" s="670"/>
      <c r="L37" s="670"/>
      <c r="M37" s="721"/>
      <c r="N37" s="33"/>
      <c r="O37" s="33"/>
    </row>
    <row r="38" spans="1:169">
      <c r="A38" s="677"/>
      <c r="B38" s="678"/>
      <c r="C38" s="678"/>
      <c r="D38" s="726"/>
      <c r="E38" s="727"/>
      <c r="F38" s="681"/>
      <c r="G38" s="470"/>
      <c r="H38" s="731"/>
      <c r="I38" s="670"/>
      <c r="J38" s="694"/>
      <c r="K38" s="670"/>
      <c r="L38" s="670"/>
      <c r="M38" s="721"/>
      <c r="N38" s="33"/>
      <c r="O38" s="33"/>
    </row>
    <row r="39" spans="1:169" ht="15.75" thickBot="1">
      <c r="A39" s="677"/>
      <c r="B39" s="678"/>
      <c r="C39" s="678"/>
      <c r="D39" s="726"/>
      <c r="E39" s="727"/>
      <c r="F39" s="681"/>
      <c r="G39" s="470"/>
      <c r="H39" s="731"/>
      <c r="I39" s="670"/>
      <c r="J39" s="694"/>
      <c r="K39" s="670"/>
      <c r="L39" s="670"/>
      <c r="M39" s="721"/>
      <c r="N39" s="33"/>
      <c r="O39" s="33"/>
    </row>
    <row r="40" spans="1:169" s="25" customFormat="1" ht="12.75" customHeight="1">
      <c r="A40" s="677">
        <f>'7- Mapa Final'!A40</f>
        <v>4</v>
      </c>
      <c r="B40" s="678" t="str">
        <f>'7- Mapa Final'!B40</f>
        <v>Incumplimiento en la Ejecución del Presupuesto Asignado</v>
      </c>
      <c r="C40" s="678" t="str">
        <f>'7- Mapa Final'!C40</f>
        <v>Posibilidad de afectación económica debido a falta de planeación y ejecución del presupuesto para gastos de funcionamiento e inversión</v>
      </c>
      <c r="D40" s="679" t="str">
        <f>'7- Mapa Final'!J40</f>
        <v>Muy Baja - 1</v>
      </c>
      <c r="E40" s="680" t="str">
        <f>'7- Mapa Final'!K40</f>
        <v>Leve - 1</v>
      </c>
      <c r="F40" s="681" t="str">
        <f>'7- Mapa Final'!M40</f>
        <v>Bajo - 1</v>
      </c>
      <c r="G40" s="470" t="str">
        <f>'7- Mapa Final'!N40:N49</f>
        <v>Aceptar el riesgo</v>
      </c>
      <c r="H40" s="724" t="s">
        <v>554</v>
      </c>
      <c r="I40" s="670"/>
      <c r="J40" s="693" t="s">
        <v>480</v>
      </c>
      <c r="K40" s="692">
        <v>45383</v>
      </c>
      <c r="L40" s="692">
        <v>45473</v>
      </c>
      <c r="M40" s="721" t="s">
        <v>481</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77"/>
      <c r="B41" s="678"/>
      <c r="C41" s="678"/>
      <c r="D41" s="726"/>
      <c r="E41" s="727"/>
      <c r="F41" s="681"/>
      <c r="G41" s="470"/>
      <c r="H41" s="724"/>
      <c r="I41" s="670"/>
      <c r="J41" s="694"/>
      <c r="K41" s="670"/>
      <c r="L41" s="670"/>
      <c r="M41" s="721"/>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77"/>
      <c r="B42" s="678"/>
      <c r="C42" s="678"/>
      <c r="D42" s="726"/>
      <c r="E42" s="727"/>
      <c r="F42" s="681"/>
      <c r="G42" s="470"/>
      <c r="H42" s="724"/>
      <c r="I42" s="670"/>
      <c r="J42" s="694"/>
      <c r="K42" s="670"/>
      <c r="L42" s="670"/>
      <c r="M42" s="721"/>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77"/>
      <c r="B43" s="678"/>
      <c r="C43" s="678"/>
      <c r="D43" s="726"/>
      <c r="E43" s="727"/>
      <c r="F43" s="681"/>
      <c r="G43" s="470"/>
      <c r="H43" s="724"/>
      <c r="I43" s="670"/>
      <c r="J43" s="694"/>
      <c r="K43" s="670"/>
      <c r="L43" s="670"/>
      <c r="M43" s="721"/>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77"/>
      <c r="B44" s="678"/>
      <c r="C44" s="678"/>
      <c r="D44" s="726"/>
      <c r="E44" s="727"/>
      <c r="F44" s="681"/>
      <c r="G44" s="470"/>
      <c r="H44" s="724"/>
      <c r="I44" s="670"/>
      <c r="J44" s="694"/>
      <c r="K44" s="670"/>
      <c r="L44" s="670"/>
      <c r="M44" s="721"/>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77"/>
      <c r="B45" s="678"/>
      <c r="C45" s="678"/>
      <c r="D45" s="726"/>
      <c r="E45" s="727"/>
      <c r="F45" s="681"/>
      <c r="G45" s="470"/>
      <c r="H45" s="724"/>
      <c r="I45" s="670"/>
      <c r="J45" s="694"/>
      <c r="K45" s="670"/>
      <c r="L45" s="670"/>
      <c r="M45" s="721"/>
      <c r="N45" s="33"/>
      <c r="O45" s="33"/>
    </row>
    <row r="46" spans="1:169">
      <c r="A46" s="677"/>
      <c r="B46" s="678"/>
      <c r="C46" s="678"/>
      <c r="D46" s="726"/>
      <c r="E46" s="727"/>
      <c r="F46" s="681"/>
      <c r="G46" s="470"/>
      <c r="H46" s="724"/>
      <c r="I46" s="670"/>
      <c r="J46" s="694"/>
      <c r="K46" s="670"/>
      <c r="L46" s="670"/>
      <c r="M46" s="721"/>
      <c r="N46" s="33"/>
      <c r="O46" s="33"/>
    </row>
    <row r="47" spans="1:169">
      <c r="A47" s="677"/>
      <c r="B47" s="678"/>
      <c r="C47" s="678"/>
      <c r="D47" s="726"/>
      <c r="E47" s="727"/>
      <c r="F47" s="681"/>
      <c r="G47" s="470"/>
      <c r="H47" s="724"/>
      <c r="I47" s="670"/>
      <c r="J47" s="694"/>
      <c r="K47" s="670"/>
      <c r="L47" s="670"/>
      <c r="M47" s="721"/>
      <c r="N47" s="33"/>
      <c r="O47" s="33"/>
    </row>
    <row r="48" spans="1:169">
      <c r="A48" s="677"/>
      <c r="B48" s="678"/>
      <c r="C48" s="678"/>
      <c r="D48" s="726"/>
      <c r="E48" s="727"/>
      <c r="F48" s="681"/>
      <c r="G48" s="470"/>
      <c r="H48" s="724"/>
      <c r="I48" s="670"/>
      <c r="J48" s="694"/>
      <c r="K48" s="670"/>
      <c r="L48" s="670"/>
      <c r="M48" s="721"/>
      <c r="N48" s="33"/>
      <c r="O48" s="33"/>
    </row>
    <row r="49" spans="1:169" ht="15.75" thickBot="1">
      <c r="A49" s="677"/>
      <c r="B49" s="678"/>
      <c r="C49" s="678"/>
      <c r="D49" s="726"/>
      <c r="E49" s="727"/>
      <c r="F49" s="681"/>
      <c r="G49" s="470"/>
      <c r="H49" s="724"/>
      <c r="I49" s="670"/>
      <c r="J49" s="694"/>
      <c r="K49" s="670"/>
      <c r="L49" s="670"/>
      <c r="M49" s="721"/>
      <c r="N49" s="33"/>
      <c r="O49" s="33"/>
    </row>
    <row r="50" spans="1:169" s="25" customFormat="1" ht="12.75" customHeight="1">
      <c r="A50" s="677">
        <f>'7- Mapa Final'!A50</f>
        <v>5</v>
      </c>
      <c r="B50" s="678" t="str">
        <f>'7- Mapa Final'!B50</f>
        <v>incumplimiento en la prescripción de títulos judiciales, que cumplen con los requisitos de prescripción,  en la oficina Judicial de DSAJ</v>
      </c>
      <c r="C50" s="678" t="str">
        <f>'7- Mapa Final'!C50</f>
        <v>Posibilidad de incumplimiento de las metas establecidas debido a falta de seguimiento y control del cronograma del proceso de prescripción</v>
      </c>
      <c r="D50" s="679" t="str">
        <f>'7- Mapa Final'!J50</f>
        <v>Muy Baja - 1</v>
      </c>
      <c r="E50" s="680" t="str">
        <f>'7- Mapa Final'!K50</f>
        <v>Leve - 1</v>
      </c>
      <c r="F50" s="681" t="str">
        <f>'7- Mapa Final'!M50</f>
        <v>Bajo - 1</v>
      </c>
      <c r="G50" s="470" t="str">
        <f>'7- Mapa Final'!N50:N59</f>
        <v>Aceptar el riesgo</v>
      </c>
      <c r="H50" s="724" t="s">
        <v>555</v>
      </c>
      <c r="I50" s="670"/>
      <c r="J50" s="693" t="s">
        <v>480</v>
      </c>
      <c r="K50" s="692">
        <v>45383</v>
      </c>
      <c r="L50" s="692">
        <v>45473</v>
      </c>
      <c r="M50" s="673" t="s">
        <v>482</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77"/>
      <c r="B51" s="678"/>
      <c r="C51" s="678"/>
      <c r="D51" s="726"/>
      <c r="E51" s="727"/>
      <c r="F51" s="681"/>
      <c r="G51" s="470"/>
      <c r="H51" s="731"/>
      <c r="I51" s="670"/>
      <c r="J51" s="694"/>
      <c r="K51" s="670"/>
      <c r="L51" s="670"/>
      <c r="M51" s="67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77"/>
      <c r="B52" s="678"/>
      <c r="C52" s="678"/>
      <c r="D52" s="726"/>
      <c r="E52" s="727"/>
      <c r="F52" s="681"/>
      <c r="G52" s="470"/>
      <c r="H52" s="731"/>
      <c r="I52" s="670"/>
      <c r="J52" s="694"/>
      <c r="K52" s="670"/>
      <c r="L52" s="670"/>
      <c r="M52" s="67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77"/>
      <c r="B53" s="678"/>
      <c r="C53" s="678"/>
      <c r="D53" s="726"/>
      <c r="E53" s="727"/>
      <c r="F53" s="681"/>
      <c r="G53" s="470"/>
      <c r="H53" s="731"/>
      <c r="I53" s="670"/>
      <c r="J53" s="694"/>
      <c r="K53" s="670"/>
      <c r="L53" s="670"/>
      <c r="M53" s="67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77"/>
      <c r="B54" s="678"/>
      <c r="C54" s="678"/>
      <c r="D54" s="726"/>
      <c r="E54" s="727"/>
      <c r="F54" s="681"/>
      <c r="G54" s="470"/>
      <c r="H54" s="731"/>
      <c r="I54" s="670"/>
      <c r="J54" s="694"/>
      <c r="K54" s="670"/>
      <c r="L54" s="670"/>
      <c r="M54" s="67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77"/>
      <c r="B55" s="678"/>
      <c r="C55" s="678"/>
      <c r="D55" s="726"/>
      <c r="E55" s="727"/>
      <c r="F55" s="681"/>
      <c r="G55" s="470"/>
      <c r="H55" s="731"/>
      <c r="I55" s="670"/>
      <c r="J55" s="694"/>
      <c r="K55" s="670"/>
      <c r="L55" s="670"/>
      <c r="M55" s="673"/>
      <c r="N55" s="33"/>
      <c r="O55" s="33"/>
    </row>
    <row r="56" spans="1:169">
      <c r="A56" s="677"/>
      <c r="B56" s="678"/>
      <c r="C56" s="678"/>
      <c r="D56" s="726"/>
      <c r="E56" s="727"/>
      <c r="F56" s="681"/>
      <c r="G56" s="470"/>
      <c r="H56" s="731"/>
      <c r="I56" s="670"/>
      <c r="J56" s="694"/>
      <c r="K56" s="670"/>
      <c r="L56" s="670"/>
      <c r="M56" s="673"/>
      <c r="N56" s="33"/>
      <c r="O56" s="33"/>
    </row>
    <row r="57" spans="1:169">
      <c r="A57" s="677"/>
      <c r="B57" s="678"/>
      <c r="C57" s="678"/>
      <c r="D57" s="726"/>
      <c r="E57" s="727"/>
      <c r="F57" s="681"/>
      <c r="G57" s="470"/>
      <c r="H57" s="731"/>
      <c r="I57" s="670"/>
      <c r="J57" s="694"/>
      <c r="K57" s="670"/>
      <c r="L57" s="670"/>
      <c r="M57" s="673"/>
      <c r="N57" s="33"/>
      <c r="O57" s="33"/>
    </row>
    <row r="58" spans="1:169">
      <c r="A58" s="677"/>
      <c r="B58" s="678"/>
      <c r="C58" s="678"/>
      <c r="D58" s="726"/>
      <c r="E58" s="727"/>
      <c r="F58" s="681"/>
      <c r="G58" s="470"/>
      <c r="H58" s="731"/>
      <c r="I58" s="670"/>
      <c r="J58" s="694"/>
      <c r="K58" s="670"/>
      <c r="L58" s="670"/>
      <c r="M58" s="673"/>
      <c r="N58" s="33"/>
      <c r="O58" s="33"/>
    </row>
    <row r="59" spans="1:169" ht="15.75" thickBot="1">
      <c r="A59" s="677"/>
      <c r="B59" s="678"/>
      <c r="C59" s="678"/>
      <c r="D59" s="726"/>
      <c r="E59" s="727"/>
      <c r="F59" s="681"/>
      <c r="G59" s="470"/>
      <c r="H59" s="731"/>
      <c r="I59" s="670"/>
      <c r="J59" s="694"/>
      <c r="K59" s="670"/>
      <c r="L59" s="670"/>
      <c r="M59" s="673"/>
      <c r="N59" s="33"/>
      <c r="O59" s="33"/>
    </row>
    <row r="60" spans="1:169" s="25" customFormat="1" ht="12.75" customHeight="1">
      <c r="A60" s="677">
        <f>'7- Mapa Final'!A60</f>
        <v>6</v>
      </c>
      <c r="B60" s="678" t="str">
        <f>'7- Mapa Final'!B60</f>
        <v xml:space="preserve">presentar  en forma  errada o tardia  los  Balances de la entidad </v>
      </c>
      <c r="C60" s="678" t="str">
        <f>'7- Mapa Final'!C60</f>
        <v xml:space="preserve">Se incumple con los tiempos y condiciones etablecidas por la Contaduria General de la Nacion para la presentacion de los Estados Financieros  </v>
      </c>
      <c r="D60" s="679" t="str">
        <f>'7- Mapa Final'!J60</f>
        <v>Media - 3</v>
      </c>
      <c r="E60" s="680" t="str">
        <f>'7- Mapa Final'!K60</f>
        <v>Leve - 1</v>
      </c>
      <c r="F60" s="681" t="str">
        <f>'7- Mapa Final'!M60</f>
        <v>Moderado - 3</v>
      </c>
      <c r="G60" s="470" t="str">
        <f>'7- Mapa Final'!N60:N69</f>
        <v>Aceptar el riesgo</v>
      </c>
      <c r="H60" s="724" t="s">
        <v>556</v>
      </c>
      <c r="I60" s="670"/>
      <c r="J60" s="693" t="s">
        <v>480</v>
      </c>
      <c r="K60" s="692">
        <v>45383</v>
      </c>
      <c r="L60" s="692">
        <v>45473</v>
      </c>
      <c r="M60" s="673" t="s">
        <v>483</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77"/>
      <c r="B61" s="678"/>
      <c r="C61" s="678"/>
      <c r="D61" s="726"/>
      <c r="E61" s="727"/>
      <c r="F61" s="681"/>
      <c r="G61" s="470"/>
      <c r="H61" s="731"/>
      <c r="I61" s="670"/>
      <c r="J61" s="694"/>
      <c r="K61" s="670"/>
      <c r="L61" s="670"/>
      <c r="M61" s="67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77"/>
      <c r="B62" s="678"/>
      <c r="C62" s="678"/>
      <c r="D62" s="726"/>
      <c r="E62" s="727"/>
      <c r="F62" s="681"/>
      <c r="G62" s="470"/>
      <c r="H62" s="731"/>
      <c r="I62" s="670"/>
      <c r="J62" s="694"/>
      <c r="K62" s="670"/>
      <c r="L62" s="670"/>
      <c r="M62" s="67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77"/>
      <c r="B63" s="678"/>
      <c r="C63" s="678"/>
      <c r="D63" s="726"/>
      <c r="E63" s="727"/>
      <c r="F63" s="681"/>
      <c r="G63" s="470"/>
      <c r="H63" s="731"/>
      <c r="I63" s="670"/>
      <c r="J63" s="694"/>
      <c r="K63" s="670"/>
      <c r="L63" s="670"/>
      <c r="M63" s="67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77"/>
      <c r="B64" s="678"/>
      <c r="C64" s="678"/>
      <c r="D64" s="726"/>
      <c r="E64" s="727"/>
      <c r="F64" s="681"/>
      <c r="G64" s="470"/>
      <c r="H64" s="731"/>
      <c r="I64" s="670"/>
      <c r="J64" s="694"/>
      <c r="K64" s="670"/>
      <c r="L64" s="670"/>
      <c r="M64" s="67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5">
      <c r="A65" s="677"/>
      <c r="B65" s="678"/>
      <c r="C65" s="678"/>
      <c r="D65" s="726"/>
      <c r="E65" s="727"/>
      <c r="F65" s="681"/>
      <c r="G65" s="470"/>
      <c r="H65" s="731"/>
      <c r="I65" s="670"/>
      <c r="J65" s="694"/>
      <c r="K65" s="670"/>
      <c r="L65" s="670"/>
      <c r="M65" s="673"/>
      <c r="N65" s="33"/>
      <c r="O65" s="33"/>
    </row>
    <row r="66" spans="1:15">
      <c r="A66" s="677"/>
      <c r="B66" s="678"/>
      <c r="C66" s="678"/>
      <c r="D66" s="726"/>
      <c r="E66" s="727"/>
      <c r="F66" s="681"/>
      <c r="G66" s="470"/>
      <c r="H66" s="731"/>
      <c r="I66" s="670"/>
      <c r="J66" s="694"/>
      <c r="K66" s="670"/>
      <c r="L66" s="670"/>
      <c r="M66" s="673"/>
      <c r="N66" s="33"/>
      <c r="O66" s="33"/>
    </row>
    <row r="67" spans="1:15">
      <c r="A67" s="677"/>
      <c r="B67" s="678"/>
      <c r="C67" s="678"/>
      <c r="D67" s="726"/>
      <c r="E67" s="727"/>
      <c r="F67" s="681"/>
      <c r="G67" s="470"/>
      <c r="H67" s="731"/>
      <c r="I67" s="670"/>
      <c r="J67" s="694"/>
      <c r="K67" s="670"/>
      <c r="L67" s="670"/>
      <c r="M67" s="673"/>
      <c r="N67" s="33"/>
      <c r="O67" s="33"/>
    </row>
    <row r="68" spans="1:15">
      <c r="A68" s="677"/>
      <c r="B68" s="678"/>
      <c r="C68" s="678"/>
      <c r="D68" s="726"/>
      <c r="E68" s="727"/>
      <c r="F68" s="681"/>
      <c r="G68" s="470"/>
      <c r="H68" s="731"/>
      <c r="I68" s="670"/>
      <c r="J68" s="694"/>
      <c r="K68" s="670"/>
      <c r="L68" s="670"/>
      <c r="M68" s="673"/>
      <c r="N68" s="33"/>
      <c r="O68" s="33"/>
    </row>
    <row r="69" spans="1:15">
      <c r="A69" s="677"/>
      <c r="B69" s="678"/>
      <c r="C69" s="678"/>
      <c r="D69" s="726"/>
      <c r="E69" s="727"/>
      <c r="F69" s="681"/>
      <c r="G69" s="470"/>
      <c r="H69" s="731"/>
      <c r="I69" s="670"/>
      <c r="J69" s="694"/>
      <c r="K69" s="670"/>
      <c r="L69" s="670"/>
      <c r="M69" s="673"/>
      <c r="N69" s="33"/>
      <c r="O69" s="33"/>
    </row>
  </sheetData>
  <mergeCells count="95">
    <mergeCell ref="H60:H69"/>
    <mergeCell ref="I60:I69"/>
    <mergeCell ref="J60:J69"/>
    <mergeCell ref="K60:K69"/>
    <mergeCell ref="L60:L69"/>
    <mergeCell ref="L50:L59"/>
    <mergeCell ref="M50:M59"/>
    <mergeCell ref="A60:A69"/>
    <mergeCell ref="B60:B69"/>
    <mergeCell ref="C60:C69"/>
    <mergeCell ref="D60:D69"/>
    <mergeCell ref="E60:E69"/>
    <mergeCell ref="F60:F69"/>
    <mergeCell ref="A50:A59"/>
    <mergeCell ref="B50:B59"/>
    <mergeCell ref="C50:C59"/>
    <mergeCell ref="D50:D59"/>
    <mergeCell ref="E50:E59"/>
    <mergeCell ref="F50:F59"/>
    <mergeCell ref="M60:M69"/>
    <mergeCell ref="G60:G69"/>
    <mergeCell ref="G50:G59"/>
    <mergeCell ref="H50:H59"/>
    <mergeCell ref="I50:I59"/>
    <mergeCell ref="J30:J39"/>
    <mergeCell ref="K30:K39"/>
    <mergeCell ref="G30:G39"/>
    <mergeCell ref="H30:H39"/>
    <mergeCell ref="I30:I39"/>
    <mergeCell ref="J50:J59"/>
    <mergeCell ref="K50:K59"/>
    <mergeCell ref="L30:L3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A30:A39"/>
    <mergeCell ref="B30:B39"/>
    <mergeCell ref="C30:C39"/>
    <mergeCell ref="D30:D39"/>
    <mergeCell ref="E30:E39"/>
    <mergeCell ref="F30:F39"/>
    <mergeCell ref="A9:G9"/>
    <mergeCell ref="A10:A19"/>
    <mergeCell ref="B10:B19"/>
    <mergeCell ref="C10:C19"/>
    <mergeCell ref="D10:D19"/>
    <mergeCell ref="E10:E19"/>
    <mergeCell ref="F10:F19"/>
    <mergeCell ref="G10:G19"/>
    <mergeCell ref="M20:M29"/>
    <mergeCell ref="G20:G29"/>
    <mergeCell ref="H20:H29"/>
    <mergeCell ref="I20:I29"/>
    <mergeCell ref="J20:J29"/>
    <mergeCell ref="K20:K29"/>
    <mergeCell ref="L20:L29"/>
    <mergeCell ref="A20:A29"/>
    <mergeCell ref="B20:B29"/>
    <mergeCell ref="C20:C29"/>
    <mergeCell ref="D20:D29"/>
    <mergeCell ref="E20:E29"/>
    <mergeCell ref="F20:F29"/>
    <mergeCell ref="A1:B2"/>
    <mergeCell ref="C1:J3"/>
    <mergeCell ref="K1:M3"/>
    <mergeCell ref="A4:B4"/>
    <mergeCell ref="C4:M4"/>
    <mergeCell ref="A5:B5"/>
    <mergeCell ref="C5:M5"/>
    <mergeCell ref="A6:B6"/>
    <mergeCell ref="C6:M6"/>
    <mergeCell ref="A7:C7"/>
    <mergeCell ref="D7:F7"/>
    <mergeCell ref="G7:G8"/>
    <mergeCell ref="H7:H8"/>
    <mergeCell ref="I7:J7"/>
    <mergeCell ref="K7:L7"/>
    <mergeCell ref="M7:M8"/>
    <mergeCell ref="H10:H19"/>
    <mergeCell ref="I10:I19"/>
    <mergeCell ref="J10:J19"/>
    <mergeCell ref="K10:K19"/>
    <mergeCell ref="L10:L19"/>
    <mergeCell ref="M10:M19"/>
  </mergeCells>
  <conditionalFormatting sqref="A7:B7">
    <cfRule type="containsText" dxfId="167" priority="203" operator="containsText" text="3- Moderado">
      <formula>NOT(ISERROR(SEARCH("3- Moderado",A7)))</formula>
    </cfRule>
    <cfRule type="containsText" dxfId="166" priority="204" operator="containsText" text="6- Moderado">
      <formula>NOT(ISERROR(SEARCH("6- Moderado",A7)))</formula>
    </cfRule>
    <cfRule type="containsText" dxfId="165" priority="205" operator="containsText" text="4- Moderado">
      <formula>NOT(ISERROR(SEARCH("4- Moderado",A7)))</formula>
    </cfRule>
    <cfRule type="containsText" dxfId="164" priority="206" operator="containsText" text="3- Bajo">
      <formula>NOT(ISERROR(SEARCH("3- Bajo",A7)))</formula>
    </cfRule>
    <cfRule type="containsText" dxfId="163" priority="207" operator="containsText" text="4- Bajo">
      <formula>NOT(ISERROR(SEARCH("4- Bajo",A7)))</formula>
    </cfRule>
    <cfRule type="containsText" dxfId="162" priority="208" operator="containsText" text="1- Bajo">
      <formula>NOT(ISERROR(SEARCH("1- Bajo",A7)))</formula>
    </cfRule>
  </conditionalFormatting>
  <conditionalFormatting sqref="A10:E10 A20:E20">
    <cfRule type="containsText" dxfId="161" priority="197" operator="containsText" text="3- Moderado">
      <formula>NOT(ISERROR(SEARCH("3- Moderado",A10)))</formula>
    </cfRule>
    <cfRule type="containsText" dxfId="160" priority="198" operator="containsText" text="6- Moderado">
      <formula>NOT(ISERROR(SEARCH("6- Moderado",A10)))</formula>
    </cfRule>
    <cfRule type="containsText" dxfId="159" priority="199" operator="containsText" text="4- Moderado">
      <formula>NOT(ISERROR(SEARCH("4- Moderado",A10)))</formula>
    </cfRule>
    <cfRule type="containsText" dxfId="158" priority="200" operator="containsText" text="3- Bajo">
      <formula>NOT(ISERROR(SEARCH("3- Bajo",A10)))</formula>
    </cfRule>
    <cfRule type="containsText" dxfId="157" priority="201" operator="containsText" text="4- Bajo">
      <formula>NOT(ISERROR(SEARCH("4- Bajo",A10)))</formula>
    </cfRule>
    <cfRule type="containsText" dxfId="156" priority="202" operator="containsText" text="1- Bajo">
      <formula>NOT(ISERROR(SEARCH("1- Bajo",A10)))</formula>
    </cfRule>
  </conditionalFormatting>
  <conditionalFormatting sqref="A30:E30">
    <cfRule type="containsText" dxfId="155" priority="151" operator="containsText" text="3- Moderado">
      <formula>NOT(ISERROR(SEARCH("3- Moderado",A30)))</formula>
    </cfRule>
    <cfRule type="containsText" dxfId="154" priority="152" operator="containsText" text="6- Moderado">
      <formula>NOT(ISERROR(SEARCH("6- Moderado",A30)))</formula>
    </cfRule>
    <cfRule type="containsText" dxfId="153" priority="153" operator="containsText" text="4- Moderado">
      <formula>NOT(ISERROR(SEARCH("4- Moderado",A30)))</formula>
    </cfRule>
    <cfRule type="containsText" dxfId="152" priority="154" operator="containsText" text="3- Bajo">
      <formula>NOT(ISERROR(SEARCH("3- Bajo",A30)))</formula>
    </cfRule>
    <cfRule type="containsText" dxfId="151" priority="155" operator="containsText" text="4- Bajo">
      <formula>NOT(ISERROR(SEARCH("4- Bajo",A30)))</formula>
    </cfRule>
    <cfRule type="containsText" dxfId="150" priority="156" operator="containsText" text="1- Bajo">
      <formula>NOT(ISERROR(SEARCH("1- Bajo",A30)))</formula>
    </cfRule>
  </conditionalFormatting>
  <conditionalFormatting sqref="A40:E40">
    <cfRule type="containsText" dxfId="149" priority="123" operator="containsText" text="3- Moderado">
      <formula>NOT(ISERROR(SEARCH("3- Moderado",A40)))</formula>
    </cfRule>
    <cfRule type="containsText" dxfId="148" priority="124" operator="containsText" text="6- Moderado">
      <formula>NOT(ISERROR(SEARCH("6- Moderado",A40)))</formula>
    </cfRule>
    <cfRule type="containsText" dxfId="147" priority="125" operator="containsText" text="4- Moderado">
      <formula>NOT(ISERROR(SEARCH("4- Moderado",A40)))</formula>
    </cfRule>
    <cfRule type="containsText" dxfId="146" priority="126" operator="containsText" text="3- Bajo">
      <formula>NOT(ISERROR(SEARCH("3- Bajo",A40)))</formula>
    </cfRule>
    <cfRule type="containsText" dxfId="145" priority="127" operator="containsText" text="4- Bajo">
      <formula>NOT(ISERROR(SEARCH("4- Bajo",A40)))</formula>
    </cfRule>
    <cfRule type="containsText" dxfId="144" priority="128" operator="containsText" text="1- Bajo">
      <formula>NOT(ISERROR(SEARCH("1- Bajo",A40)))</formula>
    </cfRule>
  </conditionalFormatting>
  <conditionalFormatting sqref="A50:E50">
    <cfRule type="containsText" dxfId="143" priority="95" operator="containsText" text="3- Moderado">
      <formula>NOT(ISERROR(SEARCH("3- Moderado",A50)))</formula>
    </cfRule>
    <cfRule type="containsText" dxfId="142" priority="96" operator="containsText" text="6- Moderado">
      <formula>NOT(ISERROR(SEARCH("6- Moderado",A50)))</formula>
    </cfRule>
    <cfRule type="containsText" dxfId="141" priority="97" operator="containsText" text="4- Moderado">
      <formula>NOT(ISERROR(SEARCH("4- Moderado",A50)))</formula>
    </cfRule>
    <cfRule type="containsText" dxfId="140" priority="98" operator="containsText" text="3- Bajo">
      <formula>NOT(ISERROR(SEARCH("3- Bajo",A50)))</formula>
    </cfRule>
    <cfRule type="containsText" dxfId="139" priority="99" operator="containsText" text="4- Bajo">
      <formula>NOT(ISERROR(SEARCH("4- Bajo",A50)))</formula>
    </cfRule>
    <cfRule type="containsText" dxfId="138" priority="100" operator="containsText" text="1- Bajo">
      <formula>NOT(ISERROR(SEARCH("1- Bajo",A50)))</formula>
    </cfRule>
  </conditionalFormatting>
  <conditionalFormatting sqref="A60:E60">
    <cfRule type="containsText" dxfId="137" priority="67" operator="containsText" text="3- Moderado">
      <formula>NOT(ISERROR(SEARCH("3- Moderado",A60)))</formula>
    </cfRule>
    <cfRule type="containsText" dxfId="136" priority="68" operator="containsText" text="6- Moderado">
      <formula>NOT(ISERROR(SEARCH("6- Moderado",A60)))</formula>
    </cfRule>
    <cfRule type="containsText" dxfId="135" priority="69" operator="containsText" text="4- Moderado">
      <formula>NOT(ISERROR(SEARCH("4- Moderado",A60)))</formula>
    </cfRule>
    <cfRule type="containsText" dxfId="134" priority="70" operator="containsText" text="3- Bajo">
      <formula>NOT(ISERROR(SEARCH("3- Bajo",A60)))</formula>
    </cfRule>
    <cfRule type="containsText" dxfId="133" priority="71" operator="containsText" text="4- Bajo">
      <formula>NOT(ISERROR(SEARCH("4- Bajo",A60)))</formula>
    </cfRule>
    <cfRule type="containsText" dxfId="132" priority="72" operator="containsText" text="1- Bajo">
      <formula>NOT(ISERROR(SEARCH("1- Bajo",A60)))</formula>
    </cfRule>
  </conditionalFormatting>
  <conditionalFormatting sqref="C8:F8">
    <cfRule type="containsText" dxfId="131" priority="169" operator="containsText" text="3- Moderado">
      <formula>NOT(ISERROR(SEARCH("3- Moderado",C8)))</formula>
    </cfRule>
    <cfRule type="containsText" dxfId="130" priority="170" operator="containsText" text="6- Moderado">
      <formula>NOT(ISERROR(SEARCH("6- Moderado",C8)))</formula>
    </cfRule>
    <cfRule type="containsText" dxfId="129" priority="171" operator="containsText" text="4- Moderado">
      <formula>NOT(ISERROR(SEARCH("4- Moderado",C8)))</formula>
    </cfRule>
    <cfRule type="containsText" dxfId="128" priority="172" operator="containsText" text="3- Bajo">
      <formula>NOT(ISERROR(SEARCH("3- Bajo",C8)))</formula>
    </cfRule>
    <cfRule type="containsText" dxfId="127" priority="173" operator="containsText" text="4- Bajo">
      <formula>NOT(ISERROR(SEARCH("4- Bajo",C8)))</formula>
    </cfRule>
    <cfRule type="containsText" dxfId="126" priority="174" operator="containsText" text="1- Bajo">
      <formula>NOT(ISERROR(SEARCH("1- Bajo",C8)))</formula>
    </cfRule>
  </conditionalFormatting>
  <conditionalFormatting sqref="D10:D69">
    <cfRule type="containsText" dxfId="125" priority="5" operator="containsText" text="Muy Alta">
      <formula>NOT(ISERROR(SEARCH("Muy Alta",D10)))</formula>
    </cfRule>
    <cfRule type="containsText" dxfId="124" priority="6" operator="containsText" text="Alta">
      <formula>NOT(ISERROR(SEARCH("Alta",D10)))</formula>
    </cfRule>
    <cfRule type="containsText" dxfId="123" priority="7" operator="containsText" text="Baja">
      <formula>NOT(ISERROR(SEARCH("Baja",D10)))</formula>
    </cfRule>
    <cfRule type="containsText" dxfId="122" priority="8" operator="containsText" text="Muy Baja">
      <formula>NOT(ISERROR(SEARCH("Muy Baja",D10)))</formula>
    </cfRule>
    <cfRule type="containsText" dxfId="121" priority="10" operator="containsText" text="Media">
      <formula>NOT(ISERROR(SEARCH("Media",D10)))</formula>
    </cfRule>
  </conditionalFormatting>
  <conditionalFormatting sqref="E10:E69">
    <cfRule type="containsText" dxfId="120" priority="1" operator="containsText" text="Catastrófico">
      <formula>NOT(ISERROR(SEARCH("Catastrófico",E10)))</formula>
    </cfRule>
    <cfRule type="containsText" dxfId="119" priority="2" operator="containsText" text="Mayor">
      <formula>NOT(ISERROR(SEARCH("Mayor",E10)))</formula>
    </cfRule>
    <cfRule type="containsText" dxfId="118" priority="3" operator="containsText" text="Menor">
      <formula>NOT(ISERROR(SEARCH("Menor",E10)))</formula>
    </cfRule>
    <cfRule type="containsText" dxfId="117" priority="4" operator="containsText" text="Leve">
      <formula>NOT(ISERROR(SEARCH("Leve",E10)))</formula>
    </cfRule>
  </conditionalFormatting>
  <conditionalFormatting sqref="E10:F69">
    <cfRule type="containsText" dxfId="116" priority="9" operator="containsText" text="Moderado">
      <formula>NOT(ISERROR(SEARCH("Moderado",E10)))</formula>
    </cfRule>
  </conditionalFormatting>
  <conditionalFormatting sqref="F10:F29">
    <cfRule type="colorScale" priority="214">
      <colorScale>
        <cfvo type="min"/>
        <cfvo type="max"/>
        <color rgb="FFFF7128"/>
        <color rgb="FFFFEF9C"/>
      </colorScale>
    </cfRule>
  </conditionalFormatting>
  <conditionalFormatting sqref="F10:F69">
    <cfRule type="containsText" dxfId="115" priority="24" operator="containsText" text="Bajo">
      <formula>NOT(ISERROR(SEARCH("Bajo",F10)))</formula>
    </cfRule>
    <cfRule type="containsText" dxfId="114" priority="25" operator="containsText" text="Moderado">
      <formula>NOT(ISERROR(SEARCH("Moderado",F10)))</formula>
    </cfRule>
    <cfRule type="containsText" dxfId="113" priority="26" operator="containsText" text="Alto">
      <formula>NOT(ISERROR(SEARCH("Alto",F10)))</formula>
    </cfRule>
    <cfRule type="containsText" dxfId="112" priority="27" operator="containsText" text="Extremo">
      <formula>NOT(ISERROR(SEARCH("Extremo",F10)))</formula>
    </cfRule>
  </conditionalFormatting>
  <conditionalFormatting sqref="F30:F39">
    <cfRule type="colorScale" priority="168">
      <colorScale>
        <cfvo type="min"/>
        <cfvo type="max"/>
        <color rgb="FFFF7128"/>
        <color rgb="FFFFEF9C"/>
      </colorScale>
    </cfRule>
  </conditionalFormatting>
  <conditionalFormatting sqref="F40:F49">
    <cfRule type="colorScale" priority="140">
      <colorScale>
        <cfvo type="min"/>
        <cfvo type="max"/>
        <color rgb="FFFF7128"/>
        <color rgb="FFFFEF9C"/>
      </colorScale>
    </cfRule>
  </conditionalFormatting>
  <conditionalFormatting sqref="F50:F59">
    <cfRule type="colorScale" priority="112">
      <colorScale>
        <cfvo type="min"/>
        <cfvo type="max"/>
        <color rgb="FFFF7128"/>
        <color rgb="FFFFEF9C"/>
      </colorScale>
    </cfRule>
  </conditionalFormatting>
  <conditionalFormatting sqref="F60:F69">
    <cfRule type="colorScale" priority="1520">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dataValidation allowBlank="1" showInputMessage="1" showErrorMessage="1" prompt="Describir las actividades que se van a desarrollar para el proyecto" sqref="H7"/>
    <dataValidation allowBlank="1" showInputMessage="1" showErrorMessage="1" prompt="Seleccionar si el responsable es el responsable de las acciones es el nivel central" sqref="I7:I8"/>
    <dataValidation allowBlank="1" showInputMessage="1" showErrorMessage="1" prompt="seleccionar si el responsable de ejecutar las acciones es el nivel central" sqref="J8"/>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G10:G69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JK119"/>
  <sheetViews>
    <sheetView showGridLines="0" topLeftCell="B1" zoomScale="90" zoomScaleNormal="90" workbookViewId="0">
      <selection activeCell="I20" sqref="I20:I2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0"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96"/>
      <c r="B1" s="697"/>
      <c r="C1" s="742" t="s">
        <v>479</v>
      </c>
      <c r="D1" s="742"/>
      <c r="E1" s="742"/>
      <c r="F1" s="742"/>
      <c r="G1" s="742"/>
      <c r="H1" s="742"/>
      <c r="I1" s="742"/>
      <c r="J1" s="742"/>
      <c r="K1" s="742"/>
      <c r="L1" s="703"/>
      <c r="M1" s="740"/>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39.75" customHeight="1">
      <c r="A2" s="698"/>
      <c r="B2" s="699"/>
      <c r="C2" s="742"/>
      <c r="D2" s="742"/>
      <c r="E2" s="742"/>
      <c r="F2" s="742"/>
      <c r="G2" s="742"/>
      <c r="H2" s="742"/>
      <c r="I2" s="742"/>
      <c r="J2" s="742"/>
      <c r="K2" s="742"/>
      <c r="L2" s="703"/>
      <c r="M2" s="741"/>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743"/>
      <c r="D3" s="743"/>
      <c r="E3" s="743"/>
      <c r="F3" s="743"/>
      <c r="G3" s="743"/>
      <c r="H3" s="743"/>
      <c r="I3" s="743"/>
      <c r="J3" s="743"/>
      <c r="K3" s="743"/>
      <c r="L3" s="744"/>
      <c r="M3" s="356"/>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23.25" customHeight="1">
      <c r="A4" s="520" t="s">
        <v>0</v>
      </c>
      <c r="B4" s="520"/>
      <c r="C4" s="746" t="str">
        <f>'6- Valoración Controles'!C4:K4</f>
        <v>GESTIÓN ADMINISTRATIVA Y FINANCIERA</v>
      </c>
      <c r="D4" s="747"/>
      <c r="E4" s="747"/>
      <c r="F4" s="747"/>
      <c r="G4" s="747"/>
      <c r="H4" s="747"/>
      <c r="I4" s="747"/>
      <c r="J4" s="747"/>
      <c r="K4" s="747"/>
      <c r="L4" s="747"/>
      <c r="M4" s="748"/>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28.5" customHeight="1">
      <c r="A5" s="520" t="s">
        <v>1</v>
      </c>
      <c r="B5" s="520"/>
      <c r="C5" s="704" t="str">
        <f>'6- Valoración Controles'!C5:K5</f>
        <v>Gestionar las actividades relacionadas con los recursos financieros y presupuestales a través de la planeación, programación, ejecución, registro, seguimiento, control, análisis, evaluación y mejora para cumplir con los objetivos de la organización, en el marco del Sistema de Gestión de la Calidad y del Medio Ambiente, Sistema de Seguridad y Salud en el Trabajo, sistema de gestión antisoborno de la Rama Judicial.</v>
      </c>
      <c r="D5" s="705"/>
      <c r="E5" s="705"/>
      <c r="F5" s="705"/>
      <c r="G5" s="705"/>
      <c r="H5" s="705"/>
      <c r="I5" s="705"/>
      <c r="J5" s="705"/>
      <c r="K5" s="705"/>
      <c r="L5" s="705"/>
      <c r="M5" s="706"/>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18" customHeight="1" thickBot="1">
      <c r="A6" s="520" t="s">
        <v>2</v>
      </c>
      <c r="B6" s="520"/>
      <c r="C6" s="717" t="s">
        <v>476</v>
      </c>
      <c r="D6" s="718"/>
      <c r="E6" s="718"/>
      <c r="F6" s="718"/>
      <c r="G6" s="718"/>
      <c r="H6" s="718"/>
      <c r="I6" s="718"/>
      <c r="J6" s="718"/>
      <c r="K6" s="718"/>
      <c r="L6" s="718"/>
      <c r="M6" s="719"/>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712" t="s">
        <v>91</v>
      </c>
      <c r="B7" s="713"/>
      <c r="C7" s="714"/>
      <c r="D7" s="715" t="s">
        <v>92</v>
      </c>
      <c r="E7" s="715"/>
      <c r="F7" s="715"/>
      <c r="G7" s="716" t="s">
        <v>93</v>
      </c>
      <c r="H7" s="707" t="s">
        <v>94</v>
      </c>
      <c r="I7" s="709" t="s">
        <v>95</v>
      </c>
      <c r="J7" s="710"/>
      <c r="K7" s="709" t="s">
        <v>96</v>
      </c>
      <c r="L7" s="710"/>
      <c r="M7" s="711" t="s">
        <v>521</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54.75" customHeight="1" thickTop="1" thickBot="1">
      <c r="A8" s="34" t="s">
        <v>54</v>
      </c>
      <c r="B8" s="34" t="s">
        <v>107</v>
      </c>
      <c r="C8" s="34" t="s">
        <v>4</v>
      </c>
      <c r="D8" s="27" t="s">
        <v>98</v>
      </c>
      <c r="E8" s="27" t="s">
        <v>100</v>
      </c>
      <c r="F8" s="27" t="s">
        <v>99</v>
      </c>
      <c r="G8" s="716"/>
      <c r="H8" s="708"/>
      <c r="I8" s="28" t="s">
        <v>101</v>
      </c>
      <c r="J8" s="28" t="s">
        <v>102</v>
      </c>
      <c r="K8" s="28" t="s">
        <v>103</v>
      </c>
      <c r="L8" s="28" t="s">
        <v>104</v>
      </c>
      <c r="M8" s="71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87"/>
      <c r="B9" s="738"/>
      <c r="C9" s="738"/>
      <c r="D9" s="738"/>
      <c r="E9" s="738"/>
      <c r="F9" s="738"/>
      <c r="G9" s="688"/>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722">
        <f>'7- Mapa Final'!A10</f>
        <v>1</v>
      </c>
      <c r="B10" s="691" t="str">
        <f>'7- Mapa Final'!B10</f>
        <v xml:space="preserve">Posibilidad de pagar inoportunamente los gastos de funcionamiento en Inversión por falta de PAC </v>
      </c>
      <c r="C10" s="691" t="str">
        <f>'7- Mapa Final'!C10</f>
        <v>los  pagos se hacen incumpliendo los tiempos contractuales o legales  establecidos .</v>
      </c>
      <c r="D10" s="739" t="str">
        <f>'7- Mapa Final'!J10</f>
        <v>Muy Baja - 1</v>
      </c>
      <c r="E10" s="730" t="str">
        <f>'7- Mapa Final'!K10</f>
        <v>Menor - 2</v>
      </c>
      <c r="F10" s="723" t="str">
        <f>'7- Mapa Final'!M10</f>
        <v>Bajo - 2</v>
      </c>
      <c r="G10" s="470" t="str">
        <f>'7- Mapa Final'!N10:N19</f>
        <v>Aceptar el riesgo</v>
      </c>
      <c r="H10" s="724" t="s">
        <v>551</v>
      </c>
      <c r="I10" s="670"/>
      <c r="J10" s="694" t="s">
        <v>480</v>
      </c>
      <c r="K10" s="672">
        <v>45474</v>
      </c>
      <c r="L10" s="672">
        <v>45565</v>
      </c>
      <c r="M10" s="720" t="s">
        <v>557</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77"/>
      <c r="B11" s="678"/>
      <c r="C11" s="678"/>
      <c r="D11" s="726"/>
      <c r="E11" s="727"/>
      <c r="F11" s="681"/>
      <c r="G11" s="470"/>
      <c r="H11" s="724"/>
      <c r="I11" s="670"/>
      <c r="J11" s="694"/>
      <c r="K11" s="670"/>
      <c r="L11" s="670"/>
      <c r="M11" s="721"/>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77"/>
      <c r="B12" s="678"/>
      <c r="C12" s="678"/>
      <c r="D12" s="726"/>
      <c r="E12" s="727"/>
      <c r="F12" s="681"/>
      <c r="G12" s="470"/>
      <c r="H12" s="724"/>
      <c r="I12" s="670"/>
      <c r="J12" s="694"/>
      <c r="K12" s="670"/>
      <c r="L12" s="670"/>
      <c r="M12" s="721"/>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77"/>
      <c r="B13" s="678"/>
      <c r="C13" s="678"/>
      <c r="D13" s="726"/>
      <c r="E13" s="727"/>
      <c r="F13" s="681"/>
      <c r="G13" s="470"/>
      <c r="H13" s="724"/>
      <c r="I13" s="670"/>
      <c r="J13" s="694"/>
      <c r="K13" s="670"/>
      <c r="L13" s="670"/>
      <c r="M13" s="721"/>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77"/>
      <c r="B14" s="678"/>
      <c r="C14" s="678"/>
      <c r="D14" s="726"/>
      <c r="E14" s="727"/>
      <c r="F14" s="681"/>
      <c r="G14" s="470"/>
      <c r="H14" s="724"/>
      <c r="I14" s="670"/>
      <c r="J14" s="694"/>
      <c r="K14" s="670"/>
      <c r="L14" s="670"/>
      <c r="M14" s="721"/>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77"/>
      <c r="B15" s="678"/>
      <c r="C15" s="678"/>
      <c r="D15" s="726"/>
      <c r="E15" s="727"/>
      <c r="F15" s="681"/>
      <c r="G15" s="470"/>
      <c r="H15" s="724"/>
      <c r="I15" s="670"/>
      <c r="J15" s="694"/>
      <c r="K15" s="670"/>
      <c r="L15" s="670"/>
      <c r="M15" s="721"/>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77"/>
      <c r="B16" s="678"/>
      <c r="C16" s="678"/>
      <c r="D16" s="726"/>
      <c r="E16" s="727"/>
      <c r="F16" s="681"/>
      <c r="G16" s="470"/>
      <c r="H16" s="724"/>
      <c r="I16" s="670"/>
      <c r="J16" s="694"/>
      <c r="K16" s="670"/>
      <c r="L16" s="670"/>
      <c r="M16" s="721"/>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77"/>
      <c r="B17" s="678"/>
      <c r="C17" s="678"/>
      <c r="D17" s="726"/>
      <c r="E17" s="727"/>
      <c r="F17" s="681"/>
      <c r="G17" s="470"/>
      <c r="H17" s="724"/>
      <c r="I17" s="670"/>
      <c r="J17" s="694"/>
      <c r="K17" s="670"/>
      <c r="L17" s="670"/>
      <c r="M17" s="721"/>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77"/>
      <c r="B18" s="678"/>
      <c r="C18" s="678"/>
      <c r="D18" s="726"/>
      <c r="E18" s="727"/>
      <c r="F18" s="681"/>
      <c r="G18" s="470"/>
      <c r="H18" s="724"/>
      <c r="I18" s="670"/>
      <c r="J18" s="694"/>
      <c r="K18" s="670"/>
      <c r="L18" s="670"/>
      <c r="M18" s="721"/>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thickBot="1">
      <c r="A19" s="677"/>
      <c r="B19" s="678"/>
      <c r="C19" s="678"/>
      <c r="D19" s="726"/>
      <c r="E19" s="727"/>
      <c r="F19" s="681"/>
      <c r="G19" s="470"/>
      <c r="H19" s="724"/>
      <c r="I19" s="670"/>
      <c r="J19" s="694"/>
      <c r="K19" s="670"/>
      <c r="L19" s="670"/>
      <c r="M19" s="721"/>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77">
        <f>'7- Mapa Final'!A20</f>
        <v>2</v>
      </c>
      <c r="B20" s="678" t="str">
        <f>'7- Mapa Final'!B20</f>
        <v xml:space="preserve">Registrar o emitir  CDP con rubro presupuestal diferente al indicado en el objeto de la compra </v>
      </c>
      <c r="C20" s="678" t="str">
        <f>'7- Mapa Final'!C20</f>
        <v>Emitir un CDP con informacion erronea de valor, destinacion, cuenta a afectar.</v>
      </c>
      <c r="D20" s="679" t="str">
        <f>'7- Mapa Final'!J20</f>
        <v>Muy Baja - 1</v>
      </c>
      <c r="E20" s="680" t="str">
        <f>'7- Mapa Final'!K20</f>
        <v>Menor - 2</v>
      </c>
      <c r="F20" s="681" t="str">
        <f>'7- Mapa Final'!M20</f>
        <v>Bajo - 2</v>
      </c>
      <c r="G20" s="470" t="str">
        <f>'7- Mapa Final'!N20:N29</f>
        <v>Aceptar el riesgo</v>
      </c>
      <c r="H20" s="724" t="s">
        <v>552</v>
      </c>
      <c r="I20" s="670"/>
      <c r="J20" s="694" t="s">
        <v>480</v>
      </c>
      <c r="K20" s="672">
        <v>45474</v>
      </c>
      <c r="L20" s="672">
        <v>45565</v>
      </c>
      <c r="M20" s="720" t="s">
        <v>557</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77"/>
      <c r="B21" s="678"/>
      <c r="C21" s="678"/>
      <c r="D21" s="726"/>
      <c r="E21" s="727"/>
      <c r="F21" s="681"/>
      <c r="G21" s="470"/>
      <c r="H21" s="731"/>
      <c r="I21" s="670"/>
      <c r="J21" s="694"/>
      <c r="K21" s="670"/>
      <c r="L21" s="670"/>
      <c r="M21" s="721"/>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77"/>
      <c r="B22" s="678"/>
      <c r="C22" s="678"/>
      <c r="D22" s="726"/>
      <c r="E22" s="727"/>
      <c r="F22" s="681"/>
      <c r="G22" s="470"/>
      <c r="H22" s="731"/>
      <c r="I22" s="670"/>
      <c r="J22" s="694"/>
      <c r="K22" s="670"/>
      <c r="L22" s="670"/>
      <c r="M22" s="721"/>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77"/>
      <c r="B23" s="678"/>
      <c r="C23" s="678"/>
      <c r="D23" s="726"/>
      <c r="E23" s="727"/>
      <c r="F23" s="681"/>
      <c r="G23" s="470"/>
      <c r="H23" s="731"/>
      <c r="I23" s="670"/>
      <c r="J23" s="694"/>
      <c r="K23" s="670"/>
      <c r="L23" s="670"/>
      <c r="M23" s="721"/>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77"/>
      <c r="B24" s="678"/>
      <c r="C24" s="678"/>
      <c r="D24" s="726"/>
      <c r="E24" s="727"/>
      <c r="F24" s="681"/>
      <c r="G24" s="470"/>
      <c r="H24" s="731"/>
      <c r="I24" s="670"/>
      <c r="J24" s="694"/>
      <c r="K24" s="670"/>
      <c r="L24" s="670"/>
      <c r="M24" s="721"/>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77"/>
      <c r="B25" s="678"/>
      <c r="C25" s="678"/>
      <c r="D25" s="726"/>
      <c r="E25" s="727"/>
      <c r="F25" s="681"/>
      <c r="G25" s="470"/>
      <c r="H25" s="731"/>
      <c r="I25" s="670"/>
      <c r="J25" s="694"/>
      <c r="K25" s="670"/>
      <c r="L25" s="670"/>
      <c r="M25" s="721"/>
      <c r="N25" s="33"/>
      <c r="O25" s="33"/>
    </row>
    <row r="26" spans="1:169">
      <c r="A26" s="677"/>
      <c r="B26" s="678"/>
      <c r="C26" s="678"/>
      <c r="D26" s="726"/>
      <c r="E26" s="727"/>
      <c r="F26" s="681"/>
      <c r="G26" s="470"/>
      <c r="H26" s="731"/>
      <c r="I26" s="670"/>
      <c r="J26" s="694"/>
      <c r="K26" s="670"/>
      <c r="L26" s="670"/>
      <c r="M26" s="721"/>
      <c r="N26" s="33"/>
      <c r="O26" s="33"/>
    </row>
    <row r="27" spans="1:169">
      <c r="A27" s="677"/>
      <c r="B27" s="678"/>
      <c r="C27" s="678"/>
      <c r="D27" s="726"/>
      <c r="E27" s="727"/>
      <c r="F27" s="681"/>
      <c r="G27" s="470"/>
      <c r="H27" s="731"/>
      <c r="I27" s="670"/>
      <c r="J27" s="694"/>
      <c r="K27" s="670"/>
      <c r="L27" s="670"/>
      <c r="M27" s="721"/>
      <c r="N27" s="33"/>
      <c r="O27" s="33"/>
    </row>
    <row r="28" spans="1:169">
      <c r="A28" s="677"/>
      <c r="B28" s="678"/>
      <c r="C28" s="678"/>
      <c r="D28" s="726"/>
      <c r="E28" s="727"/>
      <c r="F28" s="681"/>
      <c r="G28" s="470"/>
      <c r="H28" s="731"/>
      <c r="I28" s="670"/>
      <c r="J28" s="694"/>
      <c r="K28" s="670"/>
      <c r="L28" s="670"/>
      <c r="M28" s="721"/>
      <c r="N28" s="33"/>
      <c r="O28" s="33"/>
    </row>
    <row r="29" spans="1:169" ht="15.75" thickBot="1">
      <c r="A29" s="677"/>
      <c r="B29" s="678"/>
      <c r="C29" s="678"/>
      <c r="D29" s="726"/>
      <c r="E29" s="727"/>
      <c r="F29" s="681"/>
      <c r="G29" s="470"/>
      <c r="H29" s="731"/>
      <c r="I29" s="670"/>
      <c r="J29" s="694"/>
      <c r="K29" s="670"/>
      <c r="L29" s="670"/>
      <c r="M29" s="721"/>
      <c r="N29" s="33"/>
      <c r="O29" s="33"/>
    </row>
    <row r="30" spans="1:169" s="25" customFormat="1" ht="12.75" customHeight="1">
      <c r="A30" s="677">
        <f>'7- Mapa Final'!A30</f>
        <v>3</v>
      </c>
      <c r="B30" s="678" t="str">
        <f>'7- Mapa Final'!B30</f>
        <v xml:space="preserve">Incumplimiento de obligaciones tributarias </v>
      </c>
      <c r="C30" s="678" t="str">
        <f>'7- Mapa Final'!C30</f>
        <v xml:space="preserve"> No se  reconocen , o no se pagan  oportunamente , o no se pagan los valores correctos o en la administración de impuestos  correcta ,    las  obligaciones tributarias que le competen a la entidad</v>
      </c>
      <c r="D30" s="679" t="str">
        <f>'7- Mapa Final'!J30</f>
        <v>Baja - 2</v>
      </c>
      <c r="E30" s="680" t="str">
        <f>'7- Mapa Final'!K30</f>
        <v>Leve - 1</v>
      </c>
      <c r="F30" s="681" t="str">
        <f>'7- Mapa Final'!M30</f>
        <v>Bajo - 2</v>
      </c>
      <c r="G30" s="470" t="str">
        <f>'7- Mapa Final'!N30:N39</f>
        <v>Aceptar el riesgo</v>
      </c>
      <c r="H30" s="724" t="s">
        <v>553</v>
      </c>
      <c r="I30" s="670"/>
      <c r="J30" s="694" t="s">
        <v>480</v>
      </c>
      <c r="K30" s="672">
        <v>45474</v>
      </c>
      <c r="L30" s="672">
        <v>45565</v>
      </c>
      <c r="M30" s="720" t="s">
        <v>557</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77"/>
      <c r="B31" s="678"/>
      <c r="C31" s="678"/>
      <c r="D31" s="726"/>
      <c r="E31" s="727"/>
      <c r="F31" s="681"/>
      <c r="G31" s="470"/>
      <c r="H31" s="731"/>
      <c r="I31" s="670"/>
      <c r="J31" s="694"/>
      <c r="K31" s="670"/>
      <c r="L31" s="670"/>
      <c r="M31" s="721"/>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77"/>
      <c r="B32" s="678"/>
      <c r="C32" s="678"/>
      <c r="D32" s="726"/>
      <c r="E32" s="727"/>
      <c r="F32" s="681"/>
      <c r="G32" s="470"/>
      <c r="H32" s="731"/>
      <c r="I32" s="670"/>
      <c r="J32" s="694"/>
      <c r="K32" s="670"/>
      <c r="L32" s="670"/>
      <c r="M32" s="721"/>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77"/>
      <c r="B33" s="678"/>
      <c r="C33" s="678"/>
      <c r="D33" s="726"/>
      <c r="E33" s="727"/>
      <c r="F33" s="681"/>
      <c r="G33" s="470"/>
      <c r="H33" s="731"/>
      <c r="I33" s="670"/>
      <c r="J33" s="694"/>
      <c r="K33" s="670"/>
      <c r="L33" s="670"/>
      <c r="M33" s="721"/>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77"/>
      <c r="B34" s="678"/>
      <c r="C34" s="678"/>
      <c r="D34" s="726"/>
      <c r="E34" s="727"/>
      <c r="F34" s="681"/>
      <c r="G34" s="470"/>
      <c r="H34" s="731"/>
      <c r="I34" s="670"/>
      <c r="J34" s="694"/>
      <c r="K34" s="670"/>
      <c r="L34" s="670"/>
      <c r="M34" s="721"/>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77"/>
      <c r="B35" s="678"/>
      <c r="C35" s="678"/>
      <c r="D35" s="726"/>
      <c r="E35" s="727"/>
      <c r="F35" s="681"/>
      <c r="G35" s="470"/>
      <c r="H35" s="731"/>
      <c r="I35" s="670"/>
      <c r="J35" s="694"/>
      <c r="K35" s="670"/>
      <c r="L35" s="670"/>
      <c r="M35" s="721"/>
      <c r="N35" s="33"/>
      <c r="O35" s="33"/>
    </row>
    <row r="36" spans="1:169">
      <c r="A36" s="677"/>
      <c r="B36" s="678"/>
      <c r="C36" s="678"/>
      <c r="D36" s="726"/>
      <c r="E36" s="727"/>
      <c r="F36" s="681"/>
      <c r="G36" s="470"/>
      <c r="H36" s="731"/>
      <c r="I36" s="670"/>
      <c r="J36" s="694"/>
      <c r="K36" s="670"/>
      <c r="L36" s="670"/>
      <c r="M36" s="721"/>
      <c r="N36" s="33"/>
      <c r="O36" s="33"/>
    </row>
    <row r="37" spans="1:169">
      <c r="A37" s="677"/>
      <c r="B37" s="678"/>
      <c r="C37" s="678"/>
      <c r="D37" s="726"/>
      <c r="E37" s="727"/>
      <c r="F37" s="681"/>
      <c r="G37" s="470"/>
      <c r="H37" s="731"/>
      <c r="I37" s="670"/>
      <c r="J37" s="694"/>
      <c r="K37" s="670"/>
      <c r="L37" s="670"/>
      <c r="M37" s="721"/>
      <c r="N37" s="33"/>
      <c r="O37" s="33"/>
    </row>
    <row r="38" spans="1:169">
      <c r="A38" s="677"/>
      <c r="B38" s="678"/>
      <c r="C38" s="678"/>
      <c r="D38" s="726"/>
      <c r="E38" s="727"/>
      <c r="F38" s="681"/>
      <c r="G38" s="470"/>
      <c r="H38" s="731"/>
      <c r="I38" s="670"/>
      <c r="J38" s="694"/>
      <c r="K38" s="670"/>
      <c r="L38" s="670"/>
      <c r="M38" s="721"/>
      <c r="N38" s="33"/>
      <c r="O38" s="33"/>
    </row>
    <row r="39" spans="1:169">
      <c r="A39" s="677"/>
      <c r="B39" s="678"/>
      <c r="C39" s="678"/>
      <c r="D39" s="726"/>
      <c r="E39" s="727"/>
      <c r="F39" s="681"/>
      <c r="G39" s="470"/>
      <c r="H39" s="731"/>
      <c r="I39" s="670"/>
      <c r="J39" s="694"/>
      <c r="K39" s="670"/>
      <c r="L39" s="670"/>
      <c r="M39" s="721"/>
      <c r="N39" s="33"/>
      <c r="O39" s="33"/>
    </row>
    <row r="40" spans="1:169" s="25" customFormat="1" ht="12.75" customHeight="1">
      <c r="A40" s="677">
        <f>'7- Mapa Final'!A40</f>
        <v>4</v>
      </c>
      <c r="B40" s="678" t="str">
        <f>'7- Mapa Final'!B40</f>
        <v>Incumplimiento en la Ejecución del Presupuesto Asignado</v>
      </c>
      <c r="C40" s="678" t="str">
        <f>'7- Mapa Final'!C40</f>
        <v>Posibilidad de afectación económica debido a falta de planeación y ejecución del presupuesto para gastos de funcionamiento e inversión</v>
      </c>
      <c r="D40" s="679" t="str">
        <f>'7- Mapa Final'!J40</f>
        <v>Muy Baja - 1</v>
      </c>
      <c r="E40" s="680" t="str">
        <f>'7- Mapa Final'!K40</f>
        <v>Leve - 1</v>
      </c>
      <c r="F40" s="681" t="str">
        <f>'7- Mapa Final'!M40</f>
        <v>Bajo - 1</v>
      </c>
      <c r="G40" s="470" t="str">
        <f>'7- Mapa Final'!N40:N49</f>
        <v>Aceptar el riesgo</v>
      </c>
      <c r="H40" s="724" t="s">
        <v>554</v>
      </c>
      <c r="I40" s="670"/>
      <c r="J40" s="694" t="s">
        <v>480</v>
      </c>
      <c r="K40" s="672">
        <v>45474</v>
      </c>
      <c r="L40" s="672">
        <v>45565</v>
      </c>
      <c r="M40" s="721" t="s">
        <v>481</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77"/>
      <c r="B41" s="678"/>
      <c r="C41" s="678"/>
      <c r="D41" s="726"/>
      <c r="E41" s="727"/>
      <c r="F41" s="681"/>
      <c r="G41" s="470"/>
      <c r="H41" s="724"/>
      <c r="I41" s="670"/>
      <c r="J41" s="694"/>
      <c r="K41" s="670"/>
      <c r="L41" s="670"/>
      <c r="M41" s="721"/>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77"/>
      <c r="B42" s="678"/>
      <c r="C42" s="678"/>
      <c r="D42" s="726"/>
      <c r="E42" s="727"/>
      <c r="F42" s="681"/>
      <c r="G42" s="470"/>
      <c r="H42" s="724"/>
      <c r="I42" s="670"/>
      <c r="J42" s="694"/>
      <c r="K42" s="670"/>
      <c r="L42" s="670"/>
      <c r="M42" s="721"/>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77"/>
      <c r="B43" s="678"/>
      <c r="C43" s="678"/>
      <c r="D43" s="726"/>
      <c r="E43" s="727"/>
      <c r="F43" s="681"/>
      <c r="G43" s="470"/>
      <c r="H43" s="724"/>
      <c r="I43" s="670"/>
      <c r="J43" s="694"/>
      <c r="K43" s="670"/>
      <c r="L43" s="670"/>
      <c r="M43" s="721"/>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77"/>
      <c r="B44" s="678"/>
      <c r="C44" s="678"/>
      <c r="D44" s="726"/>
      <c r="E44" s="727"/>
      <c r="F44" s="681"/>
      <c r="G44" s="470"/>
      <c r="H44" s="724"/>
      <c r="I44" s="670"/>
      <c r="J44" s="694"/>
      <c r="K44" s="670"/>
      <c r="L44" s="670"/>
      <c r="M44" s="721"/>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77"/>
      <c r="B45" s="678"/>
      <c r="C45" s="678"/>
      <c r="D45" s="726"/>
      <c r="E45" s="727"/>
      <c r="F45" s="681"/>
      <c r="G45" s="470"/>
      <c r="H45" s="724"/>
      <c r="I45" s="670"/>
      <c r="J45" s="694"/>
      <c r="K45" s="670"/>
      <c r="L45" s="670"/>
      <c r="M45" s="721"/>
      <c r="N45" s="33"/>
      <c r="O45" s="33"/>
    </row>
    <row r="46" spans="1:169">
      <c r="A46" s="677"/>
      <c r="B46" s="678"/>
      <c r="C46" s="678"/>
      <c r="D46" s="726"/>
      <c r="E46" s="727"/>
      <c r="F46" s="681"/>
      <c r="G46" s="470"/>
      <c r="H46" s="724"/>
      <c r="I46" s="670"/>
      <c r="J46" s="694"/>
      <c r="K46" s="670"/>
      <c r="L46" s="670"/>
      <c r="M46" s="721"/>
      <c r="N46" s="33"/>
      <c r="O46" s="33"/>
    </row>
    <row r="47" spans="1:169">
      <c r="A47" s="677"/>
      <c r="B47" s="678"/>
      <c r="C47" s="678"/>
      <c r="D47" s="726"/>
      <c r="E47" s="727"/>
      <c r="F47" s="681"/>
      <c r="G47" s="470"/>
      <c r="H47" s="724"/>
      <c r="I47" s="670"/>
      <c r="J47" s="694"/>
      <c r="K47" s="670"/>
      <c r="L47" s="670"/>
      <c r="M47" s="721"/>
      <c r="N47" s="33"/>
      <c r="O47" s="33"/>
    </row>
    <row r="48" spans="1:169">
      <c r="A48" s="677"/>
      <c r="B48" s="678"/>
      <c r="C48" s="678"/>
      <c r="D48" s="726"/>
      <c r="E48" s="727"/>
      <c r="F48" s="681"/>
      <c r="G48" s="470"/>
      <c r="H48" s="724"/>
      <c r="I48" s="670"/>
      <c r="J48" s="694"/>
      <c r="K48" s="670"/>
      <c r="L48" s="670"/>
      <c r="M48" s="721"/>
      <c r="N48" s="33"/>
      <c r="O48" s="33"/>
    </row>
    <row r="49" spans="1:169">
      <c r="A49" s="677"/>
      <c r="B49" s="678"/>
      <c r="C49" s="678"/>
      <c r="D49" s="726"/>
      <c r="E49" s="727"/>
      <c r="F49" s="681"/>
      <c r="G49" s="470"/>
      <c r="H49" s="724"/>
      <c r="I49" s="670"/>
      <c r="J49" s="694"/>
      <c r="K49" s="670"/>
      <c r="L49" s="670"/>
      <c r="M49" s="721"/>
      <c r="N49" s="33"/>
      <c r="O49" s="33"/>
    </row>
    <row r="50" spans="1:169" s="25" customFormat="1" ht="12.75" customHeight="1">
      <c r="A50" s="677">
        <f>'7- Mapa Final'!A50</f>
        <v>5</v>
      </c>
      <c r="B50" s="678" t="str">
        <f>'7- Mapa Final'!B50</f>
        <v>incumplimiento en la prescripción de títulos judiciales, que cumplen con los requisitos de prescripción,  en la oficina Judicial de DSAJ</v>
      </c>
      <c r="C50" s="678" t="str">
        <f>'7- Mapa Final'!C50</f>
        <v>Posibilidad de incumplimiento de las metas establecidas debido a falta de seguimiento y control del cronograma del proceso de prescripción</v>
      </c>
      <c r="D50" s="679" t="str">
        <f>'7- Mapa Final'!J50</f>
        <v>Muy Baja - 1</v>
      </c>
      <c r="E50" s="680" t="str">
        <f>'7- Mapa Final'!K50</f>
        <v>Leve - 1</v>
      </c>
      <c r="F50" s="681" t="str">
        <f>'7- Mapa Final'!M50</f>
        <v>Bajo - 1</v>
      </c>
      <c r="G50" s="470" t="str">
        <f>'7- Mapa Final'!N50:N59</f>
        <v>Aceptar el riesgo</v>
      </c>
      <c r="H50" s="724" t="s">
        <v>555</v>
      </c>
      <c r="I50" s="670"/>
      <c r="J50" s="694" t="s">
        <v>480</v>
      </c>
      <c r="K50" s="672">
        <v>45474</v>
      </c>
      <c r="L50" s="672">
        <v>45565</v>
      </c>
      <c r="M50" s="673" t="s">
        <v>482</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77"/>
      <c r="B51" s="678"/>
      <c r="C51" s="678"/>
      <c r="D51" s="726"/>
      <c r="E51" s="727"/>
      <c r="F51" s="681"/>
      <c r="G51" s="470"/>
      <c r="H51" s="731"/>
      <c r="I51" s="670"/>
      <c r="J51" s="694"/>
      <c r="K51" s="670"/>
      <c r="L51" s="670"/>
      <c r="M51" s="67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77"/>
      <c r="B52" s="678"/>
      <c r="C52" s="678"/>
      <c r="D52" s="726"/>
      <c r="E52" s="727"/>
      <c r="F52" s="681"/>
      <c r="G52" s="470"/>
      <c r="H52" s="731"/>
      <c r="I52" s="670"/>
      <c r="J52" s="694"/>
      <c r="K52" s="670"/>
      <c r="L52" s="670"/>
      <c r="M52" s="67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77"/>
      <c r="B53" s="678"/>
      <c r="C53" s="678"/>
      <c r="D53" s="726"/>
      <c r="E53" s="727"/>
      <c r="F53" s="681"/>
      <c r="G53" s="470"/>
      <c r="H53" s="731"/>
      <c r="I53" s="670"/>
      <c r="J53" s="694"/>
      <c r="K53" s="670"/>
      <c r="L53" s="670"/>
      <c r="M53" s="67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77"/>
      <c r="B54" s="678"/>
      <c r="C54" s="678"/>
      <c r="D54" s="726"/>
      <c r="E54" s="727"/>
      <c r="F54" s="681"/>
      <c r="G54" s="470"/>
      <c r="H54" s="731"/>
      <c r="I54" s="670"/>
      <c r="J54" s="694"/>
      <c r="K54" s="670"/>
      <c r="L54" s="670"/>
      <c r="M54" s="67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77"/>
      <c r="B55" s="678"/>
      <c r="C55" s="678"/>
      <c r="D55" s="726"/>
      <c r="E55" s="727"/>
      <c r="F55" s="681"/>
      <c r="G55" s="470"/>
      <c r="H55" s="731"/>
      <c r="I55" s="670"/>
      <c r="J55" s="694"/>
      <c r="K55" s="670"/>
      <c r="L55" s="670"/>
      <c r="M55" s="673"/>
      <c r="N55" s="33"/>
      <c r="O55" s="33"/>
    </row>
    <row r="56" spans="1:169">
      <c r="A56" s="677"/>
      <c r="B56" s="678"/>
      <c r="C56" s="678"/>
      <c r="D56" s="726"/>
      <c r="E56" s="727"/>
      <c r="F56" s="681"/>
      <c r="G56" s="470"/>
      <c r="H56" s="731"/>
      <c r="I56" s="670"/>
      <c r="J56" s="694"/>
      <c r="K56" s="670"/>
      <c r="L56" s="670"/>
      <c r="M56" s="673"/>
      <c r="N56" s="33"/>
      <c r="O56" s="33"/>
    </row>
    <row r="57" spans="1:169">
      <c r="A57" s="677"/>
      <c r="B57" s="678"/>
      <c r="C57" s="678"/>
      <c r="D57" s="726"/>
      <c r="E57" s="727"/>
      <c r="F57" s="681"/>
      <c r="G57" s="470"/>
      <c r="H57" s="731"/>
      <c r="I57" s="670"/>
      <c r="J57" s="694"/>
      <c r="K57" s="670"/>
      <c r="L57" s="670"/>
      <c r="M57" s="673"/>
      <c r="N57" s="33"/>
      <c r="O57" s="33"/>
    </row>
    <row r="58" spans="1:169">
      <c r="A58" s="677"/>
      <c r="B58" s="678"/>
      <c r="C58" s="678"/>
      <c r="D58" s="726"/>
      <c r="E58" s="727"/>
      <c r="F58" s="681"/>
      <c r="G58" s="470"/>
      <c r="H58" s="731"/>
      <c r="I58" s="670"/>
      <c r="J58" s="694"/>
      <c r="K58" s="670"/>
      <c r="L58" s="670"/>
      <c r="M58" s="673"/>
      <c r="N58" s="33"/>
      <c r="O58" s="33"/>
    </row>
    <row r="59" spans="1:169">
      <c r="A59" s="677"/>
      <c r="B59" s="678"/>
      <c r="C59" s="678"/>
      <c r="D59" s="726"/>
      <c r="E59" s="727"/>
      <c r="F59" s="681"/>
      <c r="G59" s="470"/>
      <c r="H59" s="731"/>
      <c r="I59" s="670"/>
      <c r="J59" s="694"/>
      <c r="K59" s="670"/>
      <c r="L59" s="670"/>
      <c r="M59" s="673"/>
      <c r="N59" s="33"/>
      <c r="O59" s="33"/>
    </row>
    <row r="60" spans="1:169" s="25" customFormat="1" ht="12.75" customHeight="1">
      <c r="A60" s="677">
        <f>'7- Mapa Final'!A60</f>
        <v>6</v>
      </c>
      <c r="B60" s="678" t="str">
        <f>'7- Mapa Final'!B60</f>
        <v xml:space="preserve">presentar  en forma  errada o tardia  los  Balances de la entidad </v>
      </c>
      <c r="C60" s="678" t="str">
        <f>'7- Mapa Final'!C60</f>
        <v xml:space="preserve">Se incumple con los tiempos y condiciones etablecidas por la Contaduria General de la Nacion para la presentacion de los Estados Financieros  </v>
      </c>
      <c r="D60" s="679" t="str">
        <f>'7- Mapa Final'!J60</f>
        <v>Media - 3</v>
      </c>
      <c r="E60" s="680" t="str">
        <f>'7- Mapa Final'!K60</f>
        <v>Leve - 1</v>
      </c>
      <c r="F60" s="681" t="str">
        <f>'7- Mapa Final'!M60</f>
        <v>Moderado - 3</v>
      </c>
      <c r="G60" s="470" t="str">
        <f>'7- Mapa Final'!N60:N69</f>
        <v>Aceptar el riesgo</v>
      </c>
      <c r="H60" s="724" t="s">
        <v>556</v>
      </c>
      <c r="I60" s="670"/>
      <c r="J60" s="694" t="s">
        <v>480</v>
      </c>
      <c r="K60" s="672">
        <v>45474</v>
      </c>
      <c r="L60" s="672">
        <v>45565</v>
      </c>
      <c r="M60" s="673" t="s">
        <v>483</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77"/>
      <c r="B61" s="678"/>
      <c r="C61" s="678"/>
      <c r="D61" s="726"/>
      <c r="E61" s="727"/>
      <c r="F61" s="681"/>
      <c r="G61" s="470"/>
      <c r="H61" s="731"/>
      <c r="I61" s="670"/>
      <c r="J61" s="694"/>
      <c r="K61" s="670"/>
      <c r="L61" s="670"/>
      <c r="M61" s="67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77"/>
      <c r="B62" s="678"/>
      <c r="C62" s="678"/>
      <c r="D62" s="726"/>
      <c r="E62" s="727"/>
      <c r="F62" s="681"/>
      <c r="G62" s="470"/>
      <c r="H62" s="731"/>
      <c r="I62" s="670"/>
      <c r="J62" s="694"/>
      <c r="K62" s="670"/>
      <c r="L62" s="670"/>
      <c r="M62" s="67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77"/>
      <c r="B63" s="678"/>
      <c r="C63" s="678"/>
      <c r="D63" s="726"/>
      <c r="E63" s="727"/>
      <c r="F63" s="681"/>
      <c r="G63" s="470"/>
      <c r="H63" s="731"/>
      <c r="I63" s="670"/>
      <c r="J63" s="694"/>
      <c r="K63" s="670"/>
      <c r="L63" s="670"/>
      <c r="M63" s="67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77"/>
      <c r="B64" s="678"/>
      <c r="C64" s="678"/>
      <c r="D64" s="726"/>
      <c r="E64" s="727"/>
      <c r="F64" s="681"/>
      <c r="G64" s="470"/>
      <c r="H64" s="731"/>
      <c r="I64" s="670"/>
      <c r="J64" s="694"/>
      <c r="K64" s="670"/>
      <c r="L64" s="670"/>
      <c r="M64" s="67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77"/>
      <c r="B65" s="678"/>
      <c r="C65" s="678"/>
      <c r="D65" s="726"/>
      <c r="E65" s="727"/>
      <c r="F65" s="681"/>
      <c r="G65" s="470"/>
      <c r="H65" s="731"/>
      <c r="I65" s="670"/>
      <c r="J65" s="694"/>
      <c r="K65" s="670"/>
      <c r="L65" s="670"/>
      <c r="M65" s="673"/>
      <c r="N65" s="33"/>
      <c r="O65" s="33"/>
    </row>
    <row r="66" spans="1:169">
      <c r="A66" s="677"/>
      <c r="B66" s="678"/>
      <c r="C66" s="678"/>
      <c r="D66" s="726"/>
      <c r="E66" s="727"/>
      <c r="F66" s="681"/>
      <c r="G66" s="470"/>
      <c r="H66" s="731"/>
      <c r="I66" s="670"/>
      <c r="J66" s="694"/>
      <c r="K66" s="670"/>
      <c r="L66" s="670"/>
      <c r="M66" s="673"/>
      <c r="N66" s="33"/>
      <c r="O66" s="33"/>
    </row>
    <row r="67" spans="1:169">
      <c r="A67" s="677"/>
      <c r="B67" s="678"/>
      <c r="C67" s="678"/>
      <c r="D67" s="726"/>
      <c r="E67" s="727"/>
      <c r="F67" s="681"/>
      <c r="G67" s="470"/>
      <c r="H67" s="731"/>
      <c r="I67" s="670"/>
      <c r="J67" s="694"/>
      <c r="K67" s="670"/>
      <c r="L67" s="670"/>
      <c r="M67" s="673"/>
      <c r="N67" s="33"/>
      <c r="O67" s="33"/>
    </row>
    <row r="68" spans="1:169">
      <c r="A68" s="677"/>
      <c r="B68" s="678"/>
      <c r="C68" s="678"/>
      <c r="D68" s="726"/>
      <c r="E68" s="727"/>
      <c r="F68" s="681"/>
      <c r="G68" s="470"/>
      <c r="H68" s="731"/>
      <c r="I68" s="670"/>
      <c r="J68" s="694"/>
      <c r="K68" s="670"/>
      <c r="L68" s="670"/>
      <c r="M68" s="673"/>
      <c r="N68" s="33"/>
      <c r="O68" s="33"/>
    </row>
    <row r="69" spans="1:169">
      <c r="A69" s="677"/>
      <c r="B69" s="678"/>
      <c r="C69" s="678"/>
      <c r="D69" s="726"/>
      <c r="E69" s="727"/>
      <c r="F69" s="681"/>
      <c r="G69" s="470"/>
      <c r="H69" s="731"/>
      <c r="I69" s="670"/>
      <c r="J69" s="694"/>
      <c r="K69" s="670"/>
      <c r="L69" s="670"/>
      <c r="M69" s="673"/>
      <c r="N69" s="33"/>
      <c r="O69" s="33"/>
    </row>
    <row r="70" spans="1:169" s="25" customFormat="1" ht="12.75" customHeight="1">
      <c r="A70" s="677">
        <f>'7- Mapa Final'!A70</f>
        <v>7</v>
      </c>
      <c r="B70" s="678" t="str">
        <f>'7- Mapa Final'!B70</f>
        <v>Recibir dádivas o beneficios a nombre propio o de terceros para efectuar pagos sin el cumplimiento de requisitos legales, por valores diferentes, a terceros no autorizados o alterar información financiera</v>
      </c>
      <c r="C70" s="678" t="str">
        <f>'7- Mapa Final'!C70</f>
        <v xml:space="preserve">Se efectuan pagos por mayor valor, o se abonan a cuentas que no pertenecen a los destinatarios, o se abona incumpliendo los tiempos contractuales o legales establecidos. Se suministra información privilegiada </v>
      </c>
      <c r="D70" s="679" t="e">
        <f>'7- Mapa Final'!J70</f>
        <v>#DIV/0!</v>
      </c>
      <c r="E70" s="680" t="e">
        <f>'7- Mapa Final'!K70</f>
        <v>#VALUE!</v>
      </c>
      <c r="F70" s="681" t="e">
        <f>'7- Mapa Final'!M70</f>
        <v>#DIV/0!</v>
      </c>
      <c r="G70" s="470"/>
      <c r="H70" s="670"/>
      <c r="I70" s="670"/>
      <c r="J70" s="670"/>
      <c r="K70" s="670"/>
      <c r="L70" s="670"/>
      <c r="M70" s="745"/>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77"/>
      <c r="B71" s="678"/>
      <c r="C71" s="678"/>
      <c r="D71" s="726"/>
      <c r="E71" s="727"/>
      <c r="F71" s="681"/>
      <c r="G71" s="470"/>
      <c r="H71" s="670"/>
      <c r="I71" s="670"/>
      <c r="J71" s="670"/>
      <c r="K71" s="670"/>
      <c r="L71" s="670"/>
      <c r="M71" s="745"/>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77"/>
      <c r="B72" s="678"/>
      <c r="C72" s="678"/>
      <c r="D72" s="726"/>
      <c r="E72" s="727"/>
      <c r="F72" s="681"/>
      <c r="G72" s="470"/>
      <c r="H72" s="670"/>
      <c r="I72" s="670"/>
      <c r="J72" s="670"/>
      <c r="K72" s="670"/>
      <c r="L72" s="670"/>
      <c r="M72" s="745"/>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77"/>
      <c r="B73" s="678"/>
      <c r="C73" s="678"/>
      <c r="D73" s="726"/>
      <c r="E73" s="727"/>
      <c r="F73" s="681"/>
      <c r="G73" s="470"/>
      <c r="H73" s="670"/>
      <c r="I73" s="670"/>
      <c r="J73" s="670"/>
      <c r="K73" s="670"/>
      <c r="L73" s="670"/>
      <c r="M73" s="745"/>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77"/>
      <c r="B74" s="678"/>
      <c r="C74" s="678"/>
      <c r="D74" s="726"/>
      <c r="E74" s="727"/>
      <c r="F74" s="681"/>
      <c r="G74" s="470"/>
      <c r="H74" s="670"/>
      <c r="I74" s="670"/>
      <c r="J74" s="670"/>
      <c r="K74" s="670"/>
      <c r="L74" s="670"/>
      <c r="M74" s="745"/>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77"/>
      <c r="B75" s="678"/>
      <c r="C75" s="678"/>
      <c r="D75" s="726"/>
      <c r="E75" s="727"/>
      <c r="F75" s="681"/>
      <c r="G75" s="470"/>
      <c r="H75" s="670"/>
      <c r="I75" s="670"/>
      <c r="J75" s="670"/>
      <c r="K75" s="670"/>
      <c r="L75" s="670"/>
      <c r="M75" s="745"/>
      <c r="N75" s="33"/>
      <c r="O75" s="33"/>
    </row>
    <row r="76" spans="1:169">
      <c r="A76" s="677"/>
      <c r="B76" s="678"/>
      <c r="C76" s="678"/>
      <c r="D76" s="726"/>
      <c r="E76" s="727"/>
      <c r="F76" s="681"/>
      <c r="G76" s="470"/>
      <c r="H76" s="670"/>
      <c r="I76" s="670"/>
      <c r="J76" s="670"/>
      <c r="K76" s="670"/>
      <c r="L76" s="670"/>
      <c r="M76" s="745"/>
      <c r="N76" s="33"/>
      <c r="O76" s="33"/>
    </row>
    <row r="77" spans="1:169">
      <c r="A77" s="677"/>
      <c r="B77" s="678"/>
      <c r="C77" s="678"/>
      <c r="D77" s="726"/>
      <c r="E77" s="727"/>
      <c r="F77" s="681"/>
      <c r="G77" s="470"/>
      <c r="H77" s="670"/>
      <c r="I77" s="670"/>
      <c r="J77" s="670"/>
      <c r="K77" s="670"/>
      <c r="L77" s="670"/>
      <c r="M77" s="745"/>
      <c r="N77" s="33"/>
      <c r="O77" s="33"/>
    </row>
    <row r="78" spans="1:169">
      <c r="A78" s="677"/>
      <c r="B78" s="678"/>
      <c r="C78" s="678"/>
      <c r="D78" s="726"/>
      <c r="E78" s="727"/>
      <c r="F78" s="681"/>
      <c r="G78" s="470"/>
      <c r="H78" s="670"/>
      <c r="I78" s="670"/>
      <c r="J78" s="670"/>
      <c r="K78" s="670"/>
      <c r="L78" s="670"/>
      <c r="M78" s="745"/>
      <c r="N78" s="33"/>
      <c r="O78" s="33"/>
    </row>
    <row r="79" spans="1:169">
      <c r="A79" s="677"/>
      <c r="B79" s="678"/>
      <c r="C79" s="678"/>
      <c r="D79" s="726"/>
      <c r="E79" s="727"/>
      <c r="F79" s="681"/>
      <c r="G79" s="470"/>
      <c r="H79" s="670"/>
      <c r="I79" s="670"/>
      <c r="J79" s="670"/>
      <c r="K79" s="670"/>
      <c r="L79" s="670"/>
      <c r="M79" s="745"/>
      <c r="N79" s="33"/>
      <c r="O79" s="33"/>
    </row>
    <row r="80" spans="1:169" s="25" customFormat="1" ht="12.75" customHeight="1">
      <c r="A80" s="677">
        <f>'7- Mapa Final'!A80</f>
        <v>8</v>
      </c>
      <c r="B80" s="678" t="str">
        <f>'7- Mapa Final'!B80</f>
        <v>Ofrecer, prometer, entregar, aceptar o solicitar una ventaja indebida para dar tramite de pago de devolución de sumas de dinero de competencia del Fondos Especiales.</v>
      </c>
      <c r="C80" s="678" t="str">
        <f>'7- Mapa Final'!C80</f>
        <v>Cuando se solicita y se tramita la solicitud de devolución de sumas de dinero de los Fondos Especiales sin el lleno de los requisitos legales, se falsifican documentos soporte para el pago.</v>
      </c>
      <c r="D80" s="679" t="e">
        <f>'7- Mapa Final'!J80</f>
        <v>#DIV/0!</v>
      </c>
      <c r="E80" s="680" t="e">
        <f>'7- Mapa Final'!K80</f>
        <v>#VALUE!</v>
      </c>
      <c r="F80" s="681" t="e">
        <f>'7- Mapa Final'!M80</f>
        <v>#DIV/0!</v>
      </c>
      <c r="G80" s="470"/>
      <c r="H80" s="670"/>
      <c r="I80" s="670"/>
      <c r="J80" s="670"/>
      <c r="K80" s="670"/>
      <c r="L80" s="670"/>
      <c r="M80" s="745"/>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row>
    <row r="81" spans="1:169" s="25" customFormat="1" ht="12.75" customHeight="1">
      <c r="A81" s="677"/>
      <c r="B81" s="678"/>
      <c r="C81" s="678"/>
      <c r="D81" s="726"/>
      <c r="E81" s="727"/>
      <c r="F81" s="681"/>
      <c r="G81" s="470"/>
      <c r="H81" s="670"/>
      <c r="I81" s="670"/>
      <c r="J81" s="670"/>
      <c r="K81" s="670"/>
      <c r="L81" s="670"/>
      <c r="M81" s="745"/>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row>
    <row r="82" spans="1:169" s="25" customFormat="1" ht="12.75" customHeight="1">
      <c r="A82" s="677"/>
      <c r="B82" s="678"/>
      <c r="C82" s="678"/>
      <c r="D82" s="726"/>
      <c r="E82" s="727"/>
      <c r="F82" s="681"/>
      <c r="G82" s="470"/>
      <c r="H82" s="670"/>
      <c r="I82" s="670"/>
      <c r="J82" s="670"/>
      <c r="K82" s="670"/>
      <c r="L82" s="670"/>
      <c r="M82" s="745"/>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row>
    <row r="83" spans="1:169" s="25" customFormat="1" ht="12.75" customHeight="1">
      <c r="A83" s="677"/>
      <c r="B83" s="678"/>
      <c r="C83" s="678"/>
      <c r="D83" s="726"/>
      <c r="E83" s="727"/>
      <c r="F83" s="681"/>
      <c r="G83" s="470"/>
      <c r="H83" s="670"/>
      <c r="I83" s="670"/>
      <c r="J83" s="670"/>
      <c r="K83" s="670"/>
      <c r="L83" s="670"/>
      <c r="M83" s="745"/>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row>
    <row r="84" spans="1:169" s="25" customFormat="1" ht="13.5" customHeight="1">
      <c r="A84" s="677"/>
      <c r="B84" s="678"/>
      <c r="C84" s="678"/>
      <c r="D84" s="726"/>
      <c r="E84" s="727"/>
      <c r="F84" s="681"/>
      <c r="G84" s="470"/>
      <c r="H84" s="670"/>
      <c r="I84" s="670"/>
      <c r="J84" s="670"/>
      <c r="K84" s="670"/>
      <c r="L84" s="670"/>
      <c r="M84" s="745"/>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row>
    <row r="85" spans="1:169">
      <c r="A85" s="677"/>
      <c r="B85" s="678"/>
      <c r="C85" s="678"/>
      <c r="D85" s="726"/>
      <c r="E85" s="727"/>
      <c r="F85" s="681"/>
      <c r="G85" s="470"/>
      <c r="H85" s="670"/>
      <c r="I85" s="670"/>
      <c r="J85" s="670"/>
      <c r="K85" s="670"/>
      <c r="L85" s="670"/>
      <c r="M85" s="745"/>
      <c r="N85" s="33"/>
      <c r="O85" s="33"/>
    </row>
    <row r="86" spans="1:169">
      <c r="A86" s="677"/>
      <c r="B86" s="678"/>
      <c r="C86" s="678"/>
      <c r="D86" s="726"/>
      <c r="E86" s="727"/>
      <c r="F86" s="681"/>
      <c r="G86" s="470"/>
      <c r="H86" s="670"/>
      <c r="I86" s="670"/>
      <c r="J86" s="670"/>
      <c r="K86" s="670"/>
      <c r="L86" s="670"/>
      <c r="M86" s="745"/>
      <c r="N86" s="33"/>
      <c r="O86" s="33"/>
    </row>
    <row r="87" spans="1:169">
      <c r="A87" s="677"/>
      <c r="B87" s="678"/>
      <c r="C87" s="678"/>
      <c r="D87" s="726"/>
      <c r="E87" s="727"/>
      <c r="F87" s="681"/>
      <c r="G87" s="470"/>
      <c r="H87" s="670"/>
      <c r="I87" s="670"/>
      <c r="J87" s="670"/>
      <c r="K87" s="670"/>
      <c r="L87" s="670"/>
      <c r="M87" s="745"/>
      <c r="N87" s="33"/>
      <c r="O87" s="33"/>
    </row>
    <row r="88" spans="1:169">
      <c r="A88" s="677"/>
      <c r="B88" s="678"/>
      <c r="C88" s="678"/>
      <c r="D88" s="726"/>
      <c r="E88" s="727"/>
      <c r="F88" s="681"/>
      <c r="G88" s="470"/>
      <c r="H88" s="670"/>
      <c r="I88" s="670"/>
      <c r="J88" s="670"/>
      <c r="K88" s="670"/>
      <c r="L88" s="670"/>
      <c r="M88" s="745"/>
      <c r="N88" s="33"/>
      <c r="O88" s="33"/>
    </row>
    <row r="89" spans="1:169">
      <c r="A89" s="677"/>
      <c r="B89" s="678"/>
      <c r="C89" s="678"/>
      <c r="D89" s="726"/>
      <c r="E89" s="727"/>
      <c r="F89" s="681"/>
      <c r="G89" s="470"/>
      <c r="H89" s="670"/>
      <c r="I89" s="670"/>
      <c r="J89" s="670"/>
      <c r="K89" s="670"/>
      <c r="L89" s="670"/>
      <c r="M89" s="745"/>
      <c r="N89" s="33"/>
      <c r="O89" s="33"/>
    </row>
    <row r="90" spans="1:169">
      <c r="A90" s="677">
        <f>'7- Mapa Final'!A90</f>
        <v>9</v>
      </c>
      <c r="B90" s="678" t="str">
        <f>'7- Mapa Final'!B90</f>
        <v>Ofrecer, prometer, entregar, aceptar o solicitar una ventaja indebida para efectuar la asignación presupuestal</v>
      </c>
      <c r="C90" s="678" t="str">
        <f>'7- Mapa Final'!C90</f>
        <v>La asignación y modificaciones presupuestales se realizan con criterios subjetivos para satisfacer beneficios particulares evitando la aplicación de los objetivos institucionales para la distribución del presupuesto.</v>
      </c>
      <c r="D90" s="679" t="e">
        <f>'7- Mapa Final'!J90</f>
        <v>#DIV/0!</v>
      </c>
      <c r="E90" s="680" t="e">
        <f>'7- Mapa Final'!K90</f>
        <v>#VALUE!</v>
      </c>
      <c r="F90" s="681" t="e">
        <f>'7- Mapa Final'!M90</f>
        <v>#DIV/0!</v>
      </c>
      <c r="G90" s="470"/>
      <c r="H90" s="670"/>
      <c r="I90" s="670"/>
      <c r="J90" s="670"/>
      <c r="K90" s="670"/>
      <c r="L90" s="670"/>
      <c r="M90" s="745"/>
    </row>
    <row r="91" spans="1:169">
      <c r="A91" s="677"/>
      <c r="B91" s="678"/>
      <c r="C91" s="678"/>
      <c r="D91" s="726"/>
      <c r="E91" s="727"/>
      <c r="F91" s="681"/>
      <c r="G91" s="470"/>
      <c r="H91" s="670"/>
      <c r="I91" s="670"/>
      <c r="J91" s="670"/>
      <c r="K91" s="670"/>
      <c r="L91" s="670"/>
      <c r="M91" s="745"/>
    </row>
    <row r="92" spans="1:169">
      <c r="A92" s="677"/>
      <c r="B92" s="678"/>
      <c r="C92" s="678"/>
      <c r="D92" s="726"/>
      <c r="E92" s="727"/>
      <c r="F92" s="681"/>
      <c r="G92" s="470"/>
      <c r="H92" s="670"/>
      <c r="I92" s="670"/>
      <c r="J92" s="670"/>
      <c r="K92" s="670"/>
      <c r="L92" s="670"/>
      <c r="M92" s="745"/>
    </row>
    <row r="93" spans="1:169">
      <c r="A93" s="677"/>
      <c r="B93" s="678"/>
      <c r="C93" s="678"/>
      <c r="D93" s="726"/>
      <c r="E93" s="727"/>
      <c r="F93" s="681"/>
      <c r="G93" s="470"/>
      <c r="H93" s="670"/>
      <c r="I93" s="670"/>
      <c r="J93" s="670"/>
      <c r="K93" s="670"/>
      <c r="L93" s="670"/>
      <c r="M93" s="745"/>
    </row>
    <row r="94" spans="1:169">
      <c r="A94" s="677"/>
      <c r="B94" s="678"/>
      <c r="C94" s="678"/>
      <c r="D94" s="726"/>
      <c r="E94" s="727"/>
      <c r="F94" s="681"/>
      <c r="G94" s="470"/>
      <c r="H94" s="670"/>
      <c r="I94" s="670"/>
      <c r="J94" s="670"/>
      <c r="K94" s="670"/>
      <c r="L94" s="670"/>
      <c r="M94" s="745"/>
    </row>
    <row r="95" spans="1:169">
      <c r="A95" s="677"/>
      <c r="B95" s="678"/>
      <c r="C95" s="678"/>
      <c r="D95" s="726"/>
      <c r="E95" s="727"/>
      <c r="F95" s="681"/>
      <c r="G95" s="470"/>
      <c r="H95" s="670"/>
      <c r="I95" s="670"/>
      <c r="J95" s="670"/>
      <c r="K95" s="670"/>
      <c r="L95" s="670"/>
      <c r="M95" s="745"/>
    </row>
    <row r="96" spans="1:169">
      <c r="A96" s="677"/>
      <c r="B96" s="678"/>
      <c r="C96" s="678"/>
      <c r="D96" s="726"/>
      <c r="E96" s="727"/>
      <c r="F96" s="681"/>
      <c r="G96" s="470"/>
      <c r="H96" s="670"/>
      <c r="I96" s="670"/>
      <c r="J96" s="670"/>
      <c r="K96" s="670"/>
      <c r="L96" s="670"/>
      <c r="M96" s="745"/>
    </row>
    <row r="97" spans="1:13">
      <c r="A97" s="677"/>
      <c r="B97" s="678"/>
      <c r="C97" s="678"/>
      <c r="D97" s="726"/>
      <c r="E97" s="727"/>
      <c r="F97" s="681"/>
      <c r="G97" s="470"/>
      <c r="H97" s="670"/>
      <c r="I97" s="670"/>
      <c r="J97" s="670"/>
      <c r="K97" s="670"/>
      <c r="L97" s="670"/>
      <c r="M97" s="745"/>
    </row>
    <row r="98" spans="1:13">
      <c r="A98" s="677"/>
      <c r="B98" s="678"/>
      <c r="C98" s="678"/>
      <c r="D98" s="726"/>
      <c r="E98" s="727"/>
      <c r="F98" s="681"/>
      <c r="G98" s="470"/>
      <c r="H98" s="670"/>
      <c r="I98" s="670"/>
      <c r="J98" s="670"/>
      <c r="K98" s="670"/>
      <c r="L98" s="670"/>
      <c r="M98" s="745"/>
    </row>
    <row r="99" spans="1:13">
      <c r="A99" s="677"/>
      <c r="B99" s="678"/>
      <c r="C99" s="678"/>
      <c r="D99" s="726"/>
      <c r="E99" s="727"/>
      <c r="F99" s="681"/>
      <c r="G99" s="470"/>
      <c r="H99" s="670"/>
      <c r="I99" s="670"/>
      <c r="J99" s="670"/>
      <c r="K99" s="670"/>
      <c r="L99" s="670"/>
      <c r="M99" s="745"/>
    </row>
    <row r="100" spans="1:13">
      <c r="A100" s="677">
        <f>'7- Mapa Final'!A100</f>
        <v>10</v>
      </c>
      <c r="B100" s="678" t="str">
        <f>'7- Mapa Final'!B100</f>
        <v>Ofrecer, prometer, entregar, aceptar o solicitar una ventaja indebida para tramitar cuentas sin el lleno de requisitos contractuales o aplicar erradamente deducciones.</v>
      </c>
      <c r="C100" s="678" t="str">
        <f>'7- Mapa Final'!C100</f>
        <v>Omitir la verificación de los documentos requeridos para tramitar la obligación, o elaborar la abligación sin los descuentos establecidos en la ley, o demorar la elaboración del documento de manera injustificada</v>
      </c>
      <c r="D100" s="679" t="e">
        <f>'7- Mapa Final'!J100</f>
        <v>#DIV/0!</v>
      </c>
      <c r="E100" s="680" t="e">
        <f>'7- Mapa Final'!K100</f>
        <v>#VALUE!</v>
      </c>
      <c r="F100" s="681" t="e">
        <f>'7- Mapa Final'!M100</f>
        <v>#DIV/0!</v>
      </c>
      <c r="G100" s="470"/>
      <c r="H100" s="670"/>
      <c r="I100" s="670"/>
      <c r="J100" s="670"/>
      <c r="K100" s="670"/>
      <c r="L100" s="670"/>
      <c r="M100" s="745"/>
    </row>
    <row r="101" spans="1:13">
      <c r="A101" s="677"/>
      <c r="B101" s="678"/>
      <c r="C101" s="678"/>
      <c r="D101" s="726"/>
      <c r="E101" s="727"/>
      <c r="F101" s="681"/>
      <c r="G101" s="470"/>
      <c r="H101" s="670"/>
      <c r="I101" s="670"/>
      <c r="J101" s="670"/>
      <c r="K101" s="670"/>
      <c r="L101" s="670"/>
      <c r="M101" s="745"/>
    </row>
    <row r="102" spans="1:13">
      <c r="A102" s="677"/>
      <c r="B102" s="678"/>
      <c r="C102" s="678"/>
      <c r="D102" s="726"/>
      <c r="E102" s="727"/>
      <c r="F102" s="681"/>
      <c r="G102" s="470"/>
      <c r="H102" s="670"/>
      <c r="I102" s="670"/>
      <c r="J102" s="670"/>
      <c r="K102" s="670"/>
      <c r="L102" s="670"/>
      <c r="M102" s="745"/>
    </row>
    <row r="103" spans="1:13">
      <c r="A103" s="677"/>
      <c r="B103" s="678"/>
      <c r="C103" s="678"/>
      <c r="D103" s="726"/>
      <c r="E103" s="727"/>
      <c r="F103" s="681"/>
      <c r="G103" s="470"/>
      <c r="H103" s="670"/>
      <c r="I103" s="670"/>
      <c r="J103" s="670"/>
      <c r="K103" s="670"/>
      <c r="L103" s="670"/>
      <c r="M103" s="745"/>
    </row>
    <row r="104" spans="1:13">
      <c r="A104" s="677"/>
      <c r="B104" s="678"/>
      <c r="C104" s="678"/>
      <c r="D104" s="726"/>
      <c r="E104" s="727"/>
      <c r="F104" s="681"/>
      <c r="G104" s="470"/>
      <c r="H104" s="670"/>
      <c r="I104" s="670"/>
      <c r="J104" s="670"/>
      <c r="K104" s="670"/>
      <c r="L104" s="670"/>
      <c r="M104" s="745"/>
    </row>
    <row r="105" spans="1:13">
      <c r="A105" s="677"/>
      <c r="B105" s="678"/>
      <c r="C105" s="678"/>
      <c r="D105" s="726"/>
      <c r="E105" s="727"/>
      <c r="F105" s="681"/>
      <c r="G105" s="470"/>
      <c r="H105" s="670"/>
      <c r="I105" s="670"/>
      <c r="J105" s="670"/>
      <c r="K105" s="670"/>
      <c r="L105" s="670"/>
      <c r="M105" s="745"/>
    </row>
    <row r="106" spans="1:13">
      <c r="A106" s="677"/>
      <c r="B106" s="678"/>
      <c r="C106" s="678"/>
      <c r="D106" s="726"/>
      <c r="E106" s="727"/>
      <c r="F106" s="681"/>
      <c r="G106" s="470"/>
      <c r="H106" s="670"/>
      <c r="I106" s="670"/>
      <c r="J106" s="670"/>
      <c r="K106" s="670"/>
      <c r="L106" s="670"/>
      <c r="M106" s="745"/>
    </row>
    <row r="107" spans="1:13">
      <c r="A107" s="677"/>
      <c r="B107" s="678"/>
      <c r="C107" s="678"/>
      <c r="D107" s="726"/>
      <c r="E107" s="727"/>
      <c r="F107" s="681"/>
      <c r="G107" s="470"/>
      <c r="H107" s="670"/>
      <c r="I107" s="670"/>
      <c r="J107" s="670"/>
      <c r="K107" s="670"/>
      <c r="L107" s="670"/>
      <c r="M107" s="745"/>
    </row>
    <row r="108" spans="1:13">
      <c r="A108" s="677"/>
      <c r="B108" s="678"/>
      <c r="C108" s="678"/>
      <c r="D108" s="726"/>
      <c r="E108" s="727"/>
      <c r="F108" s="681"/>
      <c r="G108" s="470"/>
      <c r="H108" s="670"/>
      <c r="I108" s="670"/>
      <c r="J108" s="670"/>
      <c r="K108" s="670"/>
      <c r="L108" s="670"/>
      <c r="M108" s="745"/>
    </row>
    <row r="109" spans="1:13">
      <c r="A109" s="677"/>
      <c r="B109" s="678"/>
      <c r="C109" s="678"/>
      <c r="D109" s="726"/>
      <c r="E109" s="727"/>
      <c r="F109" s="681"/>
      <c r="G109" s="470"/>
      <c r="H109" s="670"/>
      <c r="I109" s="670"/>
      <c r="J109" s="670"/>
      <c r="K109" s="670"/>
      <c r="L109" s="670"/>
      <c r="M109" s="745"/>
    </row>
    <row r="110" spans="1:13">
      <c r="A110" s="677">
        <f>'7- Mapa Final'!A110</f>
        <v>11</v>
      </c>
      <c r="B110" s="678" t="str">
        <f>'7- Mapa Final'!B110</f>
        <v>Ofrecer, prometer, entregar, aceptar o solicitar una ventaja indebida para girar un cheque a un beneficiario diferente al que corresponde.</v>
      </c>
      <c r="C110" s="678" t="str">
        <f>'7- Mapa Final'!C110</f>
        <v xml:space="preserve">Utilizar los giros recibidos del Ministerio de Hacienda para beneficiar a un tercero. </v>
      </c>
      <c r="D110" s="679" t="e">
        <f>'7- Mapa Final'!J110</f>
        <v>#DIV/0!</v>
      </c>
      <c r="E110" s="680" t="e">
        <f>'7- Mapa Final'!K110</f>
        <v>#VALUE!</v>
      </c>
      <c r="F110" s="681" t="e">
        <f>'7- Mapa Final'!M110</f>
        <v>#DIV/0!</v>
      </c>
      <c r="G110" s="470"/>
      <c r="H110" s="670"/>
      <c r="I110" s="670"/>
      <c r="J110" s="670"/>
      <c r="K110" s="670"/>
      <c r="L110" s="670"/>
      <c r="M110" s="745"/>
    </row>
    <row r="111" spans="1:13">
      <c r="A111" s="677"/>
      <c r="B111" s="678"/>
      <c r="C111" s="678"/>
      <c r="D111" s="726"/>
      <c r="E111" s="727"/>
      <c r="F111" s="681"/>
      <c r="G111" s="470"/>
      <c r="H111" s="670"/>
      <c r="I111" s="670"/>
      <c r="J111" s="670"/>
      <c r="K111" s="670"/>
      <c r="L111" s="670"/>
      <c r="M111" s="745"/>
    </row>
    <row r="112" spans="1:13">
      <c r="A112" s="677"/>
      <c r="B112" s="678"/>
      <c r="C112" s="678"/>
      <c r="D112" s="726"/>
      <c r="E112" s="727"/>
      <c r="F112" s="681"/>
      <c r="G112" s="470"/>
      <c r="H112" s="670"/>
      <c r="I112" s="670"/>
      <c r="J112" s="670"/>
      <c r="K112" s="670"/>
      <c r="L112" s="670"/>
      <c r="M112" s="745"/>
    </row>
    <row r="113" spans="1:13">
      <c r="A113" s="677"/>
      <c r="B113" s="678"/>
      <c r="C113" s="678"/>
      <c r="D113" s="726"/>
      <c r="E113" s="727"/>
      <c r="F113" s="681"/>
      <c r="G113" s="470"/>
      <c r="H113" s="670"/>
      <c r="I113" s="670"/>
      <c r="J113" s="670"/>
      <c r="K113" s="670"/>
      <c r="L113" s="670"/>
      <c r="M113" s="745"/>
    </row>
    <row r="114" spans="1:13">
      <c r="A114" s="677"/>
      <c r="B114" s="678"/>
      <c r="C114" s="678"/>
      <c r="D114" s="726"/>
      <c r="E114" s="727"/>
      <c r="F114" s="681"/>
      <c r="G114" s="470"/>
      <c r="H114" s="670"/>
      <c r="I114" s="670"/>
      <c r="J114" s="670"/>
      <c r="K114" s="670"/>
      <c r="L114" s="670"/>
      <c r="M114" s="745"/>
    </row>
    <row r="115" spans="1:13">
      <c r="A115" s="677"/>
      <c r="B115" s="678"/>
      <c r="C115" s="678"/>
      <c r="D115" s="726"/>
      <c r="E115" s="727"/>
      <c r="F115" s="681"/>
      <c r="G115" s="470"/>
      <c r="H115" s="670"/>
      <c r="I115" s="670"/>
      <c r="J115" s="670"/>
      <c r="K115" s="670"/>
      <c r="L115" s="670"/>
      <c r="M115" s="745"/>
    </row>
    <row r="116" spans="1:13">
      <c r="A116" s="677"/>
      <c r="B116" s="678"/>
      <c r="C116" s="678"/>
      <c r="D116" s="726"/>
      <c r="E116" s="727"/>
      <c r="F116" s="681"/>
      <c r="G116" s="470"/>
      <c r="H116" s="670"/>
      <c r="I116" s="670"/>
      <c r="J116" s="670"/>
      <c r="K116" s="670"/>
      <c r="L116" s="670"/>
      <c r="M116" s="745"/>
    </row>
    <row r="117" spans="1:13">
      <c r="A117" s="677"/>
      <c r="B117" s="678"/>
      <c r="C117" s="678"/>
      <c r="D117" s="726"/>
      <c r="E117" s="727"/>
      <c r="F117" s="681"/>
      <c r="G117" s="470"/>
      <c r="H117" s="670"/>
      <c r="I117" s="670"/>
      <c r="J117" s="670"/>
      <c r="K117" s="670"/>
      <c r="L117" s="670"/>
      <c r="M117" s="745"/>
    </row>
    <row r="118" spans="1:13">
      <c r="A118" s="677"/>
      <c r="B118" s="678"/>
      <c r="C118" s="678"/>
      <c r="D118" s="726"/>
      <c r="E118" s="727"/>
      <c r="F118" s="681"/>
      <c r="G118" s="470"/>
      <c r="H118" s="670"/>
      <c r="I118" s="670"/>
      <c r="J118" s="670"/>
      <c r="K118" s="670"/>
      <c r="L118" s="670"/>
      <c r="M118" s="745"/>
    </row>
    <row r="119" spans="1:13">
      <c r="A119" s="677"/>
      <c r="B119" s="678"/>
      <c r="C119" s="678"/>
      <c r="D119" s="726"/>
      <c r="E119" s="727"/>
      <c r="F119" s="681"/>
      <c r="G119" s="470"/>
      <c r="H119" s="670"/>
      <c r="I119" s="670"/>
      <c r="J119" s="670"/>
      <c r="K119" s="670"/>
      <c r="L119" s="670"/>
      <c r="M119" s="745"/>
    </row>
  </sheetData>
  <mergeCells count="160">
    <mergeCell ref="H80:H89"/>
    <mergeCell ref="I80:I89"/>
    <mergeCell ref="J80:J89"/>
    <mergeCell ref="K80:K89"/>
    <mergeCell ref="L80:L89"/>
    <mergeCell ref="J70:J79"/>
    <mergeCell ref="K70:K79"/>
    <mergeCell ref="L70:L79"/>
    <mergeCell ref="M70:M79"/>
    <mergeCell ref="A80:A89"/>
    <mergeCell ref="B80:B89"/>
    <mergeCell ref="C80:C89"/>
    <mergeCell ref="D80:D89"/>
    <mergeCell ref="E80:E89"/>
    <mergeCell ref="F80:F89"/>
    <mergeCell ref="M60:M69"/>
    <mergeCell ref="A70:A79"/>
    <mergeCell ref="B70:B79"/>
    <mergeCell ref="C70:C79"/>
    <mergeCell ref="D70:D79"/>
    <mergeCell ref="E70:E79"/>
    <mergeCell ref="F70:F79"/>
    <mergeCell ref="G70:G79"/>
    <mergeCell ref="H70:H79"/>
    <mergeCell ref="I70:I79"/>
    <mergeCell ref="G60:G69"/>
    <mergeCell ref="H60:H69"/>
    <mergeCell ref="I60:I69"/>
    <mergeCell ref="J60:J69"/>
    <mergeCell ref="K60:K69"/>
    <mergeCell ref="L60:L69"/>
    <mergeCell ref="M80:M89"/>
    <mergeCell ref="G80:G89"/>
    <mergeCell ref="J50:J59"/>
    <mergeCell ref="K50:K59"/>
    <mergeCell ref="L50:L59"/>
    <mergeCell ref="M50:M59"/>
    <mergeCell ref="A60:A69"/>
    <mergeCell ref="B60:B69"/>
    <mergeCell ref="C60:C69"/>
    <mergeCell ref="D60:D69"/>
    <mergeCell ref="E60:E69"/>
    <mergeCell ref="F60:F69"/>
    <mergeCell ref="A50:A59"/>
    <mergeCell ref="B50:B59"/>
    <mergeCell ref="C50:C59"/>
    <mergeCell ref="D50:D59"/>
    <mergeCell ref="E50:E59"/>
    <mergeCell ref="F50:F59"/>
    <mergeCell ref="G50:G59"/>
    <mergeCell ref="H50:H59"/>
    <mergeCell ref="I50:I59"/>
    <mergeCell ref="J30:J39"/>
    <mergeCell ref="K30:K39"/>
    <mergeCell ref="L30:L3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A30:A39"/>
    <mergeCell ref="B30:B39"/>
    <mergeCell ref="C30:C39"/>
    <mergeCell ref="D30:D39"/>
    <mergeCell ref="E30:E39"/>
    <mergeCell ref="F30:F39"/>
    <mergeCell ref="G30:G39"/>
    <mergeCell ref="A20:A29"/>
    <mergeCell ref="B20:B29"/>
    <mergeCell ref="C20:C29"/>
    <mergeCell ref="D20:D29"/>
    <mergeCell ref="E20:E29"/>
    <mergeCell ref="F20:F29"/>
    <mergeCell ref="H30:H39"/>
    <mergeCell ref="I30:I39"/>
    <mergeCell ref="A9:G9"/>
    <mergeCell ref="A10:A19"/>
    <mergeCell ref="B10:B19"/>
    <mergeCell ref="C10:C19"/>
    <mergeCell ref="D10:D19"/>
    <mergeCell ref="E10:E19"/>
    <mergeCell ref="F10:F19"/>
    <mergeCell ref="G10:G19"/>
    <mergeCell ref="H10:H19"/>
    <mergeCell ref="I10:I19"/>
    <mergeCell ref="J10:J19"/>
    <mergeCell ref="K10:K19"/>
    <mergeCell ref="L10:L19"/>
    <mergeCell ref="M10:M19"/>
    <mergeCell ref="M20:M29"/>
    <mergeCell ref="G20:G29"/>
    <mergeCell ref="H20:H29"/>
    <mergeCell ref="I20:I29"/>
    <mergeCell ref="J20:J29"/>
    <mergeCell ref="K20:K29"/>
    <mergeCell ref="L20:L29"/>
    <mergeCell ref="A1:B2"/>
    <mergeCell ref="A4:B4"/>
    <mergeCell ref="C4:M4"/>
    <mergeCell ref="A5:B5"/>
    <mergeCell ref="C5:M5"/>
    <mergeCell ref="A6:B6"/>
    <mergeCell ref="C6:M6"/>
    <mergeCell ref="A7:C7"/>
    <mergeCell ref="D7:F7"/>
    <mergeCell ref="G7:G8"/>
    <mergeCell ref="H7:H8"/>
    <mergeCell ref="I7:J7"/>
    <mergeCell ref="K7:L7"/>
    <mergeCell ref="M7:M8"/>
    <mergeCell ref="F100:F109"/>
    <mergeCell ref="G100:G109"/>
    <mergeCell ref="H100:H109"/>
    <mergeCell ref="I100:I109"/>
    <mergeCell ref="J100:J109"/>
    <mergeCell ref="K100:K109"/>
    <mergeCell ref="L100:L109"/>
    <mergeCell ref="M100:M109"/>
    <mergeCell ref="A90:A99"/>
    <mergeCell ref="B90:B99"/>
    <mergeCell ref="C90:C99"/>
    <mergeCell ref="D90:D99"/>
    <mergeCell ref="E90:E99"/>
    <mergeCell ref="F90:F99"/>
    <mergeCell ref="G90:G99"/>
    <mergeCell ref="H90:H99"/>
    <mergeCell ref="I90:I99"/>
    <mergeCell ref="M1:M2"/>
    <mergeCell ref="C1:L3"/>
    <mergeCell ref="J110:J119"/>
    <mergeCell ref="K110:K119"/>
    <mergeCell ref="L110:L119"/>
    <mergeCell ref="M110:M119"/>
    <mergeCell ref="A110:A119"/>
    <mergeCell ref="B110:B119"/>
    <mergeCell ref="C110:C119"/>
    <mergeCell ref="D110:D119"/>
    <mergeCell ref="E110:E119"/>
    <mergeCell ref="F110:F119"/>
    <mergeCell ref="G110:G119"/>
    <mergeCell ref="H110:H119"/>
    <mergeCell ref="I110:I119"/>
    <mergeCell ref="J90:J99"/>
    <mergeCell ref="K90:K99"/>
    <mergeCell ref="L90:L99"/>
    <mergeCell ref="M90:M99"/>
    <mergeCell ref="A100:A109"/>
    <mergeCell ref="B100:B109"/>
    <mergeCell ref="C100:C109"/>
    <mergeCell ref="D100:D109"/>
    <mergeCell ref="E100:E109"/>
  </mergeCells>
  <conditionalFormatting sqref="A7:B7">
    <cfRule type="containsText" dxfId="111" priority="203" operator="containsText" text="3- Moderado">
      <formula>NOT(ISERROR(SEARCH("3- Moderado",A7)))</formula>
    </cfRule>
    <cfRule type="containsText" dxfId="110" priority="204" operator="containsText" text="6- Moderado">
      <formula>NOT(ISERROR(SEARCH("6- Moderado",A7)))</formula>
    </cfRule>
    <cfRule type="containsText" dxfId="109" priority="205" operator="containsText" text="4- Moderado">
      <formula>NOT(ISERROR(SEARCH("4- Moderado",A7)))</formula>
    </cfRule>
    <cfRule type="containsText" dxfId="108" priority="206" operator="containsText" text="3- Bajo">
      <formula>NOT(ISERROR(SEARCH("3- Bajo",A7)))</formula>
    </cfRule>
    <cfRule type="containsText" dxfId="107" priority="207" operator="containsText" text="4- Bajo">
      <formula>NOT(ISERROR(SEARCH("4- Bajo",A7)))</formula>
    </cfRule>
    <cfRule type="containsText" dxfId="106" priority="208" operator="containsText" text="1- Bajo">
      <formula>NOT(ISERROR(SEARCH("1- Bajo",A7)))</formula>
    </cfRule>
  </conditionalFormatting>
  <conditionalFormatting sqref="A10:E10 A20:E20">
    <cfRule type="containsText" dxfId="105" priority="197" operator="containsText" text="3- Moderado">
      <formula>NOT(ISERROR(SEARCH("3- Moderado",A10)))</formula>
    </cfRule>
    <cfRule type="containsText" dxfId="104" priority="198" operator="containsText" text="6- Moderado">
      <formula>NOT(ISERROR(SEARCH("6- Moderado",A10)))</formula>
    </cfRule>
    <cfRule type="containsText" dxfId="103" priority="199" operator="containsText" text="4- Moderado">
      <formula>NOT(ISERROR(SEARCH("4- Moderado",A10)))</formula>
    </cfRule>
    <cfRule type="containsText" dxfId="102" priority="200" operator="containsText" text="3- Bajo">
      <formula>NOT(ISERROR(SEARCH("3- Bajo",A10)))</formula>
    </cfRule>
    <cfRule type="containsText" dxfId="101" priority="201" operator="containsText" text="4- Bajo">
      <formula>NOT(ISERROR(SEARCH("4- Bajo",A10)))</formula>
    </cfRule>
    <cfRule type="containsText" dxfId="100" priority="202" operator="containsText" text="1- Bajo">
      <formula>NOT(ISERROR(SEARCH("1- Bajo",A10)))</formula>
    </cfRule>
  </conditionalFormatting>
  <conditionalFormatting sqref="A30:E30">
    <cfRule type="containsText" dxfId="99" priority="151" operator="containsText" text="3- Moderado">
      <formula>NOT(ISERROR(SEARCH("3- Moderado",A30)))</formula>
    </cfRule>
    <cfRule type="containsText" dxfId="98" priority="152" operator="containsText" text="6- Moderado">
      <formula>NOT(ISERROR(SEARCH("6- Moderado",A30)))</formula>
    </cfRule>
    <cfRule type="containsText" dxfId="97" priority="153" operator="containsText" text="4- Moderado">
      <formula>NOT(ISERROR(SEARCH("4- Moderado",A30)))</formula>
    </cfRule>
    <cfRule type="containsText" dxfId="96" priority="154" operator="containsText" text="3- Bajo">
      <formula>NOT(ISERROR(SEARCH("3- Bajo",A30)))</formula>
    </cfRule>
    <cfRule type="containsText" dxfId="95" priority="155" operator="containsText" text="4- Bajo">
      <formula>NOT(ISERROR(SEARCH("4- Bajo",A30)))</formula>
    </cfRule>
    <cfRule type="containsText" dxfId="94" priority="156" operator="containsText" text="1- Bajo">
      <formula>NOT(ISERROR(SEARCH("1- Bajo",A30)))</formula>
    </cfRule>
  </conditionalFormatting>
  <conditionalFormatting sqref="A40:E40">
    <cfRule type="containsText" dxfId="93" priority="123" operator="containsText" text="3- Moderado">
      <formula>NOT(ISERROR(SEARCH("3- Moderado",A40)))</formula>
    </cfRule>
    <cfRule type="containsText" dxfId="92" priority="124" operator="containsText" text="6- Moderado">
      <formula>NOT(ISERROR(SEARCH("6- Moderado",A40)))</formula>
    </cfRule>
    <cfRule type="containsText" dxfId="91" priority="125" operator="containsText" text="4- Moderado">
      <formula>NOT(ISERROR(SEARCH("4- Moderado",A40)))</formula>
    </cfRule>
    <cfRule type="containsText" dxfId="90" priority="126" operator="containsText" text="3- Bajo">
      <formula>NOT(ISERROR(SEARCH("3- Bajo",A40)))</formula>
    </cfRule>
    <cfRule type="containsText" dxfId="89" priority="127" operator="containsText" text="4- Bajo">
      <formula>NOT(ISERROR(SEARCH("4- Bajo",A40)))</formula>
    </cfRule>
    <cfRule type="containsText" dxfId="88" priority="128" operator="containsText" text="1- Bajo">
      <formula>NOT(ISERROR(SEARCH("1- Bajo",A40)))</formula>
    </cfRule>
  </conditionalFormatting>
  <conditionalFormatting sqref="A50:E50">
    <cfRule type="containsText" dxfId="87" priority="95" operator="containsText" text="3- Moderado">
      <formula>NOT(ISERROR(SEARCH("3- Moderado",A50)))</formula>
    </cfRule>
    <cfRule type="containsText" dxfId="86" priority="96" operator="containsText" text="6- Moderado">
      <formula>NOT(ISERROR(SEARCH("6- Moderado",A50)))</formula>
    </cfRule>
    <cfRule type="containsText" dxfId="85" priority="97" operator="containsText" text="4- Moderado">
      <formula>NOT(ISERROR(SEARCH("4- Moderado",A50)))</formula>
    </cfRule>
    <cfRule type="containsText" dxfId="84" priority="98" operator="containsText" text="3- Bajo">
      <formula>NOT(ISERROR(SEARCH("3- Bajo",A50)))</formula>
    </cfRule>
    <cfRule type="containsText" dxfId="83" priority="99" operator="containsText" text="4- Bajo">
      <formula>NOT(ISERROR(SEARCH("4- Bajo",A50)))</formula>
    </cfRule>
    <cfRule type="containsText" dxfId="82" priority="100" operator="containsText" text="1- Bajo">
      <formula>NOT(ISERROR(SEARCH("1- Bajo",A50)))</formula>
    </cfRule>
  </conditionalFormatting>
  <conditionalFormatting sqref="A60:E60 A70:E70 A80:E80 A90:E90 A100:E100 A110:E110">
    <cfRule type="containsText" dxfId="81" priority="67" operator="containsText" text="3- Moderado">
      <formula>NOT(ISERROR(SEARCH("3- Moderado",A60)))</formula>
    </cfRule>
    <cfRule type="containsText" dxfId="80" priority="68" operator="containsText" text="6- Moderado">
      <formula>NOT(ISERROR(SEARCH("6- Moderado",A60)))</formula>
    </cfRule>
    <cfRule type="containsText" dxfId="79" priority="69" operator="containsText" text="4- Moderado">
      <formula>NOT(ISERROR(SEARCH("4- Moderado",A60)))</formula>
    </cfRule>
    <cfRule type="containsText" dxfId="78" priority="70" operator="containsText" text="3- Bajo">
      <formula>NOT(ISERROR(SEARCH("3- Bajo",A60)))</formula>
    </cfRule>
    <cfRule type="containsText" dxfId="77" priority="71" operator="containsText" text="4- Bajo">
      <formula>NOT(ISERROR(SEARCH("4- Bajo",A60)))</formula>
    </cfRule>
    <cfRule type="containsText" dxfId="76" priority="72" operator="containsText" text="1- Bajo">
      <formula>NOT(ISERROR(SEARCH("1- Bajo",A60)))</formula>
    </cfRule>
  </conditionalFormatting>
  <conditionalFormatting sqref="C8:F8">
    <cfRule type="containsText" dxfId="75" priority="169" operator="containsText" text="3- Moderado">
      <formula>NOT(ISERROR(SEARCH("3- Moderado",C8)))</formula>
    </cfRule>
    <cfRule type="containsText" dxfId="74" priority="170" operator="containsText" text="6- Moderado">
      <formula>NOT(ISERROR(SEARCH("6- Moderado",C8)))</formula>
    </cfRule>
    <cfRule type="containsText" dxfId="73" priority="171" operator="containsText" text="4- Moderado">
      <formula>NOT(ISERROR(SEARCH("4- Moderado",C8)))</formula>
    </cfRule>
    <cfRule type="containsText" dxfId="72" priority="172" operator="containsText" text="3- Bajo">
      <formula>NOT(ISERROR(SEARCH("3- Bajo",C8)))</formula>
    </cfRule>
    <cfRule type="containsText" dxfId="71" priority="173" operator="containsText" text="4- Bajo">
      <formula>NOT(ISERROR(SEARCH("4- Bajo",C8)))</formula>
    </cfRule>
    <cfRule type="containsText" dxfId="70" priority="174" operator="containsText" text="1- Bajo">
      <formula>NOT(ISERROR(SEARCH("1- Bajo",C8)))</formula>
    </cfRule>
  </conditionalFormatting>
  <conditionalFormatting sqref="D10:D119">
    <cfRule type="containsText" dxfId="69" priority="5" operator="containsText" text="Muy Alta">
      <formula>NOT(ISERROR(SEARCH("Muy Alta",D10)))</formula>
    </cfRule>
    <cfRule type="containsText" dxfId="68" priority="6" operator="containsText" text="Alta">
      <formula>NOT(ISERROR(SEARCH("Alta",D10)))</formula>
    </cfRule>
    <cfRule type="containsText" dxfId="67" priority="7" operator="containsText" text="Baja">
      <formula>NOT(ISERROR(SEARCH("Baja",D10)))</formula>
    </cfRule>
    <cfRule type="containsText" dxfId="66" priority="8" operator="containsText" text="Muy Baja">
      <formula>NOT(ISERROR(SEARCH("Muy Baja",D10)))</formula>
    </cfRule>
    <cfRule type="containsText" dxfId="65" priority="10" operator="containsText" text="Media">
      <formula>NOT(ISERROR(SEARCH("Media",D10)))</formula>
    </cfRule>
  </conditionalFormatting>
  <conditionalFormatting sqref="E10:E119">
    <cfRule type="containsText" dxfId="64" priority="1" operator="containsText" text="Catastrófico">
      <formula>NOT(ISERROR(SEARCH("Catastrófico",E10)))</formula>
    </cfRule>
    <cfRule type="containsText" dxfId="63" priority="2" operator="containsText" text="Mayor">
      <formula>NOT(ISERROR(SEARCH("Mayor",E10)))</formula>
    </cfRule>
    <cfRule type="containsText" dxfId="62" priority="3" operator="containsText" text="Menor">
      <formula>NOT(ISERROR(SEARCH("Menor",E10)))</formula>
    </cfRule>
    <cfRule type="containsText" dxfId="61" priority="4" operator="containsText" text="Leve">
      <formula>NOT(ISERROR(SEARCH("Leve",E10)))</formula>
    </cfRule>
  </conditionalFormatting>
  <conditionalFormatting sqref="E10:F119">
    <cfRule type="containsText" dxfId="60" priority="9" operator="containsText" text="Moderado">
      <formula>NOT(ISERROR(SEARCH("Moderado",E10)))</formula>
    </cfRule>
  </conditionalFormatting>
  <conditionalFormatting sqref="F10:F29">
    <cfRule type="colorScale" priority="214">
      <colorScale>
        <cfvo type="min"/>
        <cfvo type="max"/>
        <color rgb="FFFF7128"/>
        <color rgb="FFFFEF9C"/>
      </colorScale>
    </cfRule>
  </conditionalFormatting>
  <conditionalFormatting sqref="F10:F119">
    <cfRule type="containsText" dxfId="59" priority="24" operator="containsText" text="Bajo">
      <formula>NOT(ISERROR(SEARCH("Bajo",F10)))</formula>
    </cfRule>
    <cfRule type="containsText" dxfId="58" priority="25" operator="containsText" text="Moderado">
      <formula>NOT(ISERROR(SEARCH("Moderado",F10)))</formula>
    </cfRule>
    <cfRule type="containsText" dxfId="57" priority="26" operator="containsText" text="Alto">
      <formula>NOT(ISERROR(SEARCH("Alto",F10)))</formula>
    </cfRule>
    <cfRule type="containsText" dxfId="56" priority="27" operator="containsText" text="Extremo">
      <formula>NOT(ISERROR(SEARCH("Extremo",F10)))</formula>
    </cfRule>
  </conditionalFormatting>
  <conditionalFormatting sqref="F30:F39">
    <cfRule type="colorScale" priority="168">
      <colorScale>
        <cfvo type="min"/>
        <cfvo type="max"/>
        <color rgb="FFFF7128"/>
        <color rgb="FFFFEF9C"/>
      </colorScale>
    </cfRule>
  </conditionalFormatting>
  <conditionalFormatting sqref="F40:F49">
    <cfRule type="colorScale" priority="140">
      <colorScale>
        <cfvo type="min"/>
        <cfvo type="max"/>
        <color rgb="FFFF7128"/>
        <color rgb="FFFFEF9C"/>
      </colorScale>
    </cfRule>
  </conditionalFormatting>
  <conditionalFormatting sqref="F50:F59">
    <cfRule type="colorScale" priority="112">
      <colorScale>
        <cfvo type="min"/>
        <cfvo type="max"/>
        <color rgb="FFFF7128"/>
        <color rgb="FFFFEF9C"/>
      </colorScale>
    </cfRule>
  </conditionalFormatting>
  <conditionalFormatting sqref="F60:F119">
    <cfRule type="colorScale" priority="84">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dataValidation allowBlank="1" showInputMessage="1" showErrorMessage="1" prompt="Seleccionar si el responsable es el responsable de las acciones es el nivel central" sqref="I7:I8"/>
    <dataValidation allowBlank="1" showInputMessage="1" showErrorMessage="1" prompt="Describir las actividades que se van a desarrollar para el proyecto" sqref="H7"/>
    <dataValidation allowBlank="1" showInputMessage="1" showErrorMessage="1" prompt="Registrar qué factor  que ocasina el riesgo: un facot identtficado el contexto._x000a_O  personas, recursos, estilo de direccion , factores externos, , codiciones ambientales" sqref="C8"/>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G10:G119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JK119"/>
  <sheetViews>
    <sheetView showGridLines="0" tabSelected="1" zoomScale="80" zoomScaleNormal="80" workbookViewId="0">
      <pane xSplit="6" ySplit="9" topLeftCell="G10" activePane="bottomRight" state="frozen"/>
      <selection pane="topRight" activeCell="G1" sqref="G1"/>
      <selection pane="bottomLeft" activeCell="A10" sqref="A10"/>
      <selection pane="bottomRight" activeCell="H10" sqref="H10:H1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0"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96"/>
      <c r="B1" s="697"/>
      <c r="C1" s="742" t="s">
        <v>479</v>
      </c>
      <c r="D1" s="742"/>
      <c r="E1" s="742"/>
      <c r="F1" s="742"/>
      <c r="G1" s="742"/>
      <c r="H1" s="742"/>
      <c r="I1" s="742"/>
      <c r="J1" s="742"/>
      <c r="K1" s="742"/>
      <c r="L1" s="703"/>
      <c r="M1" s="740"/>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39.75" customHeight="1">
      <c r="A2" s="698"/>
      <c r="B2" s="699"/>
      <c r="C2" s="742"/>
      <c r="D2" s="742"/>
      <c r="E2" s="742"/>
      <c r="F2" s="742"/>
      <c r="G2" s="742"/>
      <c r="H2" s="742"/>
      <c r="I2" s="742"/>
      <c r="J2" s="742"/>
      <c r="K2" s="742"/>
      <c r="L2" s="703"/>
      <c r="M2" s="741"/>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743"/>
      <c r="D3" s="743"/>
      <c r="E3" s="743"/>
      <c r="F3" s="743"/>
      <c r="G3" s="743"/>
      <c r="H3" s="743"/>
      <c r="I3" s="743"/>
      <c r="J3" s="743"/>
      <c r="K3" s="743"/>
      <c r="L3" s="744"/>
      <c r="M3" s="356"/>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22.5" customHeight="1">
      <c r="A4" s="520" t="s">
        <v>0</v>
      </c>
      <c r="B4" s="520"/>
      <c r="C4" s="599" t="str">
        <f>'6- Valoración Controles'!C4:K4</f>
        <v>GESTIÓN ADMINISTRATIVA Y FINANCIERA</v>
      </c>
      <c r="D4" s="600"/>
      <c r="E4" s="600"/>
      <c r="F4" s="600"/>
      <c r="G4" s="600"/>
      <c r="H4" s="600"/>
      <c r="I4" s="600"/>
      <c r="J4" s="600"/>
      <c r="K4" s="600"/>
      <c r="L4" s="600"/>
      <c r="M4" s="601"/>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40.9" customHeight="1">
      <c r="A5" s="520" t="s">
        <v>1</v>
      </c>
      <c r="B5" s="520"/>
      <c r="C5" s="704" t="str">
        <f>'6- Valoración Controles'!C5:K5</f>
        <v>Gestionar las actividades relacionadas con los recursos financieros y presupuestales a través de la planeación, programación, ejecución, registro, seguimiento, control, análisis, evaluación y mejora para cumplir con los objetivos de la organización, en el marco del Sistema de Gestión de la Calidad y del Medio Ambiente, Sistema de Seguridad y Salud en el Trabajo, sistema de gestión antisoborno de la Rama Judicial.</v>
      </c>
      <c r="D5" s="705"/>
      <c r="E5" s="705"/>
      <c r="F5" s="705"/>
      <c r="G5" s="705"/>
      <c r="H5" s="705"/>
      <c r="I5" s="705"/>
      <c r="J5" s="705"/>
      <c r="K5" s="705"/>
      <c r="L5" s="705"/>
      <c r="M5" s="706"/>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19.5" customHeight="1" thickBot="1">
      <c r="A6" s="520" t="s">
        <v>2</v>
      </c>
      <c r="B6" s="520"/>
      <c r="C6" s="717" t="s">
        <v>476</v>
      </c>
      <c r="D6" s="718"/>
      <c r="E6" s="718"/>
      <c r="F6" s="718"/>
      <c r="G6" s="718"/>
      <c r="H6" s="718"/>
      <c r="I6" s="718"/>
      <c r="J6" s="718"/>
      <c r="K6" s="718"/>
      <c r="L6" s="718"/>
      <c r="M6" s="719"/>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26.25" customHeight="1" thickTop="1" thickBot="1">
      <c r="A7" s="712" t="s">
        <v>91</v>
      </c>
      <c r="B7" s="713"/>
      <c r="C7" s="714"/>
      <c r="D7" s="715" t="s">
        <v>92</v>
      </c>
      <c r="E7" s="715"/>
      <c r="F7" s="715"/>
      <c r="G7" s="716" t="s">
        <v>93</v>
      </c>
      <c r="H7" s="707" t="s">
        <v>94</v>
      </c>
      <c r="I7" s="709" t="s">
        <v>95</v>
      </c>
      <c r="J7" s="710"/>
      <c r="K7" s="709" t="s">
        <v>96</v>
      </c>
      <c r="L7" s="710"/>
      <c r="M7" s="711" t="s">
        <v>522</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46.5" customHeight="1" thickTop="1">
      <c r="A8" s="357" t="s">
        <v>54</v>
      </c>
      <c r="B8" s="357" t="s">
        <v>107</v>
      </c>
      <c r="C8" s="357" t="s">
        <v>4</v>
      </c>
      <c r="D8" s="358" t="s">
        <v>98</v>
      </c>
      <c r="E8" s="358" t="s">
        <v>100</v>
      </c>
      <c r="F8" s="358" t="s">
        <v>99</v>
      </c>
      <c r="G8" s="749"/>
      <c r="H8" s="750"/>
      <c r="I8" s="350" t="s">
        <v>101</v>
      </c>
      <c r="J8" s="350" t="s">
        <v>102</v>
      </c>
      <c r="K8" s="350" t="s">
        <v>103</v>
      </c>
      <c r="L8" s="350" t="s">
        <v>104</v>
      </c>
      <c r="M8" s="75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c r="A9" s="762"/>
      <c r="B9" s="763"/>
      <c r="C9" s="763"/>
      <c r="D9" s="763"/>
      <c r="E9" s="763"/>
      <c r="F9" s="763"/>
      <c r="G9" s="763"/>
      <c r="H9" s="763"/>
      <c r="I9" s="763"/>
      <c r="J9" s="763"/>
      <c r="K9" s="763"/>
      <c r="L9" s="763"/>
      <c r="M9" s="764"/>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757">
        <f>'7- Mapa Final'!A10</f>
        <v>1</v>
      </c>
      <c r="B10" s="758" t="str">
        <f>'7- Mapa Final'!B10</f>
        <v xml:space="preserve">Posibilidad de pagar inoportunamente los gastos de funcionamiento en Inversión por falta de PAC </v>
      </c>
      <c r="C10" s="758" t="str">
        <f>'7- Mapa Final'!C10</f>
        <v>los  pagos se hacen incumpliendo los tiempos contractuales o legales  establecidos .</v>
      </c>
      <c r="D10" s="759" t="str">
        <f>'7- Mapa Final'!J10</f>
        <v>Muy Baja - 1</v>
      </c>
      <c r="E10" s="760" t="str">
        <f>'7- Mapa Final'!K10</f>
        <v>Menor - 2</v>
      </c>
      <c r="F10" s="761" t="str">
        <f>'7- Mapa Final'!M10</f>
        <v>Bajo - 2</v>
      </c>
      <c r="G10" s="501" t="str">
        <f>'7- Mapa Final'!N10:N19</f>
        <v>Aceptar el riesgo</v>
      </c>
      <c r="H10" s="752" t="s">
        <v>551</v>
      </c>
      <c r="I10" s="753"/>
      <c r="J10" s="754" t="s">
        <v>480</v>
      </c>
      <c r="K10" s="755">
        <v>45566</v>
      </c>
      <c r="L10" s="755">
        <v>45657</v>
      </c>
      <c r="M10" s="673" t="s">
        <v>558</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77"/>
      <c r="B11" s="678"/>
      <c r="C11" s="678"/>
      <c r="D11" s="726"/>
      <c r="E11" s="727"/>
      <c r="F11" s="681"/>
      <c r="G11" s="470"/>
      <c r="H11" s="724"/>
      <c r="I11" s="670"/>
      <c r="J11" s="694"/>
      <c r="K11" s="670"/>
      <c r="L11" s="670"/>
      <c r="M11" s="67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77"/>
      <c r="B12" s="678"/>
      <c r="C12" s="678"/>
      <c r="D12" s="726"/>
      <c r="E12" s="727"/>
      <c r="F12" s="681"/>
      <c r="G12" s="470"/>
      <c r="H12" s="724"/>
      <c r="I12" s="670"/>
      <c r="J12" s="694"/>
      <c r="K12" s="670"/>
      <c r="L12" s="670"/>
      <c r="M12" s="67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77"/>
      <c r="B13" s="678"/>
      <c r="C13" s="678"/>
      <c r="D13" s="726"/>
      <c r="E13" s="727"/>
      <c r="F13" s="681"/>
      <c r="G13" s="470"/>
      <c r="H13" s="724"/>
      <c r="I13" s="670"/>
      <c r="J13" s="694"/>
      <c r="K13" s="670"/>
      <c r="L13" s="670"/>
      <c r="M13" s="67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77"/>
      <c r="B14" s="678"/>
      <c r="C14" s="678"/>
      <c r="D14" s="726"/>
      <c r="E14" s="727"/>
      <c r="F14" s="681"/>
      <c r="G14" s="470"/>
      <c r="H14" s="724"/>
      <c r="I14" s="670"/>
      <c r="J14" s="694"/>
      <c r="K14" s="670"/>
      <c r="L14" s="670"/>
      <c r="M14" s="67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77"/>
      <c r="B15" s="678"/>
      <c r="C15" s="678"/>
      <c r="D15" s="726"/>
      <c r="E15" s="727"/>
      <c r="F15" s="681"/>
      <c r="G15" s="470"/>
      <c r="H15" s="724"/>
      <c r="I15" s="670"/>
      <c r="J15" s="694"/>
      <c r="K15" s="670"/>
      <c r="L15" s="670"/>
      <c r="M15" s="67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77"/>
      <c r="B16" s="678"/>
      <c r="C16" s="678"/>
      <c r="D16" s="726"/>
      <c r="E16" s="727"/>
      <c r="F16" s="681"/>
      <c r="G16" s="470"/>
      <c r="H16" s="724"/>
      <c r="I16" s="670"/>
      <c r="J16" s="694"/>
      <c r="K16" s="670"/>
      <c r="L16" s="670"/>
      <c r="M16" s="67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77"/>
      <c r="B17" s="678"/>
      <c r="C17" s="678"/>
      <c r="D17" s="726"/>
      <c r="E17" s="727"/>
      <c r="F17" s="681"/>
      <c r="G17" s="470"/>
      <c r="H17" s="724"/>
      <c r="I17" s="670"/>
      <c r="J17" s="694"/>
      <c r="K17" s="670"/>
      <c r="L17" s="670"/>
      <c r="M17" s="67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77"/>
      <c r="B18" s="678"/>
      <c r="C18" s="678"/>
      <c r="D18" s="726"/>
      <c r="E18" s="727"/>
      <c r="F18" s="681"/>
      <c r="G18" s="470"/>
      <c r="H18" s="724"/>
      <c r="I18" s="670"/>
      <c r="J18" s="694"/>
      <c r="K18" s="670"/>
      <c r="L18" s="670"/>
      <c r="M18" s="67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77"/>
      <c r="B19" s="678"/>
      <c r="C19" s="678"/>
      <c r="D19" s="726"/>
      <c r="E19" s="727"/>
      <c r="F19" s="681"/>
      <c r="G19" s="470"/>
      <c r="H19" s="724"/>
      <c r="I19" s="670"/>
      <c r="J19" s="694"/>
      <c r="K19" s="756"/>
      <c r="L19" s="756"/>
      <c r="M19" s="67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77">
        <f>'7- Mapa Final'!A20</f>
        <v>2</v>
      </c>
      <c r="B20" s="678" t="str">
        <f>'7- Mapa Final'!B20</f>
        <v xml:space="preserve">Registrar o emitir  CDP con rubro presupuestal diferente al indicado en el objeto de la compra </v>
      </c>
      <c r="C20" s="678" t="str">
        <f>'7- Mapa Final'!C20</f>
        <v>Emitir un CDP con informacion erronea de valor, destinacion, cuenta a afectar.</v>
      </c>
      <c r="D20" s="679" t="str">
        <f>'7- Mapa Final'!J20</f>
        <v>Muy Baja - 1</v>
      </c>
      <c r="E20" s="680" t="str">
        <f>'7- Mapa Final'!K20</f>
        <v>Menor - 2</v>
      </c>
      <c r="F20" s="681" t="str">
        <f>'7- Mapa Final'!M20</f>
        <v>Bajo - 2</v>
      </c>
      <c r="G20" s="470" t="str">
        <f>'7- Mapa Final'!N20:N29</f>
        <v>Aceptar el riesgo</v>
      </c>
      <c r="H20" s="724" t="s">
        <v>552</v>
      </c>
      <c r="I20" s="670"/>
      <c r="J20" s="694" t="s">
        <v>480</v>
      </c>
      <c r="K20" s="672">
        <v>45566</v>
      </c>
      <c r="L20" s="672">
        <v>45657</v>
      </c>
      <c r="M20" s="673" t="s">
        <v>558</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77"/>
      <c r="B21" s="678"/>
      <c r="C21" s="678"/>
      <c r="D21" s="726"/>
      <c r="E21" s="727"/>
      <c r="F21" s="681"/>
      <c r="G21" s="470"/>
      <c r="H21" s="731"/>
      <c r="I21" s="670"/>
      <c r="J21" s="694"/>
      <c r="K21" s="670"/>
      <c r="L21" s="670"/>
      <c r="M21" s="67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77"/>
      <c r="B22" s="678"/>
      <c r="C22" s="678"/>
      <c r="D22" s="726"/>
      <c r="E22" s="727"/>
      <c r="F22" s="681"/>
      <c r="G22" s="470"/>
      <c r="H22" s="731"/>
      <c r="I22" s="670"/>
      <c r="J22" s="694"/>
      <c r="K22" s="670"/>
      <c r="L22" s="670"/>
      <c r="M22" s="67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77"/>
      <c r="B23" s="678"/>
      <c r="C23" s="678"/>
      <c r="D23" s="726"/>
      <c r="E23" s="727"/>
      <c r="F23" s="681"/>
      <c r="G23" s="470"/>
      <c r="H23" s="731"/>
      <c r="I23" s="670"/>
      <c r="J23" s="694"/>
      <c r="K23" s="670"/>
      <c r="L23" s="670"/>
      <c r="M23" s="67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77"/>
      <c r="B24" s="678"/>
      <c r="C24" s="678"/>
      <c r="D24" s="726"/>
      <c r="E24" s="727"/>
      <c r="F24" s="681"/>
      <c r="G24" s="470"/>
      <c r="H24" s="731"/>
      <c r="I24" s="670"/>
      <c r="J24" s="694"/>
      <c r="K24" s="670"/>
      <c r="L24" s="670"/>
      <c r="M24" s="67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77"/>
      <c r="B25" s="678"/>
      <c r="C25" s="678"/>
      <c r="D25" s="726"/>
      <c r="E25" s="727"/>
      <c r="F25" s="681"/>
      <c r="G25" s="470"/>
      <c r="H25" s="731"/>
      <c r="I25" s="670"/>
      <c r="J25" s="694"/>
      <c r="K25" s="670"/>
      <c r="L25" s="670"/>
      <c r="M25" s="673"/>
      <c r="N25" s="33"/>
      <c r="O25" s="33"/>
    </row>
    <row r="26" spans="1:169">
      <c r="A26" s="677"/>
      <c r="B26" s="678"/>
      <c r="C26" s="678"/>
      <c r="D26" s="726"/>
      <c r="E26" s="727"/>
      <c r="F26" s="681"/>
      <c r="G26" s="470"/>
      <c r="H26" s="731"/>
      <c r="I26" s="670"/>
      <c r="J26" s="694"/>
      <c r="K26" s="670"/>
      <c r="L26" s="670"/>
      <c r="M26" s="673"/>
      <c r="N26" s="33"/>
      <c r="O26" s="33"/>
    </row>
    <row r="27" spans="1:169">
      <c r="A27" s="677"/>
      <c r="B27" s="678"/>
      <c r="C27" s="678"/>
      <c r="D27" s="726"/>
      <c r="E27" s="727"/>
      <c r="F27" s="681"/>
      <c r="G27" s="470"/>
      <c r="H27" s="731"/>
      <c r="I27" s="670"/>
      <c r="J27" s="694"/>
      <c r="K27" s="670"/>
      <c r="L27" s="670"/>
      <c r="M27" s="673"/>
      <c r="N27" s="33"/>
      <c r="O27" s="33"/>
    </row>
    <row r="28" spans="1:169">
      <c r="A28" s="677"/>
      <c r="B28" s="678"/>
      <c r="C28" s="678"/>
      <c r="D28" s="726"/>
      <c r="E28" s="727"/>
      <c r="F28" s="681"/>
      <c r="G28" s="470"/>
      <c r="H28" s="731"/>
      <c r="I28" s="670"/>
      <c r="J28" s="694"/>
      <c r="K28" s="670"/>
      <c r="L28" s="670"/>
      <c r="M28" s="673"/>
      <c r="N28" s="33"/>
      <c r="O28" s="33"/>
    </row>
    <row r="29" spans="1:169">
      <c r="A29" s="677"/>
      <c r="B29" s="678"/>
      <c r="C29" s="678"/>
      <c r="D29" s="726"/>
      <c r="E29" s="727"/>
      <c r="F29" s="681"/>
      <c r="G29" s="470"/>
      <c r="H29" s="731"/>
      <c r="I29" s="670"/>
      <c r="J29" s="694"/>
      <c r="K29" s="670"/>
      <c r="L29" s="670"/>
      <c r="M29" s="673"/>
      <c r="N29" s="33"/>
      <c r="O29" s="33"/>
    </row>
    <row r="30" spans="1:169" s="25" customFormat="1" ht="12.75" customHeight="1">
      <c r="A30" s="677">
        <f>'7- Mapa Final'!A30</f>
        <v>3</v>
      </c>
      <c r="B30" s="678" t="str">
        <f>'7- Mapa Final'!B30</f>
        <v xml:space="preserve">Incumplimiento de obligaciones tributarias </v>
      </c>
      <c r="C30" s="678" t="str">
        <f>'7- Mapa Final'!C30</f>
        <v xml:space="preserve"> No se  reconocen , o no se pagan  oportunamente , o no se pagan los valores correctos o en la administración de impuestos  correcta ,    las  obligaciones tributarias que le competen a la entidad</v>
      </c>
      <c r="D30" s="679" t="str">
        <f>'7- Mapa Final'!J30</f>
        <v>Baja - 2</v>
      </c>
      <c r="E30" s="680" t="str">
        <f>'7- Mapa Final'!K30</f>
        <v>Leve - 1</v>
      </c>
      <c r="F30" s="681" t="str">
        <f>'7- Mapa Final'!M30</f>
        <v>Bajo - 2</v>
      </c>
      <c r="G30" s="470" t="str">
        <f>'7- Mapa Final'!N30:N39</f>
        <v>Aceptar el riesgo</v>
      </c>
      <c r="H30" s="724" t="s">
        <v>553</v>
      </c>
      <c r="I30" s="670"/>
      <c r="J30" s="694" t="s">
        <v>480</v>
      </c>
      <c r="K30" s="672">
        <v>45566</v>
      </c>
      <c r="L30" s="672">
        <v>45657</v>
      </c>
      <c r="M30" s="721" t="s">
        <v>558</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77"/>
      <c r="B31" s="678"/>
      <c r="C31" s="678"/>
      <c r="D31" s="726"/>
      <c r="E31" s="727"/>
      <c r="F31" s="681"/>
      <c r="G31" s="470"/>
      <c r="H31" s="731"/>
      <c r="I31" s="670"/>
      <c r="J31" s="694"/>
      <c r="K31" s="670"/>
      <c r="L31" s="670"/>
      <c r="M31" s="721"/>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77"/>
      <c r="B32" s="678"/>
      <c r="C32" s="678"/>
      <c r="D32" s="726"/>
      <c r="E32" s="727"/>
      <c r="F32" s="681"/>
      <c r="G32" s="470"/>
      <c r="H32" s="731"/>
      <c r="I32" s="670"/>
      <c r="J32" s="694"/>
      <c r="K32" s="670"/>
      <c r="L32" s="670"/>
      <c r="M32" s="721"/>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77"/>
      <c r="B33" s="678"/>
      <c r="C33" s="678"/>
      <c r="D33" s="726"/>
      <c r="E33" s="727"/>
      <c r="F33" s="681"/>
      <c r="G33" s="470"/>
      <c r="H33" s="731"/>
      <c r="I33" s="670"/>
      <c r="J33" s="694"/>
      <c r="K33" s="670"/>
      <c r="L33" s="670"/>
      <c r="M33" s="721"/>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77"/>
      <c r="B34" s="678"/>
      <c r="C34" s="678"/>
      <c r="D34" s="726"/>
      <c r="E34" s="727"/>
      <c r="F34" s="681"/>
      <c r="G34" s="470"/>
      <c r="H34" s="731"/>
      <c r="I34" s="670"/>
      <c r="J34" s="694"/>
      <c r="K34" s="670"/>
      <c r="L34" s="670"/>
      <c r="M34" s="721"/>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77"/>
      <c r="B35" s="678"/>
      <c r="C35" s="678"/>
      <c r="D35" s="726"/>
      <c r="E35" s="727"/>
      <c r="F35" s="681"/>
      <c r="G35" s="470"/>
      <c r="H35" s="731"/>
      <c r="I35" s="670"/>
      <c r="J35" s="694"/>
      <c r="K35" s="670"/>
      <c r="L35" s="670"/>
      <c r="M35" s="721"/>
      <c r="N35" s="33"/>
      <c r="O35" s="33"/>
    </row>
    <row r="36" spans="1:169">
      <c r="A36" s="677"/>
      <c r="B36" s="678"/>
      <c r="C36" s="678"/>
      <c r="D36" s="726"/>
      <c r="E36" s="727"/>
      <c r="F36" s="681"/>
      <c r="G36" s="470"/>
      <c r="H36" s="731"/>
      <c r="I36" s="670"/>
      <c r="J36" s="694"/>
      <c r="K36" s="670"/>
      <c r="L36" s="670"/>
      <c r="M36" s="721"/>
      <c r="N36" s="33"/>
      <c r="O36" s="33"/>
    </row>
    <row r="37" spans="1:169">
      <c r="A37" s="677"/>
      <c r="B37" s="678"/>
      <c r="C37" s="678"/>
      <c r="D37" s="726"/>
      <c r="E37" s="727"/>
      <c r="F37" s="681"/>
      <c r="G37" s="470"/>
      <c r="H37" s="731"/>
      <c r="I37" s="670"/>
      <c r="J37" s="694"/>
      <c r="K37" s="670"/>
      <c r="L37" s="670"/>
      <c r="M37" s="721"/>
      <c r="N37" s="33"/>
      <c r="O37" s="33"/>
    </row>
    <row r="38" spans="1:169">
      <c r="A38" s="677"/>
      <c r="B38" s="678"/>
      <c r="C38" s="678"/>
      <c r="D38" s="726"/>
      <c r="E38" s="727"/>
      <c r="F38" s="681"/>
      <c r="G38" s="470"/>
      <c r="H38" s="731"/>
      <c r="I38" s="670"/>
      <c r="J38" s="694"/>
      <c r="K38" s="670"/>
      <c r="L38" s="670"/>
      <c r="M38" s="721"/>
      <c r="N38" s="33"/>
      <c r="O38" s="33"/>
    </row>
    <row r="39" spans="1:169">
      <c r="A39" s="677"/>
      <c r="B39" s="678"/>
      <c r="C39" s="678"/>
      <c r="D39" s="726"/>
      <c r="E39" s="727"/>
      <c r="F39" s="681"/>
      <c r="G39" s="470"/>
      <c r="H39" s="731"/>
      <c r="I39" s="670"/>
      <c r="J39" s="694"/>
      <c r="K39" s="670"/>
      <c r="L39" s="670"/>
      <c r="M39" s="721"/>
      <c r="N39" s="33"/>
      <c r="O39" s="33"/>
    </row>
    <row r="40" spans="1:169" s="25" customFormat="1" ht="12.75" customHeight="1">
      <c r="A40" s="677">
        <f>'7- Mapa Final'!A40</f>
        <v>4</v>
      </c>
      <c r="B40" s="678" t="str">
        <f>'7- Mapa Final'!B40</f>
        <v>Incumplimiento en la Ejecución del Presupuesto Asignado</v>
      </c>
      <c r="C40" s="678" t="str">
        <f>'7- Mapa Final'!C40</f>
        <v>Posibilidad de afectación económica debido a falta de planeación y ejecución del presupuesto para gastos de funcionamiento e inversión</v>
      </c>
      <c r="D40" s="679" t="str">
        <f>'7- Mapa Final'!J40</f>
        <v>Muy Baja - 1</v>
      </c>
      <c r="E40" s="680" t="str">
        <f>'7- Mapa Final'!K40</f>
        <v>Leve - 1</v>
      </c>
      <c r="F40" s="681" t="str">
        <f>'7- Mapa Final'!M40</f>
        <v>Bajo - 1</v>
      </c>
      <c r="G40" s="470" t="str">
        <f>'7- Mapa Final'!N40:N49</f>
        <v>Aceptar el riesgo</v>
      </c>
      <c r="H40" s="724" t="s">
        <v>554</v>
      </c>
      <c r="I40" s="670"/>
      <c r="J40" s="694" t="s">
        <v>480</v>
      </c>
      <c r="K40" s="672">
        <v>45566</v>
      </c>
      <c r="L40" s="672">
        <v>45657</v>
      </c>
      <c r="M40" s="673" t="s">
        <v>559</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77"/>
      <c r="B41" s="678"/>
      <c r="C41" s="678"/>
      <c r="D41" s="726"/>
      <c r="E41" s="727"/>
      <c r="F41" s="681"/>
      <c r="G41" s="470"/>
      <c r="H41" s="724"/>
      <c r="I41" s="670"/>
      <c r="J41" s="694"/>
      <c r="K41" s="670"/>
      <c r="L41" s="670"/>
      <c r="M41" s="67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77"/>
      <c r="B42" s="678"/>
      <c r="C42" s="678"/>
      <c r="D42" s="726"/>
      <c r="E42" s="727"/>
      <c r="F42" s="681"/>
      <c r="G42" s="470"/>
      <c r="H42" s="724"/>
      <c r="I42" s="670"/>
      <c r="J42" s="694"/>
      <c r="K42" s="670"/>
      <c r="L42" s="670"/>
      <c r="M42" s="67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77"/>
      <c r="B43" s="678"/>
      <c r="C43" s="678"/>
      <c r="D43" s="726"/>
      <c r="E43" s="727"/>
      <c r="F43" s="681"/>
      <c r="G43" s="470"/>
      <c r="H43" s="724"/>
      <c r="I43" s="670"/>
      <c r="J43" s="694"/>
      <c r="K43" s="670"/>
      <c r="L43" s="670"/>
      <c r="M43" s="67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77"/>
      <c r="B44" s="678"/>
      <c r="C44" s="678"/>
      <c r="D44" s="726"/>
      <c r="E44" s="727"/>
      <c r="F44" s="681"/>
      <c r="G44" s="470"/>
      <c r="H44" s="724"/>
      <c r="I44" s="670"/>
      <c r="J44" s="694"/>
      <c r="K44" s="670"/>
      <c r="L44" s="670"/>
      <c r="M44" s="67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77"/>
      <c r="B45" s="678"/>
      <c r="C45" s="678"/>
      <c r="D45" s="726"/>
      <c r="E45" s="727"/>
      <c r="F45" s="681"/>
      <c r="G45" s="470"/>
      <c r="H45" s="724"/>
      <c r="I45" s="670"/>
      <c r="J45" s="694"/>
      <c r="K45" s="670"/>
      <c r="L45" s="670"/>
      <c r="M45" s="673"/>
      <c r="N45" s="33"/>
      <c r="O45" s="33"/>
    </row>
    <row r="46" spans="1:169">
      <c r="A46" s="677"/>
      <c r="B46" s="678"/>
      <c r="C46" s="678"/>
      <c r="D46" s="726"/>
      <c r="E46" s="727"/>
      <c r="F46" s="681"/>
      <c r="G46" s="470"/>
      <c r="H46" s="724"/>
      <c r="I46" s="670"/>
      <c r="J46" s="694"/>
      <c r="K46" s="670"/>
      <c r="L46" s="670"/>
      <c r="M46" s="673"/>
      <c r="N46" s="33"/>
      <c r="O46" s="33"/>
    </row>
    <row r="47" spans="1:169">
      <c r="A47" s="677"/>
      <c r="B47" s="678"/>
      <c r="C47" s="678"/>
      <c r="D47" s="726"/>
      <c r="E47" s="727"/>
      <c r="F47" s="681"/>
      <c r="G47" s="470"/>
      <c r="H47" s="724"/>
      <c r="I47" s="670"/>
      <c r="J47" s="694"/>
      <c r="K47" s="670"/>
      <c r="L47" s="670"/>
      <c r="M47" s="673"/>
      <c r="N47" s="33"/>
      <c r="O47" s="33"/>
    </row>
    <row r="48" spans="1:169">
      <c r="A48" s="677"/>
      <c r="B48" s="678"/>
      <c r="C48" s="678"/>
      <c r="D48" s="726"/>
      <c r="E48" s="727"/>
      <c r="F48" s="681"/>
      <c r="G48" s="470"/>
      <c r="H48" s="724"/>
      <c r="I48" s="670"/>
      <c r="J48" s="694"/>
      <c r="K48" s="670"/>
      <c r="L48" s="670"/>
      <c r="M48" s="673"/>
      <c r="N48" s="33"/>
      <c r="O48" s="33"/>
    </row>
    <row r="49" spans="1:169">
      <c r="A49" s="677"/>
      <c r="B49" s="678"/>
      <c r="C49" s="678"/>
      <c r="D49" s="726"/>
      <c r="E49" s="727"/>
      <c r="F49" s="681"/>
      <c r="G49" s="470"/>
      <c r="H49" s="724"/>
      <c r="I49" s="670"/>
      <c r="J49" s="694"/>
      <c r="K49" s="670"/>
      <c r="L49" s="670"/>
      <c r="M49" s="673"/>
      <c r="N49" s="33"/>
      <c r="O49" s="33"/>
    </row>
    <row r="50" spans="1:169" s="25" customFormat="1" ht="12.75" customHeight="1">
      <c r="A50" s="677">
        <f>'7- Mapa Final'!A50</f>
        <v>5</v>
      </c>
      <c r="B50" s="678" t="str">
        <f>'7- Mapa Final'!B50</f>
        <v>incumplimiento en la prescripción de títulos judiciales, que cumplen con los requisitos de prescripción,  en la oficina Judicial de DSAJ</v>
      </c>
      <c r="C50" s="678" t="str">
        <f>'7- Mapa Final'!C50</f>
        <v>Posibilidad de incumplimiento de las metas establecidas debido a falta de seguimiento y control del cronograma del proceso de prescripción</v>
      </c>
      <c r="D50" s="679" t="str">
        <f>'7- Mapa Final'!J50</f>
        <v>Muy Baja - 1</v>
      </c>
      <c r="E50" s="680" t="str">
        <f>'7- Mapa Final'!K50</f>
        <v>Leve - 1</v>
      </c>
      <c r="F50" s="681" t="str">
        <f>'7- Mapa Final'!M50</f>
        <v>Bajo - 1</v>
      </c>
      <c r="G50" s="470" t="str">
        <f>'7- Mapa Final'!N50:N59</f>
        <v>Aceptar el riesgo</v>
      </c>
      <c r="H50" s="724" t="s">
        <v>555</v>
      </c>
      <c r="I50" s="670"/>
      <c r="J50" s="694" t="s">
        <v>480</v>
      </c>
      <c r="K50" s="672">
        <v>45566</v>
      </c>
      <c r="L50" s="672">
        <v>45657</v>
      </c>
      <c r="M50" s="673" t="s">
        <v>560</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77"/>
      <c r="B51" s="678"/>
      <c r="C51" s="678"/>
      <c r="D51" s="726"/>
      <c r="E51" s="727"/>
      <c r="F51" s="681"/>
      <c r="G51" s="470"/>
      <c r="H51" s="731"/>
      <c r="I51" s="670"/>
      <c r="J51" s="694"/>
      <c r="K51" s="670"/>
      <c r="L51" s="670"/>
      <c r="M51" s="67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77"/>
      <c r="B52" s="678"/>
      <c r="C52" s="678"/>
      <c r="D52" s="726"/>
      <c r="E52" s="727"/>
      <c r="F52" s="681"/>
      <c r="G52" s="470"/>
      <c r="H52" s="731"/>
      <c r="I52" s="670"/>
      <c r="J52" s="694"/>
      <c r="K52" s="670"/>
      <c r="L52" s="670"/>
      <c r="M52" s="67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77"/>
      <c r="B53" s="678"/>
      <c r="C53" s="678"/>
      <c r="D53" s="726"/>
      <c r="E53" s="727"/>
      <c r="F53" s="681"/>
      <c r="G53" s="470"/>
      <c r="H53" s="731"/>
      <c r="I53" s="670"/>
      <c r="J53" s="694"/>
      <c r="K53" s="670"/>
      <c r="L53" s="670"/>
      <c r="M53" s="67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77"/>
      <c r="B54" s="678"/>
      <c r="C54" s="678"/>
      <c r="D54" s="726"/>
      <c r="E54" s="727"/>
      <c r="F54" s="681"/>
      <c r="G54" s="470"/>
      <c r="H54" s="731"/>
      <c r="I54" s="670"/>
      <c r="J54" s="694"/>
      <c r="K54" s="670"/>
      <c r="L54" s="670"/>
      <c r="M54" s="67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77"/>
      <c r="B55" s="678"/>
      <c r="C55" s="678"/>
      <c r="D55" s="726"/>
      <c r="E55" s="727"/>
      <c r="F55" s="681"/>
      <c r="G55" s="470"/>
      <c r="H55" s="731"/>
      <c r="I55" s="670"/>
      <c r="J55" s="694"/>
      <c r="K55" s="670"/>
      <c r="L55" s="670"/>
      <c r="M55" s="673"/>
      <c r="N55" s="33"/>
      <c r="O55" s="33"/>
    </row>
    <row r="56" spans="1:169">
      <c r="A56" s="677"/>
      <c r="B56" s="678"/>
      <c r="C56" s="678"/>
      <c r="D56" s="726"/>
      <c r="E56" s="727"/>
      <c r="F56" s="681"/>
      <c r="G56" s="470"/>
      <c r="H56" s="731"/>
      <c r="I56" s="670"/>
      <c r="J56" s="694"/>
      <c r="K56" s="670"/>
      <c r="L56" s="670"/>
      <c r="M56" s="673"/>
      <c r="N56" s="33"/>
      <c r="O56" s="33"/>
    </row>
    <row r="57" spans="1:169">
      <c r="A57" s="677"/>
      <c r="B57" s="678"/>
      <c r="C57" s="678"/>
      <c r="D57" s="726"/>
      <c r="E57" s="727"/>
      <c r="F57" s="681"/>
      <c r="G57" s="470"/>
      <c r="H57" s="731"/>
      <c r="I57" s="670"/>
      <c r="J57" s="694"/>
      <c r="K57" s="670"/>
      <c r="L57" s="670"/>
      <c r="M57" s="673"/>
      <c r="N57" s="33"/>
      <c r="O57" s="33"/>
    </row>
    <row r="58" spans="1:169">
      <c r="A58" s="677"/>
      <c r="B58" s="678"/>
      <c r="C58" s="678"/>
      <c r="D58" s="726"/>
      <c r="E58" s="727"/>
      <c r="F58" s="681"/>
      <c r="G58" s="470"/>
      <c r="H58" s="731"/>
      <c r="I58" s="670"/>
      <c r="J58" s="694"/>
      <c r="K58" s="670"/>
      <c r="L58" s="670"/>
      <c r="M58" s="673"/>
      <c r="N58" s="33"/>
      <c r="O58" s="33"/>
    </row>
    <row r="59" spans="1:169">
      <c r="A59" s="677"/>
      <c r="B59" s="678"/>
      <c r="C59" s="678"/>
      <c r="D59" s="726"/>
      <c r="E59" s="727"/>
      <c r="F59" s="681"/>
      <c r="G59" s="470"/>
      <c r="H59" s="731"/>
      <c r="I59" s="670"/>
      <c r="J59" s="694"/>
      <c r="K59" s="670"/>
      <c r="L59" s="670"/>
      <c r="M59" s="673"/>
      <c r="N59" s="33"/>
      <c r="O59" s="33"/>
    </row>
    <row r="60" spans="1:169" s="25" customFormat="1" ht="12.75" customHeight="1">
      <c r="A60" s="677">
        <f>'7- Mapa Final'!A60</f>
        <v>6</v>
      </c>
      <c r="B60" s="678" t="str">
        <f>'7- Mapa Final'!B60</f>
        <v xml:space="preserve">presentar  en forma  errada o tardia  los  Balances de la entidad </v>
      </c>
      <c r="C60" s="678" t="str">
        <f>'7- Mapa Final'!C60</f>
        <v xml:space="preserve">Se incumple con los tiempos y condiciones etablecidas por la Contaduria General de la Nacion para la presentacion de los Estados Financieros  </v>
      </c>
      <c r="D60" s="679" t="str">
        <f>'7- Mapa Final'!J60</f>
        <v>Media - 3</v>
      </c>
      <c r="E60" s="680" t="str">
        <f>'7- Mapa Final'!K60</f>
        <v>Leve - 1</v>
      </c>
      <c r="F60" s="681" t="str">
        <f>'7- Mapa Final'!M60</f>
        <v>Moderado - 3</v>
      </c>
      <c r="G60" s="470" t="str">
        <f>'7- Mapa Final'!N60:N69</f>
        <v>Aceptar el riesgo</v>
      </c>
      <c r="H60" s="724" t="s">
        <v>556</v>
      </c>
      <c r="I60" s="670"/>
      <c r="J60" s="694" t="s">
        <v>480</v>
      </c>
      <c r="K60" s="672">
        <v>45566</v>
      </c>
      <c r="L60" s="672">
        <v>45657</v>
      </c>
      <c r="M60" s="673" t="s">
        <v>561</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77"/>
      <c r="B61" s="678"/>
      <c r="C61" s="678"/>
      <c r="D61" s="726"/>
      <c r="E61" s="727"/>
      <c r="F61" s="681"/>
      <c r="G61" s="470"/>
      <c r="H61" s="731"/>
      <c r="I61" s="670"/>
      <c r="J61" s="694"/>
      <c r="K61" s="670"/>
      <c r="L61" s="670"/>
      <c r="M61" s="67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77"/>
      <c r="B62" s="678"/>
      <c r="C62" s="678"/>
      <c r="D62" s="726"/>
      <c r="E62" s="727"/>
      <c r="F62" s="681"/>
      <c r="G62" s="470"/>
      <c r="H62" s="731"/>
      <c r="I62" s="670"/>
      <c r="J62" s="694"/>
      <c r="K62" s="670"/>
      <c r="L62" s="670"/>
      <c r="M62" s="67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77"/>
      <c r="B63" s="678"/>
      <c r="C63" s="678"/>
      <c r="D63" s="726"/>
      <c r="E63" s="727"/>
      <c r="F63" s="681"/>
      <c r="G63" s="470"/>
      <c r="H63" s="731"/>
      <c r="I63" s="670"/>
      <c r="J63" s="694"/>
      <c r="K63" s="670"/>
      <c r="L63" s="670"/>
      <c r="M63" s="67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77"/>
      <c r="B64" s="678"/>
      <c r="C64" s="678"/>
      <c r="D64" s="726"/>
      <c r="E64" s="727"/>
      <c r="F64" s="681"/>
      <c r="G64" s="470"/>
      <c r="H64" s="731"/>
      <c r="I64" s="670"/>
      <c r="J64" s="694"/>
      <c r="K64" s="670"/>
      <c r="L64" s="670"/>
      <c r="M64" s="67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77"/>
      <c r="B65" s="678"/>
      <c r="C65" s="678"/>
      <c r="D65" s="726"/>
      <c r="E65" s="727"/>
      <c r="F65" s="681"/>
      <c r="G65" s="470"/>
      <c r="H65" s="731"/>
      <c r="I65" s="670"/>
      <c r="J65" s="694"/>
      <c r="K65" s="670"/>
      <c r="L65" s="670"/>
      <c r="M65" s="673"/>
      <c r="N65" s="33"/>
      <c r="O65" s="33"/>
    </row>
    <row r="66" spans="1:169">
      <c r="A66" s="677"/>
      <c r="B66" s="678"/>
      <c r="C66" s="678"/>
      <c r="D66" s="726"/>
      <c r="E66" s="727"/>
      <c r="F66" s="681"/>
      <c r="G66" s="470"/>
      <c r="H66" s="731"/>
      <c r="I66" s="670"/>
      <c r="J66" s="694"/>
      <c r="K66" s="670"/>
      <c r="L66" s="670"/>
      <c r="M66" s="673"/>
      <c r="N66" s="33"/>
      <c r="O66" s="33"/>
    </row>
    <row r="67" spans="1:169">
      <c r="A67" s="677"/>
      <c r="B67" s="678"/>
      <c r="C67" s="678"/>
      <c r="D67" s="726"/>
      <c r="E67" s="727"/>
      <c r="F67" s="681"/>
      <c r="G67" s="470"/>
      <c r="H67" s="731"/>
      <c r="I67" s="670"/>
      <c r="J67" s="694"/>
      <c r="K67" s="670"/>
      <c r="L67" s="670"/>
      <c r="M67" s="673"/>
      <c r="N67" s="33"/>
      <c r="O67" s="33"/>
    </row>
    <row r="68" spans="1:169">
      <c r="A68" s="677"/>
      <c r="B68" s="678"/>
      <c r="C68" s="678"/>
      <c r="D68" s="726"/>
      <c r="E68" s="727"/>
      <c r="F68" s="681"/>
      <c r="G68" s="470"/>
      <c r="H68" s="731"/>
      <c r="I68" s="670"/>
      <c r="J68" s="694"/>
      <c r="K68" s="670"/>
      <c r="L68" s="670"/>
      <c r="M68" s="673"/>
      <c r="N68" s="33"/>
      <c r="O68" s="33"/>
    </row>
    <row r="69" spans="1:169">
      <c r="A69" s="677"/>
      <c r="B69" s="678"/>
      <c r="C69" s="678"/>
      <c r="D69" s="726"/>
      <c r="E69" s="727"/>
      <c r="F69" s="681"/>
      <c r="G69" s="470"/>
      <c r="H69" s="731"/>
      <c r="I69" s="670"/>
      <c r="J69" s="694"/>
      <c r="K69" s="670"/>
      <c r="L69" s="670"/>
      <c r="M69" s="673"/>
      <c r="N69" s="33"/>
      <c r="O69" s="33"/>
    </row>
    <row r="70" spans="1:169" s="25" customFormat="1" ht="12.75" customHeight="1">
      <c r="A70" s="677">
        <f>'7- Mapa Final'!A70</f>
        <v>7</v>
      </c>
      <c r="B70" s="678" t="str">
        <f>'7- Mapa Final'!B70</f>
        <v>Recibir dádivas o beneficios a nombre propio o de terceros para efectuar pagos sin el cumplimiento de requisitos legales, por valores diferentes, a terceros no autorizados o alterar información financiera</v>
      </c>
      <c r="C70" s="678" t="str">
        <f>'7- Mapa Final'!C70</f>
        <v xml:space="preserve">Se efectuan pagos por mayor valor, o se abonan a cuentas que no pertenecen a los destinatarios, o se abona incumpliendo los tiempos contractuales o legales establecidos. Se suministra información privilegiada </v>
      </c>
      <c r="D70" s="679" t="e">
        <f>'7- Mapa Final'!J70</f>
        <v>#DIV/0!</v>
      </c>
      <c r="E70" s="680" t="e">
        <f>'7- Mapa Final'!K70</f>
        <v>#VALUE!</v>
      </c>
      <c r="F70" s="681" t="e">
        <f>'7- Mapa Final'!M70</f>
        <v>#DIV/0!</v>
      </c>
      <c r="G70" s="470"/>
      <c r="H70" s="670"/>
      <c r="I70" s="670"/>
      <c r="J70" s="670"/>
      <c r="K70" s="670"/>
      <c r="L70" s="670"/>
      <c r="M70" s="745"/>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77"/>
      <c r="B71" s="678"/>
      <c r="C71" s="678"/>
      <c r="D71" s="726"/>
      <c r="E71" s="727"/>
      <c r="F71" s="681"/>
      <c r="G71" s="470"/>
      <c r="H71" s="670"/>
      <c r="I71" s="670"/>
      <c r="J71" s="670"/>
      <c r="K71" s="670"/>
      <c r="L71" s="670"/>
      <c r="M71" s="745"/>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77"/>
      <c r="B72" s="678"/>
      <c r="C72" s="678"/>
      <c r="D72" s="726"/>
      <c r="E72" s="727"/>
      <c r="F72" s="681"/>
      <c r="G72" s="470"/>
      <c r="H72" s="670"/>
      <c r="I72" s="670"/>
      <c r="J72" s="670"/>
      <c r="K72" s="670"/>
      <c r="L72" s="670"/>
      <c r="M72" s="745"/>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77"/>
      <c r="B73" s="678"/>
      <c r="C73" s="678"/>
      <c r="D73" s="726"/>
      <c r="E73" s="727"/>
      <c r="F73" s="681"/>
      <c r="G73" s="470"/>
      <c r="H73" s="670"/>
      <c r="I73" s="670"/>
      <c r="J73" s="670"/>
      <c r="K73" s="670"/>
      <c r="L73" s="670"/>
      <c r="M73" s="745"/>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77"/>
      <c r="B74" s="678"/>
      <c r="C74" s="678"/>
      <c r="D74" s="726"/>
      <c r="E74" s="727"/>
      <c r="F74" s="681"/>
      <c r="G74" s="470"/>
      <c r="H74" s="670"/>
      <c r="I74" s="670"/>
      <c r="J74" s="670"/>
      <c r="K74" s="670"/>
      <c r="L74" s="670"/>
      <c r="M74" s="745"/>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77"/>
      <c r="B75" s="678"/>
      <c r="C75" s="678"/>
      <c r="D75" s="726"/>
      <c r="E75" s="727"/>
      <c r="F75" s="681"/>
      <c r="G75" s="470"/>
      <c r="H75" s="670"/>
      <c r="I75" s="670"/>
      <c r="J75" s="670"/>
      <c r="K75" s="670"/>
      <c r="L75" s="670"/>
      <c r="M75" s="745"/>
      <c r="N75" s="33"/>
      <c r="O75" s="33"/>
    </row>
    <row r="76" spans="1:169">
      <c r="A76" s="677"/>
      <c r="B76" s="678"/>
      <c r="C76" s="678"/>
      <c r="D76" s="726"/>
      <c r="E76" s="727"/>
      <c r="F76" s="681"/>
      <c r="G76" s="470"/>
      <c r="H76" s="670"/>
      <c r="I76" s="670"/>
      <c r="J76" s="670"/>
      <c r="K76" s="670"/>
      <c r="L76" s="670"/>
      <c r="M76" s="745"/>
      <c r="N76" s="33"/>
      <c r="O76" s="33"/>
    </row>
    <row r="77" spans="1:169">
      <c r="A77" s="677"/>
      <c r="B77" s="678"/>
      <c r="C77" s="678"/>
      <c r="D77" s="726"/>
      <c r="E77" s="727"/>
      <c r="F77" s="681"/>
      <c r="G77" s="470"/>
      <c r="H77" s="670"/>
      <c r="I77" s="670"/>
      <c r="J77" s="670"/>
      <c r="K77" s="670"/>
      <c r="L77" s="670"/>
      <c r="M77" s="745"/>
      <c r="N77" s="33"/>
      <c r="O77" s="33"/>
    </row>
    <row r="78" spans="1:169">
      <c r="A78" s="677"/>
      <c r="B78" s="678"/>
      <c r="C78" s="678"/>
      <c r="D78" s="726"/>
      <c r="E78" s="727"/>
      <c r="F78" s="681"/>
      <c r="G78" s="470"/>
      <c r="H78" s="670"/>
      <c r="I78" s="670"/>
      <c r="J78" s="670"/>
      <c r="K78" s="670"/>
      <c r="L78" s="670"/>
      <c r="M78" s="745"/>
      <c r="N78" s="33"/>
      <c r="O78" s="33"/>
    </row>
    <row r="79" spans="1:169">
      <c r="A79" s="677"/>
      <c r="B79" s="678"/>
      <c r="C79" s="678"/>
      <c r="D79" s="726"/>
      <c r="E79" s="727"/>
      <c r="F79" s="681"/>
      <c r="G79" s="470"/>
      <c r="H79" s="670"/>
      <c r="I79" s="670"/>
      <c r="J79" s="670"/>
      <c r="K79" s="670"/>
      <c r="L79" s="670"/>
      <c r="M79" s="745"/>
      <c r="N79" s="33"/>
      <c r="O79" s="33"/>
    </row>
    <row r="80" spans="1:169" s="25" customFormat="1" ht="12.75" customHeight="1">
      <c r="A80" s="677">
        <f>'7- Mapa Final'!A80</f>
        <v>8</v>
      </c>
      <c r="B80" s="678" t="str">
        <f>'7- Mapa Final'!B80</f>
        <v>Ofrecer, prometer, entregar, aceptar o solicitar una ventaja indebida para dar tramite de pago de devolución de sumas de dinero de competencia del Fondos Especiales.</v>
      </c>
      <c r="C80" s="678" t="str">
        <f>'7- Mapa Final'!C80</f>
        <v>Cuando se solicita y se tramita la solicitud de devolución de sumas de dinero de los Fondos Especiales sin el lleno de los requisitos legales, se falsifican documentos soporte para el pago.</v>
      </c>
      <c r="D80" s="679" t="e">
        <f>'7- Mapa Final'!J80</f>
        <v>#DIV/0!</v>
      </c>
      <c r="E80" s="680" t="e">
        <f>'7- Mapa Final'!K80</f>
        <v>#VALUE!</v>
      </c>
      <c r="F80" s="681" t="e">
        <f>'7- Mapa Final'!M80</f>
        <v>#DIV/0!</v>
      </c>
      <c r="G80" s="470"/>
      <c r="H80" s="670"/>
      <c r="I80" s="670"/>
      <c r="J80" s="670"/>
      <c r="K80" s="670"/>
      <c r="L80" s="670"/>
      <c r="M80" s="745"/>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row>
    <row r="81" spans="1:169" s="25" customFormat="1" ht="12.75" customHeight="1">
      <c r="A81" s="677"/>
      <c r="B81" s="678"/>
      <c r="C81" s="678"/>
      <c r="D81" s="726"/>
      <c r="E81" s="727"/>
      <c r="F81" s="681"/>
      <c r="G81" s="470"/>
      <c r="H81" s="670"/>
      <c r="I81" s="670"/>
      <c r="J81" s="670"/>
      <c r="K81" s="670"/>
      <c r="L81" s="670"/>
      <c r="M81" s="745"/>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row>
    <row r="82" spans="1:169" s="25" customFormat="1" ht="12.75" customHeight="1">
      <c r="A82" s="677"/>
      <c r="B82" s="678"/>
      <c r="C82" s="678"/>
      <c r="D82" s="726"/>
      <c r="E82" s="727"/>
      <c r="F82" s="681"/>
      <c r="G82" s="470"/>
      <c r="H82" s="670"/>
      <c r="I82" s="670"/>
      <c r="J82" s="670"/>
      <c r="K82" s="670"/>
      <c r="L82" s="670"/>
      <c r="M82" s="745"/>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row>
    <row r="83" spans="1:169" s="25" customFormat="1" ht="12.75" customHeight="1">
      <c r="A83" s="677"/>
      <c r="B83" s="678"/>
      <c r="C83" s="678"/>
      <c r="D83" s="726"/>
      <c r="E83" s="727"/>
      <c r="F83" s="681"/>
      <c r="G83" s="470"/>
      <c r="H83" s="670"/>
      <c r="I83" s="670"/>
      <c r="J83" s="670"/>
      <c r="K83" s="670"/>
      <c r="L83" s="670"/>
      <c r="M83" s="745"/>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row>
    <row r="84" spans="1:169" s="25" customFormat="1" ht="13.5" customHeight="1">
      <c r="A84" s="677"/>
      <c r="B84" s="678"/>
      <c r="C84" s="678"/>
      <c r="D84" s="726"/>
      <c r="E84" s="727"/>
      <c r="F84" s="681"/>
      <c r="G84" s="470"/>
      <c r="H84" s="670"/>
      <c r="I84" s="670"/>
      <c r="J84" s="670"/>
      <c r="K84" s="670"/>
      <c r="L84" s="670"/>
      <c r="M84" s="745"/>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row>
    <row r="85" spans="1:169">
      <c r="A85" s="677"/>
      <c r="B85" s="678"/>
      <c r="C85" s="678"/>
      <c r="D85" s="726"/>
      <c r="E85" s="727"/>
      <c r="F85" s="681"/>
      <c r="G85" s="470"/>
      <c r="H85" s="670"/>
      <c r="I85" s="670"/>
      <c r="J85" s="670"/>
      <c r="K85" s="670"/>
      <c r="L85" s="670"/>
      <c r="M85" s="745"/>
      <c r="N85" s="33"/>
      <c r="O85" s="33"/>
    </row>
    <row r="86" spans="1:169">
      <c r="A86" s="677"/>
      <c r="B86" s="678"/>
      <c r="C86" s="678"/>
      <c r="D86" s="726"/>
      <c r="E86" s="727"/>
      <c r="F86" s="681"/>
      <c r="G86" s="470"/>
      <c r="H86" s="670"/>
      <c r="I86" s="670"/>
      <c r="J86" s="670"/>
      <c r="K86" s="670"/>
      <c r="L86" s="670"/>
      <c r="M86" s="745"/>
      <c r="N86" s="33"/>
      <c r="O86" s="33"/>
    </row>
    <row r="87" spans="1:169">
      <c r="A87" s="677"/>
      <c r="B87" s="678"/>
      <c r="C87" s="678"/>
      <c r="D87" s="726"/>
      <c r="E87" s="727"/>
      <c r="F87" s="681"/>
      <c r="G87" s="470"/>
      <c r="H87" s="670"/>
      <c r="I87" s="670"/>
      <c r="J87" s="670"/>
      <c r="K87" s="670"/>
      <c r="L87" s="670"/>
      <c r="M87" s="745"/>
      <c r="N87" s="33"/>
      <c r="O87" s="33"/>
    </row>
    <row r="88" spans="1:169">
      <c r="A88" s="677"/>
      <c r="B88" s="678"/>
      <c r="C88" s="678"/>
      <c r="D88" s="726"/>
      <c r="E88" s="727"/>
      <c r="F88" s="681"/>
      <c r="G88" s="470"/>
      <c r="H88" s="670"/>
      <c r="I88" s="670"/>
      <c r="J88" s="670"/>
      <c r="K88" s="670"/>
      <c r="L88" s="670"/>
      <c r="M88" s="745"/>
      <c r="N88" s="33"/>
      <c r="O88" s="33"/>
    </row>
    <row r="89" spans="1:169">
      <c r="A89" s="677"/>
      <c r="B89" s="678"/>
      <c r="C89" s="678"/>
      <c r="D89" s="726"/>
      <c r="E89" s="727"/>
      <c r="F89" s="681"/>
      <c r="G89" s="470"/>
      <c r="H89" s="670"/>
      <c r="I89" s="670"/>
      <c r="J89" s="670"/>
      <c r="K89" s="670"/>
      <c r="L89" s="670"/>
      <c r="M89" s="745"/>
      <c r="N89" s="33"/>
      <c r="O89" s="33"/>
    </row>
    <row r="90" spans="1:169">
      <c r="A90" s="677">
        <f>'7- Mapa Final'!A90</f>
        <v>9</v>
      </c>
      <c r="B90" s="678" t="str">
        <f>'7- Mapa Final'!B90</f>
        <v>Ofrecer, prometer, entregar, aceptar o solicitar una ventaja indebida para efectuar la asignación presupuestal</v>
      </c>
      <c r="C90" s="678" t="str">
        <f>'7- Mapa Final'!C90</f>
        <v>La asignación y modificaciones presupuestales se realizan con criterios subjetivos para satisfacer beneficios particulares evitando la aplicación de los objetivos institucionales para la distribución del presupuesto.</v>
      </c>
      <c r="D90" s="679" t="e">
        <f>'7- Mapa Final'!J90</f>
        <v>#DIV/0!</v>
      </c>
      <c r="E90" s="680" t="e">
        <f>'7- Mapa Final'!K90</f>
        <v>#VALUE!</v>
      </c>
      <c r="F90" s="681" t="e">
        <f>'7- Mapa Final'!M90</f>
        <v>#DIV/0!</v>
      </c>
      <c r="G90" s="470"/>
      <c r="H90" s="670"/>
      <c r="I90" s="670"/>
      <c r="J90" s="670"/>
      <c r="K90" s="670"/>
      <c r="L90" s="670"/>
      <c r="M90" s="745"/>
    </row>
    <row r="91" spans="1:169">
      <c r="A91" s="677"/>
      <c r="B91" s="678"/>
      <c r="C91" s="678"/>
      <c r="D91" s="726"/>
      <c r="E91" s="727"/>
      <c r="F91" s="681"/>
      <c r="G91" s="470"/>
      <c r="H91" s="670"/>
      <c r="I91" s="670"/>
      <c r="J91" s="670"/>
      <c r="K91" s="670"/>
      <c r="L91" s="670"/>
      <c r="M91" s="745"/>
    </row>
    <row r="92" spans="1:169">
      <c r="A92" s="677"/>
      <c r="B92" s="678"/>
      <c r="C92" s="678"/>
      <c r="D92" s="726"/>
      <c r="E92" s="727"/>
      <c r="F92" s="681"/>
      <c r="G92" s="470"/>
      <c r="H92" s="670"/>
      <c r="I92" s="670"/>
      <c r="J92" s="670"/>
      <c r="K92" s="670"/>
      <c r="L92" s="670"/>
      <c r="M92" s="745"/>
    </row>
    <row r="93" spans="1:169">
      <c r="A93" s="677"/>
      <c r="B93" s="678"/>
      <c r="C93" s="678"/>
      <c r="D93" s="726"/>
      <c r="E93" s="727"/>
      <c r="F93" s="681"/>
      <c r="G93" s="470"/>
      <c r="H93" s="670"/>
      <c r="I93" s="670"/>
      <c r="J93" s="670"/>
      <c r="K93" s="670"/>
      <c r="L93" s="670"/>
      <c r="M93" s="745"/>
    </row>
    <row r="94" spans="1:169">
      <c r="A94" s="677"/>
      <c r="B94" s="678"/>
      <c r="C94" s="678"/>
      <c r="D94" s="726"/>
      <c r="E94" s="727"/>
      <c r="F94" s="681"/>
      <c r="G94" s="470"/>
      <c r="H94" s="670"/>
      <c r="I94" s="670"/>
      <c r="J94" s="670"/>
      <c r="K94" s="670"/>
      <c r="L94" s="670"/>
      <c r="M94" s="745"/>
    </row>
    <row r="95" spans="1:169">
      <c r="A95" s="677"/>
      <c r="B95" s="678"/>
      <c r="C95" s="678"/>
      <c r="D95" s="726"/>
      <c r="E95" s="727"/>
      <c r="F95" s="681"/>
      <c r="G95" s="470"/>
      <c r="H95" s="670"/>
      <c r="I95" s="670"/>
      <c r="J95" s="670"/>
      <c r="K95" s="670"/>
      <c r="L95" s="670"/>
      <c r="M95" s="745"/>
    </row>
    <row r="96" spans="1:169">
      <c r="A96" s="677"/>
      <c r="B96" s="678"/>
      <c r="C96" s="678"/>
      <c r="D96" s="726"/>
      <c r="E96" s="727"/>
      <c r="F96" s="681"/>
      <c r="G96" s="470"/>
      <c r="H96" s="670"/>
      <c r="I96" s="670"/>
      <c r="J96" s="670"/>
      <c r="K96" s="670"/>
      <c r="L96" s="670"/>
      <c r="M96" s="745"/>
    </row>
    <row r="97" spans="1:13">
      <c r="A97" s="677"/>
      <c r="B97" s="678"/>
      <c r="C97" s="678"/>
      <c r="D97" s="726"/>
      <c r="E97" s="727"/>
      <c r="F97" s="681"/>
      <c r="G97" s="470"/>
      <c r="H97" s="670"/>
      <c r="I97" s="670"/>
      <c r="J97" s="670"/>
      <c r="K97" s="670"/>
      <c r="L97" s="670"/>
      <c r="M97" s="745"/>
    </row>
    <row r="98" spans="1:13">
      <c r="A98" s="677"/>
      <c r="B98" s="678"/>
      <c r="C98" s="678"/>
      <c r="D98" s="726"/>
      <c r="E98" s="727"/>
      <c r="F98" s="681"/>
      <c r="G98" s="470"/>
      <c r="H98" s="670"/>
      <c r="I98" s="670"/>
      <c r="J98" s="670"/>
      <c r="K98" s="670"/>
      <c r="L98" s="670"/>
      <c r="M98" s="745"/>
    </row>
    <row r="99" spans="1:13">
      <c r="A99" s="677"/>
      <c r="B99" s="678"/>
      <c r="C99" s="678"/>
      <c r="D99" s="726"/>
      <c r="E99" s="727"/>
      <c r="F99" s="681"/>
      <c r="G99" s="470"/>
      <c r="H99" s="670"/>
      <c r="I99" s="670"/>
      <c r="J99" s="670"/>
      <c r="K99" s="670"/>
      <c r="L99" s="670"/>
      <c r="M99" s="745"/>
    </row>
    <row r="100" spans="1:13">
      <c r="A100" s="677">
        <f>'7- Mapa Final'!A100</f>
        <v>10</v>
      </c>
      <c r="B100" s="678" t="str">
        <f>'7- Mapa Final'!B100</f>
        <v>Ofrecer, prometer, entregar, aceptar o solicitar una ventaja indebida para tramitar cuentas sin el lleno de requisitos contractuales o aplicar erradamente deducciones.</v>
      </c>
      <c r="C100" s="678" t="str">
        <f>'7- Mapa Final'!C100</f>
        <v>Omitir la verificación de los documentos requeridos para tramitar la obligación, o elaborar la abligación sin los descuentos establecidos en la ley, o demorar la elaboración del documento de manera injustificada</v>
      </c>
      <c r="D100" s="679" t="e">
        <f>'7- Mapa Final'!J100</f>
        <v>#DIV/0!</v>
      </c>
      <c r="E100" s="680" t="e">
        <f>'7- Mapa Final'!K100</f>
        <v>#VALUE!</v>
      </c>
      <c r="F100" s="681" t="e">
        <f>'7- Mapa Final'!M100</f>
        <v>#DIV/0!</v>
      </c>
      <c r="G100" s="470"/>
      <c r="H100" s="670"/>
      <c r="I100" s="670"/>
      <c r="J100" s="670"/>
      <c r="K100" s="670"/>
      <c r="L100" s="670"/>
      <c r="M100" s="745"/>
    </row>
    <row r="101" spans="1:13">
      <c r="A101" s="677"/>
      <c r="B101" s="678"/>
      <c r="C101" s="678"/>
      <c r="D101" s="726"/>
      <c r="E101" s="727"/>
      <c r="F101" s="681"/>
      <c r="G101" s="470"/>
      <c r="H101" s="670"/>
      <c r="I101" s="670"/>
      <c r="J101" s="670"/>
      <c r="K101" s="670"/>
      <c r="L101" s="670"/>
      <c r="M101" s="745"/>
    </row>
    <row r="102" spans="1:13">
      <c r="A102" s="677"/>
      <c r="B102" s="678"/>
      <c r="C102" s="678"/>
      <c r="D102" s="726"/>
      <c r="E102" s="727"/>
      <c r="F102" s="681"/>
      <c r="G102" s="470"/>
      <c r="H102" s="670"/>
      <c r="I102" s="670"/>
      <c r="J102" s="670"/>
      <c r="K102" s="670"/>
      <c r="L102" s="670"/>
      <c r="M102" s="745"/>
    </row>
    <row r="103" spans="1:13">
      <c r="A103" s="677"/>
      <c r="B103" s="678"/>
      <c r="C103" s="678"/>
      <c r="D103" s="726"/>
      <c r="E103" s="727"/>
      <c r="F103" s="681"/>
      <c r="G103" s="470"/>
      <c r="H103" s="670"/>
      <c r="I103" s="670"/>
      <c r="J103" s="670"/>
      <c r="K103" s="670"/>
      <c r="L103" s="670"/>
      <c r="M103" s="745"/>
    </row>
    <row r="104" spans="1:13">
      <c r="A104" s="677"/>
      <c r="B104" s="678"/>
      <c r="C104" s="678"/>
      <c r="D104" s="726"/>
      <c r="E104" s="727"/>
      <c r="F104" s="681"/>
      <c r="G104" s="470"/>
      <c r="H104" s="670"/>
      <c r="I104" s="670"/>
      <c r="J104" s="670"/>
      <c r="K104" s="670"/>
      <c r="L104" s="670"/>
      <c r="M104" s="745"/>
    </row>
    <row r="105" spans="1:13">
      <c r="A105" s="677"/>
      <c r="B105" s="678"/>
      <c r="C105" s="678"/>
      <c r="D105" s="726"/>
      <c r="E105" s="727"/>
      <c r="F105" s="681"/>
      <c r="G105" s="470"/>
      <c r="H105" s="670"/>
      <c r="I105" s="670"/>
      <c r="J105" s="670"/>
      <c r="K105" s="670"/>
      <c r="L105" s="670"/>
      <c r="M105" s="745"/>
    </row>
    <row r="106" spans="1:13">
      <c r="A106" s="677"/>
      <c r="B106" s="678"/>
      <c r="C106" s="678"/>
      <c r="D106" s="726"/>
      <c r="E106" s="727"/>
      <c r="F106" s="681"/>
      <c r="G106" s="470"/>
      <c r="H106" s="670"/>
      <c r="I106" s="670"/>
      <c r="J106" s="670"/>
      <c r="K106" s="670"/>
      <c r="L106" s="670"/>
      <c r="M106" s="745"/>
    </row>
    <row r="107" spans="1:13">
      <c r="A107" s="677"/>
      <c r="B107" s="678"/>
      <c r="C107" s="678"/>
      <c r="D107" s="726"/>
      <c r="E107" s="727"/>
      <c r="F107" s="681"/>
      <c r="G107" s="470"/>
      <c r="H107" s="670"/>
      <c r="I107" s="670"/>
      <c r="J107" s="670"/>
      <c r="K107" s="670"/>
      <c r="L107" s="670"/>
      <c r="M107" s="745"/>
    </row>
    <row r="108" spans="1:13">
      <c r="A108" s="677"/>
      <c r="B108" s="678"/>
      <c r="C108" s="678"/>
      <c r="D108" s="726"/>
      <c r="E108" s="727"/>
      <c r="F108" s="681"/>
      <c r="G108" s="470"/>
      <c r="H108" s="670"/>
      <c r="I108" s="670"/>
      <c r="J108" s="670"/>
      <c r="K108" s="670"/>
      <c r="L108" s="670"/>
      <c r="M108" s="745"/>
    </row>
    <row r="109" spans="1:13">
      <c r="A109" s="677"/>
      <c r="B109" s="678"/>
      <c r="C109" s="678"/>
      <c r="D109" s="726"/>
      <c r="E109" s="727"/>
      <c r="F109" s="681"/>
      <c r="G109" s="470"/>
      <c r="H109" s="670"/>
      <c r="I109" s="670"/>
      <c r="J109" s="670"/>
      <c r="K109" s="670"/>
      <c r="L109" s="670"/>
      <c r="M109" s="745"/>
    </row>
    <row r="110" spans="1:13">
      <c r="A110" s="677">
        <f>'7- Mapa Final'!A110</f>
        <v>11</v>
      </c>
      <c r="B110" s="678" t="str">
        <f>'7- Mapa Final'!B110</f>
        <v>Ofrecer, prometer, entregar, aceptar o solicitar una ventaja indebida para girar un cheque a un beneficiario diferente al que corresponde.</v>
      </c>
      <c r="C110" s="678" t="str">
        <f>'7- Mapa Final'!C110</f>
        <v xml:space="preserve">Utilizar los giros recibidos del Ministerio de Hacienda para beneficiar a un tercero. </v>
      </c>
      <c r="D110" s="679" t="e">
        <f>'7- Mapa Final'!J110</f>
        <v>#DIV/0!</v>
      </c>
      <c r="E110" s="680" t="e">
        <f>'7- Mapa Final'!K110</f>
        <v>#VALUE!</v>
      </c>
      <c r="F110" s="681" t="e">
        <f>'7- Mapa Final'!M110</f>
        <v>#DIV/0!</v>
      </c>
      <c r="G110" s="470"/>
      <c r="H110" s="670"/>
      <c r="I110" s="670"/>
      <c r="J110" s="670"/>
      <c r="K110" s="670"/>
      <c r="L110" s="670"/>
      <c r="M110" s="745"/>
    </row>
    <row r="111" spans="1:13">
      <c r="A111" s="677"/>
      <c r="B111" s="678"/>
      <c r="C111" s="678"/>
      <c r="D111" s="726"/>
      <c r="E111" s="727"/>
      <c r="F111" s="681"/>
      <c r="G111" s="470"/>
      <c r="H111" s="670"/>
      <c r="I111" s="670"/>
      <c r="J111" s="670"/>
      <c r="K111" s="670"/>
      <c r="L111" s="670"/>
      <c r="M111" s="745"/>
    </row>
    <row r="112" spans="1:13">
      <c r="A112" s="677"/>
      <c r="B112" s="678"/>
      <c r="C112" s="678"/>
      <c r="D112" s="726"/>
      <c r="E112" s="727"/>
      <c r="F112" s="681"/>
      <c r="G112" s="470"/>
      <c r="H112" s="670"/>
      <c r="I112" s="670"/>
      <c r="J112" s="670"/>
      <c r="K112" s="670"/>
      <c r="L112" s="670"/>
      <c r="M112" s="745"/>
    </row>
    <row r="113" spans="1:13">
      <c r="A113" s="677"/>
      <c r="B113" s="678"/>
      <c r="C113" s="678"/>
      <c r="D113" s="726"/>
      <c r="E113" s="727"/>
      <c r="F113" s="681"/>
      <c r="G113" s="470"/>
      <c r="H113" s="670"/>
      <c r="I113" s="670"/>
      <c r="J113" s="670"/>
      <c r="K113" s="670"/>
      <c r="L113" s="670"/>
      <c r="M113" s="745"/>
    </row>
    <row r="114" spans="1:13">
      <c r="A114" s="677"/>
      <c r="B114" s="678"/>
      <c r="C114" s="678"/>
      <c r="D114" s="726"/>
      <c r="E114" s="727"/>
      <c r="F114" s="681"/>
      <c r="G114" s="470"/>
      <c r="H114" s="670"/>
      <c r="I114" s="670"/>
      <c r="J114" s="670"/>
      <c r="K114" s="670"/>
      <c r="L114" s="670"/>
      <c r="M114" s="745"/>
    </row>
    <row r="115" spans="1:13">
      <c r="A115" s="677"/>
      <c r="B115" s="678"/>
      <c r="C115" s="678"/>
      <c r="D115" s="726"/>
      <c r="E115" s="727"/>
      <c r="F115" s="681"/>
      <c r="G115" s="470"/>
      <c r="H115" s="670"/>
      <c r="I115" s="670"/>
      <c r="J115" s="670"/>
      <c r="K115" s="670"/>
      <c r="L115" s="670"/>
      <c r="M115" s="745"/>
    </row>
    <row r="116" spans="1:13">
      <c r="A116" s="677"/>
      <c r="B116" s="678"/>
      <c r="C116" s="678"/>
      <c r="D116" s="726"/>
      <c r="E116" s="727"/>
      <c r="F116" s="681"/>
      <c r="G116" s="470"/>
      <c r="H116" s="670"/>
      <c r="I116" s="670"/>
      <c r="J116" s="670"/>
      <c r="K116" s="670"/>
      <c r="L116" s="670"/>
      <c r="M116" s="745"/>
    </row>
    <row r="117" spans="1:13">
      <c r="A117" s="677"/>
      <c r="B117" s="678"/>
      <c r="C117" s="678"/>
      <c r="D117" s="726"/>
      <c r="E117" s="727"/>
      <c r="F117" s="681"/>
      <c r="G117" s="470"/>
      <c r="H117" s="670"/>
      <c r="I117" s="670"/>
      <c r="J117" s="670"/>
      <c r="K117" s="670"/>
      <c r="L117" s="670"/>
      <c r="M117" s="745"/>
    </row>
    <row r="118" spans="1:13">
      <c r="A118" s="677"/>
      <c r="B118" s="678"/>
      <c r="C118" s="678"/>
      <c r="D118" s="726"/>
      <c r="E118" s="727"/>
      <c r="F118" s="681"/>
      <c r="G118" s="470"/>
      <c r="H118" s="670"/>
      <c r="I118" s="670"/>
      <c r="J118" s="670"/>
      <c r="K118" s="670"/>
      <c r="L118" s="670"/>
      <c r="M118" s="745"/>
    </row>
    <row r="119" spans="1:13">
      <c r="A119" s="677"/>
      <c r="B119" s="678"/>
      <c r="C119" s="678"/>
      <c r="D119" s="726"/>
      <c r="E119" s="727"/>
      <c r="F119" s="681"/>
      <c r="G119" s="470"/>
      <c r="H119" s="670"/>
      <c r="I119" s="670"/>
      <c r="J119" s="670"/>
      <c r="K119" s="670"/>
      <c r="L119" s="670"/>
      <c r="M119" s="745"/>
    </row>
  </sheetData>
  <mergeCells count="160">
    <mergeCell ref="A70:A79"/>
    <mergeCell ref="B70:B79"/>
    <mergeCell ref="C70:C79"/>
    <mergeCell ref="D70:D79"/>
    <mergeCell ref="E70:E79"/>
    <mergeCell ref="G60:G69"/>
    <mergeCell ref="H60:H69"/>
    <mergeCell ref="I60:I69"/>
    <mergeCell ref="J60:J69"/>
    <mergeCell ref="K60:K69"/>
    <mergeCell ref="C1:L3"/>
    <mergeCell ref="M1:M2"/>
    <mergeCell ref="A9:M9"/>
    <mergeCell ref="H80:H89"/>
    <mergeCell ref="I80:I89"/>
    <mergeCell ref="J80:J89"/>
    <mergeCell ref="K80:K89"/>
    <mergeCell ref="L80:L89"/>
    <mergeCell ref="J70:J79"/>
    <mergeCell ref="K70:K79"/>
    <mergeCell ref="L70:L79"/>
    <mergeCell ref="M70:M79"/>
    <mergeCell ref="A80:A89"/>
    <mergeCell ref="B80:B89"/>
    <mergeCell ref="C80:C89"/>
    <mergeCell ref="D80:D89"/>
    <mergeCell ref="E80:E89"/>
    <mergeCell ref="F80:F89"/>
    <mergeCell ref="M60:M69"/>
    <mergeCell ref="G80:G89"/>
    <mergeCell ref="J50:J59"/>
    <mergeCell ref="K50:K59"/>
    <mergeCell ref="L50:L59"/>
    <mergeCell ref="M50:M59"/>
    <mergeCell ref="A60:A69"/>
    <mergeCell ref="B60:B69"/>
    <mergeCell ref="C60:C69"/>
    <mergeCell ref="D60:D69"/>
    <mergeCell ref="E60:E69"/>
    <mergeCell ref="F60:F69"/>
    <mergeCell ref="A50:A59"/>
    <mergeCell ref="B50:B59"/>
    <mergeCell ref="C50:C59"/>
    <mergeCell ref="D50:D59"/>
    <mergeCell ref="E50:E59"/>
    <mergeCell ref="F50:F59"/>
    <mergeCell ref="G50:G59"/>
    <mergeCell ref="H50:H59"/>
    <mergeCell ref="I50:I59"/>
    <mergeCell ref="F70:F79"/>
    <mergeCell ref="G70:G79"/>
    <mergeCell ref="H70:H79"/>
    <mergeCell ref="I70:I79"/>
    <mergeCell ref="A40:A49"/>
    <mergeCell ref="B40:B49"/>
    <mergeCell ref="C40:C49"/>
    <mergeCell ref="D40:D49"/>
    <mergeCell ref="E40:E49"/>
    <mergeCell ref="F40:F49"/>
    <mergeCell ref="M40:M49"/>
    <mergeCell ref="G40:G49"/>
    <mergeCell ref="H40:H49"/>
    <mergeCell ref="I40:I49"/>
    <mergeCell ref="J40:J49"/>
    <mergeCell ref="K40:K49"/>
    <mergeCell ref="L40:L49"/>
    <mergeCell ref="A10:A19"/>
    <mergeCell ref="B10:B19"/>
    <mergeCell ref="C10:C19"/>
    <mergeCell ref="D10:D19"/>
    <mergeCell ref="E10:E19"/>
    <mergeCell ref="F10:F19"/>
    <mergeCell ref="G10:G19"/>
    <mergeCell ref="J30:J39"/>
    <mergeCell ref="K30:K39"/>
    <mergeCell ref="A30:A39"/>
    <mergeCell ref="B30:B39"/>
    <mergeCell ref="C30:C39"/>
    <mergeCell ref="D30:D39"/>
    <mergeCell ref="E30:E39"/>
    <mergeCell ref="F30:F39"/>
    <mergeCell ref="G30:G39"/>
    <mergeCell ref="G20:G29"/>
    <mergeCell ref="H20:H29"/>
    <mergeCell ref="I20:I29"/>
    <mergeCell ref="J20:J29"/>
    <mergeCell ref="K20:K29"/>
    <mergeCell ref="L20:L29"/>
    <mergeCell ref="A20:A29"/>
    <mergeCell ref="B20:B29"/>
    <mergeCell ref="C20:C29"/>
    <mergeCell ref="D20:D29"/>
    <mergeCell ref="E20:E29"/>
    <mergeCell ref="F20:F29"/>
    <mergeCell ref="H10:H19"/>
    <mergeCell ref="I10:I19"/>
    <mergeCell ref="J10:J19"/>
    <mergeCell ref="K10:K19"/>
    <mergeCell ref="L10:L19"/>
    <mergeCell ref="M10:M19"/>
    <mergeCell ref="J90:J99"/>
    <mergeCell ref="K90:K99"/>
    <mergeCell ref="M20:M29"/>
    <mergeCell ref="H30:H39"/>
    <mergeCell ref="I30:I39"/>
    <mergeCell ref="L30:L39"/>
    <mergeCell ref="M30:M39"/>
    <mergeCell ref="L60:L69"/>
    <mergeCell ref="M80:M89"/>
    <mergeCell ref="A1:B2"/>
    <mergeCell ref="A4:B4"/>
    <mergeCell ref="C4:M4"/>
    <mergeCell ref="A5:B5"/>
    <mergeCell ref="C5:M5"/>
    <mergeCell ref="A6:B6"/>
    <mergeCell ref="C6:M6"/>
    <mergeCell ref="A7:C7"/>
    <mergeCell ref="D7:F7"/>
    <mergeCell ref="G7:G8"/>
    <mergeCell ref="H7:H8"/>
    <mergeCell ref="I7:J7"/>
    <mergeCell ref="K7:L7"/>
    <mergeCell ref="M7:M8"/>
    <mergeCell ref="L90:L99"/>
    <mergeCell ref="M90:M99"/>
    <mergeCell ref="A100:A109"/>
    <mergeCell ref="B100:B109"/>
    <mergeCell ref="C100:C109"/>
    <mergeCell ref="D100:D109"/>
    <mergeCell ref="E100:E109"/>
    <mergeCell ref="F100:F109"/>
    <mergeCell ref="G100:G109"/>
    <mergeCell ref="H100:H109"/>
    <mergeCell ref="I100:I109"/>
    <mergeCell ref="J100:J109"/>
    <mergeCell ref="K100:K109"/>
    <mergeCell ref="L100:L109"/>
    <mergeCell ref="M100:M109"/>
    <mergeCell ref="A90:A99"/>
    <mergeCell ref="B90:B99"/>
    <mergeCell ref="C90:C99"/>
    <mergeCell ref="D90:D99"/>
    <mergeCell ref="E90:E99"/>
    <mergeCell ref="F90:F99"/>
    <mergeCell ref="G90:G99"/>
    <mergeCell ref="H90:H99"/>
    <mergeCell ref="I90:I99"/>
    <mergeCell ref="J110:J119"/>
    <mergeCell ref="K110:K119"/>
    <mergeCell ref="L110:L119"/>
    <mergeCell ref="M110:M119"/>
    <mergeCell ref="A110:A119"/>
    <mergeCell ref="B110:B119"/>
    <mergeCell ref="C110:C119"/>
    <mergeCell ref="D110:D119"/>
    <mergeCell ref="E110:E119"/>
    <mergeCell ref="F110:F119"/>
    <mergeCell ref="G110:G119"/>
    <mergeCell ref="H110:H119"/>
    <mergeCell ref="I110:I119"/>
  </mergeCells>
  <conditionalFormatting sqref="A7:B7">
    <cfRule type="containsText" dxfId="55" priority="203" operator="containsText" text="3- Moderado">
      <formula>NOT(ISERROR(SEARCH("3- Moderado",A7)))</formula>
    </cfRule>
    <cfRule type="containsText" dxfId="54" priority="204" operator="containsText" text="6- Moderado">
      <formula>NOT(ISERROR(SEARCH("6- Moderado",A7)))</formula>
    </cfRule>
    <cfRule type="containsText" dxfId="53" priority="205" operator="containsText" text="4- Moderado">
      <formula>NOT(ISERROR(SEARCH("4- Moderado",A7)))</formula>
    </cfRule>
    <cfRule type="containsText" dxfId="52" priority="206" operator="containsText" text="3- Bajo">
      <formula>NOT(ISERROR(SEARCH("3- Bajo",A7)))</formula>
    </cfRule>
    <cfRule type="containsText" dxfId="51" priority="207" operator="containsText" text="4- Bajo">
      <formula>NOT(ISERROR(SEARCH("4- Bajo",A7)))</formula>
    </cfRule>
    <cfRule type="containsText" dxfId="50" priority="208" operator="containsText" text="1- Bajo">
      <formula>NOT(ISERROR(SEARCH("1- Bajo",A7)))</formula>
    </cfRule>
  </conditionalFormatting>
  <conditionalFormatting sqref="A10:E10 A20:E20">
    <cfRule type="containsText" dxfId="49" priority="197" operator="containsText" text="3- Moderado">
      <formula>NOT(ISERROR(SEARCH("3- Moderado",A10)))</formula>
    </cfRule>
    <cfRule type="containsText" dxfId="48" priority="198" operator="containsText" text="6- Moderado">
      <formula>NOT(ISERROR(SEARCH("6- Moderado",A10)))</formula>
    </cfRule>
    <cfRule type="containsText" dxfId="47" priority="199" operator="containsText" text="4- Moderado">
      <formula>NOT(ISERROR(SEARCH("4- Moderado",A10)))</formula>
    </cfRule>
    <cfRule type="containsText" dxfId="46" priority="200" operator="containsText" text="3- Bajo">
      <formula>NOT(ISERROR(SEARCH("3- Bajo",A10)))</formula>
    </cfRule>
    <cfRule type="containsText" dxfId="45" priority="201" operator="containsText" text="4- Bajo">
      <formula>NOT(ISERROR(SEARCH("4- Bajo",A10)))</formula>
    </cfRule>
    <cfRule type="containsText" dxfId="44" priority="202" operator="containsText" text="1- Bajo">
      <formula>NOT(ISERROR(SEARCH("1- Bajo",A10)))</formula>
    </cfRule>
  </conditionalFormatting>
  <conditionalFormatting sqref="A30:E30">
    <cfRule type="containsText" dxfId="43" priority="151" operator="containsText" text="3- Moderado">
      <formula>NOT(ISERROR(SEARCH("3- Moderado",A30)))</formula>
    </cfRule>
    <cfRule type="containsText" dxfId="42" priority="152" operator="containsText" text="6- Moderado">
      <formula>NOT(ISERROR(SEARCH("6- Moderado",A30)))</formula>
    </cfRule>
    <cfRule type="containsText" dxfId="41" priority="153" operator="containsText" text="4- Moderado">
      <formula>NOT(ISERROR(SEARCH("4- Moderado",A30)))</formula>
    </cfRule>
    <cfRule type="containsText" dxfId="40" priority="154" operator="containsText" text="3- Bajo">
      <formula>NOT(ISERROR(SEARCH("3- Bajo",A30)))</formula>
    </cfRule>
    <cfRule type="containsText" dxfId="39" priority="155" operator="containsText" text="4- Bajo">
      <formula>NOT(ISERROR(SEARCH("4- Bajo",A30)))</formula>
    </cfRule>
    <cfRule type="containsText" dxfId="38" priority="156" operator="containsText" text="1- Bajo">
      <formula>NOT(ISERROR(SEARCH("1- Bajo",A30)))</formula>
    </cfRule>
  </conditionalFormatting>
  <conditionalFormatting sqref="A40:E40">
    <cfRule type="containsText" dxfId="37" priority="123" operator="containsText" text="3- Moderado">
      <formula>NOT(ISERROR(SEARCH("3- Moderado",A40)))</formula>
    </cfRule>
    <cfRule type="containsText" dxfId="36" priority="124" operator="containsText" text="6- Moderado">
      <formula>NOT(ISERROR(SEARCH("6- Moderado",A40)))</formula>
    </cfRule>
    <cfRule type="containsText" dxfId="35" priority="125" operator="containsText" text="4- Moderado">
      <formula>NOT(ISERROR(SEARCH("4- Moderado",A40)))</formula>
    </cfRule>
    <cfRule type="containsText" dxfId="34" priority="126" operator="containsText" text="3- Bajo">
      <formula>NOT(ISERROR(SEARCH("3- Bajo",A40)))</formula>
    </cfRule>
    <cfRule type="containsText" dxfId="33" priority="127" operator="containsText" text="4- Bajo">
      <formula>NOT(ISERROR(SEARCH("4- Bajo",A40)))</formula>
    </cfRule>
    <cfRule type="containsText" dxfId="32" priority="128" operator="containsText" text="1- Bajo">
      <formula>NOT(ISERROR(SEARCH("1- Bajo",A40)))</formula>
    </cfRule>
  </conditionalFormatting>
  <conditionalFormatting sqref="A50:E50">
    <cfRule type="containsText" dxfId="31" priority="95" operator="containsText" text="3- Moderado">
      <formula>NOT(ISERROR(SEARCH("3- Moderado",A50)))</formula>
    </cfRule>
    <cfRule type="containsText" dxfId="30" priority="96" operator="containsText" text="6- Moderado">
      <formula>NOT(ISERROR(SEARCH("6- Moderado",A50)))</formula>
    </cfRule>
    <cfRule type="containsText" dxfId="29" priority="97" operator="containsText" text="4- Moderado">
      <formula>NOT(ISERROR(SEARCH("4- Moderado",A50)))</formula>
    </cfRule>
    <cfRule type="containsText" dxfId="28" priority="98" operator="containsText" text="3- Bajo">
      <formula>NOT(ISERROR(SEARCH("3- Bajo",A50)))</formula>
    </cfRule>
    <cfRule type="containsText" dxfId="27" priority="99" operator="containsText" text="4- Bajo">
      <formula>NOT(ISERROR(SEARCH("4- Bajo",A50)))</formula>
    </cfRule>
    <cfRule type="containsText" dxfId="26" priority="100" operator="containsText" text="1- Bajo">
      <formula>NOT(ISERROR(SEARCH("1- Bajo",A50)))</formula>
    </cfRule>
  </conditionalFormatting>
  <conditionalFormatting sqref="A60:E60 A70:E70 A80:E80 A90:E90 A100:E100 A110:E110">
    <cfRule type="containsText" dxfId="25" priority="67" operator="containsText" text="3- Moderado">
      <formula>NOT(ISERROR(SEARCH("3- Moderado",A60)))</formula>
    </cfRule>
    <cfRule type="containsText" dxfId="24" priority="68" operator="containsText" text="6- Moderado">
      <formula>NOT(ISERROR(SEARCH("6- Moderado",A60)))</formula>
    </cfRule>
    <cfRule type="containsText" dxfId="23" priority="69" operator="containsText" text="4- Moderado">
      <formula>NOT(ISERROR(SEARCH("4- Moderado",A60)))</formula>
    </cfRule>
    <cfRule type="containsText" dxfId="22" priority="70" operator="containsText" text="3- Bajo">
      <formula>NOT(ISERROR(SEARCH("3- Bajo",A60)))</formula>
    </cfRule>
    <cfRule type="containsText" dxfId="21" priority="71" operator="containsText" text="4- Bajo">
      <formula>NOT(ISERROR(SEARCH("4- Bajo",A60)))</formula>
    </cfRule>
    <cfRule type="containsText" dxfId="20" priority="72" operator="containsText" text="1- Bajo">
      <formula>NOT(ISERROR(SEARCH("1- Bajo",A60)))</formula>
    </cfRule>
  </conditionalFormatting>
  <conditionalFormatting sqref="C8:F8">
    <cfRule type="containsText" dxfId="19" priority="169" operator="containsText" text="3- Moderado">
      <formula>NOT(ISERROR(SEARCH("3- Moderado",C8)))</formula>
    </cfRule>
    <cfRule type="containsText" dxfId="18" priority="170" operator="containsText" text="6- Moderado">
      <formula>NOT(ISERROR(SEARCH("6- Moderado",C8)))</formula>
    </cfRule>
    <cfRule type="containsText" dxfId="17" priority="171" operator="containsText" text="4- Moderado">
      <formula>NOT(ISERROR(SEARCH("4- Moderado",C8)))</formula>
    </cfRule>
    <cfRule type="containsText" dxfId="16" priority="172" operator="containsText" text="3- Bajo">
      <formula>NOT(ISERROR(SEARCH("3- Bajo",C8)))</formula>
    </cfRule>
    <cfRule type="containsText" dxfId="15" priority="173" operator="containsText" text="4- Bajo">
      <formula>NOT(ISERROR(SEARCH("4- Bajo",C8)))</formula>
    </cfRule>
    <cfRule type="containsText" dxfId="14" priority="174" operator="containsText" text="1- Bajo">
      <formula>NOT(ISERROR(SEARCH("1- Bajo",C8)))</formula>
    </cfRule>
  </conditionalFormatting>
  <conditionalFormatting sqref="D10:D119">
    <cfRule type="containsText" dxfId="13" priority="5" operator="containsText" text="Muy Alta">
      <formula>NOT(ISERROR(SEARCH("Muy Alta",D10)))</formula>
    </cfRule>
    <cfRule type="containsText" dxfId="12" priority="6" operator="containsText" text="Alta">
      <formula>NOT(ISERROR(SEARCH("Alta",D10)))</formula>
    </cfRule>
    <cfRule type="containsText" dxfId="11" priority="7" operator="containsText" text="Baja">
      <formula>NOT(ISERROR(SEARCH("Baja",D10)))</formula>
    </cfRule>
    <cfRule type="containsText" dxfId="10" priority="8" operator="containsText" text="Muy Baja">
      <formula>NOT(ISERROR(SEARCH("Muy Baja",D10)))</formula>
    </cfRule>
    <cfRule type="containsText" dxfId="9" priority="10" operator="containsText" text="Media">
      <formula>NOT(ISERROR(SEARCH("Media",D10)))</formula>
    </cfRule>
  </conditionalFormatting>
  <conditionalFormatting sqref="E10:E119">
    <cfRule type="containsText" dxfId="8" priority="1" operator="containsText" text="Catastrófico">
      <formula>NOT(ISERROR(SEARCH("Catastrófico",E10)))</formula>
    </cfRule>
    <cfRule type="containsText" dxfId="7" priority="2" operator="containsText" text="Mayor">
      <formula>NOT(ISERROR(SEARCH("Mayor",E10)))</formula>
    </cfRule>
    <cfRule type="containsText" dxfId="6" priority="3" operator="containsText" text="Menor">
      <formula>NOT(ISERROR(SEARCH("Menor",E10)))</formula>
    </cfRule>
    <cfRule type="containsText" dxfId="5" priority="4" operator="containsText" text="Leve">
      <formula>NOT(ISERROR(SEARCH("Leve",E10)))</formula>
    </cfRule>
  </conditionalFormatting>
  <conditionalFormatting sqref="E10:F119">
    <cfRule type="containsText" dxfId="4" priority="9" operator="containsText" text="Moderado">
      <formula>NOT(ISERROR(SEARCH("Moderado",E10)))</formula>
    </cfRule>
  </conditionalFormatting>
  <conditionalFormatting sqref="F10:F29">
    <cfRule type="colorScale" priority="214">
      <colorScale>
        <cfvo type="min"/>
        <cfvo type="max"/>
        <color rgb="FFFF7128"/>
        <color rgb="FFFFEF9C"/>
      </colorScale>
    </cfRule>
  </conditionalFormatting>
  <conditionalFormatting sqref="F10:F119">
    <cfRule type="containsText" dxfId="3" priority="24" operator="containsText" text="Bajo">
      <formula>NOT(ISERROR(SEARCH("Bajo",F10)))</formula>
    </cfRule>
    <cfRule type="containsText" dxfId="2" priority="25" operator="containsText" text="Moderado">
      <formula>NOT(ISERROR(SEARCH("Moderado",F10)))</formula>
    </cfRule>
    <cfRule type="containsText" dxfId="1" priority="26" operator="containsText" text="Alto">
      <formula>NOT(ISERROR(SEARCH("Alto",F10)))</formula>
    </cfRule>
    <cfRule type="containsText" dxfId="0" priority="27" operator="containsText" text="Extremo">
      <formula>NOT(ISERROR(SEARCH("Extremo",F10)))</formula>
    </cfRule>
  </conditionalFormatting>
  <conditionalFormatting sqref="F30:F39">
    <cfRule type="colorScale" priority="168">
      <colorScale>
        <cfvo type="min"/>
        <cfvo type="max"/>
        <color rgb="FFFF7128"/>
        <color rgb="FFFFEF9C"/>
      </colorScale>
    </cfRule>
  </conditionalFormatting>
  <conditionalFormatting sqref="F40:F49">
    <cfRule type="colorScale" priority="140">
      <colorScale>
        <cfvo type="min"/>
        <cfvo type="max"/>
        <color rgb="FFFF7128"/>
        <color rgb="FFFFEF9C"/>
      </colorScale>
    </cfRule>
  </conditionalFormatting>
  <conditionalFormatting sqref="F50:F59">
    <cfRule type="colorScale" priority="112">
      <colorScale>
        <cfvo type="min"/>
        <cfvo type="max"/>
        <color rgb="FFFF7128"/>
        <color rgb="FFFFEF9C"/>
      </colorScale>
    </cfRule>
  </conditionalFormatting>
  <conditionalFormatting sqref="F60:F119">
    <cfRule type="colorScale" priority="84">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dataValidation allowBlank="1" showInputMessage="1" showErrorMessage="1" prompt="Describir las actividades que se van a desarrollar para el proyecto" sqref="H7"/>
    <dataValidation allowBlank="1" showInputMessage="1" showErrorMessage="1" prompt="Seleccionar si el responsable es el responsable de las acciones es el nivel central" sqref="I7:I8"/>
    <dataValidation allowBlank="1" showInputMessage="1" showErrorMessage="1" prompt="seleccionar si el responsable de ejecutar las acciones es el nivel central" sqref="J8"/>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G10:G119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vt:i4>
      </vt:variant>
    </vt:vector>
  </HeadingPairs>
  <TitlesOfParts>
    <vt:vector size="19" baseType="lpstr">
      <vt:lpstr>1- Presentacion </vt:lpstr>
      <vt:lpstr>Conceptos 37001</vt:lpstr>
      <vt:lpstr>2- Análisis de Contexto.</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'2- Análisis de Contexto.'!Área_de_impresión</vt:lpstr>
      <vt:lpstr>'3- Estrategias.'!Área_de_impresión</vt:lpstr>
      <vt:lpstr>'5- Identificación de Riesgos'!Área_de_impresión</vt:lpstr>
      <vt:lpstr>'6- Valoración Controles'!Área_de_impresión</vt:lpstr>
      <vt:lpstr>'7- Mapa Final'!Área_de_impresión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Monica Tovar Yañez</cp:lastModifiedBy>
  <cp:lastPrinted>2021-12-15T18:00:55Z</cp:lastPrinted>
  <dcterms:created xsi:type="dcterms:W3CDTF">2021-04-16T16:11:31Z</dcterms:created>
  <dcterms:modified xsi:type="dcterms:W3CDTF">2025-01-31T14:53:46Z</dcterms:modified>
</cp:coreProperties>
</file>