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mtovary\Desktop\SIGCMA 2024-\5. MATRIZ DE RIESGOS\Vigencia 2024\DESAJ NEIVA\4TO TRIMESTRE\"/>
    </mc:Choice>
  </mc:AlternateContent>
  <bookViews>
    <workbookView xWindow="0" yWindow="0" windowWidth="28800" windowHeight="12180" tabRatio="805" firstSheet="7" activeTab="13"/>
  </bookViews>
  <sheets>
    <sheet name="1- Presentacion " sheetId="10" r:id="rId1"/>
    <sheet name="Conceptos 37001" sheetId="37" r:id="rId2"/>
    <sheet name="2- Análisis de Contexto." sheetId="39" r:id="rId3"/>
    <sheet name="3- Estrategias." sheetId="38"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 r:id="rId17"/>
    <externalReference r:id="rId18"/>
  </externalReferences>
  <definedNames>
    <definedName name="_xlnm.Print_Area" localSheetId="2">'2- Análisis de Contexto.'!$A$1:$F$85</definedName>
    <definedName name="_xlnm.Print_Area" localSheetId="3">'3- Estrategias.'!$A$1:$G$13</definedName>
    <definedName name="_xlnm.Print_Area" localSheetId="5">'5- Identificación de Riesgos'!$A$1:$N$29</definedName>
    <definedName name="_xlnm.Print_Area" localSheetId="6">'6- Valoración Controles'!$A$1:$V$29</definedName>
    <definedName name="_xlnm.Print_Area" localSheetId="7">'7- Mapa Final'!$A$1:$N$29</definedName>
    <definedName name="Data" localSheetId="2">'[1]Tabla de Valoración'!$I$2:$L$5</definedName>
    <definedName name="Data" localSheetId="3">'[1]Tabla de Valoración'!$I$2:$L$5</definedName>
    <definedName name="Data">#REF!</definedName>
    <definedName name="Diseño" localSheetId="2">'[1]Tabla de Valoración'!$I$2:$I$5</definedName>
    <definedName name="Diseño" localSheetId="3">'[1]Tabla de Valoración'!$I$2:$I$5</definedName>
    <definedName name="Diseño">#REF!</definedName>
    <definedName name="Ejecución" localSheetId="2">'[1]Tabla de Valoración'!$I$2:$L$2</definedName>
    <definedName name="Ejecución" localSheetId="3">'[1]Tabla de Valoración'!$I$2:$L$2</definedName>
    <definedName name="Ejecución">#REF!</definedName>
    <definedName name="GEST">[2]GESTION!#REF!</definedName>
    <definedName name="INV">[2]INVERSION!#REF!</definedName>
    <definedName name="INV_GEST">#REF!</definedName>
    <definedName name="Posibilidad" localSheetId="2">[3]Hoja2!$H$3:$H$7</definedName>
    <definedName name="Posibilidad" localSheetId="3">[3]Hoja2!$H$3:$H$7</definedName>
    <definedName name="Posibilidad">#REF!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53" i="28" l="1"/>
  <c r="C53" i="28"/>
  <c r="J52" i="28"/>
  <c r="C52" i="28"/>
  <c r="J51" i="28"/>
  <c r="C51" i="28"/>
  <c r="J50" i="28"/>
  <c r="C50" i="28"/>
  <c r="J44" i="28"/>
  <c r="C44" i="28"/>
  <c r="J43" i="28"/>
  <c r="C43" i="28"/>
  <c r="C42" i="28"/>
  <c r="J41" i="28"/>
  <c r="C41" i="28"/>
  <c r="J40" i="28"/>
  <c r="C40" i="28"/>
  <c r="J31" i="28"/>
  <c r="C31" i="28"/>
  <c r="J30" i="28"/>
  <c r="C30" i="28"/>
  <c r="J24" i="28"/>
  <c r="C24" i="28"/>
  <c r="J23" i="28"/>
  <c r="C23" i="28"/>
  <c r="J22" i="28"/>
  <c r="C22" i="28"/>
  <c r="J21" i="28"/>
  <c r="C21" i="28"/>
  <c r="J20" i="28"/>
  <c r="C20" i="28"/>
  <c r="J15" i="28"/>
  <c r="C15" i="28"/>
  <c r="J14" i="28"/>
  <c r="C14" i="28"/>
  <c r="J13" i="28"/>
  <c r="C13" i="28"/>
  <c r="J12" i="28"/>
  <c r="C12" i="28"/>
  <c r="J11" i="28"/>
  <c r="C11" i="28"/>
  <c r="J10" i="28"/>
  <c r="C10" i="28"/>
  <c r="K20" i="28" l="1"/>
  <c r="C33" i="28" l="1"/>
  <c r="C34" i="28"/>
  <c r="C35" i="28"/>
  <c r="C36" i="28"/>
  <c r="C37" i="28"/>
  <c r="C38" i="28"/>
  <c r="L32" i="28"/>
  <c r="L33" i="28"/>
  <c r="L34" i="28"/>
  <c r="L35" i="28"/>
  <c r="L36" i="28"/>
  <c r="L37" i="28"/>
  <c r="L38" i="28"/>
  <c r="J32" i="28"/>
  <c r="J33" i="28"/>
  <c r="J34" i="28"/>
  <c r="J35" i="28"/>
  <c r="J36" i="28"/>
  <c r="J37" i="28"/>
  <c r="J38" i="28"/>
  <c r="J39" i="28"/>
  <c r="L25" i="28"/>
  <c r="L26" i="28"/>
  <c r="L27" i="28"/>
  <c r="L28" i="28"/>
  <c r="L29" i="28"/>
  <c r="J25" i="28"/>
  <c r="J26" i="28"/>
  <c r="J27" i="28"/>
  <c r="J28" i="28"/>
  <c r="J29" i="28"/>
  <c r="C25" i="28"/>
  <c r="C26" i="28"/>
  <c r="C27" i="28"/>
  <c r="C28" i="28"/>
  <c r="L45" i="28"/>
  <c r="L46" i="28"/>
  <c r="L47" i="28"/>
  <c r="L48" i="28"/>
  <c r="C45" i="28"/>
  <c r="C46" i="28"/>
  <c r="C47" i="28"/>
  <c r="C48" i="28"/>
  <c r="J16" i="28"/>
  <c r="J17" i="28"/>
  <c r="J18" i="28"/>
  <c r="C16" i="28"/>
  <c r="C17" i="28"/>
  <c r="C18" i="28"/>
  <c r="C62" i="28" l="1"/>
  <c r="K101" i="27"/>
  <c r="K102" i="27"/>
  <c r="K109" i="27"/>
  <c r="K100" i="27"/>
  <c r="K91" i="27"/>
  <c r="K92" i="27"/>
  <c r="K93" i="27"/>
  <c r="K99" i="27"/>
  <c r="K90" i="27"/>
  <c r="K81" i="27"/>
  <c r="K82" i="27"/>
  <c r="K83" i="27"/>
  <c r="K84" i="27"/>
  <c r="K85" i="27"/>
  <c r="K86" i="27"/>
  <c r="K87" i="27"/>
  <c r="K88" i="27"/>
  <c r="K89" i="27"/>
  <c r="K80" i="27"/>
  <c r="K71" i="27"/>
  <c r="K72" i="27"/>
  <c r="K76" i="27"/>
  <c r="K79" i="27"/>
  <c r="K70" i="27"/>
  <c r="L100" i="28" l="1"/>
  <c r="L101" i="28"/>
  <c r="L102" i="28"/>
  <c r="L49" i="28"/>
  <c r="L50" i="28"/>
  <c r="L51" i="28"/>
  <c r="L52" i="28"/>
  <c r="L53" i="28"/>
  <c r="L54" i="28"/>
  <c r="L55" i="28"/>
  <c r="L58" i="28"/>
  <c r="L59" i="28"/>
  <c r="L60" i="28"/>
  <c r="L61" i="28"/>
  <c r="L62" i="28"/>
  <c r="L63" i="28"/>
  <c r="L64" i="28"/>
  <c r="L69" i="28"/>
  <c r="L70" i="28"/>
  <c r="L71" i="28"/>
  <c r="L72" i="28"/>
  <c r="L78" i="28"/>
  <c r="L79" i="28"/>
  <c r="L80" i="28"/>
  <c r="L81" i="28"/>
  <c r="L82" i="28"/>
  <c r="L87" i="28"/>
  <c r="L88" i="28"/>
  <c r="L89" i="28"/>
  <c r="L90" i="28"/>
  <c r="L91" i="28"/>
  <c r="L98" i="28"/>
  <c r="L99" i="28"/>
  <c r="L20" i="29" l="1"/>
  <c r="L30" i="29"/>
  <c r="L40" i="29"/>
  <c r="L50" i="29"/>
  <c r="L60" i="29"/>
  <c r="L70" i="29"/>
  <c r="L80" i="29"/>
  <c r="L90" i="29"/>
  <c r="L100" i="29"/>
  <c r="A20" i="29"/>
  <c r="B20" i="29"/>
  <c r="C20" i="29"/>
  <c r="A30" i="29"/>
  <c r="B30" i="29"/>
  <c r="C30" i="29"/>
  <c r="A40" i="29"/>
  <c r="B40" i="29"/>
  <c r="C40" i="29"/>
  <c r="A50" i="29"/>
  <c r="B50" i="29"/>
  <c r="C50" i="29"/>
  <c r="A60" i="29"/>
  <c r="B60" i="29"/>
  <c r="C60" i="29"/>
  <c r="A70" i="29"/>
  <c r="B70" i="29"/>
  <c r="C70" i="29"/>
  <c r="A80" i="29"/>
  <c r="B80" i="29"/>
  <c r="C80" i="29"/>
  <c r="A90" i="29"/>
  <c r="B90" i="29"/>
  <c r="C90" i="29"/>
  <c r="A100" i="29"/>
  <c r="B100" i="29"/>
  <c r="C100" i="29"/>
  <c r="E90" i="29"/>
  <c r="E91" i="29"/>
  <c r="E92" i="29"/>
  <c r="E93" i="29"/>
  <c r="E94" i="29"/>
  <c r="E95" i="29"/>
  <c r="E96" i="29"/>
  <c r="E97" i="29"/>
  <c r="E98" i="29"/>
  <c r="E99" i="29"/>
  <c r="E100" i="29"/>
  <c r="E101" i="29"/>
  <c r="E102" i="29"/>
  <c r="E103" i="29"/>
  <c r="E104" i="29"/>
  <c r="E105" i="29"/>
  <c r="E106" i="29"/>
  <c r="E107" i="29"/>
  <c r="E108" i="29"/>
  <c r="E109" i="29"/>
  <c r="E70" i="29"/>
  <c r="E71" i="29"/>
  <c r="E72" i="29"/>
  <c r="E73" i="29"/>
  <c r="E74" i="29"/>
  <c r="E75" i="29"/>
  <c r="E76" i="29"/>
  <c r="E77" i="29"/>
  <c r="E78" i="29"/>
  <c r="E79" i="29"/>
  <c r="E80" i="29"/>
  <c r="E81" i="29"/>
  <c r="E82" i="29"/>
  <c r="E83" i="29"/>
  <c r="E84" i="29"/>
  <c r="E85" i="29"/>
  <c r="E86" i="29"/>
  <c r="E87" i="29"/>
  <c r="E88" i="29"/>
  <c r="E89" i="29"/>
  <c r="C19" i="28"/>
  <c r="C29" i="28"/>
  <c r="C39" i="28"/>
  <c r="C49" i="28"/>
  <c r="C59" i="28"/>
  <c r="C60" i="28"/>
  <c r="C61" i="28"/>
  <c r="C63" i="28"/>
  <c r="C64" i="28"/>
  <c r="C69" i="28"/>
  <c r="C70" i="28"/>
  <c r="C71" i="28"/>
  <c r="C72" i="28"/>
  <c r="C78" i="28"/>
  <c r="C79" i="28"/>
  <c r="C80" i="28"/>
  <c r="C81" i="28"/>
  <c r="C82" i="28"/>
  <c r="C87" i="28"/>
  <c r="C88" i="28"/>
  <c r="C89" i="28"/>
  <c r="C90" i="28"/>
  <c r="C91" i="28"/>
  <c r="C98" i="28"/>
  <c r="C99" i="28"/>
  <c r="C100" i="28"/>
  <c r="C101" i="28"/>
  <c r="C102" i="28"/>
  <c r="C109" i="28"/>
  <c r="A20" i="28"/>
  <c r="B20" i="28"/>
  <c r="A30" i="28"/>
  <c r="B30" i="28"/>
  <c r="A40" i="28"/>
  <c r="B40" i="28"/>
  <c r="A50" i="28"/>
  <c r="B50" i="28"/>
  <c r="A60" i="28"/>
  <c r="B60" i="28"/>
  <c r="A70" i="28"/>
  <c r="B70" i="28"/>
  <c r="A80" i="28"/>
  <c r="B80" i="28"/>
  <c r="A89" i="28"/>
  <c r="B89" i="28"/>
  <c r="A100" i="28"/>
  <c r="B100" i="28"/>
  <c r="J70" i="28"/>
  <c r="R70" i="28"/>
  <c r="J71" i="28"/>
  <c r="R71" i="28"/>
  <c r="J72" i="28"/>
  <c r="R72" i="28"/>
  <c r="J78" i="28"/>
  <c r="R78" i="28"/>
  <c r="J79" i="28"/>
  <c r="R79" i="28"/>
  <c r="J80" i="28"/>
  <c r="R80" i="28"/>
  <c r="J81" i="28"/>
  <c r="R81" i="28"/>
  <c r="J82" i="28"/>
  <c r="R82" i="28"/>
  <c r="J87" i="28"/>
  <c r="R87" i="28"/>
  <c r="J88" i="28"/>
  <c r="R88" i="28"/>
  <c r="J89" i="28"/>
  <c r="R89" i="28"/>
  <c r="J90" i="28"/>
  <c r="R90" i="28"/>
  <c r="J91" i="28"/>
  <c r="R91" i="28"/>
  <c r="J98" i="28"/>
  <c r="R98" i="28"/>
  <c r="J99" i="28"/>
  <c r="R99" i="28"/>
  <c r="J100" i="28"/>
  <c r="R100" i="28"/>
  <c r="J101" i="28"/>
  <c r="R101" i="28"/>
  <c r="J102" i="28"/>
  <c r="R102" i="28"/>
  <c r="J109" i="28"/>
  <c r="L109" i="28"/>
  <c r="R109" i="28"/>
  <c r="G100" i="27"/>
  <c r="G90" i="27"/>
  <c r="G80" i="27"/>
  <c r="G70" i="27"/>
  <c r="F70" i="29" l="1"/>
  <c r="O70" i="27"/>
  <c r="K100" i="28"/>
  <c r="T100" i="28" s="1"/>
  <c r="S100" i="28"/>
  <c r="K89" i="28"/>
  <c r="T89" i="28" s="1"/>
  <c r="S89" i="28"/>
  <c r="K80" i="28"/>
  <c r="T80" i="28" s="1"/>
  <c r="J80" i="29" s="1"/>
  <c r="S80" i="28"/>
  <c r="U80" i="28" s="1"/>
  <c r="S70" i="28"/>
  <c r="U70" i="28" s="1"/>
  <c r="K70" i="29" s="1"/>
  <c r="K70" i="28"/>
  <c r="T70" i="28" s="1"/>
  <c r="J70" i="29" s="1"/>
  <c r="C99" i="36"/>
  <c r="C99" i="35"/>
  <c r="C99" i="34"/>
  <c r="C99" i="18"/>
  <c r="B99" i="36"/>
  <c r="B99" i="35"/>
  <c r="B99" i="34"/>
  <c r="B99" i="18"/>
  <c r="A99" i="36"/>
  <c r="A99" i="35"/>
  <c r="A99" i="34"/>
  <c r="A99" i="18"/>
  <c r="C89" i="36"/>
  <c r="C89" i="35"/>
  <c r="C89" i="34"/>
  <c r="C89" i="18"/>
  <c r="B89" i="36"/>
  <c r="B89" i="35"/>
  <c r="B89" i="34"/>
  <c r="B89" i="18"/>
  <c r="A89" i="36"/>
  <c r="A89" i="35"/>
  <c r="A89" i="34"/>
  <c r="A89" i="18"/>
  <c r="C79" i="36"/>
  <c r="C79" i="35"/>
  <c r="C79" i="34"/>
  <c r="C79" i="18"/>
  <c r="B79" i="36"/>
  <c r="B79" i="35"/>
  <c r="B79" i="34"/>
  <c r="B79" i="18"/>
  <c r="A79" i="36"/>
  <c r="A79" i="35"/>
  <c r="A79" i="34"/>
  <c r="A79" i="18"/>
  <c r="C69" i="36"/>
  <c r="C69" i="35"/>
  <c r="C69" i="34"/>
  <c r="C69" i="18"/>
  <c r="B69" i="36"/>
  <c r="B69" i="35"/>
  <c r="B69" i="34"/>
  <c r="B69" i="18"/>
  <c r="A69" i="36"/>
  <c r="A69" i="35"/>
  <c r="A69" i="34"/>
  <c r="A69" i="18"/>
  <c r="C59" i="36"/>
  <c r="C59" i="35"/>
  <c r="C59" i="34"/>
  <c r="C59" i="18"/>
  <c r="B59" i="36"/>
  <c r="B59" i="35"/>
  <c r="B59" i="34"/>
  <c r="B59" i="18"/>
  <c r="A59" i="36"/>
  <c r="A59" i="35"/>
  <c r="A59" i="34"/>
  <c r="A59" i="18"/>
  <c r="C49" i="36"/>
  <c r="C49" i="35"/>
  <c r="C49" i="34"/>
  <c r="C49" i="18"/>
  <c r="B49" i="36"/>
  <c r="B49" i="35"/>
  <c r="B49" i="34"/>
  <c r="B49" i="18"/>
  <c r="A49" i="36"/>
  <c r="A49" i="35"/>
  <c r="A49" i="34"/>
  <c r="A49" i="18"/>
  <c r="C39" i="36"/>
  <c r="C39" i="35"/>
  <c r="C39" i="34"/>
  <c r="C39" i="18"/>
  <c r="B39" i="36"/>
  <c r="B39" i="35"/>
  <c r="B39" i="34"/>
  <c r="B39" i="18"/>
  <c r="A39" i="36"/>
  <c r="A39" i="35"/>
  <c r="A39" i="34"/>
  <c r="A39" i="18"/>
  <c r="C29" i="36"/>
  <c r="C29" i="35"/>
  <c r="C29" i="34"/>
  <c r="C29" i="18"/>
  <c r="B29" i="36"/>
  <c r="B29" i="35"/>
  <c r="B29" i="34"/>
  <c r="B29" i="18"/>
  <c r="A29" i="36"/>
  <c r="A29" i="35"/>
  <c r="A29" i="34"/>
  <c r="A29" i="18"/>
  <c r="C19" i="36"/>
  <c r="C19" i="35"/>
  <c r="C19" i="34"/>
  <c r="C19" i="18"/>
  <c r="B19" i="36"/>
  <c r="B19" i="35"/>
  <c r="B19" i="34"/>
  <c r="B19" i="18"/>
  <c r="A19" i="36"/>
  <c r="A19" i="35"/>
  <c r="A19" i="34"/>
  <c r="A19" i="18"/>
  <c r="G80" i="29"/>
  <c r="H80" i="29"/>
  <c r="F80" i="29"/>
  <c r="F90" i="29"/>
  <c r="H100" i="29"/>
  <c r="F100" i="29"/>
  <c r="G70" i="29"/>
  <c r="H70" i="29"/>
  <c r="O80" i="27"/>
  <c r="L59" i="27"/>
  <c r="K59" i="27" s="1"/>
  <c r="L56" i="27"/>
  <c r="K56" i="27" s="1"/>
  <c r="L55" i="27"/>
  <c r="K55" i="27" s="1"/>
  <c r="L54" i="27"/>
  <c r="K54" i="27" s="1"/>
  <c r="L53" i="27"/>
  <c r="K53" i="27" s="1"/>
  <c r="L52" i="27"/>
  <c r="K52" i="27" s="1"/>
  <c r="L51" i="27"/>
  <c r="K51" i="27" s="1"/>
  <c r="L50" i="27"/>
  <c r="K50" i="27" s="1"/>
  <c r="G50" i="27"/>
  <c r="H50" i="27" s="1"/>
  <c r="F50" i="29" l="1"/>
  <c r="D79" i="36"/>
  <c r="D79" i="35"/>
  <c r="D79" i="34"/>
  <c r="D79" i="18"/>
  <c r="E69" i="36"/>
  <c r="E69" i="35"/>
  <c r="E69" i="34"/>
  <c r="E69" i="18"/>
  <c r="D69" i="36"/>
  <c r="D69" i="35"/>
  <c r="D69" i="34"/>
  <c r="D69" i="18"/>
  <c r="G100" i="29"/>
  <c r="U100" i="28"/>
  <c r="K100" i="29" s="1"/>
  <c r="V70" i="28"/>
  <c r="M70" i="29" s="1"/>
  <c r="G90" i="29"/>
  <c r="U89" i="28"/>
  <c r="K90" i="29" s="1"/>
  <c r="H90" i="29"/>
  <c r="J100" i="29"/>
  <c r="J90" i="29"/>
  <c r="V80" i="28"/>
  <c r="M80" i="29" s="1"/>
  <c r="K80" i="29"/>
  <c r="M50" i="27"/>
  <c r="V89" i="28" l="1"/>
  <c r="M90" i="29" s="1"/>
  <c r="F89" i="36" s="1"/>
  <c r="V100" i="28"/>
  <c r="M100" i="29" s="1"/>
  <c r="F99" i="34" s="1"/>
  <c r="O50" i="27"/>
  <c r="G50" i="29"/>
  <c r="E79" i="36"/>
  <c r="E79" i="35"/>
  <c r="E79" i="34"/>
  <c r="E79" i="18"/>
  <c r="F79" i="36"/>
  <c r="F79" i="35"/>
  <c r="F79" i="34"/>
  <c r="F79" i="18"/>
  <c r="D89" i="36"/>
  <c r="D89" i="35"/>
  <c r="D89" i="34"/>
  <c r="D89" i="18"/>
  <c r="D99" i="36"/>
  <c r="D99" i="35"/>
  <c r="D99" i="34"/>
  <c r="D99" i="18"/>
  <c r="E89" i="36"/>
  <c r="E89" i="35"/>
  <c r="E89" i="34"/>
  <c r="E89" i="18"/>
  <c r="F69" i="36"/>
  <c r="F69" i="35"/>
  <c r="F69" i="34"/>
  <c r="F69" i="18"/>
  <c r="E99" i="36"/>
  <c r="E99" i="35"/>
  <c r="E99" i="34"/>
  <c r="E99" i="18"/>
  <c r="N50" i="27"/>
  <c r="H50" i="29" s="1"/>
  <c r="E14" i="29"/>
  <c r="E15" i="29"/>
  <c r="E16" i="29"/>
  <c r="E17" i="29"/>
  <c r="E18" i="29"/>
  <c r="E19" i="29"/>
  <c r="E20" i="29"/>
  <c r="E21" i="29"/>
  <c r="E22" i="29"/>
  <c r="E23" i="29"/>
  <c r="E24" i="29"/>
  <c r="E25" i="29"/>
  <c r="E26" i="29"/>
  <c r="E27" i="29"/>
  <c r="E28" i="29"/>
  <c r="E29" i="29"/>
  <c r="E30" i="29"/>
  <c r="E31" i="29"/>
  <c r="E32" i="29"/>
  <c r="E33" i="29"/>
  <c r="E34" i="29"/>
  <c r="E35" i="29"/>
  <c r="E36" i="29"/>
  <c r="E37" i="29"/>
  <c r="E38" i="29"/>
  <c r="E39" i="29"/>
  <c r="E40" i="29"/>
  <c r="E41" i="29"/>
  <c r="E42" i="29"/>
  <c r="E43" i="29"/>
  <c r="E44" i="29"/>
  <c r="E45" i="29"/>
  <c r="E46" i="29"/>
  <c r="E47" i="29"/>
  <c r="E48" i="29"/>
  <c r="E49" i="29"/>
  <c r="E50" i="29"/>
  <c r="E51" i="29"/>
  <c r="E52" i="29"/>
  <c r="E53" i="29"/>
  <c r="E54" i="29"/>
  <c r="E55" i="29"/>
  <c r="E56" i="29"/>
  <c r="E57" i="29"/>
  <c r="E58" i="29"/>
  <c r="E59" i="29"/>
  <c r="E60" i="29"/>
  <c r="E61" i="29"/>
  <c r="E62" i="29"/>
  <c r="E63" i="29"/>
  <c r="E64" i="29"/>
  <c r="E65" i="29"/>
  <c r="E66" i="29"/>
  <c r="E67" i="29"/>
  <c r="E68" i="29"/>
  <c r="E69" i="29"/>
  <c r="L11" i="27"/>
  <c r="K11" i="27" s="1"/>
  <c r="L12" i="27"/>
  <c r="K12" i="27" s="1"/>
  <c r="L13" i="27"/>
  <c r="K13" i="27" s="1"/>
  <c r="L14" i="27"/>
  <c r="K14" i="27" s="1"/>
  <c r="L15" i="27"/>
  <c r="K15" i="27" s="1"/>
  <c r="L19" i="27"/>
  <c r="K19" i="27" s="1"/>
  <c r="L20" i="27"/>
  <c r="K20" i="27" s="1"/>
  <c r="L21" i="27"/>
  <c r="K21" i="27" s="1"/>
  <c r="L22" i="27"/>
  <c r="K22" i="27" s="1"/>
  <c r="L23" i="27"/>
  <c r="K23" i="27" s="1"/>
  <c r="L24" i="27"/>
  <c r="K24" i="27" s="1"/>
  <c r="L29" i="27"/>
  <c r="K29" i="27" s="1"/>
  <c r="L30" i="27"/>
  <c r="K30" i="27" s="1"/>
  <c r="L31" i="27"/>
  <c r="K31" i="27" s="1"/>
  <c r="L38" i="27"/>
  <c r="K38" i="27" s="1"/>
  <c r="L39" i="27"/>
  <c r="K39" i="27" s="1"/>
  <c r="L40" i="27"/>
  <c r="K40" i="27" s="1"/>
  <c r="L41" i="27"/>
  <c r="K41" i="27" s="1"/>
  <c r="L42" i="27"/>
  <c r="K42" i="27" s="1"/>
  <c r="L43" i="27"/>
  <c r="K43" i="27" s="1"/>
  <c r="L49" i="27"/>
  <c r="K49" i="27" s="1"/>
  <c r="L60" i="27"/>
  <c r="K60" i="27" s="1"/>
  <c r="L61" i="27"/>
  <c r="K61" i="27" s="1"/>
  <c r="L62" i="27"/>
  <c r="K62" i="27" s="1"/>
  <c r="L63" i="27"/>
  <c r="K63" i="27" s="1"/>
  <c r="L64" i="27"/>
  <c r="K64" i="27" s="1"/>
  <c r="L69" i="27"/>
  <c r="K69" i="27" s="1"/>
  <c r="F89" i="35" l="1"/>
  <c r="F99" i="35"/>
  <c r="F99" i="36"/>
  <c r="F89" i="18"/>
  <c r="F89" i="34"/>
  <c r="F99" i="18"/>
  <c r="L41" i="28"/>
  <c r="L42" i="28"/>
  <c r="L43" i="28"/>
  <c r="L44" i="28"/>
  <c r="L31" i="28"/>
  <c r="L39" i="28"/>
  <c r="L21" i="28"/>
  <c r="L22" i="28"/>
  <c r="L23" i="28"/>
  <c r="L24" i="28"/>
  <c r="L14" i="28"/>
  <c r="L15" i="28"/>
  <c r="L19" i="28"/>
  <c r="L13" i="28"/>
  <c r="L11" i="28"/>
  <c r="G60" i="27"/>
  <c r="H60" i="27" s="1"/>
  <c r="F60" i="29" l="1"/>
  <c r="G60" i="29" l="1"/>
  <c r="H60" i="29"/>
  <c r="O60" i="27"/>
  <c r="G20" i="27"/>
  <c r="G30" i="27"/>
  <c r="G10" i="27"/>
  <c r="L20" i="28" l="1"/>
  <c r="R20" i="28"/>
  <c r="R21" i="28"/>
  <c r="R22" i="28"/>
  <c r="R23" i="28"/>
  <c r="R24" i="28"/>
  <c r="R29" i="28"/>
  <c r="L30" i="28"/>
  <c r="R30" i="28"/>
  <c r="R31" i="28"/>
  <c r="R39" i="28"/>
  <c r="L40" i="28"/>
  <c r="R40" i="28"/>
  <c r="R41" i="28"/>
  <c r="R42" i="28"/>
  <c r="R43" i="28"/>
  <c r="R44" i="28"/>
  <c r="R49" i="28"/>
  <c r="R69" i="28"/>
  <c r="J69" i="28"/>
  <c r="R64" i="28"/>
  <c r="J64" i="28"/>
  <c r="R63" i="28"/>
  <c r="J63" i="28"/>
  <c r="R62" i="28"/>
  <c r="J62" i="28"/>
  <c r="R61" i="28"/>
  <c r="J61" i="28"/>
  <c r="R60" i="28"/>
  <c r="J60" i="28"/>
  <c r="R59" i="28"/>
  <c r="R58" i="28"/>
  <c r="R55" i="28"/>
  <c r="R54" i="28"/>
  <c r="R53" i="28"/>
  <c r="R52" i="28"/>
  <c r="R51" i="28"/>
  <c r="R50" i="28"/>
  <c r="S40" i="28" l="1"/>
  <c r="K40" i="28"/>
  <c r="S30" i="28"/>
  <c r="K30" i="28"/>
  <c r="S60" i="28"/>
  <c r="U60" i="28" s="1"/>
  <c r="K60" i="29" s="1"/>
  <c r="S20" i="28"/>
  <c r="S50" i="28"/>
  <c r="U50" i="28" s="1"/>
  <c r="K50" i="29" s="1"/>
  <c r="K60" i="28"/>
  <c r="T60" i="28" s="1"/>
  <c r="K50" i="28"/>
  <c r="T50" i="28" s="1"/>
  <c r="J50" i="29" l="1"/>
  <c r="V50" i="28"/>
  <c r="M50" i="29" s="1"/>
  <c r="V60" i="28"/>
  <c r="M60" i="29" s="1"/>
  <c r="J60" i="29"/>
  <c r="E49" i="36"/>
  <c r="E49" i="35"/>
  <c r="E49" i="34"/>
  <c r="E49" i="18"/>
  <c r="E59" i="36"/>
  <c r="E59" i="35"/>
  <c r="E59" i="34"/>
  <c r="E59" i="18"/>
  <c r="H30" i="27"/>
  <c r="F30" i="29" l="1"/>
  <c r="T30" i="28"/>
  <c r="D59" i="36"/>
  <c r="D59" i="35"/>
  <c r="D59" i="34"/>
  <c r="D59" i="18"/>
  <c r="F59" i="36"/>
  <c r="F59" i="35"/>
  <c r="F59" i="34"/>
  <c r="F59" i="18"/>
  <c r="F49" i="36"/>
  <c r="F49" i="35"/>
  <c r="F49" i="34"/>
  <c r="F49" i="18"/>
  <c r="D49" i="36"/>
  <c r="D49" i="35"/>
  <c r="D49" i="34"/>
  <c r="D49" i="18"/>
  <c r="M30" i="27"/>
  <c r="G39" i="27"/>
  <c r="H39" i="27" s="1"/>
  <c r="F40" i="29" l="1"/>
  <c r="T40" i="28"/>
  <c r="J40" i="29" s="1"/>
  <c r="N30" i="27"/>
  <c r="H30" i="29" s="1"/>
  <c r="G30" i="29"/>
  <c r="U30" i="28"/>
  <c r="K30" i="29" s="1"/>
  <c r="J30" i="29"/>
  <c r="M39" i="27"/>
  <c r="O30" i="27"/>
  <c r="V30" i="28" l="1"/>
  <c r="M30" i="29" s="1"/>
  <c r="F29" i="35" s="1"/>
  <c r="N39" i="27"/>
  <c r="H40" i="29" s="1"/>
  <c r="G40" i="29"/>
  <c r="U40" i="28"/>
  <c r="D29" i="36"/>
  <c r="D29" i="35"/>
  <c r="D29" i="34"/>
  <c r="D29" i="18"/>
  <c r="E29" i="36"/>
  <c r="E29" i="35"/>
  <c r="E29" i="34"/>
  <c r="E29" i="18"/>
  <c r="D39" i="36"/>
  <c r="D39" i="35"/>
  <c r="D39" i="34"/>
  <c r="D39" i="18"/>
  <c r="O39" i="27"/>
  <c r="F29" i="36" l="1"/>
  <c r="F29" i="18"/>
  <c r="F29" i="34"/>
  <c r="V40" i="28"/>
  <c r="M40" i="29" s="1"/>
  <c r="K40" i="29"/>
  <c r="A10" i="28"/>
  <c r="B10" i="28"/>
  <c r="I33" i="5" a="1"/>
  <c r="I33" i="5" s="1"/>
  <c r="E39" i="36" l="1"/>
  <c r="E39" i="35"/>
  <c r="E39" i="34"/>
  <c r="E39" i="18"/>
  <c r="F39" i="36"/>
  <c r="F39" i="35"/>
  <c r="F39" i="34"/>
  <c r="F39" i="18"/>
  <c r="C10" i="29"/>
  <c r="I27" i="5" a="1"/>
  <c r="C9" i="36" l="1"/>
  <c r="C9" i="35"/>
  <c r="C9" i="34"/>
  <c r="I27" i="5"/>
  <c r="L12" i="28"/>
  <c r="L10" i="28"/>
  <c r="L10" i="27" l="1"/>
  <c r="I21" i="5"/>
  <c r="I22" i="5"/>
  <c r="M10" i="27" l="1"/>
  <c r="K10" i="27"/>
  <c r="C9" i="18"/>
  <c r="M20" i="27" l="1"/>
  <c r="G20" i="29" l="1"/>
  <c r="U20" i="28"/>
  <c r="K20" i="29" s="1"/>
  <c r="G10" i="29"/>
  <c r="E11" i="29"/>
  <c r="E12" i="29"/>
  <c r="E13" i="29"/>
  <c r="R11" i="28"/>
  <c r="R12" i="28"/>
  <c r="R13" i="28"/>
  <c r="R14" i="28"/>
  <c r="R15" i="28"/>
  <c r="R19" i="28"/>
  <c r="R10" i="28"/>
  <c r="J19" i="28"/>
  <c r="K10" i="28" l="1"/>
  <c r="E19" i="36"/>
  <c r="E19" i="35"/>
  <c r="E19" i="34"/>
  <c r="E19" i="18"/>
  <c r="S10" i="28"/>
  <c r="U10" i="28" s="1"/>
  <c r="H10" i="27" l="1"/>
  <c r="H20" i="27"/>
  <c r="F20" i="29" l="1"/>
  <c r="T20" i="28"/>
  <c r="N20" i="27"/>
  <c r="H20" i="29" s="1"/>
  <c r="O10" i="27"/>
  <c r="N10" i="27"/>
  <c r="H10" i="29" s="1"/>
  <c r="T10" i="28"/>
  <c r="V10" i="28" s="1"/>
  <c r="M10" i="29" s="1"/>
  <c r="O20" i="27"/>
  <c r="E10" i="29"/>
  <c r="B10" i="29"/>
  <c r="A10" i="29"/>
  <c r="V20" i="28" l="1"/>
  <c r="M20" i="29" s="1"/>
  <c r="J20" i="29"/>
  <c r="A9" i="36"/>
  <c r="A9" i="35"/>
  <c r="A9" i="34"/>
  <c r="B9" i="35"/>
  <c r="B9" i="36"/>
  <c r="B9" i="34"/>
  <c r="F9" i="36"/>
  <c r="F9" i="35"/>
  <c r="F9" i="34"/>
  <c r="B9" i="18"/>
  <c r="F9" i="18"/>
  <c r="A9" i="18"/>
  <c r="D19" i="36" l="1"/>
  <c r="D19" i="35"/>
  <c r="D19" i="34"/>
  <c r="D19" i="18"/>
  <c r="F19" i="36"/>
  <c r="F19" i="35"/>
  <c r="F19" i="34"/>
  <c r="F19" i="18"/>
  <c r="L10" i="29"/>
  <c r="K10" i="29" l="1"/>
  <c r="E9" i="34" l="1"/>
  <c r="E9" i="36"/>
  <c r="E9" i="35"/>
  <c r="E9" i="18"/>
  <c r="F10" i="29" l="1"/>
  <c r="J10" i="29" l="1"/>
  <c r="D9" i="34" l="1"/>
  <c r="D9" i="36"/>
  <c r="D9" i="35"/>
  <c r="D9" i="18"/>
  <c r="I37" i="5"/>
  <c r="I36" i="5"/>
  <c r="I35" i="5"/>
  <c r="I34" i="5"/>
  <c r="I31" i="5"/>
  <c r="I30" i="5"/>
  <c r="I29" i="5"/>
  <c r="I28" i="5"/>
</calcChain>
</file>

<file path=xl/comments1.xml><?xml version="1.0" encoding="utf-8"?>
<comments xmlns="http://schemas.openxmlformats.org/spreadsheetml/2006/main">
  <authors>
    <author>NatyT</author>
  </authors>
  <commentList>
    <comment ref="K8" authorId="0" shapeId="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<sst xmlns="http://schemas.openxmlformats.org/spreadsheetml/2006/main" count="988" uniqueCount="568">
  <si>
    <t xml:space="preserve"> MAPA DE RIESGOS SIGCMA</t>
  </si>
  <si>
    <t>DEPENDENCIA (Unidad misional del CSJ o Unidad de la DEAJ o Seccional o CSJ en caso de despachos judiciales certificados)</t>
  </si>
  <si>
    <t>PROCESO (indique el tipo de proceso si es Estratégico. Misional, Apoyo, Evaluación y Mejora y especifique el nombre del proceso)</t>
  </si>
  <si>
    <t>Apoyo</t>
  </si>
  <si>
    <t>GESTIÓN HUMANA</t>
  </si>
  <si>
    <t>CONSEJO SUPERIOR DE LA JUDICATURA</t>
  </si>
  <si>
    <t>CONSEJO SECCIONAL DE LA JUDICATURA</t>
  </si>
  <si>
    <t>DIRECCIÓN SECCIONAL DE ADMINISTRACIÓN JUDICIAL</t>
  </si>
  <si>
    <t>DESPACHO JUDICIAL CERTIFICADO</t>
  </si>
  <si>
    <t>FECHA</t>
  </si>
  <si>
    <t>CÓDIGO</t>
  </si>
  <si>
    <t>ELABORÓ</t>
  </si>
  <si>
    <t>REVISÓ</t>
  </si>
  <si>
    <t>APROBÓ</t>
  </si>
  <si>
    <t xml:space="preserve">    F-EVSG-11</t>
  </si>
  <si>
    <t>Líder de Proceso</t>
  </si>
  <si>
    <t xml:space="preserve">Coordinación Nacional SIGCMA </t>
  </si>
  <si>
    <t>Comité Nacional SIGCMA</t>
  </si>
  <si>
    <t>VERSIÓN</t>
  </si>
  <si>
    <t> 13/11/2023</t>
  </si>
  <si>
    <t> 12/12/2023</t>
  </si>
  <si>
    <t> 13/12/2023</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</si>
  <si>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</si>
  <si>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</si>
  <si>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</si>
  <si>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</si>
  <si>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</si>
  <si>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</si>
  <si>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</si>
  <si>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PROCESO </t>
  </si>
  <si>
    <t xml:space="preserve">DEPENDENCIA ADMINISTRATIVA O JUDICIAL CERTIFICADA </t>
  </si>
  <si>
    <t>OBJETIVO DEL PROCESO</t>
  </si>
  <si>
    <t>MAPA DE PROCESOS CONSEJO SUPERIOR DE LA JUDICATURA</t>
  </si>
  <si>
    <t>PROCESOS DEPENDENCIA JUDICIALES CERTIFICADAS</t>
  </si>
  <si>
    <t>Gestionar   los requerimientos y necesidades en régimen salarial, prestacional, de seguridad y bienestar social, a partir de herramientas de gestión y control que permitan ofrecer una respuesta ágil y oportuna al Talento Humano en el marco del Sistema de Gestión de la Calidad, Medio Ambiente y Seguridad y Salud en el Trabajo y antisoborno de la Rama Judicial.</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</si>
  <si>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</si>
  <si>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</si>
  <si>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</si>
  <si>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</si>
  <si>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</si>
  <si>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</si>
  <si>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</si>
  <si>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</si>
  <si>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</si>
  <si>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Cambio de Normatividad y Regulaciones Expedidas por el Gobierno Nacional o el Congreso de la Republica que afecten la administración de Justicia.</t>
  </si>
  <si>
    <t>Económicos y Financieros (disponibilidad de capital, liquidez, mercados financieros, desempleo, competencia)</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</si>
  <si>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</si>
  <si>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</si>
  <si>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</si>
  <si>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</si>
  <si>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</si>
  <si>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</si>
  <si>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</si>
  <si>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</si>
  <si>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</si>
  <si>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</si>
  <si>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</si>
  <si>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</si>
  <si>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</si>
  <si>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</si>
  <si>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</si>
  <si>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</si>
  <si>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</si>
  <si>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</si>
  <si>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</si>
  <si>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</si>
  <si>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</si>
  <si>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</si>
  <si>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</si>
  <si>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</si>
  <si>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</si>
  <si>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</si>
  <si>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</si>
  <si>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</si>
  <si>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</si>
  <si>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</si>
  <si>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</si>
  <si>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</si>
  <si>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</si>
  <si>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</si>
  <si>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</si>
  <si>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</si>
  <si>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</si>
  <si>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</si>
  <si>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</si>
  <si>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</si>
  <si>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</si>
  <si>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</si>
  <si>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</si>
  <si>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</si>
  <si>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</si>
  <si>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</si>
  <si>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</si>
  <si>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</si>
  <si>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</si>
  <si>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</si>
  <si>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</si>
  <si>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</si>
  <si>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</si>
  <si>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</si>
  <si>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</si>
  <si>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</si>
  <si>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</si>
  <si>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</si>
  <si>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</si>
  <si>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</si>
  <si>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</si>
  <si>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</si>
  <si>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</si>
  <si>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</si>
  <si>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</si>
  <si>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</si>
  <si>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</si>
  <si>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</si>
  <si>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</si>
  <si>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</si>
  <si>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</si>
  <si>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</si>
  <si>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</si>
  <si>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</si>
  <si>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</si>
  <si>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</si>
  <si>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</si>
  <si>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</si>
  <si>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</si>
  <si>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</si>
  <si>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</si>
  <si>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</si>
  <si>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</si>
  <si>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</si>
  <si>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</si>
  <si>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</si>
  <si>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</si>
  <si>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</si>
  <si>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</si>
  <si>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</si>
  <si>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</si>
  <si>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</si>
  <si>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</si>
  <si>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</si>
  <si>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</si>
  <si>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</si>
  <si>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</si>
  <si>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</si>
  <si>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</si>
  <si>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</si>
  <si>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</si>
  <si>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</si>
  <si>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</si>
  <si>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</si>
  <si>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</si>
  <si>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</si>
  <si>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</si>
  <si>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inseguras: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</si>
  <si>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</si>
  <si>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</si>
  <si>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</si>
  <si>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</si>
  <si>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</si>
  <si>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</si>
  <si>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</si>
  <si>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</si>
  <si>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</si>
  <si>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</si>
  <si>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</si>
  <si>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</si>
  <si>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</si>
  <si>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</si>
  <si>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</si>
  <si>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</si>
  <si>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</si>
  <si>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</si>
  <si>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</si>
  <si>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</si>
  <si>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</si>
  <si>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</si>
  <si>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</si>
  <si>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</si>
  <si>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</si>
  <si>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</si>
  <si>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</si>
  <si>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</si>
  <si>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</si>
  <si>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</si>
  <si>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</si>
  <si>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</si>
  <si>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</si>
  <si>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</si>
  <si>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</si>
  <si>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</si>
  <si>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</si>
  <si>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</si>
  <si>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</si>
  <si>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</si>
  <si>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</si>
  <si>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</si>
  <si>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</si>
  <si>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</si>
  <si>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</si>
  <si>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</si>
  <si>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</si>
  <si>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</si>
  <si>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</si>
  <si>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</si>
  <si>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</si>
  <si>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</si>
  <si>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</si>
  <si>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</si>
  <si>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</si>
  <si>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</si>
  <si>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</si>
  <si>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</si>
  <si>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</si>
  <si>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</si>
  <si>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</si>
  <si>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</si>
  <si>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</si>
  <si>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</si>
  <si>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</si>
  <si>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</si>
  <si>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</si>
  <si>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</si>
  <si>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</si>
  <si>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</si>
  <si>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</si>
  <si>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</si>
  <si>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</si>
  <si>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</si>
  <si>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</si>
  <si>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</si>
  <si>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</si>
  <si>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</si>
  <si>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</si>
  <si>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</si>
  <si>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</si>
  <si>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</si>
  <si>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</si>
  <si>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</si>
  <si>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</si>
  <si>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</si>
  <si>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</si>
  <si>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</si>
  <si>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</si>
  <si>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</si>
  <si>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</si>
  <si>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</si>
  <si>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</si>
  <si>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</si>
  <si>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</si>
  <si>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</si>
  <si>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</si>
  <si>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</si>
  <si>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</si>
  <si>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</si>
  <si>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</si>
  <si>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</si>
  <si>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</si>
  <si>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</si>
  <si>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</si>
  <si>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</si>
  <si>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</si>
  <si>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</si>
  <si>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</si>
  <si>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</si>
  <si>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Objetivo:</t>
  </si>
  <si>
    <t>Alcance:</t>
  </si>
  <si>
    <t>Nivel Nacional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</si>
  <si>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</si>
  <si>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</si>
  <si>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</si>
  <si>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</si>
  <si>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</si>
  <si>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</si>
  <si>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</si>
  <si>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</si>
  <si>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</si>
  <si>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</si>
  <si>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</si>
  <si>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</si>
  <si>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</si>
  <si>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</si>
  <si>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</si>
  <si>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</si>
  <si>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</si>
  <si>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</si>
  <si>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</si>
  <si>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 xml:space="preserve">Pérdida de recursos por inadecuada gestión y control en los recobros de las incapacidades y licencias </t>
  </si>
  <si>
    <t xml:space="preserve">Posibilidad de afectación económica a la entidad debido a las debilidades de tipo administrativo que afectan el trámite del recobro de las incapacidades y licencias </t>
  </si>
  <si>
    <t>Recepción de novedades extemporáneas</t>
  </si>
  <si>
    <t>Falta de control en el ingreso de novedades</t>
  </si>
  <si>
    <t>Afectación Económica</t>
  </si>
  <si>
    <t>Afectación al presupuesto en un valor ≥0,5%.</t>
  </si>
  <si>
    <t>Información inconsistente  en las bases de datos</t>
  </si>
  <si>
    <t>Incumplimiento de las metas establecidas</t>
  </si>
  <si>
    <t>Incumplimiento del 40% de los indicadores del proceso</t>
  </si>
  <si>
    <t>Alto volumen de trabajo</t>
  </si>
  <si>
    <t>Afectación de reputacion,imagén,  credibilidad, satisfacción de usuarios y PI</t>
  </si>
  <si>
    <t xml:space="preserve">De un área del nivel central, seccional o despacho judicial </t>
  </si>
  <si>
    <t>Recibir tardíamente o no recibir las incapacidades o licencias por parte del servidor o su superior.</t>
  </si>
  <si>
    <t>Falta de gestión en el trámite de recobro ante las EPS, ARL o AFP.</t>
  </si>
  <si>
    <t xml:space="preserve"> Incumplimiento de los términos legales para resolver requerimientos </t>
  </si>
  <si>
    <t xml:space="preserve">Respuesta extemporanea de peticiones </t>
  </si>
  <si>
    <t>Recepción de solicitudes de  forma manual</t>
  </si>
  <si>
    <t>Incumplimiento del 20% de los indicadores del proceso</t>
  </si>
  <si>
    <t xml:space="preserve">De la entidad, seccional, despachos a nivel local o municipal </t>
  </si>
  <si>
    <t>Falta de rigor en el momento de recepción de las peticiones en cuanto a la verificación del cumplimiento de requisitos para trámite.</t>
  </si>
  <si>
    <t xml:space="preserve">Desactualización de los  Manuales de cargos y funciones </t>
  </si>
  <si>
    <t xml:space="preserve">Se efectúan modificaciones , se crean cargos y no se registran en los respectivos Manuales </t>
  </si>
  <si>
    <t>Desactualización ,pérdida o acceso no autorizado a la información de las Historias Laborales</t>
  </si>
  <si>
    <t xml:space="preserve">Se modifican, desaparecen, alteraran  o divulgan documentos o información de las historias laborales </t>
  </si>
  <si>
    <t xml:space="preserve">De la entidad, seccional, despachos a nivel departamental </t>
  </si>
  <si>
    <t>Inexactitud en el pago de sueldos y demás conceptos laborales</t>
  </si>
  <si>
    <t>Desactualización de la parametrización del sistema de nómina.</t>
  </si>
  <si>
    <t>Aplicación errada de conceptos de ley, frente a lo que concierne a la liquidación de los sueldos y demás conceptos laborales.</t>
  </si>
  <si>
    <t>Inadecuada aplicación y/o seguimiento al cumplimiento de los controles asociados al procedimiento para el pago de sueldos y demás conceptos laborales.</t>
  </si>
  <si>
    <t>Novedades de nómina recibidas tardíamente.</t>
  </si>
  <si>
    <t>Recibir dádivas o beneficios a nombre propio o de terceros para favorecer, modificar,  retirar servidores judiciales o  alterar difundir información personal</t>
  </si>
  <si>
    <t>posiblidad de alterar informacion de las plantas, inclusion de novedades sin que  cumplan con la totalidad de  requisitos y/o alteracion de la información  de las hojas de vida  que no coincidan con la realidad</t>
  </si>
  <si>
    <t xml:space="preserve">De la entidad y sector justicia a nivel internacional </t>
  </si>
  <si>
    <t xml:space="preserve">PARA LOS RIESGOS DE CORRUPCIÓN POR POLÍTICA EL IMPACTO SIEMPRE SERÁ MAYOR O CATASTRÓFICO Y SU REDACCIÓN  DEBE CONSERVAR EL MODELO PROPUESTO </t>
  </si>
  <si>
    <t xml:space="preserve">2. Desconocimiento y no aplicación del Código de Ética y Buen Gobierno.    
</t>
  </si>
  <si>
    <t xml:space="preserve">3.Carencia de compromiso  y transparencia de los servidores judiciales
</t>
  </si>
  <si>
    <t>4.Deficiencia de  controles en el trámite  de los documentos</t>
  </si>
  <si>
    <t xml:space="preserve">5. Aplicación no adecuada de los procedimientos de control </t>
  </si>
  <si>
    <t>Ofrecer, prometer, entregar, aceptar o solicitar una ventaja indebida para adulterar las novedades de nómina,  prestaciones sociales, incapacidades y licencias, en favor propio o de terceros</t>
  </si>
  <si>
    <t>Cuando  se  manipula la información de pre-nómina, nómina, incapacidades y licencias para generar beneficios indebidos.
.</t>
  </si>
  <si>
    <t>1. Falta de ética de los servidores públicos (Debilidades en principios y valores)</t>
  </si>
  <si>
    <t xml:space="preserve">De la entidad y sector justicia a nivel nacional </t>
  </si>
  <si>
    <t>2. Falta de ética de terceros interesados  (Debilidades principios y valores)</t>
  </si>
  <si>
    <t>Afectación al presupuesto en un valor ≥50%.</t>
  </si>
  <si>
    <t/>
  </si>
  <si>
    <t>3. Debilidades en los controles de los procedimientos para liquidación de nómina, prestaciones sociales, recobro de incapacidades y licencias.</t>
  </si>
  <si>
    <t>Ofrecer, prometer, entregar, aceptar o solicitar una ventaja indebida para hacer modificaciones  fraudulentas de historias laborales, para favorecer el reconocimiento irregular de pensiones de jubilación, retroactivos.</t>
  </si>
  <si>
    <t>Cuando de manera indebida se alteran las bases de datos para  aumentar fraudulentamente el número de semanas cotizadas a personas que no cumplen con el tiempo laboral exigido por la ley, aportar documentación falsa  y alterar sin soporte el número de semanas.</t>
  </si>
  <si>
    <t>3. Debilidades en la verificación de tiempos laborales</t>
  </si>
  <si>
    <t>Ofrecer, prometer, entregar, aceptar o solicitar una ventaja indebida para otorgar beneficios del Plan de Bienestar a servidores y/o sus familias con criterios subjetivos, u otorgar beneficios a personas que no tienen derecho a ellos</t>
  </si>
  <si>
    <t>Cuando de manera indebida se otorgan beneficios en el marco de la formulación y/o ejecución del Plan de Bienestar, a terceros que no tienen derecho a ellos</t>
  </si>
  <si>
    <t>3. Debilidades en los controles del procedimiento para el diseño de planes y programas de bienestar social</t>
  </si>
  <si>
    <t>Ofrecer, prometer, entregar, aceptar o solicitar una ventaja indebida para el trámite de vinculación sin cumplir con los requisitos establecidos</t>
  </si>
  <si>
    <t>Cuando de manera indebida se alteran documentos, se aporta documentación falsa o se realizan vinculaciones de personal sin los soporte requeridos.</t>
  </si>
  <si>
    <t>3. Debilidades en los controles del  procedimiento para vinculación, permanencia y retiro de servidores judiciales</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</si>
  <si>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</si>
  <si>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</si>
  <si>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</si>
  <si>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</si>
  <si>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</si>
  <si>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</si>
  <si>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</si>
  <si>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</si>
  <si>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</si>
  <si>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</si>
  <si>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</si>
  <si>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</si>
  <si>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</si>
  <si>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</si>
  <si>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</si>
  <si>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</si>
  <si>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</si>
  <si>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NO</t>
  </si>
  <si>
    <t>SI</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</si>
  <si>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</si>
  <si>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</si>
  <si>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</si>
  <si>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</si>
  <si>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</si>
  <si>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</si>
  <si>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</si>
  <si>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</si>
  <si>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</si>
  <si>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</si>
  <si>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</si>
  <si>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</si>
  <si>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</si>
  <si>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</si>
  <si>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</si>
  <si>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</si>
  <si>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</si>
  <si>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</si>
  <si>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</si>
  <si>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</si>
  <si>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</si>
  <si>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</si>
  <si>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</si>
  <si>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</si>
  <si>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</si>
  <si>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</si>
  <si>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</si>
  <si>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</si>
  <si>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</si>
  <si>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</si>
  <si>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</si>
  <si>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</si>
  <si>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</si>
  <si>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</si>
  <si>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</si>
  <si>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</si>
  <si>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</si>
  <si>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</si>
  <si>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</si>
  <si>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Moderado</t>
  </si>
  <si>
    <t>Mayor</t>
  </si>
  <si>
    <t>Interrupción o afectación en la prestación del servicio judicial</t>
  </si>
  <si>
    <t>Catastrófico</t>
  </si>
  <si>
    <t>Afectación al presupuesto en un valor &lt;0,5% y ≥1%.</t>
  </si>
  <si>
    <t>Afectación al presupuesto  en un valor  &lt;1% y ≥5%.</t>
  </si>
  <si>
    <t>Afectación al  presupuesto en un valor  &lt;5% y  ≥20%.</t>
  </si>
  <si>
    <t>Incumplimiento del 60% de los indicadores del proceso</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</si>
  <si>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</si>
  <si>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</si>
  <si>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</si>
  <si>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</si>
  <si>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</si>
  <si>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</si>
  <si>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</si>
  <si>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</si>
  <si>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</si>
  <si>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</si>
  <si>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</si>
  <si>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</si>
  <si>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</si>
  <si>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</si>
  <si>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</si>
  <si>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</si>
  <si>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</si>
  <si>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</si>
  <si>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</si>
  <si>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</si>
  <si>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</si>
  <si>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</si>
  <si>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</si>
  <si>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</si>
  <si>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</si>
  <si>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</si>
  <si>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</si>
  <si>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</si>
  <si>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</si>
  <si>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</si>
  <si>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</si>
  <si>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</si>
  <si>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</si>
  <si>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</si>
  <si>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</si>
  <si>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</si>
  <si>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</si>
  <si>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</si>
  <si>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</si>
  <si>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</si>
  <si>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</si>
  <si>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</si>
  <si>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</si>
  <si>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</si>
  <si>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</si>
  <si>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</si>
  <si>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</si>
  <si>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</si>
  <si>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</si>
  <si>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</si>
  <si>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</si>
  <si>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</si>
  <si>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</si>
  <si>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</si>
  <si>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</si>
  <si>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</si>
  <si>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</si>
  <si>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</si>
  <si>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</si>
  <si>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</si>
  <si>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</si>
  <si>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</si>
  <si>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</si>
  <si>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</si>
  <si>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</si>
  <si>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</si>
  <si>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</si>
  <si>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</si>
  <si>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</si>
  <si>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</si>
  <si>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</si>
  <si>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</si>
  <si>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</si>
  <si>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</si>
  <si>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</si>
  <si>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</si>
  <si>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</si>
  <si>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</si>
  <si>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</si>
  <si>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</si>
  <si>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ANÁLISIS DEL RESULTADO FINAL 
2 TRIMESTRE</t>
  </si>
  <si>
    <t>ANÁLISIS DEL RESULTADO FINAL 
3 TRIMESTRE</t>
  </si>
  <si>
    <t>ANÁLISIS DEL RESULTADO FINAL 
4 TRIMESTRE</t>
  </si>
  <si>
    <t>Debilidad en Procedimientos y procesos</t>
  </si>
  <si>
    <t>Falta de manuales de procesos y procedimientos</t>
  </si>
  <si>
    <t>Espacios para la Organizaciòn del archivo</t>
  </si>
  <si>
    <t>Expediente de Hojas de vida digilitalizados sin respaldo de copias</t>
  </si>
  <si>
    <t xml:space="preserve">Falta de Personal y Capacitados </t>
  </si>
  <si>
    <t>Actualizaciones que generan errores en el aplicativo</t>
  </si>
  <si>
    <t>Perdida de informaciòn</t>
  </si>
  <si>
    <t>Inoportunidad en la prestaciòn del servicio de conexiòn</t>
  </si>
  <si>
    <t>Liquidacion de Nómina con inconsistencias en los valores finales con respecto a las novedades presentadas</t>
  </si>
  <si>
    <t>El asistente Administrativo lleva una Hoja de control en excell, verificando las novedades</t>
  </si>
  <si>
    <t>El asistente Administrativo cuando liquidan la nómina verifica los IBC corresponda a la liquidaciòn de la Incapacidad, y si hay error informa al liquidador de nómina</t>
  </si>
  <si>
    <t>La Coordinaciòn de Talento Humano emitir Circulares</t>
  </si>
  <si>
    <t xml:space="preserve">Designar una persona, solo para el recobro de incapacidadess </t>
  </si>
  <si>
    <t>Para la vigencia 2024, existe un plan de mejoramiento, en el cual se lleva seguimiento de toda la Gestiòn para el recobro.</t>
  </si>
  <si>
    <t>El asistente administrativo recibe la Novedad y se notifica al servidor y al despacho</t>
  </si>
  <si>
    <t>Los Asistente Administrativos deben diligencia el formato de PQRS, y llevar el control de la respuestas</t>
  </si>
  <si>
    <t>Las novedades de nómina ingresa el liquidar de Nòmina y lleva un cuadro de control de los registros que va inrresanso</t>
  </si>
  <si>
    <t>Desactualización de las Tablas de retenciòn documental para Hojas de Vida</t>
  </si>
  <si>
    <t>Verficar la actualizaciòn de las Tablas de retenciòn documental, y solicitar capacitaciòn al CENDOJ</t>
  </si>
  <si>
    <t>Capacitaciòn al personal maneja Hoja de Vidas</t>
  </si>
  <si>
    <t>Informar mediante Ticket en grupo encargado de Efinomina las incosistencias en liquidaciones de nómina y prestaciones sociales</t>
  </si>
  <si>
    <t>El encargado de archivo solicitar al àrea de sistemas una copia de segguridad</t>
  </si>
  <si>
    <t>Capacitaciòn  al Grupo de liquidadores de Nómina y prestaciones sociales</t>
  </si>
  <si>
    <t>El Coordinador del Area de Talento Humano circularizar a los responsables del cumplimiento del envìo de las novedades oportunamente</t>
  </si>
  <si>
    <t>Verificación el personal que ingrese a la DESAJ  tenga definida sus funciones , y actualizar los manuales de cargos y funciones</t>
  </si>
  <si>
    <t>Se verifica la solicitud y se establece que debe ampliarla se le solicita al peticionario</t>
  </si>
  <si>
    <t>X</t>
  </si>
  <si>
    <t>MATRIZ DE RIESGOS</t>
  </si>
  <si>
    <t>1.Insuficientes programas de capacitación para la toma de conciencia debido al desconocimiento de l ley antisoborno (ISO 37001:2016), Plan Anticorrupción y  de los  valores y principios propios de la entidad.</t>
  </si>
  <si>
    <t>El Coordinador del Area de Talento Humano, dará seguimiento a los documentos del sistema de gestión, consultandolos en el micrositio SIGCMA</t>
  </si>
  <si>
    <t>El Coordinador del área de talento humano, en asocio con el Coordinador del área SST, verifican las condiciones locativas de almacenamiento y reportan al área de mantenimiento las condiciones inseguras.</t>
  </si>
  <si>
    <t>Revisión mensual, registro de matriz de incapacidades, Conciliación con Contabilidad, Radicación mensual de incapacidades</t>
  </si>
  <si>
    <t xml:space="preserve"> Radicación en la matriz PQRS, realizar seguimiento</t>
  </si>
  <si>
    <t>Buscar copia manual 2020 y verificar los acuerdos nuevos los cargos tengan las funciones</t>
  </si>
  <si>
    <t>Digitalización de las Hojas de vida</t>
  </si>
  <si>
    <t>Revisión de la prenomina, cobro de los mayores valores pagados</t>
  </si>
  <si>
    <t>DIRECCIÓN SECCIONAL DE ADMINISTRACIÓN JUDICIAL NEIVA</t>
  </si>
  <si>
    <t xml:space="preserve">Debilidad en la  estandarizacion de funciones </t>
  </si>
  <si>
    <t>CONSEJO SECCIONAL DE LA JUDICATURA DEL HUILA / DIRECCIÓN EJECUTIVA SECCIONAL DE ADMINISTRACIÓN JUDICIAL NEIVA</t>
  </si>
  <si>
    <t>DIRECCIÓN EJECUTIVA SECCIONAL DE ADMINISTRACIÓN JUDICIAL NEIVA</t>
  </si>
  <si>
    <t>N.A</t>
  </si>
  <si>
    <t>Ley 2213 de 2022  por medio de la cual se establece la vigencia permanente del Decreto Legislativo 806 de 2020 y se adoptan medidas para implementar las tecnologías de la información y las comunicaciones en las actuaciones judiciales, agilizar los procesos judiciales y flexibilizar la atención a los usuarios del servicio de justicia y se dictan otras disposiciones</t>
  </si>
  <si>
    <t>ley 2213 de 2022</t>
  </si>
  <si>
    <t>Presupuesto insuficiente asignado para  la vigencia 2024 de la Rama Judicial</t>
  </si>
  <si>
    <t xml:space="preserve">Incremento de la credibilidad y confianza en la administración de justicia al implementar y certificar sus Sistemas de Gestión. </t>
  </si>
  <si>
    <t>CÓDIGO
F-ESG-10</t>
  </si>
  <si>
    <t xml:space="preserve">ELABORÓ
LIDER DEL PROCESO </t>
  </si>
  <si>
    <t xml:space="preserve">REVISÓ
COORDINACIÓN NACIONAL DEL SIGCMA </t>
  </si>
  <si>
    <t>APROBÓ
COMITÉ NACIONAL DEL SIGCMA</t>
  </si>
  <si>
    <t>VERSIÓN
02</t>
  </si>
  <si>
    <t>FECHA
06/11/2023</t>
  </si>
  <si>
    <t>FECHA
12/12/2023</t>
  </si>
  <si>
    <t>FECHA
13/12/2023</t>
  </si>
  <si>
    <t>APOYO</t>
  </si>
  <si>
    <t xml:space="preserve"> Realizar cronogramas de trabajo  y verficar las fechas de vencimiento</t>
  </si>
  <si>
    <t>Se verifica la solicitud, en caso que sea un particular y no la fundamenta, se le indica debe cumplir los requisitos en la Ley 1755 de 2015.</t>
  </si>
  <si>
    <t>Realizar la verificación de los acuerdos de creación de cargos, y verificar los procedimientos de SIGCMA , registrando en el manual de funciones los procedimentos que debe realizar el servidor de la DESAJ</t>
  </si>
  <si>
    <t>Remitir mediante Tickets a la mesa de ayuda para ajustes a la aplicativo</t>
  </si>
  <si>
    <r>
      <rPr>
        <b/>
        <u/>
        <sz val="11"/>
        <color theme="10"/>
        <rFont val="Calibri"/>
        <family val="2"/>
        <scheme val="minor"/>
      </rPr>
      <t>Para el segundo trimestre, No se materializó el riesgo.</t>
    </r>
    <r>
      <rPr>
        <u/>
        <sz val="11"/>
        <color theme="10"/>
        <rFont val="Calibri"/>
        <family val="2"/>
        <scheme val="minor"/>
      </rPr>
      <t xml:space="preserve">
Esta pendiente Actualizar el Manuel de cargos y funciones con los nuevos cargos creados para la Dirección Ejecutiva Seccional, se descargaron los acuerdos de creación de cargos para verificar si en estos se han definido funciones e ir ajustando los Manuales.  para el siguiente trimestre se espera tenerlo ya actualizado para la aprobación de la Directora Ejecutiva Seccional</t>
    </r>
  </si>
  <si>
    <r>
      <rPr>
        <b/>
        <u/>
        <sz val="11"/>
        <color theme="10"/>
        <rFont val="Calibri"/>
        <family val="2"/>
        <scheme val="minor"/>
      </rPr>
      <t>Para el Segundo trimestre, No se materializó el riesgo.</t>
    </r>
    <r>
      <rPr>
        <u/>
        <sz val="11"/>
        <color theme="10"/>
        <rFont val="Calibri"/>
        <family val="2"/>
        <scheme val="minor"/>
      </rPr>
      <t xml:space="preserve">
En el trimestre se viene digitalizando las Hojas de vida y foliando, para evitar la perdida de información , los expedientes de Hoja de vida que llegan al àrea al Correo electrónico se crea una carpeta por cada servidor y se dejan digitalizadas.</t>
    </r>
  </si>
  <si>
    <r>
      <rPr>
        <b/>
        <u/>
        <sz val="11"/>
        <color theme="10"/>
        <rFont val="Calibri"/>
        <family val="2"/>
        <scheme val="minor"/>
      </rPr>
      <t>Para el primer segundo, se materializo Riesgo</t>
    </r>
    <r>
      <rPr>
        <u/>
        <sz val="11"/>
        <color theme="10"/>
        <rFont val="Calibri"/>
        <family val="2"/>
        <scheme val="minor"/>
      </rPr>
      <t xml:space="preserve">
Se genero una tutela, por la falta de respuesta, pero esto se debe a un correo electronico no se estaba revisando, se diligencio formato de acciones preventivas y correctivas, para evitar que ocurra.
</t>
    </r>
  </si>
  <si>
    <r>
      <rPr>
        <b/>
        <u/>
        <sz val="11"/>
        <color theme="10"/>
        <rFont val="Calibri"/>
        <family val="2"/>
        <scheme val="minor"/>
      </rPr>
      <t>Para el segundo trimestre, No se materializó el riesgo.</t>
    </r>
    <r>
      <rPr>
        <u/>
        <sz val="11"/>
        <color theme="10"/>
        <rFont val="Calibri"/>
        <family val="2"/>
        <scheme val="minor"/>
      </rPr>
      <t xml:space="preserve">
por medio del SICGMA se cambio el Procedimiento para el recobro de incapacidades, de igual forma se viene desarrollando las activades del plan de mejoramiento que se realizo con base a la Auditoria Nacional, lo que genera se le lleve un control mas riguroso.</t>
    </r>
  </si>
  <si>
    <r>
      <rPr>
        <b/>
        <u/>
        <sz val="11"/>
        <color theme="10"/>
        <rFont val="Calibri"/>
        <family val="2"/>
        <scheme val="minor"/>
      </rPr>
      <t>Para el primer trimestre, No se materializó el riesgo.</t>
    </r>
    <r>
      <rPr>
        <u/>
        <sz val="11"/>
        <color theme="10"/>
        <rFont val="Calibri"/>
        <family val="2"/>
        <scheme val="minor"/>
      </rPr>
      <t xml:space="preserve">
por medio del SICGMA se cambio el Procedimiento para el recobro de incapacidades, de igual forma se viene desarrollando las activades del plan de mejoramiento que se realizo con base a la Auditoria Nacional, lo que genera se le lleve un control mas riguroso.</t>
    </r>
  </si>
  <si>
    <r>
      <rPr>
        <b/>
        <u/>
        <sz val="11"/>
        <color theme="10"/>
        <rFont val="Calibri"/>
        <family val="2"/>
        <scheme val="minor"/>
      </rPr>
      <t>Para el primer trimestre, No se materializó el riesgo.</t>
    </r>
    <r>
      <rPr>
        <u/>
        <sz val="11"/>
        <color theme="10"/>
        <rFont val="Calibri"/>
        <family val="2"/>
        <scheme val="minor"/>
      </rPr>
      <t xml:space="preserve">
Se viene llevandeo una matriz de PQRS, la cual se implemento desde el mes de marzo de 2024, para realizar seguimiento a todas las solicitudes que llegan al àrea de Talet¡nto Humano.</t>
    </r>
  </si>
  <si>
    <r>
      <rPr>
        <b/>
        <u/>
        <sz val="11"/>
        <color theme="10"/>
        <rFont val="Calibri"/>
        <family val="2"/>
        <scheme val="minor"/>
      </rPr>
      <t>Para el primer trimestre, No se materializó el riesgo.</t>
    </r>
    <r>
      <rPr>
        <u/>
        <sz val="11"/>
        <color theme="10"/>
        <rFont val="Calibri"/>
        <family val="2"/>
        <scheme val="minor"/>
      </rPr>
      <t xml:space="preserve">
Esta pendiente Actualizar el Manuel de cargos y funciones con los nuevos cargos creados para la Dirección Ejecutiva Seccional, se descargaron los acuerdos de creación de cargos para verificar si en estos se han definido funciones e ir ajustando los Manuales.  para el siguiente trimestre se espera tenerlo ya actualizado para la aprobaciñon de la Directora Ejecutiva Seccional</t>
    </r>
  </si>
  <si>
    <r>
      <rPr>
        <b/>
        <u/>
        <sz val="11"/>
        <color theme="10"/>
        <rFont val="Calibri"/>
        <family val="2"/>
        <scheme val="minor"/>
      </rPr>
      <t>Para el primer trimestre, No se materializó el riesgo.</t>
    </r>
    <r>
      <rPr>
        <u/>
        <sz val="11"/>
        <color theme="10"/>
        <rFont val="Calibri"/>
        <family val="2"/>
        <scheme val="minor"/>
      </rPr>
      <t xml:space="preserve">
En el trimestre se viene digitalizando las Hojas de vida y foliando, para evitar la perdida de información , los expedientes de Hoja de vida que llegan al àrea al Correo electrónico se crea una carpeta por cada servidor y se dejan digitalizadass</t>
    </r>
  </si>
  <si>
    <t xml:space="preserve">Para el Segundo trimestre, No se materializó el riesgo.
Se realiza una revisión antes de publicar la prénomina, se llevan registro de las inconsistencias ante la mesa de entrada en Tickets, de igual forma como medida preventiva de una mal liquidación se remite a los despachos judiciales y oficinas administrativas la prenomina mensualmente, para que verifiquen y en caso de inconsistencia presente la reclamación para su corrección si hay lugar. </t>
  </si>
  <si>
    <r>
      <rPr>
        <b/>
        <u/>
        <sz val="11"/>
        <color theme="10"/>
        <rFont val="Calibri"/>
        <family val="2"/>
        <scheme val="minor"/>
      </rPr>
      <t>Para el primer trimestre, No se materializó el riesgo.</t>
    </r>
    <r>
      <rPr>
        <u/>
        <sz val="11"/>
        <color theme="10"/>
        <rFont val="Calibri"/>
        <family val="2"/>
        <scheme val="minor"/>
      </rPr>
      <t xml:space="preserve">
Se realiza una revisión antes de publicar la prénomina, se llevan registro de las inconsistencias ante la mesa de entrada en Tickets, de igual forma como medida preventiva de una mal liquidación se remite a los despachos judiciales y oficinas administrativas la prenomina mensualmente, para que verifiquen y en caso de inconsistencia presente la reclamación para su corrección si hay lugar. </t>
    </r>
  </si>
  <si>
    <r>
      <rPr>
        <b/>
        <sz val="11"/>
        <rFont val="Calibri"/>
        <family val="2"/>
        <scheme val="minor"/>
      </rPr>
      <t>En el tercer Trimestre no se materializo Riesgo</t>
    </r>
    <r>
      <rPr>
        <sz val="11"/>
        <rFont val="Calibri"/>
        <family val="2"/>
        <scheme val="minor"/>
      </rPr>
      <t xml:space="preserve">
Se viene realizando seguimiento periódico  a las Incapacidades reportadas por las EPS y ARL, se reportan los intereses de mora por no pago oportuno, se viene ejecutando el plan de mejoramiento de auditoria interna realizó donde se lleva un control mensual.</t>
    </r>
  </si>
  <si>
    <r>
      <rPr>
        <b/>
        <sz val="11"/>
        <rFont val="Calibri"/>
        <family val="2"/>
        <scheme val="minor"/>
      </rPr>
      <t xml:space="preserve">En el tercer Trimestre no se materializo Riesgo 
</t>
    </r>
    <r>
      <rPr>
        <sz val="11"/>
        <rFont val="Calibri"/>
        <family val="2"/>
        <scheme val="minor"/>
      </rPr>
      <t>Se viene llevando una matriz de control en el cual se registra mensualmente y realiza el seguimiento de respuestas de las peticiones y reclamaciones, para el trimestre se recibieron 1154 de las cuales a 30 de septiembre se tramitaron 1035, pendiente 119 que se tramitaron los primeros de octubre de 2024.</t>
    </r>
  </si>
  <si>
    <r>
      <t xml:space="preserve">En el tercer trimestre no se materializo Riesgo
</t>
    </r>
    <r>
      <rPr>
        <sz val="11"/>
        <rFont val="Calibri"/>
        <family val="2"/>
        <scheme val="minor"/>
      </rPr>
      <t>Se viene realizando las actividades del procedimiento de mayores valores pagados, realizando la resolución de cobro para descontar de nómina para los servidores activos, y los inactivos que no devuelvan el dinero se remiten a cobro coactivo para la recuperación. de Igual manera se lleva una Matriz diligenciado los valores a recuperar, su recaudo y gestión.</t>
    </r>
  </si>
  <si>
    <r>
      <t xml:space="preserve">En el tercer trimestre no se materializo Riesgo
</t>
    </r>
    <r>
      <rPr>
        <sz val="11"/>
        <rFont val="Calibri"/>
        <family val="2"/>
        <scheme val="minor"/>
      </rPr>
      <t>Se viene recibiendo los documentos digitalizados por los  servidores judiciales,  se asignó la función de recopilar la información de Hojas de vida a un servidor de Talento Humano, con el fin realice seguimiento a la documentación y la consolidación en un archivo digital por cada servidor judicial.</t>
    </r>
    <r>
      <rPr>
        <b/>
        <sz val="11"/>
        <rFont val="Calibri"/>
        <family val="2"/>
        <scheme val="minor"/>
      </rPr>
      <t xml:space="preserve">
</t>
    </r>
  </si>
  <si>
    <r>
      <t xml:space="preserve">En el tercer trimestre no se materializo Riesgo      
</t>
    </r>
    <r>
      <rPr>
        <sz val="11"/>
        <rFont val="Calibri"/>
        <family val="2"/>
        <scheme val="minor"/>
      </rPr>
      <t>Se elaboró un cronograma para en los meses de octubre y noviembre de 2024, para verificar con cada puesto de trabajo las funciones asignadas en los oficios remitidos por la Directora Seccional y el manual expedido en el año 2020, con el fin de actualizarlo.</t>
    </r>
    <r>
      <rPr>
        <b/>
        <sz val="11"/>
        <rFont val="Calibri"/>
        <family val="2"/>
        <scheme val="minor"/>
      </rPr>
      <t xml:space="preserve"> </t>
    </r>
  </si>
  <si>
    <r>
      <rPr>
        <b/>
        <sz val="11"/>
        <rFont val="Calibri"/>
        <family val="2"/>
        <scheme val="minor"/>
      </rPr>
      <t>En el Cuarto Trimestre no se materializo Riesgo</t>
    </r>
    <r>
      <rPr>
        <sz val="11"/>
        <rFont val="Calibri"/>
        <family val="2"/>
        <scheme val="minor"/>
      </rPr>
      <t xml:space="preserve">
Se viene realizando seguimiento periódico  a las Incapacidades reportadas por las EPS y ARL, se reportan los intereses de mora por no pago oportuno, se viene ejecutando el plan de mejoramiento de auditoria interna realizó donde se lleva un control mensual y se tuvo una buena recuperación en la vigencia 2024.</t>
    </r>
  </si>
  <si>
    <r>
      <rPr>
        <b/>
        <sz val="11"/>
        <rFont val="Calibri"/>
        <family val="2"/>
        <scheme val="minor"/>
      </rPr>
      <t xml:space="preserve">En el Cuarto no se materializo Riesgo 
</t>
    </r>
    <r>
      <rPr>
        <sz val="11"/>
        <rFont val="Calibri"/>
        <family val="2"/>
        <scheme val="minor"/>
      </rPr>
      <t>Se viene llevando una matriz de control en el cual se registra mensualmente y realiza el seguimiento de respuestas de las peticiones y reclamaciones, para el trimestre se recibieron 739 de las cuales a 31 de diciembre se tramitaron 728,  y las 11 restante en los primeros dias de enero de 2025.</t>
    </r>
  </si>
  <si>
    <r>
      <t xml:space="preserve">En el cuarto trimestre no se materializo Riesgo      
</t>
    </r>
    <r>
      <rPr>
        <sz val="11"/>
        <rFont val="Calibri"/>
        <family val="2"/>
        <scheme val="minor"/>
      </rPr>
      <t>Se ha elaborado un borrador, esta pendiente revisiòn con los coordinadores de àrea y la Dirección, sin embargo, mediante oficio se vienen asignando las funciones a cada puesto de puestos de trabajo, cada vez que hay un movimiento.</t>
    </r>
  </si>
  <si>
    <r>
      <t xml:space="preserve">En el Cuarto trimestre no se materializo Riesgo
</t>
    </r>
    <r>
      <rPr>
        <sz val="11"/>
        <rFont val="Calibri"/>
        <family val="2"/>
        <scheme val="minor"/>
      </rPr>
      <t>Se viene recibiendo los documentos digitalizados por los  servidores judiciales,  se asignó la función de recopilar la información de Hojas de vida a un servidor de Talento Humano, con el fin realice seguimiento a la documentación y la consolidación en un archivo digital por cada servidor judicial.</t>
    </r>
    <r>
      <rPr>
        <b/>
        <sz val="11"/>
        <rFont val="Calibri"/>
        <family val="2"/>
        <scheme val="minor"/>
      </rPr>
      <t xml:space="preserve">
</t>
    </r>
  </si>
  <si>
    <r>
      <t xml:space="preserve">En el Cuarto trimestre no se materializo Riesgo
</t>
    </r>
    <r>
      <rPr>
        <sz val="11"/>
        <rFont val="Calibri"/>
        <family val="2"/>
        <scheme val="minor"/>
      </rPr>
      <t>Se viene realizando las actividades del procedimiento de mayores valores pagados, realizando la resolución de cobro para descontar de nómina para los servidores activos, y los inactivos que no devuelvan el dinero se remiten a cobro coactivo para la recuperación. de Igual manera se lleva una Matriz diligenciado los valores a recuperar, su recaudo y gestión, se cuenta con una matriz de todos los valores mayores pagados y las gestiòn realizada a cada uno de estos.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</si>
</sst>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240A]d&quot; de &quot;mmmm&quot; de &quot;yyyy;@"/>
    <numFmt numFmtId="165" formatCode="0.0"/>
  </numFmts>
  <fonts count="94">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4"/>
      <color theme="1"/>
      <name val="Arial"/>
      <family val="2"/>
    </font>
    <font>
      <b/>
      <sz val="14"/>
      <color theme="1"/>
      <name val="Calibri"/>
      <family val="2"/>
      <scheme val="minor"/>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sz val="9"/>
      <name val="Arial Narrow"/>
      <family val="2"/>
    </font>
    <font>
      <b/>
      <sz val="8"/>
      <color rgb="FF000000"/>
      <name val="Times New Roman"/>
      <family val="1"/>
    </font>
    <font>
      <b/>
      <sz val="8"/>
      <color rgb="FF767171"/>
      <name val="Times New Roman"/>
      <family val="1"/>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14"/>
      <color theme="1"/>
      <name val="Arial Narrow"/>
      <family val="2"/>
    </font>
    <font>
      <sz val="11"/>
      <color theme="1"/>
      <name val="Roboto"/>
    </font>
    <font>
      <sz val="12"/>
      <color theme="1"/>
      <name val="Arial Narrow"/>
      <family val="2"/>
    </font>
    <font>
      <b/>
      <sz val="12"/>
      <color theme="1"/>
      <name val="Calibri"/>
      <family val="2"/>
      <scheme val="minor"/>
    </font>
    <font>
      <sz val="14"/>
      <color rgb="FF004D6D"/>
      <name val="Azo Sans Medium"/>
    </font>
    <font>
      <b/>
      <sz val="11"/>
      <name val="Azo Sans Medium"/>
    </font>
    <font>
      <b/>
      <sz val="11"/>
      <color theme="0"/>
      <name val="Azo Sans Medium"/>
    </font>
    <font>
      <sz val="11"/>
      <color theme="1"/>
      <name val="Belyrium"/>
    </font>
    <font>
      <u/>
      <sz val="11"/>
      <color theme="10"/>
      <name val="Calibri"/>
      <family val="2"/>
      <scheme val="minor"/>
    </font>
    <font>
      <b/>
      <u/>
      <sz val="11"/>
      <color theme="10"/>
      <name val="Calibri"/>
      <family val="2"/>
      <scheme val="minor"/>
    </font>
    <font>
      <sz val="11"/>
      <name val="Azo Sans Light"/>
    </font>
    <font>
      <b/>
      <sz val="11"/>
      <name val="Calibri"/>
      <family val="2"/>
      <scheme val="minor"/>
    </font>
  </fonts>
  <fills count="23">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rgb="FFFFFF00"/>
        <bgColor indexed="64"/>
      </patternFill>
    </fill>
  </fills>
  <borders count="141">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n">
        <color theme="0"/>
      </left>
      <right/>
      <top/>
      <bottom style="thick">
        <color theme="0"/>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right style="medium">
        <color indexed="64"/>
      </right>
      <top style="thin">
        <color indexed="64"/>
      </top>
      <bottom style="thin">
        <color indexed="64"/>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thick">
        <color theme="0"/>
      </left>
      <right style="thick">
        <color theme="0"/>
      </right>
      <top/>
      <bottom style="medium">
        <color indexed="64"/>
      </bottom>
      <diagonal/>
    </border>
    <border>
      <left style="dashed">
        <color theme="9" tint="-0.24994659260841701"/>
      </left>
      <right style="dashed">
        <color theme="9" tint="-0.24994659260841701"/>
      </right>
      <top style="thick">
        <color theme="0"/>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indexed="64"/>
      </left>
      <right style="medium">
        <color indexed="64"/>
      </right>
      <top style="thin">
        <color indexed="64"/>
      </top>
      <bottom/>
      <diagonal/>
    </border>
    <border>
      <left style="thin">
        <color theme="1"/>
      </left>
      <right/>
      <top/>
      <bottom style="thin">
        <color indexed="64"/>
      </bottom>
      <diagonal/>
    </border>
    <border>
      <left style="thin">
        <color indexed="64"/>
      </left>
      <right/>
      <top/>
      <bottom style="thin">
        <color indexed="64"/>
      </bottom>
      <diagonal/>
    </border>
    <border>
      <left style="medium">
        <color indexed="64"/>
      </left>
      <right/>
      <top style="thick">
        <color theme="0"/>
      </top>
      <bottom/>
      <diagonal/>
    </border>
    <border>
      <left/>
      <right/>
      <top/>
      <bottom style="thin">
        <color rgb="FF4DC0E3"/>
      </bottom>
      <diagonal/>
    </border>
    <border>
      <left style="medium">
        <color indexed="64"/>
      </left>
      <right/>
      <top style="thin">
        <color rgb="FF4DC0E3"/>
      </top>
      <bottom/>
      <diagonal/>
    </border>
    <border>
      <left style="thin">
        <color rgb="FF4DC0E3"/>
      </left>
      <right style="thin">
        <color indexed="64"/>
      </right>
      <top style="thin">
        <color rgb="FF4DC0E3"/>
      </top>
      <bottom/>
      <diagonal/>
    </border>
    <border>
      <left style="thin">
        <color indexed="64"/>
      </left>
      <right style="thin">
        <color rgb="FF4DC0E3"/>
      </right>
      <top style="thin">
        <color rgb="FF4DC0E3"/>
      </top>
      <bottom/>
      <diagonal/>
    </border>
    <border>
      <left style="thin">
        <color rgb="FF4DC0E3"/>
      </left>
      <right style="thin">
        <color rgb="FF4DC0E3"/>
      </right>
      <top style="thin">
        <color rgb="FF4DC0E3"/>
      </top>
      <bottom/>
      <diagonal/>
    </border>
    <border>
      <left/>
      <right/>
      <top style="thin">
        <color rgb="FF4DC0E3"/>
      </top>
      <bottom/>
      <diagonal/>
    </border>
    <border>
      <left style="thin">
        <color rgb="FF4DC0E3"/>
      </left>
      <right/>
      <top/>
      <bottom/>
      <diagonal/>
    </border>
    <border>
      <left style="medium">
        <color indexed="64"/>
      </left>
      <right style="thin">
        <color rgb="FF4DC0E3"/>
      </right>
      <top style="thin">
        <color rgb="FF4DC0E3"/>
      </top>
      <bottom style="thin">
        <color rgb="FF4DC0E3"/>
      </bottom>
      <diagonal/>
    </border>
    <border>
      <left style="thin">
        <color rgb="FF4DC0E3"/>
      </left>
      <right style="thin">
        <color indexed="64"/>
      </right>
      <top style="thin">
        <color rgb="FF4DC0E3"/>
      </top>
      <bottom style="thin">
        <color rgb="FF4DC0E3"/>
      </bottom>
      <diagonal/>
    </border>
    <border>
      <left style="thin">
        <color indexed="64"/>
      </left>
      <right style="thin">
        <color rgb="FF4DC0E3"/>
      </right>
      <top style="thin">
        <color rgb="FF4DC0E3"/>
      </top>
      <bottom style="thin">
        <color rgb="FF4DC0E3"/>
      </bottom>
      <diagonal/>
    </border>
    <border>
      <left style="thin">
        <color rgb="FF4DC0E3"/>
      </left>
      <right style="thin">
        <color rgb="FF4DC0E3"/>
      </right>
      <top style="thin">
        <color rgb="FF4DC0E3"/>
      </top>
      <bottom style="thin">
        <color rgb="FF4DC0E3"/>
      </bottom>
      <diagonal/>
    </border>
    <border>
      <left style="thin">
        <color rgb="FF4DC0E3"/>
      </left>
      <right/>
      <top style="thin">
        <color rgb="FF4DC0E3"/>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s>
  <cellStyleXfs count="6">
    <xf numFmtId="0" fontId="0" fillId="0" borderId="0"/>
    <xf numFmtId="0" fontId="8" fillId="0" borderId="0"/>
    <xf numFmtId="0" fontId="9" fillId="0" borderId="0"/>
    <xf numFmtId="43" fontId="38" fillId="0" borderId="0" applyFont="0" applyFill="0" applyBorder="0" applyAlignment="0" applyProtection="0"/>
    <xf numFmtId="9" fontId="38" fillId="0" borderId="0" applyFont="0" applyFill="0" applyBorder="0" applyAlignment="0" applyProtection="0"/>
    <xf numFmtId="0" fontId="90" fillId="0" borderId="0" applyNumberFormat="0" applyFill="0" applyBorder="0" applyAlignment="0" applyProtection="0"/>
  </cellStyleXfs>
  <cellXfs count="727">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8" fillId="3" borderId="0" xfId="0" applyFont="1" applyFill="1"/>
    <xf numFmtId="0" fontId="28"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3" fillId="0" borderId="0" xfId="0" applyFont="1" applyAlignment="1" applyProtection="1">
      <alignment horizontal="center" vertical="center"/>
      <protection locked="0"/>
    </xf>
    <xf numFmtId="0" fontId="29" fillId="0" borderId="0" xfId="0" applyFont="1"/>
    <xf numFmtId="0" fontId="13" fillId="0" borderId="0" xfId="0" applyFont="1"/>
    <xf numFmtId="0" fontId="0" fillId="0" borderId="0" xfId="0" applyProtection="1">
      <protection locked="0"/>
    </xf>
    <xf numFmtId="0" fontId="35" fillId="16" borderId="38" xfId="0" applyFont="1" applyFill="1" applyBorder="1" applyAlignment="1" applyProtection="1">
      <alignment horizontal="center" vertical="center" textRotation="90"/>
      <protection locked="0"/>
    </xf>
    <xf numFmtId="0" fontId="36" fillId="4" borderId="38" xfId="0" applyFont="1" applyFill="1" applyBorder="1" applyAlignment="1">
      <alignment horizontal="center" vertical="center" wrapText="1"/>
    </xf>
    <xf numFmtId="0" fontId="29" fillId="17" borderId="0" xfId="0" applyFont="1" applyFill="1"/>
    <xf numFmtId="0" fontId="13" fillId="3" borderId="0" xfId="0" applyFont="1" applyFill="1" applyAlignment="1" applyProtection="1">
      <alignment vertical="center"/>
      <protection locked="0"/>
    </xf>
    <xf numFmtId="0" fontId="33" fillId="3" borderId="0" xfId="0" applyFont="1" applyFill="1" applyAlignment="1" applyProtection="1">
      <alignment horizontal="center" vertical="center"/>
      <protection locked="0"/>
    </xf>
    <xf numFmtId="0" fontId="29" fillId="3" borderId="0" xfId="0" applyFont="1" applyFill="1"/>
    <xf numFmtId="0" fontId="13" fillId="3" borderId="0" xfId="0" applyFont="1" applyFill="1"/>
    <xf numFmtId="0" fontId="35" fillId="4" borderId="38" xfId="0" applyFont="1" applyFill="1" applyBorder="1" applyAlignment="1" applyProtection="1">
      <alignment horizontal="center" vertical="center" wrapText="1"/>
      <protection locked="0"/>
    </xf>
    <xf numFmtId="0" fontId="27" fillId="4" borderId="0" xfId="0" applyFont="1" applyFill="1" applyAlignment="1">
      <alignmen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7" fillId="4" borderId="10" xfId="0" applyFont="1" applyFill="1" applyBorder="1" applyAlignment="1">
      <alignment vertical="center"/>
    </xf>
    <xf numFmtId="0" fontId="1" fillId="3" borderId="34" xfId="0" applyFont="1" applyFill="1" applyBorder="1" applyAlignment="1">
      <alignment horizontal="center" vertical="center"/>
    </xf>
    <xf numFmtId="0" fontId="27" fillId="4" borderId="58"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6"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0"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8" xfId="0" applyFont="1" applyFill="1" applyBorder="1" applyAlignment="1">
      <alignment horizontal="center" vertical="center" textRotation="90" wrapText="1"/>
    </xf>
    <xf numFmtId="0" fontId="4" fillId="4" borderId="69" xfId="0" applyFont="1" applyFill="1" applyBorder="1" applyAlignment="1">
      <alignment horizontal="center" vertical="center" textRotation="90" wrapText="1"/>
    </xf>
    <xf numFmtId="0" fontId="42" fillId="0" borderId="0" xfId="0" applyFont="1" applyAlignment="1">
      <alignment horizontal="center" vertical="center"/>
    </xf>
    <xf numFmtId="0" fontId="43" fillId="0" borderId="0" xfId="0" applyFont="1" applyAlignment="1">
      <alignment horizontal="center" vertical="center" wrapText="1"/>
    </xf>
    <xf numFmtId="0" fontId="44" fillId="6" borderId="0" xfId="0" applyFont="1" applyFill="1" applyAlignment="1">
      <alignment horizontal="center" vertical="center" wrapText="1" readingOrder="1"/>
    </xf>
    <xf numFmtId="0" fontId="45" fillId="3" borderId="0" xfId="0" applyFont="1" applyFill="1"/>
    <xf numFmtId="0" fontId="44" fillId="6" borderId="32" xfId="0" applyFont="1" applyFill="1" applyBorder="1" applyAlignment="1">
      <alignment horizontal="center" vertical="center" wrapText="1" readingOrder="1"/>
    </xf>
    <xf numFmtId="0" fontId="46" fillId="7" borderId="6" xfId="0" applyFont="1" applyFill="1" applyBorder="1" applyAlignment="1">
      <alignment horizontal="center" vertical="center" wrapText="1" readingOrder="1"/>
    </xf>
    <xf numFmtId="9" fontId="46" fillId="0" borderId="21" xfId="4" applyFont="1" applyBorder="1" applyAlignment="1">
      <alignment horizontal="center" vertical="center" wrapText="1" readingOrder="1"/>
    </xf>
    <xf numFmtId="0" fontId="46" fillId="0" borderId="21" xfId="0" applyFont="1" applyBorder="1" applyAlignment="1">
      <alignment horizontal="justify" vertical="center" wrapText="1" readingOrder="1"/>
    </xf>
    <xf numFmtId="1" fontId="46" fillId="0" borderId="22" xfId="3" applyNumberFormat="1" applyFont="1" applyBorder="1" applyAlignment="1">
      <alignment horizontal="center" vertical="center" wrapText="1" readingOrder="1"/>
    </xf>
    <xf numFmtId="0" fontId="46" fillId="8" borderId="6" xfId="0" applyFont="1" applyFill="1" applyBorder="1" applyAlignment="1">
      <alignment horizontal="center" vertical="center" wrapText="1" readingOrder="1"/>
    </xf>
    <xf numFmtId="0" fontId="46" fillId="9" borderId="6" xfId="0" applyFont="1" applyFill="1" applyBorder="1" applyAlignment="1">
      <alignment horizontal="center" vertical="center" wrapText="1" readingOrder="1"/>
    </xf>
    <xf numFmtId="0" fontId="46" fillId="10" borderId="6" xfId="0" applyFont="1" applyFill="1" applyBorder="1" applyAlignment="1">
      <alignment horizontal="center" vertical="center" wrapText="1" readingOrder="1"/>
    </xf>
    <xf numFmtId="0" fontId="47" fillId="11" borderId="6" xfId="0" applyFont="1" applyFill="1" applyBorder="1" applyAlignment="1">
      <alignment horizontal="center" vertical="center" wrapText="1" readingOrder="1"/>
    </xf>
    <xf numFmtId="0" fontId="46" fillId="3" borderId="0" xfId="0" applyFont="1" applyFill="1" applyAlignment="1">
      <alignment horizontal="justify" vertical="center" wrapText="1" readingOrder="1"/>
    </xf>
    <xf numFmtId="0" fontId="48" fillId="3" borderId="0" xfId="0" applyFont="1" applyFill="1"/>
    <xf numFmtId="0" fontId="43" fillId="3" borderId="0" xfId="0" applyFont="1" applyFill="1" applyAlignment="1">
      <alignment horizontal="center" vertical="center" wrapText="1"/>
    </xf>
    <xf numFmtId="0" fontId="48" fillId="0" borderId="0" xfId="0" applyFont="1"/>
    <xf numFmtId="0" fontId="46" fillId="7" borderId="21" xfId="0" applyFont="1" applyFill="1" applyBorder="1" applyAlignment="1">
      <alignment horizontal="center" vertical="center" wrapText="1" readingOrder="1"/>
    </xf>
    <xf numFmtId="0" fontId="46" fillId="8" borderId="22" xfId="0" applyFont="1" applyFill="1" applyBorder="1" applyAlignment="1">
      <alignment horizontal="center" vertical="center" wrapText="1" readingOrder="1"/>
    </xf>
    <xf numFmtId="0" fontId="46" fillId="9" borderId="22" xfId="0" applyFont="1" applyFill="1" applyBorder="1" applyAlignment="1">
      <alignment horizontal="center" vertical="center" wrapText="1" readingOrder="1"/>
    </xf>
    <xf numFmtId="0" fontId="46" fillId="10" borderId="22" xfId="0" applyFont="1" applyFill="1" applyBorder="1" applyAlignment="1">
      <alignment horizontal="center" vertical="center" wrapText="1" readingOrder="1"/>
    </xf>
    <xf numFmtId="0" fontId="47" fillId="11" borderId="22" xfId="0" applyFont="1" applyFill="1" applyBorder="1" applyAlignment="1">
      <alignment horizontal="center" vertical="center" wrapText="1" readingOrder="1"/>
    </xf>
    <xf numFmtId="0" fontId="49" fillId="3" borderId="0" xfId="0" applyFont="1" applyFill="1"/>
    <xf numFmtId="1" fontId="48" fillId="3" borderId="0" xfId="0" applyNumberFormat="1" applyFont="1" applyFill="1" applyAlignment="1">
      <alignment horizontal="center"/>
    </xf>
    <xf numFmtId="0" fontId="50" fillId="3" borderId="0" xfId="0" applyFont="1" applyFill="1" applyAlignment="1">
      <alignment vertical="center"/>
    </xf>
    <xf numFmtId="0" fontId="48" fillId="3" borderId="0" xfId="0" applyFont="1" applyFill="1" applyAlignment="1">
      <alignment horizontal="center" vertical="center"/>
    </xf>
    <xf numFmtId="0" fontId="0" fillId="3" borderId="71" xfId="0" applyFill="1" applyBorder="1"/>
    <xf numFmtId="0" fontId="4" fillId="4" borderId="70" xfId="0" applyFont="1" applyFill="1" applyBorder="1" applyAlignment="1">
      <alignment horizontal="center" vertical="center" wrapText="1"/>
    </xf>
    <xf numFmtId="0" fontId="4" fillId="3" borderId="52" xfId="0" applyFont="1" applyFill="1" applyBorder="1" applyAlignment="1">
      <alignment horizontal="center" vertical="center"/>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4" fillId="6" borderId="0" xfId="0" applyFont="1" applyFill="1" applyAlignment="1">
      <alignment vertical="center" wrapText="1" readingOrder="1"/>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3" fillId="3" borderId="6" xfId="0" applyFont="1" applyFill="1" applyBorder="1" applyAlignment="1">
      <alignment horizontal="center" vertical="center" wrapText="1"/>
    </xf>
    <xf numFmtId="0" fontId="48" fillId="3" borderId="6" xfId="0" applyFont="1" applyFill="1" applyBorder="1"/>
    <xf numFmtId="1" fontId="46" fillId="0" borderId="6" xfId="3" applyNumberFormat="1" applyFont="1" applyBorder="1" applyAlignment="1">
      <alignment horizontal="center" vertical="center" wrapText="1" readingOrder="1"/>
    </xf>
    <xf numFmtId="1" fontId="46" fillId="0" borderId="83" xfId="3" applyNumberFormat="1" applyFont="1" applyBorder="1" applyAlignment="1">
      <alignment horizontal="center" vertical="center" wrapText="1" readingOrder="1"/>
    </xf>
    <xf numFmtId="0" fontId="46" fillId="7" borderId="84" xfId="0" applyFont="1" applyFill="1" applyBorder="1" applyAlignment="1">
      <alignment horizontal="center" vertical="center" wrapText="1" readingOrder="1"/>
    </xf>
    <xf numFmtId="0" fontId="46" fillId="8" borderId="85" xfId="0" applyFont="1" applyFill="1" applyBorder="1" applyAlignment="1">
      <alignment horizontal="center" vertical="center" wrapText="1" readingOrder="1"/>
    </xf>
    <xf numFmtId="0" fontId="46" fillId="9" borderId="85" xfId="0" applyFont="1" applyFill="1" applyBorder="1" applyAlignment="1">
      <alignment horizontal="center" vertical="center" wrapText="1" readingOrder="1"/>
    </xf>
    <xf numFmtId="0" fontId="46" fillId="10" borderId="85" xfId="0" applyFont="1" applyFill="1" applyBorder="1" applyAlignment="1">
      <alignment horizontal="center" vertical="center" wrapText="1" readingOrder="1"/>
    </xf>
    <xf numFmtId="0" fontId="47" fillId="11" borderId="85" xfId="0" applyFont="1" applyFill="1" applyBorder="1" applyAlignment="1">
      <alignment horizontal="center" vertical="center" wrapText="1" readingOrder="1"/>
    </xf>
    <xf numFmtId="0" fontId="46" fillId="0" borderId="21" xfId="0" applyFont="1" applyBorder="1" applyAlignment="1">
      <alignment horizontal="left" vertical="center" wrapText="1" readingOrder="1"/>
    </xf>
    <xf numFmtId="0" fontId="0" fillId="3" borderId="79" xfId="0" applyFill="1" applyBorder="1"/>
    <xf numFmtId="0" fontId="0" fillId="3" borderId="81" xfId="0" applyFill="1" applyBorder="1"/>
    <xf numFmtId="0" fontId="0" fillId="3" borderId="82" xfId="0" applyFill="1" applyBorder="1"/>
    <xf numFmtId="0" fontId="0" fillId="3" borderId="11" xfId="0" applyFill="1" applyBorder="1"/>
    <xf numFmtId="0" fontId="0" fillId="3" borderId="12" xfId="0" applyFill="1" applyBorder="1"/>
    <xf numFmtId="0" fontId="16" fillId="14" borderId="77" xfId="0" applyFont="1" applyFill="1" applyBorder="1" applyAlignment="1" applyProtection="1">
      <alignment horizontal="center" vertical="center" wrapText="1" readingOrder="1"/>
      <protection hidden="1"/>
    </xf>
    <xf numFmtId="0" fontId="0" fillId="3" borderId="18" xfId="0" applyFill="1" applyBorder="1"/>
    <xf numFmtId="0" fontId="30" fillId="0" borderId="18" xfId="0" applyFont="1" applyBorder="1" applyAlignment="1">
      <alignment horizontal="center" vertical="center" wrapText="1"/>
    </xf>
    <xf numFmtId="0" fontId="30" fillId="0" borderId="80" xfId="0" applyFont="1" applyBorder="1" applyAlignment="1">
      <alignment horizontal="center" vertical="center" wrapText="1"/>
    </xf>
    <xf numFmtId="0" fontId="53" fillId="0" borderId="0" xfId="0" applyFont="1" applyAlignment="1" applyProtection="1">
      <alignment horizontal="center" vertical="center" wrapText="1" readingOrder="1"/>
      <protection hidden="1"/>
    </xf>
    <xf numFmtId="0" fontId="56"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41" fillId="4" borderId="39" xfId="0" applyFont="1" applyFill="1" applyBorder="1" applyAlignment="1">
      <alignment horizontal="center" vertical="center" textRotation="90"/>
    </xf>
    <xf numFmtId="0" fontId="58" fillId="3" borderId="73" xfId="0" applyFont="1" applyFill="1" applyBorder="1" applyAlignment="1">
      <alignment vertical="center" wrapText="1"/>
    </xf>
    <xf numFmtId="0" fontId="58" fillId="3" borderId="17" xfId="0" applyFont="1" applyFill="1" applyBorder="1" applyAlignment="1">
      <alignment vertical="center" wrapText="1"/>
    </xf>
    <xf numFmtId="0" fontId="4" fillId="4" borderId="53" xfId="0" applyFont="1" applyFill="1" applyBorder="1" applyAlignment="1">
      <alignment horizontal="center" vertical="center"/>
    </xf>
    <xf numFmtId="0" fontId="56" fillId="3" borderId="0" xfId="1" quotePrefix="1" applyFont="1" applyFill="1" applyAlignment="1">
      <alignment horizontal="center" vertical="center" wrapText="1"/>
    </xf>
    <xf numFmtId="0" fontId="57" fillId="3" borderId="0" xfId="1" quotePrefix="1" applyFont="1" applyFill="1" applyAlignment="1">
      <alignment horizontal="center" vertical="center" wrapText="1"/>
    </xf>
    <xf numFmtId="0" fontId="57"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4"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2" fillId="3" borderId="11" xfId="1" applyFont="1" applyFill="1" applyBorder="1" applyAlignment="1">
      <alignment horizontal="left" vertical="center" wrapText="1"/>
    </xf>
    <xf numFmtId="0" fontId="18" fillId="3" borderId="11" xfId="0" applyFont="1" applyFill="1" applyBorder="1"/>
    <xf numFmtId="0" fontId="58" fillId="3" borderId="0" xfId="0" applyFont="1" applyFill="1" applyAlignment="1">
      <alignment horizontal="center" vertical="center" wrapText="1"/>
    </xf>
    <xf numFmtId="0" fontId="58" fillId="3" borderId="0" xfId="0" applyFont="1" applyFill="1" applyAlignment="1">
      <alignment horizontal="left" vertical="center" wrapText="1"/>
    </xf>
    <xf numFmtId="0" fontId="52" fillId="3" borderId="0" xfId="1" applyFont="1" applyFill="1" applyAlignment="1">
      <alignment horizontal="justify" vertical="center" wrapText="1"/>
    </xf>
    <xf numFmtId="0" fontId="18" fillId="3" borderId="103" xfId="0" applyFont="1" applyFill="1" applyBorder="1" applyAlignment="1">
      <alignment horizontal="center" vertical="center"/>
    </xf>
    <xf numFmtId="0" fontId="8" fillId="3" borderId="0" xfId="1" applyFill="1" applyAlignment="1">
      <alignment horizontal="center" vertical="center"/>
    </xf>
    <xf numFmtId="0" fontId="18" fillId="3" borderId="81" xfId="0" applyFont="1" applyFill="1" applyBorder="1"/>
    <xf numFmtId="0" fontId="18" fillId="3" borderId="81" xfId="0" applyFont="1" applyFill="1" applyBorder="1" applyAlignment="1">
      <alignment horizontal="center" vertical="center"/>
    </xf>
    <xf numFmtId="0" fontId="2" fillId="3" borderId="6" xfId="0" applyFont="1" applyFill="1" applyBorder="1" applyAlignment="1" applyProtection="1">
      <alignment vertical="center" wrapText="1"/>
      <protection locked="0"/>
    </xf>
    <xf numFmtId="0" fontId="4" fillId="4" borderId="63" xfId="0" applyFont="1" applyFill="1" applyBorder="1" applyAlignment="1">
      <alignment vertical="center"/>
    </xf>
    <xf numFmtId="0" fontId="4" fillId="4" borderId="0" xfId="0" applyFont="1" applyFill="1" applyAlignment="1">
      <alignment vertical="center"/>
    </xf>
    <xf numFmtId="0" fontId="27" fillId="4" borderId="59" xfId="0" applyFont="1" applyFill="1" applyBorder="1" applyAlignment="1">
      <alignment vertical="center"/>
    </xf>
    <xf numFmtId="0" fontId="0" fillId="3" borderId="44" xfId="0" applyFill="1" applyBorder="1" applyAlignment="1">
      <alignment horizontal="center" vertical="center" wrapText="1"/>
    </xf>
    <xf numFmtId="0" fontId="0" fillId="3" borderId="46" xfId="0" applyFill="1" applyBorder="1" applyAlignment="1">
      <alignment horizontal="center" vertical="center" wrapText="1"/>
    </xf>
    <xf numFmtId="0" fontId="12" fillId="0" borderId="6" xfId="0" applyFont="1" applyBorder="1" applyAlignment="1">
      <alignment horizontal="justify" vertical="center" wrapText="1"/>
    </xf>
    <xf numFmtId="0" fontId="18" fillId="0" borderId="35" xfId="0" applyFont="1" applyBorder="1" applyAlignment="1">
      <alignment horizontal="justify" vertical="center" wrapText="1"/>
    </xf>
    <xf numFmtId="0" fontId="18" fillId="0" borderId="6" xfId="0" applyFont="1" applyBorder="1" applyAlignment="1">
      <alignment horizontal="justify" vertical="center" wrapText="1"/>
    </xf>
    <xf numFmtId="0" fontId="51" fillId="0" borderId="6" xfId="0" applyFont="1" applyBorder="1" applyAlignment="1">
      <alignment horizontal="justify" vertical="center" wrapText="1"/>
    </xf>
    <xf numFmtId="0" fontId="12" fillId="3" borderId="35" xfId="0" applyFont="1" applyFill="1" applyBorder="1" applyAlignment="1">
      <alignment horizontal="center" vertical="center" wrapText="1"/>
    </xf>
    <xf numFmtId="0" fontId="12" fillId="0" borderId="24" xfId="0" applyFont="1" applyBorder="1" applyAlignment="1" applyProtection="1">
      <alignment horizontal="justify" vertical="center" wrapText="1"/>
      <protection locked="0"/>
    </xf>
    <xf numFmtId="2" fontId="0" fillId="0" borderId="6" xfId="3" applyNumberFormat="1" applyFont="1" applyBorder="1" applyAlignment="1">
      <alignment horizontal="justify" vertical="center" wrapText="1"/>
    </xf>
    <xf numFmtId="2" fontId="0" fillId="0" borderId="24" xfId="3" applyNumberFormat="1" applyFont="1" applyBorder="1" applyAlignment="1">
      <alignment horizontal="justify" vertical="center" wrapText="1"/>
    </xf>
    <xf numFmtId="4" fontId="0" fillId="0" borderId="35"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6" xfId="0" applyFont="1" applyFill="1" applyBorder="1" applyAlignment="1">
      <alignment horizontal="center" vertical="center"/>
    </xf>
    <xf numFmtId="4" fontId="0" fillId="0" borderId="23"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7"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78" xfId="0" applyFont="1" applyFill="1" applyBorder="1" applyAlignment="1">
      <alignment horizontal="center" vertical="center"/>
    </xf>
    <xf numFmtId="1" fontId="0" fillId="0" borderId="6" xfId="4" applyNumberFormat="1" applyFont="1" applyBorder="1" applyAlignment="1">
      <alignment horizontal="center" vertical="center" wrapText="1"/>
    </xf>
    <xf numFmtId="1" fontId="0" fillId="0" borderId="35"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4" fontId="0" fillId="0" borderId="6" xfId="0" applyNumberFormat="1" applyBorder="1" applyAlignment="1">
      <alignment horizontal="center" vertical="center" wrapText="1"/>
    </xf>
    <xf numFmtId="0" fontId="0" fillId="3" borderId="32" xfId="0" applyFill="1" applyBorder="1" applyAlignment="1">
      <alignment horizontal="center" vertical="center" wrapText="1"/>
    </xf>
    <xf numFmtId="4" fontId="0" fillId="0" borderId="46" xfId="0" applyNumberFormat="1" applyBorder="1" applyAlignment="1">
      <alignment horizontal="center" vertical="center" wrapText="1"/>
    </xf>
    <xf numFmtId="0" fontId="12" fillId="3" borderId="23" xfId="0" applyFont="1" applyFill="1" applyBorder="1" applyAlignment="1">
      <alignment horizontal="center" vertical="center" wrapText="1"/>
    </xf>
    <xf numFmtId="0" fontId="67" fillId="0" borderId="111" xfId="0" applyFont="1" applyBorder="1" applyAlignment="1">
      <alignment horizontal="center" vertical="center" wrapText="1"/>
    </xf>
    <xf numFmtId="0" fontId="67" fillId="0" borderId="82" xfId="0" applyFont="1" applyBorder="1" applyAlignment="1">
      <alignment horizontal="center" vertical="center" wrapText="1"/>
    </xf>
    <xf numFmtId="0" fontId="68" fillId="0" borderId="80" xfId="0" applyFont="1" applyBorder="1" applyAlignment="1">
      <alignment horizontal="center" vertical="center" wrapText="1"/>
    </xf>
    <xf numFmtId="0" fontId="68" fillId="0" borderId="20" xfId="0" applyFont="1" applyBorder="1" applyAlignment="1">
      <alignment horizontal="center" vertical="center" wrapText="1"/>
    </xf>
    <xf numFmtId="0" fontId="67" fillId="0" borderId="112" xfId="0" applyFont="1" applyBorder="1" applyAlignment="1">
      <alignment horizontal="center" vertical="center" wrapText="1"/>
    </xf>
    <xf numFmtId="0" fontId="67" fillId="0" borderId="12" xfId="0" applyFont="1" applyBorder="1" applyAlignment="1">
      <alignment horizontal="center" vertical="center" wrapText="1"/>
    </xf>
    <xf numFmtId="0" fontId="69" fillId="0" borderId="0" xfId="0" applyFont="1" applyAlignment="1" applyProtection="1">
      <alignment vertical="center"/>
      <protection locked="0"/>
    </xf>
    <xf numFmtId="0" fontId="69" fillId="0" borderId="0" xfId="0" applyFont="1" applyProtection="1">
      <protection locked="0"/>
    </xf>
    <xf numFmtId="0" fontId="69" fillId="0" borderId="0" xfId="0" applyFont="1"/>
    <xf numFmtId="0" fontId="71" fillId="19" borderId="113" xfId="0" applyFont="1" applyFill="1" applyBorder="1" applyAlignment="1" applyProtection="1">
      <alignment horizontal="left" vertical="center" wrapText="1"/>
      <protection locked="0"/>
    </xf>
    <xf numFmtId="0" fontId="71" fillId="19" borderId="113" xfId="0" applyFont="1" applyFill="1" applyBorder="1" applyAlignment="1" applyProtection="1">
      <alignment horizontal="center" vertical="center"/>
      <protection locked="0"/>
    </xf>
    <xf numFmtId="0" fontId="69" fillId="0" borderId="0" xfId="0" applyFont="1" applyAlignment="1" applyProtection="1">
      <alignment horizontal="left" vertical="center"/>
      <protection locked="0"/>
    </xf>
    <xf numFmtId="0" fontId="71" fillId="0" borderId="0" xfId="0" applyFont="1" applyAlignment="1" applyProtection="1">
      <alignment horizontal="center" vertical="center"/>
      <protection locked="0"/>
    </xf>
    <xf numFmtId="0" fontId="69" fillId="0" borderId="0" xfId="0" applyFont="1" applyAlignment="1" applyProtection="1">
      <alignment horizontal="center" vertical="center"/>
      <protection locked="0"/>
    </xf>
    <xf numFmtId="0" fontId="69" fillId="0" borderId="0" xfId="0" applyFont="1" applyAlignment="1" applyProtection="1">
      <alignment horizontal="left"/>
      <protection locked="0"/>
    </xf>
    <xf numFmtId="0" fontId="69" fillId="0" borderId="0" xfId="0" applyFont="1" applyAlignment="1" applyProtection="1">
      <alignment horizontal="center"/>
      <protection locked="0"/>
    </xf>
    <xf numFmtId="0" fontId="73" fillId="20" borderId="116" xfId="0" applyFont="1" applyFill="1" applyBorder="1" applyAlignment="1">
      <alignment horizontal="center" vertical="center" wrapText="1" readingOrder="1"/>
    </xf>
    <xf numFmtId="0" fontId="75" fillId="3" borderId="116" xfId="0" applyFont="1" applyFill="1" applyBorder="1" applyAlignment="1">
      <alignment horizontal="center" vertical="center" wrapText="1" readingOrder="1"/>
    </xf>
    <xf numFmtId="0" fontId="75" fillId="3" borderId="116" xfId="0" applyFont="1" applyFill="1" applyBorder="1" applyAlignment="1">
      <alignment horizontal="left" vertical="center" wrapText="1"/>
    </xf>
    <xf numFmtId="0" fontId="75" fillId="3" borderId="116" xfId="0" applyFont="1" applyFill="1" applyBorder="1" applyAlignment="1">
      <alignment horizontal="center" vertical="center" wrapText="1"/>
    </xf>
    <xf numFmtId="0" fontId="69" fillId="3" borderId="0" xfId="0" applyFont="1" applyFill="1"/>
    <xf numFmtId="0" fontId="75" fillId="0" borderId="116" xfId="0" applyFont="1" applyBorder="1" applyAlignment="1">
      <alignment horizontal="center" vertical="center" wrapText="1" readingOrder="1"/>
    </xf>
    <xf numFmtId="0" fontId="75" fillId="0" borderId="116" xfId="0" applyFont="1" applyBorder="1" applyAlignment="1">
      <alignment horizontal="left" vertical="center" wrapText="1"/>
    </xf>
    <xf numFmtId="0" fontId="75" fillId="21" borderId="116" xfId="0" applyFont="1" applyFill="1" applyBorder="1" applyAlignment="1">
      <alignment horizontal="left" vertical="center" wrapText="1"/>
    </xf>
    <xf numFmtId="0" fontId="72" fillId="0" borderId="0" xfId="0" applyFont="1" applyAlignment="1">
      <alignment vertical="center" wrapText="1"/>
    </xf>
    <xf numFmtId="0" fontId="73" fillId="0" borderId="116" xfId="0" applyFont="1" applyBorder="1" applyAlignment="1">
      <alignment vertical="center" wrapText="1" readingOrder="1"/>
    </xf>
    <xf numFmtId="0" fontId="75" fillId="3" borderId="116" xfId="0" applyFont="1" applyFill="1" applyBorder="1" applyAlignment="1">
      <alignment horizontal="left" vertical="center" wrapText="1" readingOrder="1"/>
    </xf>
    <xf numFmtId="0" fontId="71" fillId="0" borderId="0" xfId="0" applyFont="1"/>
    <xf numFmtId="0" fontId="75" fillId="3" borderId="116" xfId="0" applyFont="1" applyFill="1" applyBorder="1" applyAlignment="1">
      <alignment horizontal="left" vertical="center"/>
    </xf>
    <xf numFmtId="0" fontId="75" fillId="3" borderId="116" xfId="0" applyFont="1" applyFill="1" applyBorder="1" applyAlignment="1">
      <alignment vertical="center" wrapText="1"/>
    </xf>
    <xf numFmtId="0" fontId="75" fillId="3" borderId="116" xfId="0" applyFont="1" applyFill="1" applyBorder="1" applyAlignment="1">
      <alignment vertical="center" wrapText="1" readingOrder="1"/>
    </xf>
    <xf numFmtId="0" fontId="75" fillId="3" borderId="116" xfId="0" applyFont="1" applyFill="1" applyBorder="1" applyAlignment="1">
      <alignment vertical="center"/>
    </xf>
    <xf numFmtId="0" fontId="75" fillId="3" borderId="116" xfId="0" applyFont="1" applyFill="1" applyBorder="1" applyAlignment="1">
      <alignment horizontal="center" vertical="center"/>
    </xf>
    <xf numFmtId="0" fontId="75" fillId="3" borderId="117" xfId="0" applyFont="1" applyFill="1" applyBorder="1" applyAlignment="1">
      <alignment horizontal="center" vertical="center" wrapText="1" readingOrder="1"/>
    </xf>
    <xf numFmtId="0" fontId="75" fillId="3" borderId="117" xfId="0" applyFont="1" applyFill="1" applyBorder="1" applyAlignment="1">
      <alignment horizontal="left" vertical="center" wrapText="1"/>
    </xf>
    <xf numFmtId="0" fontId="75" fillId="3" borderId="117" xfId="0" applyFont="1" applyFill="1" applyBorder="1" applyAlignment="1">
      <alignment horizontal="center" vertical="center"/>
    </xf>
    <xf numFmtId="0" fontId="69" fillId="0" borderId="0" xfId="0" applyFont="1" applyAlignment="1">
      <alignment horizontal="left"/>
    </xf>
    <xf numFmtId="0" fontId="69" fillId="0" borderId="0" xfId="0" applyFont="1" applyAlignment="1">
      <alignment horizontal="center"/>
    </xf>
    <xf numFmtId="0" fontId="76" fillId="0" borderId="0" xfId="0" applyFont="1" applyAlignment="1">
      <alignment wrapText="1"/>
    </xf>
    <xf numFmtId="0" fontId="77" fillId="0" borderId="0" xfId="0" applyFont="1"/>
    <xf numFmtId="0" fontId="79" fillId="5" borderId="113" xfId="0" applyFont="1" applyFill="1" applyBorder="1" applyAlignment="1">
      <alignment horizontal="center" vertical="center"/>
    </xf>
    <xf numFmtId="0" fontId="79" fillId="5" borderId="113" xfId="0" applyFont="1" applyFill="1" applyBorder="1" applyAlignment="1">
      <alignment vertical="center" wrapText="1"/>
    </xf>
    <xf numFmtId="0" fontId="79" fillId="3" borderId="113" xfId="0" applyFont="1" applyFill="1" applyBorder="1" applyAlignment="1">
      <alignment horizontal="left" vertical="top" wrapText="1"/>
    </xf>
    <xf numFmtId="0" fontId="80" fillId="3" borderId="113" xfId="0" applyFont="1" applyFill="1" applyBorder="1" applyAlignment="1">
      <alignment horizontal="center" vertical="center" wrapText="1"/>
    </xf>
    <xf numFmtId="0" fontId="81" fillId="3" borderId="113" xfId="0" applyFont="1" applyFill="1" applyBorder="1" applyAlignment="1">
      <alignment horizontal="center" vertical="center" wrapText="1"/>
    </xf>
    <xf numFmtId="0" fontId="81" fillId="3" borderId="113" xfId="0" applyFont="1" applyFill="1" applyBorder="1" applyAlignment="1">
      <alignment horizontal="left" vertical="center"/>
    </xf>
    <xf numFmtId="0" fontId="79" fillId="0" borderId="113" xfId="0" applyFont="1" applyBorder="1" applyAlignment="1">
      <alignment vertical="top" wrapText="1"/>
    </xf>
    <xf numFmtId="0" fontId="80" fillId="3" borderId="113" xfId="0" applyFont="1" applyFill="1" applyBorder="1" applyAlignment="1">
      <alignment horizontal="center" vertical="center"/>
    </xf>
    <xf numFmtId="0" fontId="81" fillId="3" borderId="113" xfId="0" applyFont="1" applyFill="1" applyBorder="1" applyAlignment="1">
      <alignment horizontal="center" vertical="center"/>
    </xf>
    <xf numFmtId="0" fontId="79" fillId="3" borderId="113" xfId="0" applyFont="1" applyFill="1" applyBorder="1" applyAlignment="1">
      <alignment horizontal="left" vertical="center" wrapText="1"/>
    </xf>
    <xf numFmtId="0" fontId="79" fillId="0" borderId="113" xfId="0" applyFont="1" applyBorder="1" applyAlignment="1">
      <alignment horizontal="left" vertical="center" wrapText="1"/>
    </xf>
    <xf numFmtId="0" fontId="81" fillId="0" borderId="113" xfId="0" applyFont="1" applyBorder="1" applyAlignment="1">
      <alignment horizontal="left" vertical="center"/>
    </xf>
    <xf numFmtId="0" fontId="77" fillId="0" borderId="0" xfId="0" applyFont="1" applyAlignment="1">
      <alignment horizontal="left"/>
    </xf>
    <xf numFmtId="0" fontId="76" fillId="0" borderId="0" xfId="0" applyFont="1" applyAlignment="1">
      <alignment horizontal="center"/>
    </xf>
    <xf numFmtId="0" fontId="77" fillId="0" borderId="0" xfId="0" applyFont="1" applyAlignment="1">
      <alignment horizontal="center"/>
    </xf>
    <xf numFmtId="0" fontId="12" fillId="0" borderId="6" xfId="0" applyFont="1" applyBorder="1" applyAlignment="1" applyProtection="1">
      <alignment horizontal="justify" vertical="center" wrapText="1"/>
      <protection locked="0"/>
    </xf>
    <xf numFmtId="0" fontId="4" fillId="4" borderId="65" xfId="0" applyFont="1" applyFill="1" applyBorder="1" applyAlignment="1">
      <alignment horizontal="center" vertical="center" wrapText="1"/>
    </xf>
    <xf numFmtId="0" fontId="4" fillId="4" borderId="39" xfId="0" applyFont="1" applyFill="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4" fillId="4" borderId="56" xfId="0" applyFont="1" applyFill="1" applyBorder="1" applyAlignment="1">
      <alignment horizontal="center" vertical="center"/>
    </xf>
    <xf numFmtId="0" fontId="4" fillId="4" borderId="75" xfId="0" applyFont="1" applyFill="1" applyBorder="1" applyAlignment="1">
      <alignment horizontal="center" vertical="center" wrapText="1"/>
    </xf>
    <xf numFmtId="0" fontId="12" fillId="0" borderId="35" xfId="0" applyFont="1" applyBorder="1" applyAlignment="1" applyProtection="1">
      <alignment horizontal="justify" vertical="center" wrapText="1"/>
      <protection locked="0"/>
    </xf>
    <xf numFmtId="0" fontId="0" fillId="0" borderId="3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 xfId="0" applyFont="1" applyBorder="1" applyAlignment="1">
      <alignment horizontal="justify" vertical="center"/>
    </xf>
    <xf numFmtId="0" fontId="0" fillId="0" borderId="24" xfId="0" applyFont="1" applyBorder="1" applyAlignment="1">
      <alignment horizontal="justify" vertical="center" wrapText="1"/>
    </xf>
    <xf numFmtId="0" fontId="0" fillId="0" borderId="24" xfId="0" applyFont="1" applyBorder="1" applyAlignment="1">
      <alignment horizontal="center" vertical="center" wrapText="1"/>
    </xf>
    <xf numFmtId="0" fontId="0" fillId="0" borderId="6" xfId="0" applyFont="1" applyBorder="1" applyAlignment="1">
      <alignment horizontal="justify" vertical="center" wrapText="1"/>
    </xf>
    <xf numFmtId="0" fontId="0" fillId="0" borderId="35" xfId="0" applyFont="1" applyBorder="1" applyAlignment="1">
      <alignment horizontal="left" vertical="center" wrapText="1"/>
    </xf>
    <xf numFmtId="0" fontId="0" fillId="0" borderId="23" xfId="0" applyFont="1" applyBorder="1" applyAlignment="1">
      <alignment horizontal="left" vertical="center" wrapText="1"/>
    </xf>
    <xf numFmtId="0" fontId="0" fillId="0" borderId="6" xfId="0" applyFont="1" applyBorder="1" applyAlignment="1">
      <alignment horizontal="left" vertical="center" wrapText="1"/>
    </xf>
    <xf numFmtId="0" fontId="0" fillId="0" borderId="24" xfId="0" applyFont="1" applyBorder="1" applyAlignment="1">
      <alignment horizontal="left" vertical="center" wrapText="1"/>
    </xf>
    <xf numFmtId="0" fontId="0" fillId="0" borderId="23" xfId="0" applyFont="1" applyBorder="1" applyAlignment="1">
      <alignment horizontal="center" vertical="center" wrapText="1"/>
    </xf>
    <xf numFmtId="0" fontId="0" fillId="3" borderId="6" xfId="0" applyFont="1" applyFill="1" applyBorder="1" applyAlignment="1">
      <alignment horizontal="left" vertical="center" wrapText="1"/>
    </xf>
    <xf numFmtId="0" fontId="28" fillId="3" borderId="0" xfId="0" applyFont="1" applyFill="1" applyAlignment="1">
      <alignment vertical="center"/>
    </xf>
    <xf numFmtId="0" fontId="28" fillId="0" borderId="0" xfId="0" applyFont="1" applyAlignment="1">
      <alignment vertical="center"/>
    </xf>
    <xf numFmtId="0" fontId="11" fillId="3" borderId="0" xfId="0" applyFont="1" applyFill="1" applyAlignment="1">
      <alignment vertical="center"/>
    </xf>
    <xf numFmtId="0" fontId="11" fillId="0" borderId="0" xfId="0" applyFont="1" applyAlignment="1">
      <alignment vertical="center"/>
    </xf>
    <xf numFmtId="0" fontId="21" fillId="3" borderId="0" xfId="0" applyFont="1" applyFill="1" applyAlignment="1">
      <alignment vertical="center"/>
    </xf>
    <xf numFmtId="0" fontId="0" fillId="0" borderId="0" xfId="0" applyFont="1" applyAlignment="1">
      <alignment vertical="center"/>
    </xf>
    <xf numFmtId="0" fontId="0" fillId="0" borderId="0" xfId="0" applyAlignment="1">
      <alignment vertical="center"/>
    </xf>
    <xf numFmtId="0" fontId="0" fillId="0" borderId="0" xfId="0" applyAlignment="1">
      <alignment horizontal="left" vertical="center"/>
    </xf>
    <xf numFmtId="0" fontId="12" fillId="0" borderId="0" xfId="0" applyFont="1" applyAlignment="1">
      <alignment vertical="center"/>
    </xf>
    <xf numFmtId="0" fontId="0" fillId="0" borderId="32" xfId="0" applyFont="1" applyBorder="1" applyAlignment="1">
      <alignment horizontal="justify" vertical="center" wrapText="1"/>
    </xf>
    <xf numFmtId="0" fontId="0" fillId="0" borderId="32" xfId="0" applyFont="1" applyBorder="1" applyAlignment="1">
      <alignment horizontal="center" vertical="center" wrapText="1"/>
    </xf>
    <xf numFmtId="0" fontId="12" fillId="3" borderId="32" xfId="0" applyFont="1" applyFill="1" applyBorder="1" applyAlignment="1">
      <alignment horizontal="center" vertical="center" wrapText="1"/>
    </xf>
    <xf numFmtId="1" fontId="0" fillId="0" borderId="32" xfId="4" applyNumberFormat="1" applyFont="1" applyBorder="1" applyAlignment="1">
      <alignment horizontal="center" vertical="center" wrapText="1"/>
    </xf>
    <xf numFmtId="3" fontId="0" fillId="0" borderId="6" xfId="0" applyNumberFormat="1" applyFont="1" applyBorder="1" applyAlignment="1">
      <alignment horizontal="justify" vertical="center" wrapText="1"/>
    </xf>
    <xf numFmtId="3" fontId="0" fillId="0" borderId="24" xfId="0" applyNumberFormat="1" applyFont="1" applyBorder="1" applyAlignment="1">
      <alignment horizontal="justify" vertical="center" wrapText="1"/>
    </xf>
    <xf numFmtId="0" fontId="12" fillId="0" borderId="35" xfId="0" applyFont="1" applyFill="1" applyBorder="1" applyAlignment="1" applyProtection="1">
      <alignment horizontal="justify" vertical="center" wrapText="1"/>
      <protection locked="0"/>
    </xf>
    <xf numFmtId="0" fontId="0" fillId="0" borderId="6" xfId="0" applyFont="1" applyBorder="1" applyAlignment="1">
      <alignment horizontal="center" vertical="center" wrapText="1"/>
    </xf>
    <xf numFmtId="0" fontId="0" fillId="0" borderId="32" xfId="0" applyFont="1" applyBorder="1" applyAlignment="1">
      <alignment horizontal="center" vertical="center" wrapText="1"/>
    </xf>
    <xf numFmtId="2" fontId="0" fillId="0" borderId="6" xfId="3" applyNumberFormat="1" applyFont="1" applyBorder="1" applyAlignment="1">
      <alignment horizontal="center" vertical="center" wrapText="1"/>
    </xf>
    <xf numFmtId="0" fontId="79" fillId="20" borderId="113" xfId="0" applyFont="1" applyFill="1" applyBorder="1" applyAlignment="1">
      <alignment horizontal="center" vertical="center"/>
    </xf>
    <xf numFmtId="0" fontId="0" fillId="0" borderId="6" xfId="0" applyFont="1" applyBorder="1" applyAlignment="1">
      <alignment horizontal="center" vertical="center" wrapText="1"/>
    </xf>
    <xf numFmtId="2" fontId="0" fillId="0" borderId="6" xfId="3" applyNumberFormat="1" applyFont="1" applyBorder="1" applyAlignment="1">
      <alignment horizontal="center" vertical="center" wrapText="1"/>
    </xf>
    <xf numFmtId="0" fontId="4" fillId="4" borderId="39" xfId="0" applyFont="1" applyFill="1" applyBorder="1" applyAlignment="1">
      <alignment horizontal="center" vertical="center" textRotation="90" wrapText="1"/>
    </xf>
    <xf numFmtId="0" fontId="0" fillId="0" borderId="32" xfId="0" applyFont="1" applyBorder="1" applyAlignment="1">
      <alignment horizontal="justify" vertical="center"/>
    </xf>
    <xf numFmtId="0" fontId="12" fillId="0" borderId="32" xfId="0" applyFont="1" applyBorder="1" applyAlignment="1" applyProtection="1">
      <alignment horizontal="justify" vertical="center" wrapText="1"/>
      <protection locked="0"/>
    </xf>
    <xf numFmtId="0" fontId="51" fillId="0" borderId="32" xfId="0" applyFont="1" applyBorder="1" applyAlignment="1">
      <alignment horizontal="justify" vertical="center" wrapText="1"/>
    </xf>
    <xf numFmtId="0" fontId="0" fillId="0" borderId="32" xfId="0" applyFont="1" applyBorder="1" applyAlignment="1">
      <alignment horizontal="left" vertical="center" wrapText="1"/>
    </xf>
    <xf numFmtId="3" fontId="0" fillId="0" borderId="32" xfId="0" applyNumberFormat="1" applyFont="1" applyBorder="1" applyAlignment="1">
      <alignment horizontal="justify" vertical="center" wrapText="1"/>
    </xf>
    <xf numFmtId="2" fontId="0" fillId="0" borderId="32" xfId="3" applyNumberFormat="1" applyFont="1" applyBorder="1" applyAlignment="1">
      <alignment horizontal="center" vertical="center" wrapText="1"/>
    </xf>
    <xf numFmtId="2" fontId="0" fillId="0" borderId="32" xfId="3" applyNumberFormat="1" applyFont="1" applyBorder="1" applyAlignment="1">
      <alignment horizontal="justify" vertical="center" wrapText="1"/>
    </xf>
    <xf numFmtId="0" fontId="87" fillId="5" borderId="113" xfId="0" applyFont="1" applyFill="1" applyBorder="1" applyAlignment="1" applyProtection="1">
      <alignment horizontal="center" vertical="center" wrapText="1"/>
      <protection locked="0"/>
    </xf>
    <xf numFmtId="0" fontId="69" fillId="0" borderId="124" xfId="0" applyFont="1" applyBorder="1" applyAlignment="1">
      <alignment horizontal="center"/>
    </xf>
    <xf numFmtId="0" fontId="69" fillId="0" borderId="124" xfId="0" applyFont="1" applyBorder="1"/>
    <xf numFmtId="0" fontId="89" fillId="0" borderId="125" xfId="0" applyFont="1" applyBorder="1" applyAlignment="1">
      <alignment horizontal="center" vertical="center" wrapText="1"/>
    </xf>
    <xf numFmtId="0" fontId="89" fillId="0" borderId="128" xfId="0" applyFont="1" applyBorder="1" applyAlignment="1">
      <alignment horizontal="center" vertical="center" wrapText="1"/>
    </xf>
    <xf numFmtId="0" fontId="89" fillId="0" borderId="129" xfId="0" applyFont="1" applyBorder="1" applyAlignment="1">
      <alignment horizontal="center" vertical="center" wrapText="1"/>
    </xf>
    <xf numFmtId="0" fontId="69" fillId="0" borderId="130" xfId="0" applyFont="1" applyBorder="1"/>
    <xf numFmtId="0" fontId="89" fillId="0" borderId="131" xfId="0" applyFont="1" applyBorder="1" applyAlignment="1">
      <alignment horizontal="center" vertical="center" wrapText="1"/>
    </xf>
    <xf numFmtId="0" fontId="89" fillId="0" borderId="134" xfId="0" applyFont="1" applyBorder="1" applyAlignment="1">
      <alignment horizontal="center" vertical="center" wrapText="1"/>
    </xf>
    <xf numFmtId="0" fontId="89" fillId="0" borderId="135" xfId="0" applyFont="1" applyBorder="1" applyAlignment="1">
      <alignment horizontal="center" vertical="center" wrapText="1"/>
    </xf>
    <xf numFmtId="0" fontId="69" fillId="0" borderId="129" xfId="0" applyFont="1" applyBorder="1"/>
    <xf numFmtId="2" fontId="0" fillId="0" borderId="6"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3" fontId="0" fillId="0" borderId="35" xfId="0" applyNumberFormat="1" applyBorder="1" applyAlignment="1">
      <alignment horizontal="justify" vertical="center" wrapText="1"/>
    </xf>
    <xf numFmtId="0" fontId="0" fillId="0" borderId="35" xfId="0" applyBorder="1" applyAlignment="1">
      <alignment horizontal="justify" vertical="center" wrapText="1"/>
    </xf>
    <xf numFmtId="3" fontId="0" fillId="0" borderId="6" xfId="0" applyNumberFormat="1" applyBorder="1" applyAlignment="1">
      <alignment horizontal="justify" vertical="center" wrapText="1"/>
    </xf>
    <xf numFmtId="0" fontId="0" fillId="0" borderId="6" xfId="0" applyBorder="1" applyAlignment="1">
      <alignment horizontal="justify" vertical="center" wrapText="1"/>
    </xf>
    <xf numFmtId="0" fontId="12" fillId="0" borderId="6" xfId="0" applyFont="1" applyFill="1" applyBorder="1" applyAlignment="1" applyProtection="1">
      <alignment horizontal="justify" vertical="center" wrapText="1"/>
      <protection locked="0"/>
    </xf>
    <xf numFmtId="0" fontId="0" fillId="0" borderId="6" xfId="0" applyFill="1" applyBorder="1" applyAlignment="1">
      <alignment horizontal="center" vertical="center" wrapText="1"/>
    </xf>
    <xf numFmtId="0" fontId="0" fillId="0" borderId="6" xfId="0" applyFill="1" applyBorder="1" applyAlignment="1">
      <alignment horizontal="justify" vertical="center" wrapText="1"/>
    </xf>
    <xf numFmtId="0" fontId="0" fillId="0" borderId="6" xfId="0" applyFont="1" applyFill="1" applyBorder="1" applyAlignment="1">
      <alignment horizontal="justify" vertical="center" wrapText="1"/>
    </xf>
    <xf numFmtId="0" fontId="0" fillId="0" borderId="6" xfId="0" applyFont="1" applyFill="1" applyBorder="1" applyAlignment="1">
      <alignment horizontal="center" vertical="center" wrapText="1"/>
    </xf>
    <xf numFmtId="0" fontId="92" fillId="22" borderId="116" xfId="0" applyFont="1" applyFill="1" applyBorder="1" applyAlignment="1">
      <alignment horizontal="left" vertical="center" wrapText="1"/>
    </xf>
    <xf numFmtId="0" fontId="92" fillId="22" borderId="116" xfId="0" applyFont="1" applyFill="1" applyBorder="1" applyAlignment="1">
      <alignment horizontal="center" vertical="center" wrapText="1" readingOrder="1"/>
    </xf>
    <xf numFmtId="0" fontId="75" fillId="22" borderId="116" xfId="0" applyFont="1" applyFill="1" applyBorder="1" applyAlignment="1">
      <alignment horizontal="center" vertical="center" wrapText="1" readingOrder="1"/>
    </xf>
    <xf numFmtId="0" fontId="75" fillId="22" borderId="116" xfId="0" applyFont="1" applyFill="1" applyBorder="1" applyAlignment="1">
      <alignment horizontal="left" vertical="center" wrapText="1" readingOrder="1"/>
    </xf>
    <xf numFmtId="0" fontId="75" fillId="22" borderId="116" xfId="0" applyFont="1" applyFill="1" applyBorder="1" applyAlignment="1">
      <alignment horizontal="left" vertical="center" wrapText="1"/>
    </xf>
    <xf numFmtId="0" fontId="75" fillId="22" borderId="116" xfId="0" applyFont="1" applyFill="1" applyBorder="1" applyAlignment="1">
      <alignment vertical="center" wrapText="1"/>
    </xf>
    <xf numFmtId="0" fontId="75" fillId="22" borderId="116" xfId="0" applyFont="1" applyFill="1" applyBorder="1" applyAlignment="1">
      <alignment horizontal="center" vertical="center" wrapText="1"/>
    </xf>
    <xf numFmtId="164" fontId="19" fillId="15" borderId="0" xfId="0" applyNumberFormat="1" applyFont="1" applyFill="1" applyAlignment="1" applyProtection="1">
      <alignment horizontal="center" vertical="center" wrapText="1"/>
      <protection locked="0"/>
    </xf>
    <xf numFmtId="0" fontId="60" fillId="15" borderId="0" xfId="0"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5" fillId="0" borderId="0" xfId="0" applyFont="1" applyAlignment="1">
      <alignment horizontal="center" wrapText="1"/>
    </xf>
    <xf numFmtId="0" fontId="22" fillId="0" borderId="0" xfId="0" applyFont="1" applyAlignment="1">
      <alignment horizontal="center"/>
    </xf>
    <xf numFmtId="0" fontId="61" fillId="0" borderId="0" xfId="0" applyFont="1" applyAlignment="1">
      <alignment horizontal="center"/>
    </xf>
    <xf numFmtId="0" fontId="0" fillId="0" borderId="79" xfId="0"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70" fillId="0" borderId="0" xfId="0" applyFont="1" applyAlignment="1" applyProtection="1">
      <alignment horizontal="center" vertical="center" wrapText="1"/>
      <protection locked="0"/>
    </xf>
    <xf numFmtId="0" fontId="87" fillId="5" borderId="114" xfId="0" applyFont="1" applyFill="1" applyBorder="1" applyAlignment="1" applyProtection="1">
      <alignment horizontal="center" vertical="center" wrapText="1"/>
      <protection locked="0"/>
    </xf>
    <xf numFmtId="0" fontId="87" fillId="5" borderId="115" xfId="0" applyFont="1" applyFill="1" applyBorder="1" applyAlignment="1" applyProtection="1">
      <alignment horizontal="center" vertical="center" wrapText="1"/>
      <protection locked="0"/>
    </xf>
    <xf numFmtId="0" fontId="87" fillId="5" borderId="113" xfId="0" applyFont="1" applyFill="1" applyBorder="1" applyAlignment="1" applyProtection="1">
      <alignment horizontal="center" vertical="center"/>
      <protection locked="0"/>
    </xf>
    <xf numFmtId="0" fontId="88" fillId="5" borderId="113" xfId="0" applyFont="1" applyFill="1" applyBorder="1" applyAlignment="1" applyProtection="1">
      <alignment horizontal="center" vertical="center"/>
      <protection locked="0"/>
    </xf>
    <xf numFmtId="0" fontId="73" fillId="0" borderId="113" xfId="0" applyFont="1" applyBorder="1" applyAlignment="1" applyProtection="1">
      <alignment horizontal="center" vertical="center"/>
      <protection locked="0"/>
    </xf>
    <xf numFmtId="0" fontId="73" fillId="20" borderId="113" xfId="0" applyFont="1" applyFill="1" applyBorder="1" applyAlignment="1" applyProtection="1">
      <alignment horizontal="center" vertical="center"/>
      <protection locked="0"/>
    </xf>
    <xf numFmtId="0" fontId="72" fillId="5" borderId="113" xfId="0" applyFont="1" applyFill="1" applyBorder="1" applyAlignment="1" applyProtection="1">
      <alignment horizontal="center" vertical="center" wrapText="1"/>
      <protection locked="0"/>
    </xf>
    <xf numFmtId="0" fontId="72" fillId="5" borderId="113" xfId="0" applyFont="1" applyFill="1" applyBorder="1" applyAlignment="1" applyProtection="1">
      <alignment horizontal="center" vertical="center"/>
      <protection locked="0"/>
    </xf>
    <xf numFmtId="0" fontId="73" fillId="0" borderId="116" xfId="0" applyFont="1" applyBorder="1" applyAlignment="1">
      <alignment horizontal="center" vertical="center" wrapText="1" readingOrder="1"/>
    </xf>
    <xf numFmtId="0" fontId="74" fillId="19" borderId="116" xfId="0" applyFont="1" applyFill="1" applyBorder="1" applyAlignment="1">
      <alignment horizontal="center" vertical="center" wrapText="1" readingOrder="1"/>
    </xf>
    <xf numFmtId="0" fontId="73" fillId="3" borderId="116" xfId="0" applyFont="1" applyFill="1" applyBorder="1" applyAlignment="1">
      <alignment horizontal="center" vertical="center" wrapText="1" readingOrder="1"/>
    </xf>
    <xf numFmtId="0" fontId="73" fillId="0" borderId="116" xfId="0" applyFont="1" applyBorder="1" applyAlignment="1">
      <alignment horizontal="left" vertical="center" wrapText="1" readingOrder="1"/>
    </xf>
    <xf numFmtId="0" fontId="89" fillId="0" borderId="132" xfId="0" applyFont="1" applyBorder="1" applyAlignment="1">
      <alignment horizontal="center" vertical="center" wrapText="1"/>
    </xf>
    <xf numFmtId="0" fontId="89" fillId="0" borderId="133" xfId="0" applyFont="1" applyBorder="1" applyAlignment="1">
      <alignment horizontal="center" vertical="center"/>
    </xf>
    <xf numFmtId="0" fontId="73" fillId="0" borderId="117" xfId="0" applyFont="1" applyBorder="1" applyAlignment="1">
      <alignment horizontal="center" vertical="center" wrapText="1" readingOrder="1"/>
    </xf>
    <xf numFmtId="0" fontId="73" fillId="0" borderId="118" xfId="0" applyFont="1" applyBorder="1" applyAlignment="1">
      <alignment horizontal="center" vertical="center" wrapText="1" readingOrder="1"/>
    </xf>
    <xf numFmtId="0" fontId="73" fillId="0" borderId="119" xfId="0" applyFont="1" applyBorder="1" applyAlignment="1">
      <alignment horizontal="center" vertical="center" wrapText="1" readingOrder="1"/>
    </xf>
    <xf numFmtId="0" fontId="89" fillId="0" borderId="126" xfId="0" applyFont="1" applyBorder="1" applyAlignment="1">
      <alignment horizontal="center" vertical="center" wrapText="1"/>
    </xf>
    <xf numFmtId="0" fontId="89" fillId="0" borderId="127" xfId="0" applyFont="1" applyBorder="1" applyAlignment="1">
      <alignment horizontal="center" vertical="center"/>
    </xf>
    <xf numFmtId="0" fontId="86" fillId="0" borderId="0" xfId="0" applyFont="1" applyAlignment="1">
      <alignment horizontal="center" vertical="center" wrapText="1"/>
    </xf>
    <xf numFmtId="0" fontId="78" fillId="19" borderId="113" xfId="0" applyFont="1" applyFill="1" applyBorder="1" applyAlignment="1">
      <alignment horizontal="center"/>
    </xf>
    <xf numFmtId="0" fontId="79" fillId="20" borderId="113" xfId="0" applyFont="1" applyFill="1" applyBorder="1" applyAlignment="1">
      <alignment horizontal="center" vertical="center" wrapText="1"/>
    </xf>
    <xf numFmtId="0" fontId="79" fillId="20" borderId="113" xfId="0" applyFont="1" applyFill="1" applyBorder="1" applyAlignment="1">
      <alignment horizontal="center" vertical="center"/>
    </xf>
    <xf numFmtId="0" fontId="66" fillId="3" borderId="0" xfId="1" applyFont="1" applyFill="1" applyAlignment="1">
      <alignment horizontal="justify" vertical="center" wrapText="1"/>
    </xf>
    <xf numFmtId="0" fontId="66" fillId="3" borderId="0" xfId="1" applyFont="1" applyFill="1" applyAlignment="1">
      <alignment horizontal="left" vertical="center" wrapText="1"/>
    </xf>
    <xf numFmtId="0" fontId="66" fillId="3" borderId="0" xfId="1" applyFont="1" applyFill="1" applyAlignment="1">
      <alignment horizontal="center" vertical="center" wrapText="1"/>
    </xf>
    <xf numFmtId="0" fontId="55" fillId="4" borderId="7" xfId="1" applyFont="1" applyFill="1" applyBorder="1" applyAlignment="1">
      <alignment horizontal="center" vertical="center" wrapText="1"/>
    </xf>
    <xf numFmtId="0" fontId="55" fillId="4" borderId="8" xfId="1" applyFont="1" applyFill="1" applyBorder="1" applyAlignment="1">
      <alignment horizontal="center" vertical="center" wrapText="1"/>
    </xf>
    <xf numFmtId="0" fontId="55" fillId="4" borderId="97" xfId="1" applyFont="1" applyFill="1" applyBorder="1" applyAlignment="1">
      <alignment horizontal="center" vertical="center" wrapText="1"/>
    </xf>
    <xf numFmtId="0" fontId="56" fillId="3" borderId="9" xfId="1" quotePrefix="1" applyFont="1" applyFill="1" applyBorder="1" applyAlignment="1">
      <alignment horizontal="left" vertical="top" wrapText="1"/>
    </xf>
    <xf numFmtId="0" fontId="56" fillId="3" borderId="10" xfId="1" quotePrefix="1" applyFont="1" applyFill="1" applyBorder="1" applyAlignment="1">
      <alignment horizontal="left" vertical="top" wrapText="1"/>
    </xf>
    <xf numFmtId="0" fontId="57" fillId="3" borderId="10" xfId="1" quotePrefix="1" applyFont="1" applyFill="1" applyBorder="1" applyAlignment="1">
      <alignment horizontal="left" vertical="top" wrapText="1"/>
    </xf>
    <xf numFmtId="0" fontId="57" fillId="3" borderId="98" xfId="1" quotePrefix="1" applyFont="1" applyFill="1" applyBorder="1" applyAlignment="1">
      <alignment horizontal="left" vertical="top" wrapText="1"/>
    </xf>
    <xf numFmtId="0" fontId="51" fillId="3" borderId="13" xfId="1" quotePrefix="1" applyFont="1" applyFill="1" applyBorder="1" applyAlignment="1">
      <alignment horizontal="justify" vertical="center" wrapText="1"/>
    </xf>
    <xf numFmtId="0" fontId="51" fillId="3" borderId="14" xfId="1" quotePrefix="1" applyFont="1" applyFill="1" applyBorder="1" applyAlignment="1">
      <alignment horizontal="justify" vertical="center" wrapText="1"/>
    </xf>
    <xf numFmtId="0" fontId="51" fillId="3" borderId="99" xfId="1" quotePrefix="1" applyFont="1" applyFill="1" applyBorder="1" applyAlignment="1">
      <alignment horizontal="justify" vertical="center" wrapText="1"/>
    </xf>
    <xf numFmtId="0" fontId="52" fillId="0" borderId="11" xfId="1" quotePrefix="1" applyFont="1" applyBorder="1" applyAlignment="1">
      <alignment horizontal="left" vertical="top" wrapText="1"/>
    </xf>
    <xf numFmtId="0" fontId="52" fillId="0" borderId="0" xfId="1" quotePrefix="1" applyFont="1" applyAlignment="1">
      <alignment horizontal="left" vertical="top" wrapText="1"/>
    </xf>
    <xf numFmtId="0" fontId="52" fillId="0" borderId="12" xfId="1" quotePrefix="1" applyFont="1" applyBorder="1" applyAlignment="1">
      <alignment horizontal="left" vertical="top" wrapText="1"/>
    </xf>
    <xf numFmtId="0" fontId="59" fillId="4" borderId="81" xfId="2" applyFont="1" applyFill="1" applyBorder="1" applyAlignment="1">
      <alignment horizontal="center" vertical="center" wrapText="1"/>
    </xf>
    <xf numFmtId="0" fontId="59" fillId="4" borderId="100" xfId="2" applyFont="1" applyFill="1" applyBorder="1" applyAlignment="1">
      <alignment horizontal="center" vertical="center" wrapText="1"/>
    </xf>
    <xf numFmtId="0" fontId="59" fillId="4" borderId="101" xfId="1" applyFont="1" applyFill="1" applyBorder="1" applyAlignment="1">
      <alignment horizontal="center" vertical="center"/>
    </xf>
    <xf numFmtId="0" fontId="59" fillId="4" borderId="97" xfId="1" applyFont="1" applyFill="1" applyBorder="1" applyAlignment="1">
      <alignment horizontal="center" vertical="center"/>
    </xf>
    <xf numFmtId="0" fontId="58" fillId="3" borderId="17" xfId="0" applyFont="1" applyFill="1" applyBorder="1" applyAlignment="1">
      <alignment horizontal="left" vertical="center" wrapText="1"/>
    </xf>
    <xf numFmtId="0" fontId="58" fillId="3" borderId="15" xfId="0" applyFont="1" applyFill="1" applyBorder="1" applyAlignment="1">
      <alignment horizontal="left" vertical="center" wrapText="1"/>
    </xf>
    <xf numFmtId="0" fontId="52" fillId="3" borderId="16" xfId="1" applyFont="1" applyFill="1" applyBorder="1" applyAlignment="1">
      <alignment horizontal="justify" vertical="center" wrapText="1"/>
    </xf>
    <xf numFmtId="0" fontId="52" fillId="3" borderId="102" xfId="1" applyFont="1" applyFill="1" applyBorder="1" applyAlignment="1">
      <alignment horizontal="justify" vertical="center" wrapText="1"/>
    </xf>
    <xf numFmtId="0" fontId="58" fillId="3" borderId="73" xfId="0" applyFont="1" applyFill="1" applyBorder="1" applyAlignment="1">
      <alignment vertical="center" wrapText="1"/>
    </xf>
    <xf numFmtId="0" fontId="58" fillId="3" borderId="17" xfId="0" applyFont="1" applyFill="1" applyBorder="1" applyAlignment="1">
      <alignment vertical="center" wrapText="1"/>
    </xf>
    <xf numFmtId="0" fontId="58" fillId="3" borderId="15" xfId="0" applyFont="1" applyFill="1" applyBorder="1" applyAlignment="1">
      <alignment vertical="center" wrapText="1"/>
    </xf>
    <xf numFmtId="0" fontId="58" fillId="3" borderId="86" xfId="0" applyFont="1" applyFill="1" applyBorder="1" applyAlignment="1">
      <alignment vertical="center" wrapText="1"/>
    </xf>
    <xf numFmtId="0" fontId="58" fillId="3" borderId="87" xfId="0" applyFont="1" applyFill="1" applyBorder="1" applyAlignment="1">
      <alignment vertical="center" wrapText="1"/>
    </xf>
    <xf numFmtId="0" fontId="58" fillId="7" borderId="6" xfId="0" applyFont="1" applyFill="1" applyBorder="1" applyAlignment="1">
      <alignment horizontal="left" vertical="center" wrapText="1"/>
    </xf>
    <xf numFmtId="0" fontId="52" fillId="3" borderId="72" xfId="1" applyFont="1" applyFill="1" applyBorder="1" applyAlignment="1">
      <alignment horizontal="justify" vertical="center" wrapText="1"/>
    </xf>
    <xf numFmtId="0" fontId="58" fillId="7" borderId="29" xfId="0" applyFont="1" applyFill="1" applyBorder="1" applyAlignment="1">
      <alignment horizontal="left" vertical="center" wrapText="1"/>
    </xf>
    <xf numFmtId="0" fontId="58" fillId="7" borderId="31" xfId="0" applyFont="1" applyFill="1" applyBorder="1" applyAlignment="1">
      <alignment horizontal="left" vertical="center" wrapText="1"/>
    </xf>
    <xf numFmtId="0" fontId="52"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2" fillId="3" borderId="11" xfId="1" applyFont="1" applyFill="1" applyBorder="1" applyAlignment="1">
      <alignment horizontal="left" vertical="top" wrapText="1"/>
    </xf>
    <xf numFmtId="0" fontId="52" fillId="3" borderId="0" xfId="1" applyFont="1" applyFill="1" applyAlignment="1">
      <alignment horizontal="left" vertical="top" wrapText="1"/>
    </xf>
    <xf numFmtId="0" fontId="52" fillId="3" borderId="12" xfId="1" applyFont="1" applyFill="1" applyBorder="1" applyAlignment="1">
      <alignment horizontal="left" vertical="top" wrapText="1"/>
    </xf>
    <xf numFmtId="0" fontId="59" fillId="4" borderId="88" xfId="2" applyFont="1" applyFill="1" applyBorder="1" applyAlignment="1">
      <alignment horizontal="center" vertical="center" wrapText="1"/>
    </xf>
    <xf numFmtId="0" fontId="59" fillId="4" borderId="88" xfId="1" applyFont="1" applyFill="1" applyBorder="1" applyAlignment="1">
      <alignment horizontal="center" vertical="center"/>
    </xf>
    <xf numFmtId="0" fontId="59" fillId="4" borderId="104" xfId="1" applyFont="1" applyFill="1" applyBorder="1" applyAlignment="1">
      <alignment horizontal="center" vertical="center"/>
    </xf>
    <xf numFmtId="0" fontId="58" fillId="3" borderId="6" xfId="0" applyFont="1" applyFill="1" applyBorder="1" applyAlignment="1">
      <alignment horizontal="left" vertical="center" wrapText="1"/>
    </xf>
    <xf numFmtId="0" fontId="52" fillId="3" borderId="6" xfId="1" applyFont="1" applyFill="1" applyBorder="1" applyAlignment="1">
      <alignment horizontal="justify" vertical="center" wrapText="1"/>
    </xf>
    <xf numFmtId="0" fontId="52" fillId="3" borderId="77" xfId="1" applyFont="1" applyFill="1" applyBorder="1" applyAlignment="1">
      <alignment horizontal="justify" vertical="center" wrapText="1"/>
    </xf>
    <xf numFmtId="0" fontId="66" fillId="3" borderId="6" xfId="1" applyFont="1" applyFill="1" applyBorder="1" applyAlignment="1">
      <alignment horizontal="justify" vertical="center" wrapText="1"/>
    </xf>
    <xf numFmtId="0" fontId="66" fillId="3" borderId="77" xfId="1" applyFont="1" applyFill="1" applyBorder="1" applyAlignment="1">
      <alignment horizontal="justify" vertical="center" wrapText="1"/>
    </xf>
    <xf numFmtId="0" fontId="58" fillId="3" borderId="29" xfId="0" applyFont="1" applyFill="1" applyBorder="1" applyAlignment="1">
      <alignment horizontal="left" vertical="center" wrapText="1"/>
    </xf>
    <xf numFmtId="0" fontId="58" fillId="3" borderId="31" xfId="0" applyFont="1" applyFill="1" applyBorder="1" applyAlignment="1">
      <alignment horizontal="left" vertical="center" wrapText="1"/>
    </xf>
    <xf numFmtId="0" fontId="52" fillId="3" borderId="29" xfId="1" applyFont="1" applyFill="1" applyBorder="1" applyAlignment="1">
      <alignment horizontal="justify" vertical="center" wrapText="1"/>
    </xf>
    <xf numFmtId="0" fontId="52" fillId="3" borderId="105" xfId="1" applyFont="1" applyFill="1" applyBorder="1" applyAlignment="1">
      <alignment horizontal="justify"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9" fontId="12" fillId="0" borderId="35" xfId="4" applyFont="1" applyBorder="1" applyAlignment="1">
      <alignment horizontal="center" vertical="center" wrapText="1"/>
    </xf>
    <xf numFmtId="9" fontId="12" fillId="0" borderId="6" xfId="4" applyFont="1" applyBorder="1" applyAlignment="1">
      <alignment horizontal="center" vertical="center" wrapText="1"/>
    </xf>
    <xf numFmtId="9" fontId="12" fillId="0" borderId="32" xfId="4" applyFont="1" applyBorder="1" applyAlignment="1">
      <alignment horizontal="center" vertical="center" wrapText="1"/>
    </xf>
    <xf numFmtId="9" fontId="12" fillId="0" borderId="24" xfId="4" applyFont="1" applyBorder="1" applyAlignment="1">
      <alignment horizontal="center" vertical="center" wrapText="1"/>
    </xf>
    <xf numFmtId="0" fontId="83" fillId="0" borderId="35" xfId="0" applyFont="1" applyBorder="1" applyAlignment="1">
      <alignment horizontal="center" vertical="center" wrapText="1"/>
    </xf>
    <xf numFmtId="0" fontId="83" fillId="0" borderId="6" xfId="0" applyFont="1" applyBorder="1" applyAlignment="1">
      <alignment horizontal="center" vertical="center" wrapText="1"/>
    </xf>
    <xf numFmtId="0" fontId="83" fillId="0" borderId="32" xfId="0" applyFont="1" applyBorder="1" applyAlignment="1">
      <alignment horizontal="center" vertical="center" wrapText="1"/>
    </xf>
    <xf numFmtId="0" fontId="83" fillId="0" borderId="24" xfId="0" applyFont="1" applyBorder="1" applyAlignment="1">
      <alignment horizontal="center" vertical="center" wrapText="1"/>
    </xf>
    <xf numFmtId="0" fontId="0" fillId="0" borderId="35" xfId="0" applyFont="1" applyBorder="1" applyAlignment="1">
      <alignment horizontal="center" vertical="center" wrapText="1"/>
    </xf>
    <xf numFmtId="0" fontId="0" fillId="0" borderId="6"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24" xfId="0" applyFont="1" applyBorder="1" applyAlignment="1">
      <alignment horizontal="center" vertical="center" wrapText="1"/>
    </xf>
    <xf numFmtId="0" fontId="0" fillId="0" borderId="76" xfId="0" applyFont="1" applyBorder="1" applyAlignment="1">
      <alignment horizontal="center" vertical="center" wrapText="1"/>
    </xf>
    <xf numFmtId="0" fontId="0" fillId="0" borderId="77" xfId="0" applyFont="1" applyBorder="1" applyAlignment="1">
      <alignment horizontal="center" vertical="center" wrapText="1"/>
    </xf>
    <xf numFmtId="0" fontId="0" fillId="0" borderId="120" xfId="0" applyFont="1" applyBorder="1" applyAlignment="1">
      <alignment horizontal="center" vertical="center" wrapText="1"/>
    </xf>
    <xf numFmtId="0" fontId="0" fillId="0" borderId="78" xfId="0" applyFont="1" applyBorder="1" applyAlignment="1">
      <alignment horizontal="center" vertical="center" wrapText="1"/>
    </xf>
    <xf numFmtId="0" fontId="12" fillId="11" borderId="94" xfId="0" applyFont="1" applyFill="1" applyBorder="1" applyAlignment="1">
      <alignment horizontal="center" vertical="center" wrapText="1"/>
    </xf>
    <xf numFmtId="0" fontId="12" fillId="11" borderId="95" xfId="0" applyFont="1" applyFill="1" applyBorder="1" applyAlignment="1">
      <alignment horizontal="center" vertical="center" wrapText="1"/>
    </xf>
    <xf numFmtId="0" fontId="12" fillId="11" borderId="92" xfId="0" applyFont="1" applyFill="1" applyBorder="1" applyAlignment="1">
      <alignment horizontal="center" vertical="center" wrapText="1"/>
    </xf>
    <xf numFmtId="0" fontId="12" fillId="11" borderId="96" xfId="0" applyFont="1" applyFill="1" applyBorder="1" applyAlignment="1">
      <alignment horizontal="center" vertical="center" wrapText="1"/>
    </xf>
    <xf numFmtId="0" fontId="0" fillId="0" borderId="44"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46" xfId="0" applyFont="1" applyBorder="1" applyAlignment="1">
      <alignment horizontal="center"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2" xfId="0" applyFont="1" applyBorder="1" applyAlignment="1">
      <alignment horizontal="center" vertical="center" wrapText="1"/>
    </xf>
    <xf numFmtId="0" fontId="12" fillId="0" borderId="24"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46" xfId="0" applyFont="1" applyBorder="1" applyAlignment="1">
      <alignment horizontal="center" vertical="center" wrapText="1"/>
    </xf>
    <xf numFmtId="0" fontId="0" fillId="0" borderId="31" xfId="0" applyFont="1" applyBorder="1" applyAlignment="1">
      <alignment horizontal="center" vertical="center" wrapText="1"/>
    </xf>
    <xf numFmtId="0" fontId="0" fillId="10" borderId="0" xfId="0" applyFont="1" applyFill="1" applyAlignment="1">
      <alignment horizontal="center" vertical="center" wrapText="1"/>
    </xf>
    <xf numFmtId="0" fontId="0" fillId="0" borderId="92" xfId="0" applyFont="1" applyBorder="1" applyAlignment="1">
      <alignment horizontal="center" vertical="center" wrapText="1"/>
    </xf>
    <xf numFmtId="0" fontId="0" fillId="0" borderId="45" xfId="0" applyFont="1" applyBorder="1" applyAlignment="1">
      <alignment horizontal="center" vertical="center" wrapText="1"/>
    </xf>
    <xf numFmtId="0" fontId="0" fillId="0" borderId="93" xfId="0" applyFont="1" applyBorder="1" applyAlignment="1">
      <alignment horizontal="center" vertical="center" wrapText="1"/>
    </xf>
    <xf numFmtId="0" fontId="0" fillId="0" borderId="0" xfId="0" applyFont="1" applyAlignment="1">
      <alignment horizontal="center" vertical="center" wrapText="1"/>
    </xf>
    <xf numFmtId="0" fontId="0" fillId="0" borderId="89" xfId="0" applyFont="1" applyBorder="1" applyAlignment="1">
      <alignment horizontal="center" vertical="center" wrapText="1"/>
    </xf>
    <xf numFmtId="0" fontId="4" fillId="4" borderId="90"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4" fillId="4" borderId="106"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108" xfId="0" applyFont="1" applyFill="1" applyBorder="1" applyAlignment="1">
      <alignment horizontal="center" vertical="center"/>
    </xf>
    <xf numFmtId="0" fontId="4" fillId="4" borderId="39" xfId="0" applyFont="1" applyFill="1" applyBorder="1" applyAlignment="1">
      <alignment horizontal="center" vertical="center" wrapText="1"/>
    </xf>
    <xf numFmtId="0" fontId="0" fillId="0" borderId="94" xfId="0" applyFont="1" applyBorder="1" applyAlignment="1">
      <alignment horizontal="center" vertical="center" wrapText="1"/>
    </xf>
    <xf numFmtId="0" fontId="0" fillId="0" borderId="95" xfId="0" applyFont="1" applyBorder="1" applyAlignment="1">
      <alignment horizontal="center" vertical="center" wrapText="1"/>
    </xf>
    <xf numFmtId="0" fontId="0" fillId="0" borderId="96" xfId="0" applyFont="1" applyBorder="1" applyAlignment="1">
      <alignment horizontal="center" vertical="center" wrapText="1"/>
    </xf>
    <xf numFmtId="0" fontId="4" fillId="4" borderId="0" xfId="0" applyFont="1" applyFill="1" applyAlignment="1">
      <alignment horizontal="center" vertical="center"/>
    </xf>
    <xf numFmtId="0" fontId="0" fillId="11" borderId="94" xfId="0" applyFont="1" applyFill="1" applyBorder="1" applyAlignment="1">
      <alignment horizontal="center" vertical="center" wrapText="1"/>
    </xf>
    <xf numFmtId="0" fontId="0" fillId="11" borderId="95" xfId="0" applyFont="1" applyFill="1" applyBorder="1" applyAlignment="1">
      <alignment horizontal="center" vertical="center" wrapText="1"/>
    </xf>
    <xf numFmtId="0" fontId="0" fillId="11" borderId="92" xfId="0" applyFont="1" applyFill="1" applyBorder="1" applyAlignment="1">
      <alignment horizontal="center" vertical="center" wrapText="1"/>
    </xf>
    <xf numFmtId="0" fontId="0" fillId="11" borderId="96" xfId="0" applyFont="1" applyFill="1" applyBorder="1" applyAlignment="1">
      <alignment horizontal="center" vertical="center" wrapText="1"/>
    </xf>
    <xf numFmtId="0" fontId="0" fillId="3" borderId="94" xfId="0" applyFont="1" applyFill="1" applyBorder="1" applyAlignment="1">
      <alignment horizontal="center" vertical="center" wrapText="1"/>
    </xf>
    <xf numFmtId="0" fontId="0" fillId="3" borderId="95" xfId="0" applyFont="1" applyFill="1" applyBorder="1" applyAlignment="1">
      <alignment horizontal="center" vertical="center" wrapText="1"/>
    </xf>
    <xf numFmtId="0" fontId="0" fillId="3" borderId="92" xfId="0" applyFont="1" applyFill="1" applyBorder="1" applyAlignment="1">
      <alignment horizontal="center" vertical="center" wrapText="1"/>
    </xf>
    <xf numFmtId="0" fontId="0" fillId="3" borderId="96" xfId="0" applyFont="1" applyFill="1" applyBorder="1" applyAlignment="1">
      <alignment horizontal="center" vertical="center" wrapText="1"/>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5" xfId="0" applyFont="1" applyFill="1" applyBorder="1" applyAlignment="1">
      <alignment horizontal="center" vertical="center" textRotation="1"/>
    </xf>
    <xf numFmtId="0" fontId="4" fillId="4" borderId="55" xfId="0" applyFont="1" applyFill="1" applyBorder="1" applyAlignment="1">
      <alignment horizontal="center" vertical="center" wrapText="1"/>
    </xf>
    <xf numFmtId="0" fontId="4" fillId="16" borderId="39" xfId="0" applyFont="1" applyFill="1" applyBorder="1" applyAlignment="1" applyProtection="1">
      <alignment horizontal="center" vertical="center" wrapText="1"/>
      <protection locked="0"/>
    </xf>
    <xf numFmtId="0" fontId="4" fillId="16" borderId="109" xfId="0" applyFont="1" applyFill="1" applyBorder="1" applyAlignment="1" applyProtection="1">
      <alignment horizontal="center" vertical="center" wrapText="1"/>
      <protection locked="0"/>
    </xf>
    <xf numFmtId="0" fontId="4" fillId="16" borderId="65" xfId="0" applyFont="1" applyFill="1" applyBorder="1" applyAlignment="1" applyProtection="1">
      <alignment horizontal="center" vertical="center" wrapText="1"/>
      <protection locked="0"/>
    </xf>
    <xf numFmtId="0" fontId="4" fillId="16" borderId="51" xfId="0" applyFont="1" applyFill="1" applyBorder="1" applyAlignment="1" applyProtection="1">
      <alignment horizontal="center" vertical="center"/>
      <protection locked="0"/>
    </xf>
    <xf numFmtId="0" fontId="4" fillId="16" borderId="52" xfId="0" applyFont="1" applyFill="1" applyBorder="1" applyAlignment="1" applyProtection="1">
      <alignment horizontal="center" vertical="center"/>
      <protection locked="0"/>
    </xf>
    <xf numFmtId="0" fontId="4" fillId="4" borderId="91"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82" fillId="3" borderId="29" xfId="0" applyFont="1" applyFill="1" applyBorder="1" applyAlignment="1" applyProtection="1">
      <alignment horizontal="justify" vertical="center"/>
      <protection locked="0"/>
    </xf>
    <xf numFmtId="0" fontId="10" fillId="0" borderId="30" xfId="0" applyFont="1" applyBorder="1" applyAlignment="1">
      <alignment horizontal="justify" vertical="center"/>
    </xf>
    <xf numFmtId="0" fontId="10" fillId="0" borderId="31" xfId="0" applyFont="1" applyBorder="1" applyAlignment="1">
      <alignment horizontal="justify" vertical="center"/>
    </xf>
    <xf numFmtId="0" fontId="2" fillId="3" borderId="29" xfId="0" applyFont="1" applyFill="1" applyBorder="1" applyAlignment="1" applyProtection="1">
      <alignment horizontal="justify" vertical="center"/>
      <protection locked="0"/>
    </xf>
    <xf numFmtId="0" fontId="0" fillId="0" borderId="30" xfId="0" applyBorder="1" applyAlignment="1">
      <alignment horizontal="justify" vertical="center"/>
    </xf>
    <xf numFmtId="0" fontId="0" fillId="0" borderId="31" xfId="0" applyBorder="1" applyAlignment="1">
      <alignment horizontal="justify" vertical="center"/>
    </xf>
    <xf numFmtId="0" fontId="27" fillId="0" borderId="10" xfId="0" applyFont="1" applyFill="1" applyBorder="1" applyAlignment="1">
      <alignment horizontal="center" vertical="center"/>
    </xf>
    <xf numFmtId="0" fontId="27" fillId="0" borderId="37"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36" xfId="0" applyFont="1" applyFill="1" applyBorder="1" applyAlignment="1">
      <alignment horizontal="center" vertical="center"/>
    </xf>
    <xf numFmtId="0" fontId="27" fillId="0" borderId="14" xfId="0" applyFont="1" applyFill="1" applyBorder="1" applyAlignment="1">
      <alignment horizontal="center" vertical="center"/>
    </xf>
    <xf numFmtId="0" fontId="27" fillId="0" borderId="89" xfId="0" applyFont="1" applyFill="1" applyBorder="1" applyAlignment="1">
      <alignment horizontal="center" vertical="center"/>
    </xf>
    <xf numFmtId="0" fontId="27" fillId="4" borderId="10" xfId="0" applyFont="1" applyFill="1" applyBorder="1" applyAlignment="1">
      <alignment horizontal="center" vertical="center"/>
    </xf>
    <xf numFmtId="0" fontId="27" fillId="4" borderId="0" xfId="0" applyFont="1" applyFill="1" applyBorder="1" applyAlignment="1">
      <alignment horizontal="center" vertical="center"/>
    </xf>
    <xf numFmtId="0" fontId="27" fillId="4" borderId="14" xfId="0" applyFont="1" applyFill="1" applyBorder="1" applyAlignment="1">
      <alignment horizontal="center" vertical="center"/>
    </xf>
    <xf numFmtId="2" fontId="0" fillId="0" borderId="6" xfId="3" applyNumberFormat="1" applyFont="1" applyBorder="1" applyAlignment="1">
      <alignment horizontal="center" vertical="center" wrapText="1"/>
    </xf>
    <xf numFmtId="2" fontId="0" fillId="0" borderId="32"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2" fillId="3" borderId="6" xfId="0" applyFont="1" applyFill="1" applyBorder="1" applyAlignment="1" applyProtection="1">
      <alignment horizontal="justify" vertical="center" wrapText="1"/>
      <protection locked="0"/>
    </xf>
    <xf numFmtId="0" fontId="2" fillId="3" borderId="6" xfId="0" applyFont="1" applyFill="1" applyBorder="1" applyAlignment="1" applyProtection="1">
      <alignment horizontal="justify" vertical="center"/>
      <protection locked="0"/>
    </xf>
    <xf numFmtId="2" fontId="0" fillId="0" borderId="35" xfId="3" applyNumberFormat="1" applyFont="1" applyBorder="1" applyAlignment="1">
      <alignment horizontal="center" vertical="center" wrapText="1"/>
    </xf>
    <xf numFmtId="0" fontId="6" fillId="3" borderId="57"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82" fillId="3" borderId="6" xfId="0" applyFont="1" applyFill="1" applyBorder="1" applyAlignment="1" applyProtection="1">
      <alignment horizontal="justify" vertical="center"/>
      <protection locked="0"/>
    </xf>
    <xf numFmtId="0" fontId="82" fillId="3" borderId="23" xfId="0" applyFont="1" applyFill="1" applyBorder="1" applyAlignment="1" applyProtection="1">
      <alignment horizontal="justify" vertical="center"/>
      <protection locked="0"/>
    </xf>
    <xf numFmtId="0" fontId="27" fillId="0" borderId="79" xfId="0" applyFont="1" applyFill="1" applyBorder="1" applyAlignment="1">
      <alignment horizontal="center" vertical="center" wrapText="1"/>
    </xf>
    <xf numFmtId="0" fontId="27" fillId="0" borderId="82" xfId="0" applyFont="1" applyFill="1" applyBorder="1" applyAlignment="1">
      <alignment horizontal="center" vertical="center" wrapText="1"/>
    </xf>
    <xf numFmtId="0" fontId="27" fillId="0" borderId="11" xfId="0" applyFont="1" applyFill="1" applyBorder="1" applyAlignment="1">
      <alignment horizontal="center" vertical="center" wrapText="1"/>
    </xf>
    <xf numFmtId="0" fontId="27" fillId="0" borderId="12" xfId="0" applyFont="1" applyFill="1" applyBorder="1" applyAlignment="1">
      <alignment horizontal="center" vertical="center" wrapText="1"/>
    </xf>
    <xf numFmtId="0" fontId="27" fillId="0" borderId="18" xfId="0" applyFont="1" applyFill="1" applyBorder="1" applyAlignment="1">
      <alignment horizontal="center" vertical="center" wrapText="1"/>
    </xf>
    <xf numFmtId="0" fontId="27" fillId="0" borderId="20" xfId="0" applyFont="1" applyFill="1" applyBorder="1" applyAlignment="1">
      <alignment horizontal="center" vertical="center" wrapText="1"/>
    </xf>
    <xf numFmtId="0" fontId="27" fillId="4" borderId="60" xfId="0" applyFont="1" applyFill="1" applyBorder="1" applyAlignment="1">
      <alignment horizontal="center" vertical="center" wrapText="1"/>
    </xf>
    <xf numFmtId="0" fontId="27" fillId="4" borderId="61" xfId="0" applyFont="1" applyFill="1" applyBorder="1" applyAlignment="1">
      <alignment horizontal="center" vertical="center" wrapText="1"/>
    </xf>
    <xf numFmtId="0" fontId="27" fillId="4" borderId="62" xfId="0" applyFont="1" applyFill="1" applyBorder="1" applyAlignment="1">
      <alignment horizontal="center" vertical="center" wrapText="1"/>
    </xf>
    <xf numFmtId="0" fontId="27" fillId="4" borderId="0" xfId="0" applyFont="1" applyFill="1" applyBorder="1" applyAlignment="1">
      <alignment horizontal="center" vertical="center" wrapText="1"/>
    </xf>
    <xf numFmtId="0" fontId="27" fillId="4" borderId="121" xfId="0" applyFont="1" applyFill="1" applyBorder="1" applyAlignment="1">
      <alignment horizontal="center" vertical="center" wrapText="1"/>
    </xf>
    <xf numFmtId="0" fontId="27" fillId="4" borderId="14" xfId="0" applyFont="1" applyFill="1" applyBorder="1" applyAlignment="1">
      <alignment horizontal="center" vertical="center" wrapText="1"/>
    </xf>
    <xf numFmtId="0" fontId="0" fillId="0" borderId="44" xfId="0"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0" borderId="32" xfId="0" applyBorder="1" applyAlignment="1">
      <alignment horizontal="center" vertical="center" wrapText="1"/>
    </xf>
    <xf numFmtId="0" fontId="0" fillId="0" borderId="46" xfId="0"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26" fillId="0" borderId="35" xfId="0" applyFont="1" applyBorder="1" applyAlignment="1">
      <alignment horizontal="center" vertical="center" wrapText="1"/>
    </xf>
    <xf numFmtId="0" fontId="26" fillId="0" borderId="6" xfId="0" applyFont="1" applyBorder="1" applyAlignment="1">
      <alignment horizontal="center" vertical="center" wrapText="1"/>
    </xf>
    <xf numFmtId="0" fontId="0" fillId="0" borderId="6" xfId="0" applyBorder="1" applyAlignment="1">
      <alignment horizontal="center" vertical="center"/>
    </xf>
    <xf numFmtId="9" fontId="0" fillId="0" borderId="44" xfId="0" applyNumberFormat="1" applyBorder="1" applyAlignment="1">
      <alignment horizontal="center" vertical="center" wrapText="1"/>
    </xf>
    <xf numFmtId="9" fontId="0" fillId="0" borderId="28" xfId="0" applyNumberFormat="1" applyBorder="1" applyAlignment="1">
      <alignment horizontal="center" vertical="center" wrapText="1"/>
    </xf>
    <xf numFmtId="9" fontId="0" fillId="0" borderId="23" xfId="0" applyNumberFormat="1" applyBorder="1" applyAlignment="1">
      <alignment horizontal="center" vertical="center" wrapText="1"/>
    </xf>
    <xf numFmtId="2" fontId="0" fillId="0" borderId="44" xfId="0" applyNumberFormat="1" applyBorder="1" applyAlignment="1">
      <alignment horizontal="center" vertical="center" wrapText="1"/>
    </xf>
    <xf numFmtId="2" fontId="0" fillId="0" borderId="28" xfId="0" applyNumberFormat="1" applyBorder="1" applyAlignment="1">
      <alignment horizontal="center" vertical="center" wrapText="1"/>
    </xf>
    <xf numFmtId="2" fontId="0" fillId="0" borderId="23" xfId="0" applyNumberFormat="1" applyBorder="1" applyAlignment="1">
      <alignment horizontal="center" vertical="center" wrapText="1"/>
    </xf>
    <xf numFmtId="0" fontId="27" fillId="4" borderId="6" xfId="0" applyFont="1" applyFill="1" applyBorder="1" applyAlignment="1">
      <alignment horizontal="center" vertical="center"/>
    </xf>
    <xf numFmtId="0" fontId="4" fillId="4" borderId="6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6" fillId="3" borderId="6" xfId="0" applyFont="1" applyFill="1" applyBorder="1" applyAlignment="1">
      <alignment horizontal="center" vertical="center"/>
    </xf>
    <xf numFmtId="0" fontId="4" fillId="4" borderId="56" xfId="0" applyFont="1" applyFill="1" applyBorder="1" applyAlignment="1">
      <alignment horizontal="center" vertical="center"/>
    </xf>
    <xf numFmtId="0" fontId="4" fillId="4" borderId="75" xfId="0" applyFont="1" applyFill="1" applyBorder="1" applyAlignment="1">
      <alignment horizontal="center" vertical="center"/>
    </xf>
    <xf numFmtId="0" fontId="4" fillId="4" borderId="54" xfId="0" applyFont="1" applyFill="1" applyBorder="1" applyAlignment="1">
      <alignment horizontal="center" vertical="center"/>
    </xf>
    <xf numFmtId="0" fontId="4" fillId="4" borderId="64" xfId="0" applyFont="1" applyFill="1" applyBorder="1" applyAlignment="1">
      <alignment horizontal="center" vertical="center"/>
    </xf>
    <xf numFmtId="0" fontId="4" fillId="3" borderId="110" xfId="0" applyFont="1" applyFill="1" applyBorder="1" applyAlignment="1">
      <alignment horizontal="center" vertical="center" wrapText="1"/>
    </xf>
    <xf numFmtId="0" fontId="4" fillId="3" borderId="66" xfId="0" applyFont="1" applyFill="1" applyBorder="1" applyAlignment="1">
      <alignment horizontal="center" vertical="center" wrapText="1"/>
    </xf>
    <xf numFmtId="0" fontId="0" fillId="22" borderId="28" xfId="0" applyFill="1" applyBorder="1" applyAlignment="1">
      <alignment horizontal="center" vertical="center" wrapText="1"/>
    </xf>
    <xf numFmtId="0" fontId="0" fillId="22" borderId="23" xfId="0" applyFill="1" applyBorder="1" applyAlignment="1">
      <alignment horizontal="center" vertical="center" wrapText="1"/>
    </xf>
    <xf numFmtId="0" fontId="0" fillId="22" borderId="44" xfId="0" applyFill="1" applyBorder="1" applyAlignment="1">
      <alignment horizontal="center" vertical="center" wrapText="1"/>
    </xf>
    <xf numFmtId="0" fontId="42" fillId="0" borderId="71" xfId="0" applyFont="1" applyBorder="1" applyAlignment="1">
      <alignment horizontal="center" vertical="center"/>
    </xf>
    <xf numFmtId="0" fontId="42" fillId="0" borderId="10" xfId="0" applyFont="1" applyBorder="1" applyAlignment="1">
      <alignment horizontal="center" vertical="center"/>
    </xf>
    <xf numFmtId="0" fontId="48" fillId="0" borderId="6" xfId="0" applyFont="1" applyBorder="1" applyAlignment="1">
      <alignment horizontal="left" vertical="center" wrapText="1"/>
    </xf>
    <xf numFmtId="0" fontId="44" fillId="6" borderId="6" xfId="0" applyFont="1" applyFill="1" applyBorder="1" applyAlignment="1">
      <alignment horizontal="center" vertical="center" wrapText="1" readingOrder="1"/>
    </xf>
    <xf numFmtId="0" fontId="44" fillId="6" borderId="0" xfId="0" applyFont="1" applyFill="1" applyAlignment="1">
      <alignment horizontal="center" vertical="center" wrapText="1" readingOrder="1"/>
    </xf>
    <xf numFmtId="0" fontId="48" fillId="0" borderId="34" xfId="0" applyFont="1" applyBorder="1" applyAlignment="1">
      <alignment horizontal="left" vertical="center" wrapText="1"/>
    </xf>
    <xf numFmtId="0" fontId="48" fillId="0" borderId="0" xfId="0" applyFont="1" applyAlignment="1">
      <alignment horizontal="left" vertical="center" wrapText="1"/>
    </xf>
    <xf numFmtId="0" fontId="48" fillId="0" borderId="74" xfId="0" applyFont="1" applyBorder="1" applyAlignment="1">
      <alignment horizontal="left" vertical="center" wrapText="1"/>
    </xf>
    <xf numFmtId="0" fontId="48" fillId="0" borderId="34" xfId="0" applyFont="1" applyBorder="1" applyAlignment="1">
      <alignment horizontal="left" vertical="top" wrapText="1"/>
    </xf>
    <xf numFmtId="0" fontId="48" fillId="0" borderId="0" xfId="0" applyFont="1" applyAlignment="1">
      <alignment horizontal="left" vertical="top" wrapText="1"/>
    </xf>
    <xf numFmtId="0" fontId="48" fillId="0" borderId="74" xfId="0" applyFont="1" applyBorder="1" applyAlignment="1">
      <alignment horizontal="left" vertical="top" wrapText="1"/>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4" fillId="0" borderId="11" xfId="0" applyFont="1" applyBorder="1" applyAlignment="1">
      <alignment horizontal="center" vertical="center" wrapText="1"/>
    </xf>
    <xf numFmtId="0" fontId="54" fillId="0" borderId="0" xfId="0" applyFont="1" applyAlignment="1">
      <alignment horizontal="center" vertical="center" wrapText="1"/>
    </xf>
    <xf numFmtId="0" fontId="31" fillId="12" borderId="0" xfId="0" applyFont="1" applyFill="1" applyAlignment="1">
      <alignment horizontal="center" vertical="center" wrapText="1" readingOrder="1"/>
    </xf>
    <xf numFmtId="0" fontId="31"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1" fillId="12" borderId="11" xfId="0" applyFont="1" applyFill="1" applyBorder="1" applyAlignment="1">
      <alignment horizontal="center" vertical="center" textRotation="90" wrapText="1" readingOrder="1"/>
    </xf>
    <xf numFmtId="0" fontId="31" fillId="12" borderId="0" xfId="0" applyFont="1" applyFill="1" applyAlignment="1">
      <alignment horizontal="center" vertical="center" textRotation="90" wrapText="1" readingOrder="1"/>
    </xf>
    <xf numFmtId="0" fontId="32" fillId="14" borderId="25" xfId="0" applyFont="1" applyFill="1" applyBorder="1" applyAlignment="1">
      <alignment horizontal="center" vertical="center" wrapText="1" readingOrder="1"/>
    </xf>
    <xf numFmtId="0" fontId="32" fillId="14" borderId="26" xfId="0" applyFont="1" applyFill="1" applyBorder="1" applyAlignment="1">
      <alignment horizontal="center" vertical="center" wrapText="1" readingOrder="1"/>
    </xf>
    <xf numFmtId="0" fontId="32"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2" fillId="13" borderId="25" xfId="0" applyFont="1" applyFill="1" applyBorder="1" applyAlignment="1">
      <alignment horizontal="center" vertical="center" wrapText="1" readingOrder="1"/>
    </xf>
    <xf numFmtId="0" fontId="32"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2" fillId="18" borderId="25" xfId="0" applyFont="1" applyFill="1" applyBorder="1" applyAlignment="1">
      <alignment horizontal="center" vertical="center" wrapText="1" readingOrder="1"/>
    </xf>
    <xf numFmtId="0" fontId="32" fillId="18" borderId="26" xfId="0" applyFont="1" applyFill="1" applyBorder="1" applyAlignment="1">
      <alignment horizontal="center" vertical="center" wrapText="1" readingOrder="1"/>
    </xf>
    <xf numFmtId="0" fontId="32" fillId="7" borderId="25" xfId="0" applyFont="1" applyFill="1" applyBorder="1" applyAlignment="1">
      <alignment horizontal="center" vertical="center" wrapText="1" readingOrder="1"/>
    </xf>
    <xf numFmtId="0" fontId="32"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13" fillId="0" borderId="6" xfId="0" applyFont="1" applyBorder="1" applyAlignment="1">
      <alignment horizontal="center" vertical="center"/>
    </xf>
    <xf numFmtId="0" fontId="13" fillId="0" borderId="77" xfId="0" applyFont="1" applyBorder="1" applyAlignment="1">
      <alignment horizontal="center" vertical="center" wrapText="1"/>
    </xf>
    <xf numFmtId="1" fontId="34" fillId="0" borderId="95" xfId="0" applyNumberFormat="1" applyFont="1" applyBorder="1" applyAlignment="1" applyProtection="1">
      <alignment horizontal="center" vertical="center" wrapText="1"/>
      <protection locked="0"/>
    </xf>
    <xf numFmtId="1" fontId="34" fillId="0" borderId="96" xfId="0" applyNumberFormat="1" applyFont="1" applyBorder="1" applyAlignment="1" applyProtection="1">
      <alignment horizontal="center" vertical="center" wrapText="1"/>
      <protection locked="0"/>
    </xf>
    <xf numFmtId="1" fontId="34" fillId="0" borderId="6" xfId="0" applyNumberFormat="1" applyFont="1" applyBorder="1" applyAlignment="1" applyProtection="1">
      <alignment horizontal="center" vertical="center" wrapText="1"/>
      <protection locked="0"/>
    </xf>
    <xf numFmtId="1" fontId="34" fillId="0" borderId="24" xfId="0" applyNumberFormat="1" applyFont="1" applyBorder="1" applyAlignment="1" applyProtection="1">
      <alignment horizontal="center" vertical="center" wrapText="1"/>
      <protection locked="0"/>
    </xf>
    <xf numFmtId="1" fontId="23" fillId="0" borderId="6" xfId="0" applyNumberFormat="1" applyFont="1" applyBorder="1" applyAlignment="1">
      <alignment horizontal="center" vertical="center"/>
    </xf>
    <xf numFmtId="0" fontId="23" fillId="0" borderId="6" xfId="0" applyFont="1" applyBorder="1" applyAlignment="1">
      <alignment horizontal="center" vertical="center"/>
    </xf>
    <xf numFmtId="0" fontId="23" fillId="0" borderId="24" xfId="0" applyFont="1" applyBorder="1" applyAlignment="1">
      <alignment horizontal="center" vertical="center"/>
    </xf>
    <xf numFmtId="1" fontId="34" fillId="0" borderId="6" xfId="0" applyNumberFormat="1" applyFont="1" applyBorder="1" applyAlignment="1">
      <alignment horizontal="center" vertical="center"/>
    </xf>
    <xf numFmtId="0" fontId="34" fillId="0" borderId="6" xfId="0" applyFont="1" applyBorder="1" applyAlignment="1">
      <alignment horizontal="center" vertical="center"/>
    </xf>
    <xf numFmtId="0" fontId="34" fillId="0" borderId="24" xfId="0" applyFont="1" applyBorder="1" applyAlignment="1">
      <alignment horizontal="center" vertical="center"/>
    </xf>
    <xf numFmtId="0" fontId="13" fillId="0" borderId="6" xfId="0" applyFont="1" applyBorder="1" applyAlignment="1" applyProtection="1">
      <alignment horizontal="center" vertical="center"/>
      <protection locked="0"/>
    </xf>
    <xf numFmtId="0" fontId="13" fillId="0" borderId="24" xfId="0" applyFont="1" applyBorder="1" applyAlignment="1" applyProtection="1">
      <alignment horizontal="center" vertical="center"/>
      <protection locked="0"/>
    </xf>
    <xf numFmtId="0" fontId="13" fillId="0" borderId="24" xfId="0" applyFont="1" applyBorder="1" applyAlignment="1">
      <alignment horizontal="center" vertical="center"/>
    </xf>
    <xf numFmtId="0" fontId="13" fillId="0" borderId="78" xfId="0" applyFont="1" applyBorder="1" applyAlignment="1">
      <alignment horizontal="center" vertical="center" wrapText="1"/>
    </xf>
    <xf numFmtId="0" fontId="0" fillId="0" borderId="6" xfId="0" applyFill="1" applyBorder="1" applyAlignment="1">
      <alignment horizontal="center" vertical="center" wrapText="1"/>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84" fillId="3" borderId="6" xfId="0" applyFont="1" applyFill="1" applyBorder="1" applyAlignment="1" applyProtection="1">
      <alignment horizontal="justify" vertical="center" wrapText="1"/>
      <protection locked="0"/>
    </xf>
    <xf numFmtId="0" fontId="36" fillId="4" borderId="39" xfId="0" applyFont="1" applyFill="1" applyBorder="1" applyAlignment="1">
      <alignment horizontal="center" vertical="center" wrapText="1"/>
    </xf>
    <xf numFmtId="0" fontId="36" fillId="4" borderId="42" xfId="0" applyFont="1" applyFill="1" applyBorder="1" applyAlignment="1">
      <alignment horizontal="center" vertical="center" wrapText="1"/>
    </xf>
    <xf numFmtId="0" fontId="36" fillId="4" borderId="40" xfId="0" applyFont="1" applyFill="1" applyBorder="1" applyAlignment="1">
      <alignment horizontal="center" vertical="center" wrapText="1"/>
    </xf>
    <xf numFmtId="0" fontId="36" fillId="4" borderId="41" xfId="0" applyFont="1" applyFill="1" applyBorder="1" applyAlignment="1">
      <alignment horizontal="center" vertical="center" wrapText="1"/>
    </xf>
    <xf numFmtId="0" fontId="35" fillId="4" borderId="40" xfId="0" applyFont="1" applyFill="1" applyBorder="1" applyAlignment="1" applyProtection="1">
      <alignment horizontal="center" vertical="center" wrapText="1"/>
      <protection locked="0"/>
    </xf>
    <xf numFmtId="0" fontId="35" fillId="4" borderId="40" xfId="0" applyFont="1" applyFill="1" applyBorder="1" applyAlignment="1">
      <alignment horizontal="center" vertical="center"/>
    </xf>
    <xf numFmtId="0" fontId="35" fillId="4" borderId="49" xfId="0" applyFont="1" applyFill="1" applyBorder="1" applyAlignment="1">
      <alignment horizontal="center" vertical="center"/>
    </xf>
    <xf numFmtId="0" fontId="35" fillId="4" borderId="41" xfId="0" applyFont="1" applyFill="1" applyBorder="1" applyAlignment="1">
      <alignment horizontal="center" vertical="center"/>
    </xf>
    <xf numFmtId="0" fontId="35" fillId="16" borderId="38" xfId="0" applyFont="1" applyFill="1" applyBorder="1" applyAlignment="1" applyProtection="1">
      <alignment horizontal="center" vertical="center" wrapText="1"/>
      <protection locked="0"/>
    </xf>
    <xf numFmtId="0" fontId="35" fillId="4" borderId="38" xfId="0" applyFont="1" applyFill="1" applyBorder="1" applyAlignment="1" applyProtection="1">
      <alignment horizontal="center" vertical="center" wrapText="1"/>
      <protection locked="0"/>
    </xf>
    <xf numFmtId="0" fontId="84" fillId="3" borderId="29" xfId="0" applyFont="1" applyFill="1" applyBorder="1" applyAlignment="1" applyProtection="1">
      <alignment horizontal="justify" vertical="center" wrapText="1"/>
      <protection locked="0"/>
    </xf>
    <xf numFmtId="0" fontId="84" fillId="3" borderId="30" xfId="0" applyFont="1" applyFill="1" applyBorder="1" applyAlignment="1" applyProtection="1">
      <alignment horizontal="justify" vertical="center" wrapText="1"/>
      <protection locked="0"/>
    </xf>
    <xf numFmtId="0" fontId="84" fillId="3" borderId="31" xfId="0" applyFont="1" applyFill="1" applyBorder="1" applyAlignment="1" applyProtection="1">
      <alignment horizontal="justify" vertical="center" wrapText="1"/>
      <protection locked="0"/>
    </xf>
    <xf numFmtId="14" fontId="13" fillId="0" borderId="35" xfId="0" applyNumberFormat="1" applyFont="1" applyBorder="1" applyAlignment="1">
      <alignment horizontal="center" vertical="center"/>
    </xf>
    <xf numFmtId="0" fontId="90" fillId="0" borderId="76" xfId="5" applyBorder="1" applyAlignment="1">
      <alignment horizontal="center" vertical="center" wrapText="1"/>
    </xf>
    <xf numFmtId="0" fontId="90" fillId="0" borderId="77" xfId="5" applyBorder="1" applyAlignment="1">
      <alignment horizontal="center" vertical="center" wrapText="1"/>
    </xf>
    <xf numFmtId="0" fontId="13" fillId="0" borderId="35" xfId="0" applyFont="1" applyBorder="1" applyAlignment="1" applyProtection="1">
      <alignment horizontal="center" vertical="center"/>
      <protection locked="0"/>
    </xf>
    <xf numFmtId="0" fontId="12" fillId="0" borderId="3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3" fillId="0" borderId="35"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5" xfId="0" applyFont="1" applyBorder="1" applyAlignment="1">
      <alignment horizontal="center" vertical="center"/>
    </xf>
    <xf numFmtId="0" fontId="85" fillId="0" borderId="35" xfId="0" applyFont="1" applyBorder="1" applyAlignment="1">
      <alignment horizontal="center" vertical="center"/>
    </xf>
    <xf numFmtId="0" fontId="85" fillId="0" borderId="6" xfId="0" applyFont="1" applyBorder="1" applyAlignment="1">
      <alignment horizontal="center" vertical="center"/>
    </xf>
    <xf numFmtId="0" fontId="29" fillId="17" borderId="123" xfId="0" applyFont="1" applyFill="1" applyBorder="1" applyAlignment="1">
      <alignment horizontal="center"/>
    </xf>
    <xf numFmtId="0" fontId="29" fillId="17" borderId="55" xfId="0" applyFont="1" applyFill="1" applyBorder="1" applyAlignment="1">
      <alignment horizontal="center"/>
    </xf>
    <xf numFmtId="1" fontId="34" fillId="0" borderId="94" xfId="0" applyNumberFormat="1" applyFont="1" applyBorder="1" applyAlignment="1" applyProtection="1">
      <alignment horizontal="center" vertical="center" wrapText="1"/>
      <protection locked="0"/>
    </xf>
    <xf numFmtId="1" fontId="34" fillId="0" borderId="35" xfId="0" applyNumberFormat="1" applyFont="1" applyBorder="1" applyAlignment="1" applyProtection="1">
      <alignment horizontal="center" vertical="center" wrapText="1"/>
      <protection locked="0"/>
    </xf>
    <xf numFmtId="1" fontId="23" fillId="0" borderId="35" xfId="0" applyNumberFormat="1" applyFont="1" applyBorder="1" applyAlignment="1">
      <alignment horizontal="center" vertical="center" wrapText="1"/>
    </xf>
    <xf numFmtId="0" fontId="23" fillId="0" borderId="6" xfId="0" applyFont="1" applyBorder="1" applyAlignment="1">
      <alignment horizontal="center" vertical="center" wrapText="1"/>
    </xf>
    <xf numFmtId="1" fontId="34" fillId="0" borderId="35" xfId="0" applyNumberFormat="1" applyFont="1" applyBorder="1" applyAlignment="1">
      <alignment horizontal="center" vertical="center"/>
    </xf>
    <xf numFmtId="14" fontId="13" fillId="0" borderId="6" xfId="0" applyNumberFormat="1" applyFont="1" applyBorder="1" applyAlignment="1">
      <alignment horizontal="center" vertical="center"/>
    </xf>
    <xf numFmtId="0" fontId="7" fillId="3" borderId="33" xfId="0" applyFont="1" applyFill="1" applyBorder="1" applyAlignment="1">
      <alignment horizontal="center" vertical="center"/>
    </xf>
    <xf numFmtId="0" fontId="7" fillId="3" borderId="37" xfId="0" applyFont="1" applyFill="1" applyBorder="1" applyAlignment="1">
      <alignment horizontal="center" vertical="center"/>
    </xf>
    <xf numFmtId="0" fontId="7" fillId="3" borderId="122" xfId="0" applyFont="1" applyFill="1" applyBorder="1" applyAlignment="1">
      <alignment horizontal="center" vertical="center"/>
    </xf>
    <xf numFmtId="0" fontId="7" fillId="3" borderId="89" xfId="0" applyFont="1" applyFill="1" applyBorder="1" applyAlignment="1">
      <alignment horizontal="center" vertical="center"/>
    </xf>
    <xf numFmtId="0" fontId="37" fillId="4" borderId="0" xfId="0" applyFont="1" applyFill="1" applyBorder="1" applyAlignment="1">
      <alignment horizontal="center" vertical="center" wrapText="1"/>
    </xf>
    <xf numFmtId="0" fontId="37" fillId="4" borderId="36" xfId="0" applyFont="1" applyFill="1" applyBorder="1" applyAlignment="1">
      <alignment horizontal="center" vertical="center" wrapText="1"/>
    </xf>
    <xf numFmtId="0" fontId="37" fillId="4" borderId="14" xfId="0" applyFont="1" applyFill="1" applyBorder="1" applyAlignment="1">
      <alignment horizontal="center" vertical="center" wrapText="1"/>
    </xf>
    <xf numFmtId="0" fontId="37" fillId="4" borderId="89" xfId="0" applyFont="1" applyFill="1" applyBorder="1" applyAlignment="1">
      <alignment horizontal="center" vertical="center" wrapText="1"/>
    </xf>
    <xf numFmtId="0" fontId="13" fillId="0" borderId="44" xfId="0" applyFont="1" applyBorder="1" applyAlignment="1">
      <alignment horizontal="center" vertical="center"/>
    </xf>
    <xf numFmtId="0" fontId="13" fillId="0" borderId="28" xfId="0" applyFont="1" applyBorder="1" applyAlignment="1">
      <alignment horizontal="center" vertical="center"/>
    </xf>
    <xf numFmtId="0" fontId="13" fillId="0" borderId="46" xfId="0" applyFont="1" applyBorder="1" applyAlignment="1">
      <alignment horizontal="center" vertical="center"/>
    </xf>
    <xf numFmtId="0" fontId="13" fillId="0" borderId="137" xfId="0" applyFont="1" applyBorder="1" applyAlignment="1">
      <alignment horizontal="center" vertical="center"/>
    </xf>
    <xf numFmtId="0" fontId="13" fillId="0" borderId="138" xfId="0" applyFont="1" applyBorder="1" applyAlignment="1">
      <alignment horizontal="center" vertical="center"/>
    </xf>
    <xf numFmtId="0" fontId="13" fillId="0" borderId="139" xfId="0" applyFont="1" applyBorder="1" applyAlignment="1">
      <alignment horizontal="center" vertical="center"/>
    </xf>
    <xf numFmtId="1" fontId="34" fillId="0" borderId="43" xfId="0" applyNumberFormat="1" applyFont="1" applyBorder="1" applyAlignment="1" applyProtection="1">
      <alignment horizontal="center" vertical="center" wrapText="1"/>
      <protection locked="0"/>
    </xf>
    <xf numFmtId="1" fontId="34" fillId="0" borderId="45" xfId="0" applyNumberFormat="1" applyFont="1" applyBorder="1" applyAlignment="1" applyProtection="1">
      <alignment horizontal="center" vertical="center" wrapText="1"/>
      <protection locked="0"/>
    </xf>
    <xf numFmtId="1" fontId="34" fillId="0" borderId="93" xfId="0" applyNumberFormat="1" applyFont="1" applyBorder="1" applyAlignment="1" applyProtection="1">
      <alignment horizontal="center" vertical="center" wrapText="1"/>
      <protection locked="0"/>
    </xf>
    <xf numFmtId="1" fontId="34" fillId="0" borderId="44" xfId="0" applyNumberFormat="1" applyFont="1" applyBorder="1" applyAlignment="1" applyProtection="1">
      <alignment horizontal="center" vertical="center" wrapText="1"/>
      <protection locked="0"/>
    </xf>
    <xf numFmtId="1" fontId="34" fillId="0" borderId="28" xfId="0" applyNumberFormat="1" applyFont="1" applyBorder="1" applyAlignment="1" applyProtection="1">
      <alignment horizontal="center" vertical="center" wrapText="1"/>
      <protection locked="0"/>
    </xf>
    <xf numFmtId="1" fontId="34" fillId="0" borderId="23" xfId="0" applyNumberFormat="1" applyFont="1" applyBorder="1" applyAlignment="1" applyProtection="1">
      <alignment horizontal="center" vertical="center" wrapText="1"/>
      <protection locked="0"/>
    </xf>
    <xf numFmtId="1" fontId="23" fillId="0" borderId="44" xfId="0" applyNumberFormat="1" applyFont="1" applyBorder="1" applyAlignment="1">
      <alignment horizontal="center" vertical="center"/>
    </xf>
    <xf numFmtId="1" fontId="23" fillId="0" borderId="28" xfId="0" applyNumberFormat="1" applyFont="1" applyBorder="1" applyAlignment="1">
      <alignment horizontal="center" vertical="center"/>
    </xf>
    <xf numFmtId="1" fontId="23" fillId="0" borderId="23" xfId="0" applyNumberFormat="1" applyFont="1" applyBorder="1" applyAlignment="1">
      <alignment horizontal="center" vertical="center"/>
    </xf>
    <xf numFmtId="1" fontId="34" fillId="0" borderId="44" xfId="0" applyNumberFormat="1" applyFont="1" applyBorder="1" applyAlignment="1">
      <alignment horizontal="center" vertical="center"/>
    </xf>
    <xf numFmtId="1" fontId="34" fillId="0" borderId="28" xfId="0" applyNumberFormat="1" applyFont="1" applyBorder="1" applyAlignment="1">
      <alignment horizontal="center" vertical="center"/>
    </xf>
    <xf numFmtId="1" fontId="34" fillId="0" borderId="23" xfId="0" applyNumberFormat="1" applyFont="1" applyBorder="1" applyAlignment="1">
      <alignment horizontal="center" vertical="center"/>
    </xf>
    <xf numFmtId="0" fontId="13" fillId="0" borderId="44" xfId="0" applyFont="1" applyBorder="1" applyAlignment="1" applyProtection="1">
      <alignment horizontal="center" vertical="center"/>
      <protection locked="0"/>
    </xf>
    <xf numFmtId="0" fontId="13" fillId="0" borderId="28" xfId="0" applyFont="1" applyBorder="1" applyAlignment="1" applyProtection="1">
      <alignment horizontal="center" vertical="center"/>
      <protection locked="0"/>
    </xf>
    <xf numFmtId="0" fontId="13" fillId="0" borderId="23" xfId="0" applyFont="1" applyBorder="1" applyAlignment="1" applyProtection="1">
      <alignment horizontal="center" vertical="center"/>
      <protection locked="0"/>
    </xf>
    <xf numFmtId="0" fontId="13" fillId="0" borderId="46" xfId="0" applyFont="1" applyBorder="1" applyAlignment="1" applyProtection="1">
      <alignment horizontal="center" vertical="center"/>
      <protection locked="0"/>
    </xf>
    <xf numFmtId="1" fontId="34" fillId="0" borderId="136" xfId="0" applyNumberFormat="1" applyFont="1" applyBorder="1" applyAlignment="1" applyProtection="1">
      <alignment horizontal="center" vertical="center" wrapText="1"/>
      <protection locked="0"/>
    </xf>
    <xf numFmtId="1" fontId="34" fillId="0" borderId="46" xfId="0" applyNumberFormat="1" applyFont="1" applyBorder="1" applyAlignment="1" applyProtection="1">
      <alignment horizontal="center" vertical="center" wrapText="1"/>
      <protection locked="0"/>
    </xf>
    <xf numFmtId="1" fontId="23" fillId="0" borderId="46" xfId="0" applyNumberFormat="1" applyFont="1" applyBorder="1" applyAlignment="1">
      <alignment horizontal="center" vertical="center"/>
    </xf>
    <xf numFmtId="1" fontId="34" fillId="0" borderId="46" xfId="0" applyNumberFormat="1" applyFont="1" applyBorder="1" applyAlignment="1">
      <alignment horizontal="center" vertical="center"/>
    </xf>
    <xf numFmtId="0" fontId="37" fillId="4" borderId="2" xfId="0" applyFont="1" applyFill="1" applyBorder="1" applyAlignment="1">
      <alignment horizontal="center" vertical="center" wrapText="1"/>
    </xf>
    <xf numFmtId="0" fontId="37" fillId="4" borderId="50" xfId="0" applyFont="1" applyFill="1" applyBorder="1" applyAlignment="1">
      <alignment horizontal="center" vertical="center" wrapText="1"/>
    </xf>
    <xf numFmtId="0" fontId="37" fillId="4" borderId="0" xfId="0" applyFont="1" applyFill="1" applyAlignment="1">
      <alignment horizontal="center" vertical="center" wrapText="1"/>
    </xf>
    <xf numFmtId="0" fontId="7" fillId="3" borderId="6" xfId="0" applyFont="1" applyFill="1" applyBorder="1" applyAlignment="1">
      <alignment horizontal="center" vertical="center"/>
    </xf>
    <xf numFmtId="0" fontId="2" fillId="3" borderId="29" xfId="0" applyFont="1" applyFill="1" applyBorder="1" applyAlignment="1" applyProtection="1">
      <alignment horizontal="justify" vertical="center" wrapText="1"/>
      <protection locked="0"/>
    </xf>
    <xf numFmtId="0" fontId="2" fillId="3" borderId="30" xfId="0" applyFont="1" applyFill="1" applyBorder="1" applyAlignment="1" applyProtection="1">
      <alignment horizontal="justify" vertical="center" wrapText="1"/>
      <protection locked="0"/>
    </xf>
    <xf numFmtId="0" fontId="2" fillId="3" borderId="31" xfId="0" applyFont="1" applyFill="1" applyBorder="1" applyAlignment="1" applyProtection="1">
      <alignment horizontal="justify" vertical="center" wrapText="1"/>
      <protection locked="0"/>
    </xf>
    <xf numFmtId="0" fontId="90" fillId="0" borderId="137" xfId="5" applyBorder="1" applyAlignment="1">
      <alignment horizontal="center" vertical="center" wrapText="1"/>
    </xf>
    <xf numFmtId="0" fontId="90" fillId="0" borderId="138" xfId="5" applyBorder="1" applyAlignment="1">
      <alignment horizontal="center" vertical="center" wrapText="1"/>
    </xf>
    <xf numFmtId="0" fontId="90" fillId="0" borderId="140" xfId="5" applyBorder="1" applyAlignment="1">
      <alignment horizontal="center" vertical="center" wrapText="1"/>
    </xf>
    <xf numFmtId="0" fontId="29" fillId="17" borderId="47" xfId="0" applyFont="1" applyFill="1" applyBorder="1" applyAlignment="1">
      <alignment horizontal="center"/>
    </xf>
    <xf numFmtId="0" fontId="29" fillId="17" borderId="48" xfId="0" applyFont="1" applyFill="1" applyBorder="1" applyAlignment="1">
      <alignment horizontal="center"/>
    </xf>
    <xf numFmtId="14" fontId="13" fillId="0" borderId="44" xfId="0" applyNumberFormat="1" applyFont="1" applyBorder="1" applyAlignment="1">
      <alignment horizontal="center" vertical="center"/>
    </xf>
    <xf numFmtId="14" fontId="13" fillId="0" borderId="28" xfId="0" applyNumberFormat="1" applyFont="1" applyBorder="1" applyAlignment="1">
      <alignment horizontal="center" vertical="center"/>
    </xf>
    <xf numFmtId="14" fontId="13" fillId="0" borderId="46" xfId="0" applyNumberFormat="1" applyFont="1" applyBorder="1" applyAlignment="1">
      <alignment horizontal="center" vertical="center"/>
    </xf>
    <xf numFmtId="0" fontId="85" fillId="0" borderId="32" xfId="0" applyFont="1" applyBorder="1" applyAlignment="1">
      <alignment horizontal="center" vertical="center"/>
    </xf>
    <xf numFmtId="0" fontId="85" fillId="0" borderId="28" xfId="0" applyFont="1" applyBorder="1" applyAlignment="1">
      <alignment horizontal="center" vertical="center"/>
    </xf>
    <xf numFmtId="0" fontId="85" fillId="0" borderId="23" xfId="0" applyFont="1" applyBorder="1" applyAlignment="1">
      <alignment horizontal="center" vertical="center"/>
    </xf>
    <xf numFmtId="0" fontId="13" fillId="0" borderId="4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3" xfId="0" applyFont="1" applyBorder="1" applyAlignment="1">
      <alignment horizontal="center" vertical="center"/>
    </xf>
    <xf numFmtId="0" fontId="85" fillId="0" borderId="44" xfId="0" applyFont="1" applyBorder="1" applyAlignment="1">
      <alignment horizontal="center" vertical="center"/>
    </xf>
    <xf numFmtId="0" fontId="90" fillId="0" borderId="120" xfId="5" applyBorder="1" applyAlignment="1">
      <alignment horizontal="center" vertical="center" wrapText="1"/>
    </xf>
    <xf numFmtId="0" fontId="13" fillId="0" borderId="32" xfId="0" applyFont="1" applyBorder="1" applyAlignment="1">
      <alignment horizontal="center" vertical="center" wrapText="1"/>
    </xf>
    <xf numFmtId="0" fontId="13" fillId="0" borderId="32" xfId="0" applyFont="1" applyBorder="1" applyAlignment="1">
      <alignment horizontal="center" vertical="center"/>
    </xf>
    <xf numFmtId="14" fontId="13" fillId="0" borderId="23" xfId="0" applyNumberFormat="1" applyFont="1" applyBorder="1" applyAlignment="1">
      <alignment horizontal="center" vertical="center"/>
    </xf>
    <xf numFmtId="0" fontId="13" fillId="0" borderId="120" xfId="0" applyFont="1" applyBorder="1" applyAlignment="1">
      <alignment horizontal="center" vertical="center"/>
    </xf>
    <xf numFmtId="0" fontId="13" fillId="0" borderId="77" xfId="0" applyFont="1" applyBorder="1" applyAlignment="1">
      <alignment horizontal="center" vertical="center"/>
    </xf>
    <xf numFmtId="0" fontId="13" fillId="0" borderId="78" xfId="0" applyFont="1" applyBorder="1" applyAlignment="1">
      <alignment horizontal="center" vertical="center"/>
    </xf>
    <xf numFmtId="1" fontId="23" fillId="0" borderId="35" xfId="0" applyNumberFormat="1" applyFont="1" applyBorder="1" applyAlignment="1">
      <alignment horizontal="center" vertical="center"/>
    </xf>
    <xf numFmtId="0" fontId="12" fillId="0" borderId="137" xfId="5" applyFont="1" applyBorder="1" applyAlignment="1">
      <alignment horizontal="center" vertical="center" wrapText="1"/>
    </xf>
    <xf numFmtId="0" fontId="12" fillId="0" borderId="138" xfId="5" applyFont="1" applyBorder="1" applyAlignment="1">
      <alignment horizontal="center" vertical="center" wrapText="1"/>
    </xf>
    <xf numFmtId="0" fontId="12" fillId="0" borderId="140" xfId="5" applyFont="1" applyBorder="1" applyAlignment="1">
      <alignment horizontal="center" vertical="center" wrapText="1"/>
    </xf>
    <xf numFmtId="0" fontId="12" fillId="0" borderId="120" xfId="5" applyFont="1" applyBorder="1" applyAlignment="1">
      <alignment horizontal="center" vertical="center" wrapText="1"/>
    </xf>
    <xf numFmtId="0" fontId="93" fillId="0" borderId="120" xfId="5" applyFont="1" applyBorder="1" applyAlignment="1">
      <alignment horizontal="center" vertical="center" wrapText="1"/>
    </xf>
    <xf numFmtId="0" fontId="12" fillId="0" borderId="23"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3" fillId="0" borderId="46" xfId="0" applyFont="1" applyBorder="1" applyAlignment="1">
      <alignment horizontal="center" vertical="center" wrapText="1"/>
    </xf>
    <xf numFmtId="0" fontId="12" fillId="0" borderId="139" xfId="5" applyFont="1" applyBorder="1" applyAlignment="1">
      <alignment horizontal="center" vertical="center" wrapText="1"/>
    </xf>
  </cellXfs>
  <cellStyles count="6">
    <cellStyle name="Hipervínculo" xfId="5" builtinId="8"/>
    <cellStyle name="Millares" xfId="3" builtinId="3"/>
    <cellStyle name="Normal" xfId="0" builtinId="0"/>
    <cellStyle name="Normal - Style1 2" xfId="1"/>
    <cellStyle name="Normal 2 2" xfId="2"/>
    <cellStyle name="Porcentaje" xfId="4" builtinId="5"/>
  </cellStyles>
  <dxfs count="511">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oneCellAnchor>
    <xdr:from>
      <xdr:col>0</xdr:col>
      <xdr:colOff>84666</xdr:colOff>
      <xdr:row>0</xdr:row>
      <xdr:rowOff>97367</xdr:rowOff>
    </xdr:from>
    <xdr:ext cx="2505074"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84666" y="97367"/>
          <a:ext cx="2505074" cy="914400"/>
        </a:xfrm>
        <a:prstGeom prst="rect">
          <a:avLst/>
        </a:prstGeom>
      </xdr:spPr>
    </xdr:pic>
    <xdr:clientData/>
  </xdr:oneCellAnchor>
  <xdr:twoCellAnchor editAs="oneCell">
    <xdr:from>
      <xdr:col>6</xdr:col>
      <xdr:colOff>603249</xdr:colOff>
      <xdr:row>0</xdr:row>
      <xdr:rowOff>412750</xdr:rowOff>
    </xdr:from>
    <xdr:to>
      <xdr:col>8</xdr:col>
      <xdr:colOff>310090</xdr:colOff>
      <xdr:row>3</xdr:row>
      <xdr:rowOff>169</xdr:rowOff>
    </xdr:to>
    <xdr:pic>
      <xdr:nvPicPr>
        <xdr:cNvPr id="5" name="Picture 9">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a:stretch>
          <a:fillRect/>
        </a:stretch>
      </xdr:blipFill>
      <xdr:spPr>
        <a:xfrm>
          <a:off x="12636499" y="412750"/>
          <a:ext cx="1357841" cy="49758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00000000-0008-0000-0100-000008000000}"/>
            </a:ext>
          </a:extLst>
        </xdr:cNvPr>
        <xdr:cNvSpPr txBox="1"/>
      </xdr:nvSpPr>
      <xdr:spPr>
        <a:xfrm>
          <a:off x="14348460" y="4320540"/>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92604</xdr:colOff>
      <xdr:row>0</xdr:row>
      <xdr:rowOff>79375</xdr:rowOff>
    </xdr:from>
    <xdr:to>
      <xdr:col>0</xdr:col>
      <xdr:colOff>3016772</xdr:colOff>
      <xdr:row>0</xdr:row>
      <xdr:rowOff>902335</xdr:rowOff>
    </xdr:to>
    <xdr:pic>
      <xdr:nvPicPr>
        <xdr:cNvPr id="3" name="Picture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stretch>
          <a:fillRect/>
        </a:stretch>
      </xdr:blipFill>
      <xdr:spPr>
        <a:xfrm>
          <a:off x="92604" y="79375"/>
          <a:ext cx="2924168" cy="822960"/>
        </a:xfrm>
        <a:prstGeom prst="rect">
          <a:avLst/>
        </a:prstGeom>
      </xdr:spPr>
    </xdr:pic>
    <xdr:clientData/>
  </xdr:twoCellAnchor>
  <xdr:twoCellAnchor editAs="oneCell">
    <xdr:from>
      <xdr:col>4</xdr:col>
      <xdr:colOff>2196043</xdr:colOff>
      <xdr:row>0</xdr:row>
      <xdr:rowOff>224895</xdr:rowOff>
    </xdr:from>
    <xdr:to>
      <xdr:col>5</xdr:col>
      <xdr:colOff>4853</xdr:colOff>
      <xdr:row>0</xdr:row>
      <xdr:rowOff>773535</xdr:rowOff>
    </xdr:to>
    <xdr:pic>
      <xdr:nvPicPr>
        <xdr:cNvPr id="4" name="Picture 9">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2"/>
        <a:stretch>
          <a:fillRect/>
        </a:stretch>
      </xdr:blipFill>
      <xdr:spPr>
        <a:xfrm>
          <a:off x="12502093" y="224895"/>
          <a:ext cx="1533085" cy="54864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6</xdr:col>
      <xdr:colOff>480059</xdr:colOff>
      <xdr:row>1</xdr:row>
      <xdr:rowOff>91440</xdr:rowOff>
    </xdr:from>
    <xdr:ext cx="2624385" cy="5844540"/>
    <xdr:sp macro="" textlink="">
      <xdr:nvSpPr>
        <xdr:cNvPr id="2" name="CuadroTexto 1">
          <a:extLst>
            <a:ext uri="{FF2B5EF4-FFF2-40B4-BE49-F238E27FC236}">
              <a16:creationId xmlns:a16="http://schemas.microsoft.com/office/drawing/2014/main" id="{00000000-0008-0000-0200-000008000000}"/>
            </a:ext>
          </a:extLst>
        </xdr:cNvPr>
        <xdr:cNvSpPr txBox="1"/>
      </xdr:nvSpPr>
      <xdr:spPr>
        <a:xfrm>
          <a:off x="11195684" y="1110615"/>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0</xdr:col>
      <xdr:colOff>169336</xdr:colOff>
      <xdr:row>0</xdr:row>
      <xdr:rowOff>98777</xdr:rowOff>
    </xdr:from>
    <xdr:to>
      <xdr:col>0</xdr:col>
      <xdr:colOff>3093504</xdr:colOff>
      <xdr:row>0</xdr:row>
      <xdr:rowOff>921737</xdr:rowOff>
    </xdr:to>
    <xdr:pic>
      <xdr:nvPicPr>
        <xdr:cNvPr id="3" name="Picture 9">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stretch>
          <a:fillRect/>
        </a:stretch>
      </xdr:blipFill>
      <xdr:spPr>
        <a:xfrm>
          <a:off x="169336" y="98777"/>
          <a:ext cx="2924168" cy="822960"/>
        </a:xfrm>
        <a:prstGeom prst="rect">
          <a:avLst/>
        </a:prstGeom>
      </xdr:spPr>
    </xdr:pic>
    <xdr:clientData/>
  </xdr:twoCellAnchor>
  <xdr:twoCellAnchor editAs="oneCell">
    <xdr:from>
      <xdr:col>5</xdr:col>
      <xdr:colOff>811392</xdr:colOff>
      <xdr:row>0</xdr:row>
      <xdr:rowOff>258408</xdr:rowOff>
    </xdr:from>
    <xdr:to>
      <xdr:col>5</xdr:col>
      <xdr:colOff>2550455</xdr:colOff>
      <xdr:row>0</xdr:row>
      <xdr:rowOff>807048</xdr:rowOff>
    </xdr:to>
    <xdr:pic>
      <xdr:nvPicPr>
        <xdr:cNvPr id="4" name="Picture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2"/>
        <a:stretch>
          <a:fillRect/>
        </a:stretch>
      </xdr:blipFill>
      <xdr:spPr>
        <a:xfrm>
          <a:off x="9098142" y="258408"/>
          <a:ext cx="1739063" cy="54864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116654</xdr:colOff>
      <xdr:row>0</xdr:row>
      <xdr:rowOff>104321</xdr:rowOff>
    </xdr:from>
    <xdr:to>
      <xdr:col>2</xdr:col>
      <xdr:colOff>1009956</xdr:colOff>
      <xdr:row>2</xdr:row>
      <xdr:rowOff>324174</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56833" y="104321"/>
          <a:ext cx="3342587" cy="90021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680358</xdr:colOff>
      <xdr:row>0</xdr:row>
      <xdr:rowOff>81643</xdr:rowOff>
    </xdr:from>
    <xdr:to>
      <xdr:col>13</xdr:col>
      <xdr:colOff>1347107</xdr:colOff>
      <xdr:row>2</xdr:row>
      <xdr:rowOff>194003</xdr:rowOff>
    </xdr:to>
    <xdr:pic>
      <xdr:nvPicPr>
        <xdr:cNvPr id="4" name="Picture 10">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21975537" y="81643"/>
          <a:ext cx="2367642" cy="7927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292034</xdr:colOff>
      <xdr:row>0</xdr:row>
      <xdr:rowOff>160262</xdr:rowOff>
    </xdr:from>
    <xdr:to>
      <xdr:col>2</xdr:col>
      <xdr:colOff>1548189</xdr:colOff>
      <xdr:row>2</xdr:row>
      <xdr:rowOff>289622</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2034" y="160262"/>
          <a:ext cx="3309322" cy="8172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20</xdr:col>
      <xdr:colOff>169334</xdr:colOff>
      <xdr:row>0</xdr:row>
      <xdr:rowOff>105833</xdr:rowOff>
    </xdr:from>
    <xdr:to>
      <xdr:col>21</xdr:col>
      <xdr:colOff>1298726</xdr:colOff>
      <xdr:row>2</xdr:row>
      <xdr:rowOff>210633</xdr:rowOff>
    </xdr:to>
    <xdr:pic>
      <xdr:nvPicPr>
        <xdr:cNvPr id="3" name="Picture 10">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r:embed="rId2"/>
        <a:stretch>
          <a:fillRect/>
        </a:stretch>
      </xdr:blipFill>
      <xdr:spPr>
        <a:xfrm>
          <a:off x="23876001" y="105833"/>
          <a:ext cx="2367642" cy="79271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171083</xdr:colOff>
      <xdr:row>0</xdr:row>
      <xdr:rowOff>68035</xdr:rowOff>
    </xdr:from>
    <xdr:to>
      <xdr:col>2</xdr:col>
      <xdr:colOff>1415143</xdr:colOff>
      <xdr:row>2</xdr:row>
      <xdr:rowOff>200798</xdr:rowOff>
    </xdr:to>
    <xdr:pic>
      <xdr:nvPicPr>
        <xdr:cNvPr id="2" name="Imagen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1083"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311726</xdr:colOff>
      <xdr:row>1</xdr:row>
      <xdr:rowOff>34638</xdr:rowOff>
    </xdr:from>
    <xdr:to>
      <xdr:col>1</xdr:col>
      <xdr:colOff>1622193</xdr:colOff>
      <xdr:row>1</xdr:row>
      <xdr:rowOff>777876</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726" y="242456"/>
          <a:ext cx="2545773" cy="7432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562839</xdr:colOff>
      <xdr:row>0</xdr:row>
      <xdr:rowOff>151536</xdr:rowOff>
    </xdr:from>
    <xdr:to>
      <xdr:col>12</xdr:col>
      <xdr:colOff>2460306</xdr:colOff>
      <xdr:row>1</xdr:row>
      <xdr:rowOff>848073</xdr:rowOff>
    </xdr:to>
    <xdr:pic>
      <xdr:nvPicPr>
        <xdr:cNvPr id="4" name="Picture 9">
          <a:extLst>
            <a:ext uri="{FF2B5EF4-FFF2-40B4-BE49-F238E27FC236}">
              <a16:creationId xmlns:a16="http://schemas.microsoft.com/office/drawing/2014/main" id="{00000000-0008-0000-0A00-000004000000}"/>
            </a:ext>
          </a:extLst>
        </xdr:cNvPr>
        <xdr:cNvPicPr>
          <a:picLocks noChangeAspect="1"/>
        </xdr:cNvPicPr>
      </xdr:nvPicPr>
      <xdr:blipFill>
        <a:blip xmlns:r="http://schemas.openxmlformats.org/officeDocument/2006/relationships" r:embed="rId2"/>
        <a:stretch>
          <a:fillRect/>
        </a:stretch>
      </xdr:blipFill>
      <xdr:spPr>
        <a:xfrm>
          <a:off x="17076808" y="151536"/>
          <a:ext cx="3056659" cy="90704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311727</xdr:colOff>
      <xdr:row>0</xdr:row>
      <xdr:rowOff>69273</xdr:rowOff>
    </xdr:from>
    <xdr:to>
      <xdr:col>1</xdr:col>
      <xdr:colOff>1679864</xdr:colOff>
      <xdr:row>1</xdr:row>
      <xdr:rowOff>587374</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11727" y="69273"/>
          <a:ext cx="2597728" cy="725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917864</xdr:colOff>
      <xdr:row>1</xdr:row>
      <xdr:rowOff>1</xdr:rowOff>
    </xdr:from>
    <xdr:to>
      <xdr:col>12</xdr:col>
      <xdr:colOff>1078381</xdr:colOff>
      <xdr:row>1</xdr:row>
      <xdr:rowOff>570262</xdr:rowOff>
    </xdr:to>
    <xdr:pic>
      <xdr:nvPicPr>
        <xdr:cNvPr id="4" name="Picture 9">
          <a:extLst>
            <a:ext uri="{FF2B5EF4-FFF2-40B4-BE49-F238E27FC236}">
              <a16:creationId xmlns:a16="http://schemas.microsoft.com/office/drawing/2014/main" id="{00000000-0008-0000-0B00-000004000000}"/>
            </a:ext>
          </a:extLst>
        </xdr:cNvPr>
        <xdr:cNvPicPr>
          <a:picLocks noChangeAspect="1"/>
        </xdr:cNvPicPr>
      </xdr:nvPicPr>
      <xdr:blipFill>
        <a:blip xmlns:r="http://schemas.openxmlformats.org/officeDocument/2006/relationships" r:embed="rId2"/>
        <a:stretch>
          <a:fillRect/>
        </a:stretch>
      </xdr:blipFill>
      <xdr:spPr>
        <a:xfrm>
          <a:off x="17439409" y="207819"/>
          <a:ext cx="1334344" cy="57026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225136</xdr:colOff>
      <xdr:row>0</xdr:row>
      <xdr:rowOff>103910</xdr:rowOff>
    </xdr:from>
    <xdr:to>
      <xdr:col>1</xdr:col>
      <xdr:colOff>1801091</xdr:colOff>
      <xdr:row>1</xdr:row>
      <xdr:rowOff>622011</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5136" y="103910"/>
          <a:ext cx="2805546" cy="7259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588819</xdr:colOff>
      <xdr:row>1</xdr:row>
      <xdr:rowOff>1</xdr:rowOff>
    </xdr:from>
    <xdr:to>
      <xdr:col>12</xdr:col>
      <xdr:colOff>1126526</xdr:colOff>
      <xdr:row>1</xdr:row>
      <xdr:rowOff>570262</xdr:rowOff>
    </xdr:to>
    <xdr:pic>
      <xdr:nvPicPr>
        <xdr:cNvPr id="4" name="Picture 9">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2"/>
        <a:stretch>
          <a:fillRect/>
        </a:stretch>
      </xdr:blipFill>
      <xdr:spPr>
        <a:xfrm>
          <a:off x="17110364" y="207819"/>
          <a:ext cx="1715344" cy="570261"/>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272761</xdr:colOff>
      <xdr:row>0</xdr:row>
      <xdr:rowOff>101746</xdr:rowOff>
    </xdr:from>
    <xdr:to>
      <xdr:col>1</xdr:col>
      <xdr:colOff>1793872</xdr:colOff>
      <xdr:row>1</xdr:row>
      <xdr:rowOff>654844</xdr:rowOff>
    </xdr:to>
    <xdr:pic>
      <xdr:nvPicPr>
        <xdr:cNvPr id="2" name="Imagen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2761" y="101746"/>
          <a:ext cx="2747455" cy="76741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675409</xdr:colOff>
      <xdr:row>1</xdr:row>
      <xdr:rowOff>1</xdr:rowOff>
    </xdr:from>
    <xdr:to>
      <xdr:col>12</xdr:col>
      <xdr:colOff>1489363</xdr:colOff>
      <xdr:row>1</xdr:row>
      <xdr:rowOff>642937</xdr:rowOff>
    </xdr:to>
    <xdr:pic>
      <xdr:nvPicPr>
        <xdr:cNvPr id="4" name="Picture 9">
          <a:extLst>
            <a:ext uri="{FF2B5EF4-FFF2-40B4-BE49-F238E27FC236}">
              <a16:creationId xmlns:a16="http://schemas.microsoft.com/office/drawing/2014/main" id="{00000000-0008-0000-0D00-000004000000}"/>
            </a:ext>
          </a:extLst>
        </xdr:cNvPr>
        <xdr:cNvPicPr>
          <a:picLocks noChangeAspect="1"/>
        </xdr:cNvPicPr>
      </xdr:nvPicPr>
      <xdr:blipFill>
        <a:blip xmlns:r="http://schemas.openxmlformats.org/officeDocument/2006/relationships" r:embed="rId2"/>
        <a:stretch>
          <a:fillRect/>
        </a:stretch>
      </xdr:blipFill>
      <xdr:spPr>
        <a:xfrm>
          <a:off x="17189378" y="214314"/>
          <a:ext cx="1980766" cy="64293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SIGCMA\6.%20PLAN%20DE%20ACCI&#211;N\Vigencia%202024\PLAN%20DE%20ACCIO&#769;N%20SIGCMA%202024-CSJ%20Huila_DESAJ%20Neiva.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ppovedat/AppData/Local/Microsoft/Windows/INetCache/Content.Outlook/WZCLQ4T4/1.%20MT%20Riesgos%20Gesti&#243;n%20Humana%20Integrada_VF%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DE ACCION CONSOLIDACION"/>
      <sheetName val="INFO_ANÁLISIS DE CONTEXTO"/>
      <sheetName val="INFO_ESTRATEGIAS"/>
      <sheetName val="PLAN DE ACCION"/>
      <sheetName val="GESTION"/>
      <sheetName val="GESTION_SEG_1_TRIM"/>
      <sheetName val="INVERSION"/>
      <sheetName val="INVERSION_SEG_1_TRIM"/>
      <sheetName val="JURISDICCIONAL"/>
    </sheetNames>
    <sheetDataSet>
      <sheetData sheetId="0"/>
      <sheetData sheetId="1"/>
      <sheetData sheetId="2"/>
      <sheetData sheetId="3"/>
      <sheetData sheetId="4"/>
      <sheetData sheetId="5"/>
      <sheetData sheetId="6"/>
      <sheetData sheetId="7"/>
      <sheetData sheetId="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Presentacion "/>
      <sheetName val="Conceptos 37001"/>
      <sheetName val="2- Análisis de Contexto."/>
      <sheetName val="3- Estrategias."/>
      <sheetName val="4- Instructivo Riesgos "/>
      <sheetName val="5- Identificación de Riesgos"/>
      <sheetName val="6- Valoración Controles"/>
      <sheetName val="7- Mapa Final"/>
      <sheetName val="8- Políticas de Administración "/>
      <sheetName val="9- Matriz de Calor "/>
      <sheetName val="Seguimiento 1 Trimestre"/>
      <sheetName val="Seguimiento 2 Trimestre"/>
      <sheetName val="Seguimiento 3 Trimestre"/>
      <sheetName val="Seguimiento 4 Trimestre"/>
    </sheetNames>
    <sheetDataSet>
      <sheetData sheetId="0" refreshError="1"/>
      <sheetData sheetId="1" refreshError="1"/>
      <sheetData sheetId="2" refreshError="1"/>
      <sheetData sheetId="3" refreshError="1"/>
      <sheetData sheetId="4" refreshError="1"/>
      <sheetData sheetId="5" refreshError="1">
        <row r="10">
          <cell r="D10" t="str">
            <v>Recepción de novedades extemporáneas</v>
          </cell>
        </row>
        <row r="11">
          <cell r="D11" t="str">
            <v>Falta de control en el ingreso de novedades</v>
          </cell>
        </row>
        <row r="12">
          <cell r="D12" t="str">
            <v>Información inconsistente  en las bases de datos</v>
          </cell>
        </row>
        <row r="13">
          <cell r="D13" t="str">
            <v>Alto volumen de trabajo</v>
          </cell>
        </row>
        <row r="14">
          <cell r="D14" t="str">
            <v>Recibir tardíamente o no recibir las incapacidades o licencias por parte del servidor o su superior.</v>
          </cell>
        </row>
        <row r="15">
          <cell r="D15" t="str">
            <v>Falta de gestión en el trámite de recobro ante las EPS, ARL o AFP.</v>
          </cell>
        </row>
        <row r="20">
          <cell r="D20" t="str">
            <v>Recepción de solicitudes de  forma manual</v>
          </cell>
        </row>
        <row r="21">
          <cell r="D21" t="str">
            <v>Falta de control en el ingreso de novedades</v>
          </cell>
        </row>
        <row r="22">
          <cell r="D22" t="str">
            <v>Alto volumen de trabajo</v>
          </cell>
        </row>
        <row r="23">
          <cell r="D23" t="str">
            <v>Falta de rigor en el momento de recepción de las peticiones en cuanto a la verificación del cumplimiento de requisitos para trámite.</v>
          </cell>
        </row>
        <row r="30">
          <cell r="D30" t="str">
            <v xml:space="preserve">Debilidad en la  estandarizacion de funciones </v>
          </cell>
        </row>
        <row r="31">
          <cell r="D31" t="str">
            <v>Debilidad en Procedimientos y procesos</v>
          </cell>
        </row>
        <row r="39">
          <cell r="D39" t="str">
            <v>Falta de manuales de procesos y procedimientos</v>
          </cell>
        </row>
        <row r="40">
          <cell r="D40" t="str">
            <v>Desactualización de las Tablas de retenciòn documental para Hojas de Vida</v>
          </cell>
        </row>
        <row r="41">
          <cell r="D41" t="str">
            <v>Espacios para la Organizaciòn del archivo</v>
          </cell>
        </row>
        <row r="42">
          <cell r="D42" t="str">
            <v>Expediente de Hojas de vida digilitalizados sin respaldo de copias</v>
          </cell>
        </row>
        <row r="43">
          <cell r="D43" t="str">
            <v xml:space="preserve">Falta de Personal y Capacitados </v>
          </cell>
        </row>
        <row r="50">
          <cell r="D50" t="str">
            <v>Desactualización de la parametrización del sistema de nómina.</v>
          </cell>
        </row>
        <row r="51">
          <cell r="D51" t="str">
            <v>Aplicación errada de conceptos de ley, frente a lo que concierne a la liquidación de los sueldos y demás conceptos laborales.</v>
          </cell>
        </row>
        <row r="52">
          <cell r="D52" t="str">
            <v>Inadecuada aplicación y/o seguimiento al cumplimiento de los controles asociados al procedimiento para el pago de sueldos y demás conceptos laborales.</v>
          </cell>
        </row>
        <row r="53">
          <cell r="D53" t="str">
            <v>Novedades de nómina recibidas tardíamente.</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hyperlink" Target="1.%20Evidencias_Trimestre\1.%20MATRIZ%20DE%20RIESGO\3.%20MANUAL%20FUNCIONES%20Y%20CARGOS" TargetMode="External"/><Relationship Id="rId7" Type="http://schemas.openxmlformats.org/officeDocument/2006/relationships/drawing" Target="../drawings/drawing7.xml"/><Relationship Id="rId2" Type="http://schemas.openxmlformats.org/officeDocument/2006/relationships/hyperlink" Target="1.%20Evidencias_Trimestre\1.%20MATRIZ%20DE%20RIESGO\2.%20REQUERIMIENTOS%20PQRS" TargetMode="External"/><Relationship Id="rId1" Type="http://schemas.openxmlformats.org/officeDocument/2006/relationships/hyperlink" Target="1.%20Evidencias_Trimestre\1.%20MATRIZ%20DE%20RIESGO\1.%20GESTION%20RECOBRO%20DE%20INCAPACIDADES" TargetMode="External"/><Relationship Id="rId6" Type="http://schemas.openxmlformats.org/officeDocument/2006/relationships/printerSettings" Target="../printerSettings/printerSettings10.bin"/><Relationship Id="rId5" Type="http://schemas.openxmlformats.org/officeDocument/2006/relationships/hyperlink" Target="1.%20Evidencias_Trimestre\1.%20MATRIZ%20DE%20RIESGO\5.%20INEXACTITUD%20NOMINA" TargetMode="External"/><Relationship Id="rId4" Type="http://schemas.openxmlformats.org/officeDocument/2006/relationships/hyperlink" Target="1.%20Evidencias_Trimestre\1.%20MATRIZ%20DE%20RIESGO\4.%20HOJAS%20DE%20VIDA" TargetMode="External"/></Relationships>
</file>

<file path=xl/worksheets/_rels/sheet12.xml.rels><?xml version="1.0" encoding="UTF-8" standalone="yes"?>
<Relationships xmlns="http://schemas.openxmlformats.org/package/2006/relationships"><Relationship Id="rId3" Type="http://schemas.openxmlformats.org/officeDocument/2006/relationships/hyperlink" Target="2.%20Evidencias_Trimestre\1.%20MATRIZ%20RIESGO\3.%20MANUAL%20FUNCIONES%20Y%20CARGOS" TargetMode="External"/><Relationship Id="rId7" Type="http://schemas.openxmlformats.org/officeDocument/2006/relationships/drawing" Target="../drawings/drawing8.xml"/><Relationship Id="rId2" Type="http://schemas.openxmlformats.org/officeDocument/2006/relationships/hyperlink" Target="2.%20Evidencias_Trimestre\1.%20MATRIZ%20RIESGO\2.%20REQUERIMIENTOS" TargetMode="External"/><Relationship Id="rId1" Type="http://schemas.openxmlformats.org/officeDocument/2006/relationships/hyperlink" Target="2.%20Evidencias_Trimestre\1.%20MATRIZ%20RIESGO\1.%20SEGUIMIENTO%20INCAPACIDADES" TargetMode="External"/><Relationship Id="rId6" Type="http://schemas.openxmlformats.org/officeDocument/2006/relationships/printerSettings" Target="../printerSettings/printerSettings11.bin"/><Relationship Id="rId5" Type="http://schemas.openxmlformats.org/officeDocument/2006/relationships/hyperlink" Target="2.%20Evidencias_Trimestre\1.%20MATRIZ%20RIESGO\5.%20INEXACTITUD%20PAGO%20DE%20SUELDOS" TargetMode="External"/><Relationship Id="rId4" Type="http://schemas.openxmlformats.org/officeDocument/2006/relationships/hyperlink" Target="2.%20Evidencias_Trimestre\1.%20MATRIZ%20RIESGO\4.%20HOJAS%20DE%20VIDA" TargetMode="Externa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I25"/>
  <sheetViews>
    <sheetView showGridLines="0" topLeftCell="A13" zoomScale="90" zoomScaleNormal="90" workbookViewId="0">
      <selection activeCell="B9" sqref="B9:I9"/>
    </sheetView>
  </sheetViews>
  <sheetFormatPr baseColWidth="10" defaultColWidth="11.42578125" defaultRowHeight="15"/>
  <cols>
    <col min="1" max="1" width="28.140625" customWidth="1"/>
    <col min="2" max="2" width="30.42578125" customWidth="1"/>
    <col min="3" max="3" width="30.42578125" style="6" customWidth="1"/>
    <col min="4" max="6" width="30.42578125" customWidth="1"/>
    <col min="7" max="8" width="12.42578125" customWidth="1"/>
  </cols>
  <sheetData>
    <row r="1" spans="1:9" ht="42" customHeight="1">
      <c r="A1" s="317"/>
      <c r="B1" s="317"/>
      <c r="C1" s="317"/>
      <c r="D1" s="317"/>
      <c r="E1" s="317"/>
      <c r="F1" s="317"/>
    </row>
    <row r="5" spans="1:9">
      <c r="D5" s="15"/>
      <c r="E5" s="15"/>
      <c r="F5" s="15"/>
      <c r="G5" s="15"/>
      <c r="H5" s="15"/>
    </row>
    <row r="6" spans="1:9">
      <c r="D6" s="15"/>
      <c r="E6" s="15"/>
      <c r="F6" s="15"/>
      <c r="G6" s="15"/>
      <c r="H6" s="15"/>
    </row>
    <row r="7" spans="1:9" ht="33.75">
      <c r="A7" s="318" t="s">
        <v>0</v>
      </c>
      <c r="B7" s="318"/>
      <c r="C7" s="318"/>
      <c r="D7" s="318"/>
      <c r="E7" s="318"/>
      <c r="F7" s="318"/>
      <c r="G7" s="318"/>
      <c r="H7" s="318"/>
      <c r="I7" s="318"/>
    </row>
    <row r="9" spans="1:9" s="7" customFormat="1" ht="81.75" customHeight="1">
      <c r="A9" s="8" t="s">
        <v>1</v>
      </c>
      <c r="B9" s="315" t="s">
        <v>526</v>
      </c>
      <c r="C9" s="315"/>
      <c r="D9" s="315"/>
      <c r="E9" s="315"/>
      <c r="F9" s="315"/>
      <c r="G9" s="315"/>
      <c r="H9" s="315"/>
      <c r="I9" s="315"/>
    </row>
    <row r="10" spans="1:9" s="7" customFormat="1" ht="16.899999999999999" customHeight="1">
      <c r="A10" s="13"/>
      <c r="B10" s="14"/>
      <c r="C10" s="14"/>
      <c r="D10" s="13"/>
      <c r="E10" s="12"/>
    </row>
    <row r="11" spans="1:9" s="7" customFormat="1" ht="84" customHeight="1">
      <c r="A11" s="8" t="s">
        <v>2</v>
      </c>
      <c r="B11" s="9" t="s">
        <v>3</v>
      </c>
      <c r="C11" s="315" t="s">
        <v>4</v>
      </c>
      <c r="D11" s="315"/>
      <c r="E11" s="315"/>
      <c r="F11" s="315"/>
      <c r="G11" s="315"/>
      <c r="H11" s="315"/>
      <c r="I11" s="315"/>
    </row>
    <row r="12" spans="1:9" ht="32.25" customHeight="1">
      <c r="A12" s="11"/>
    </row>
    <row r="13" spans="1:9" ht="32.25" customHeight="1">
      <c r="A13" s="10" t="s">
        <v>5</v>
      </c>
      <c r="B13" s="315"/>
      <c r="C13" s="315"/>
      <c r="D13" s="315"/>
      <c r="E13" s="315"/>
      <c r="F13" s="315"/>
      <c r="G13" s="315"/>
      <c r="H13" s="315"/>
      <c r="I13" s="315"/>
    </row>
    <row r="14" spans="1:9" s="7" customFormat="1" ht="69" customHeight="1">
      <c r="A14" s="10" t="s">
        <v>6</v>
      </c>
      <c r="B14" s="316"/>
      <c r="C14" s="316"/>
      <c r="D14" s="316"/>
      <c r="E14" s="316"/>
      <c r="F14" s="316"/>
      <c r="G14" s="316"/>
      <c r="H14" s="316"/>
      <c r="I14" s="316"/>
    </row>
    <row r="15" spans="1:9" s="7" customFormat="1" ht="54" customHeight="1">
      <c r="A15" s="10" t="s">
        <v>7</v>
      </c>
      <c r="B15" s="315" t="s">
        <v>526</v>
      </c>
      <c r="C15" s="315"/>
      <c r="D15" s="315"/>
      <c r="E15" s="315"/>
      <c r="F15" s="315"/>
      <c r="G15" s="315"/>
      <c r="H15" s="315"/>
      <c r="I15" s="315"/>
    </row>
    <row r="16" spans="1:9" s="7" customFormat="1" ht="54" customHeight="1">
      <c r="A16" s="8" t="s">
        <v>8</v>
      </c>
      <c r="B16" s="316"/>
      <c r="C16" s="316"/>
      <c r="D16" s="316"/>
      <c r="E16" s="316"/>
      <c r="F16" s="316"/>
      <c r="G16" s="316"/>
      <c r="H16" s="316"/>
      <c r="I16" s="316"/>
    </row>
    <row r="18" spans="1:9" s="7" customFormat="1" ht="54.75" customHeight="1">
      <c r="A18" s="8" t="s">
        <v>9</v>
      </c>
      <c r="B18" s="314">
        <v>45383</v>
      </c>
      <c r="C18" s="314"/>
      <c r="D18" s="314"/>
      <c r="E18" s="314"/>
      <c r="F18" s="314"/>
      <c r="G18" s="314"/>
      <c r="H18" s="314"/>
      <c r="I18" s="314"/>
    </row>
    <row r="21" spans="1:9" ht="15.75" thickBot="1"/>
    <row r="22" spans="1:9">
      <c r="B22" s="177" t="s">
        <v>10</v>
      </c>
      <c r="C22" s="178" t="s">
        <v>11</v>
      </c>
      <c r="D22" s="178" t="s">
        <v>12</v>
      </c>
      <c r="E22" s="178" t="s">
        <v>13</v>
      </c>
    </row>
    <row r="23" spans="1:9" ht="15.75" thickBot="1">
      <c r="B23" s="179" t="s">
        <v>14</v>
      </c>
      <c r="C23" s="180" t="s">
        <v>15</v>
      </c>
      <c r="D23" s="180" t="s">
        <v>16</v>
      </c>
      <c r="E23" s="180" t="s">
        <v>17</v>
      </c>
    </row>
    <row r="24" spans="1:9">
      <c r="B24" s="181" t="s">
        <v>18</v>
      </c>
      <c r="C24" s="182" t="s">
        <v>9</v>
      </c>
      <c r="D24" s="182" t="s">
        <v>9</v>
      </c>
      <c r="E24" s="182" t="s">
        <v>9</v>
      </c>
    </row>
    <row r="25" spans="1:9" ht="15.75" thickBot="1">
      <c r="B25" s="179">
        <v>1</v>
      </c>
      <c r="C25" s="180" t="s">
        <v>19</v>
      </c>
      <c r="D25" s="180" t="s">
        <v>20</v>
      </c>
      <c r="E25" s="180" t="s">
        <v>21</v>
      </c>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dataValidation type="list" allowBlank="1" showInputMessage="1" showErrorMessage="1" sqref="B11">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56"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J30"/>
  <sheetViews>
    <sheetView workbookViewId="0">
      <selection activeCell="B22" sqref="B22:J30"/>
    </sheetView>
  </sheetViews>
  <sheetFormatPr baseColWidth="10" defaultColWidth="11.42578125" defaultRowHeight="15"/>
  <sheetData>
    <row r="2" spans="2:10" ht="18.75">
      <c r="B2" s="319" t="s">
        <v>22</v>
      </c>
      <c r="C2" s="319"/>
      <c r="D2" s="319"/>
      <c r="E2" s="319"/>
      <c r="F2" s="319"/>
      <c r="G2" s="319"/>
      <c r="H2" s="319"/>
      <c r="I2" s="319"/>
      <c r="J2" s="319"/>
    </row>
    <row r="3" spans="2:10" ht="15.75" thickBot="1"/>
    <row r="4" spans="2:10">
      <c r="B4" s="320" t="s">
        <v>23</v>
      </c>
      <c r="C4" s="321"/>
      <c r="D4" s="321"/>
      <c r="E4" s="321"/>
      <c r="F4" s="321"/>
      <c r="G4" s="321"/>
      <c r="H4" s="321"/>
      <c r="I4" s="321"/>
      <c r="J4" s="322"/>
    </row>
    <row r="5" spans="2:10">
      <c r="B5" s="323"/>
      <c r="C5" s="324"/>
      <c r="D5" s="324"/>
      <c r="E5" s="324"/>
      <c r="F5" s="324"/>
      <c r="G5" s="324"/>
      <c r="H5" s="324"/>
      <c r="I5" s="324"/>
      <c r="J5" s="325"/>
    </row>
    <row r="6" spans="2:10">
      <c r="B6" s="323"/>
      <c r="C6" s="324"/>
      <c r="D6" s="324"/>
      <c r="E6" s="324"/>
      <c r="F6" s="324"/>
      <c r="G6" s="324"/>
      <c r="H6" s="324"/>
      <c r="I6" s="324"/>
      <c r="J6" s="325"/>
    </row>
    <row r="7" spans="2:10" ht="15.75" thickBot="1">
      <c r="B7" s="326"/>
      <c r="C7" s="327"/>
      <c r="D7" s="327"/>
      <c r="E7" s="327"/>
      <c r="F7" s="327"/>
      <c r="G7" s="327"/>
      <c r="H7" s="327"/>
      <c r="I7" s="327"/>
      <c r="J7" s="328"/>
    </row>
    <row r="8" spans="2:10" ht="15.75" thickBot="1"/>
    <row r="9" spans="2:10">
      <c r="B9" s="320" t="s">
        <v>24</v>
      </c>
      <c r="C9" s="321"/>
      <c r="D9" s="321"/>
      <c r="E9" s="321"/>
      <c r="F9" s="321"/>
      <c r="G9" s="321"/>
      <c r="H9" s="321"/>
      <c r="I9" s="321"/>
      <c r="J9" s="322"/>
    </row>
    <row r="10" spans="2:10">
      <c r="B10" s="323"/>
      <c r="C10" s="324"/>
      <c r="D10" s="324"/>
      <c r="E10" s="324"/>
      <c r="F10" s="324"/>
      <c r="G10" s="324"/>
      <c r="H10" s="324"/>
      <c r="I10" s="324"/>
      <c r="J10" s="325"/>
    </row>
    <row r="11" spans="2:10">
      <c r="B11" s="323"/>
      <c r="C11" s="324"/>
      <c r="D11" s="324"/>
      <c r="E11" s="324"/>
      <c r="F11" s="324"/>
      <c r="G11" s="324"/>
      <c r="H11" s="324"/>
      <c r="I11" s="324"/>
      <c r="J11" s="325"/>
    </row>
    <row r="12" spans="2:10">
      <c r="B12" s="323"/>
      <c r="C12" s="324"/>
      <c r="D12" s="324"/>
      <c r="E12" s="324"/>
      <c r="F12" s="324"/>
      <c r="G12" s="324"/>
      <c r="H12" s="324"/>
      <c r="I12" s="324"/>
      <c r="J12" s="325"/>
    </row>
    <row r="13" spans="2:10">
      <c r="B13" s="323"/>
      <c r="C13" s="324"/>
      <c r="D13" s="324"/>
      <c r="E13" s="324"/>
      <c r="F13" s="324"/>
      <c r="G13" s="324"/>
      <c r="H13" s="324"/>
      <c r="I13" s="324"/>
      <c r="J13" s="325"/>
    </row>
    <row r="14" spans="2:10">
      <c r="B14" s="323"/>
      <c r="C14" s="324"/>
      <c r="D14" s="324"/>
      <c r="E14" s="324"/>
      <c r="F14" s="324"/>
      <c r="G14" s="324"/>
      <c r="H14" s="324"/>
      <c r="I14" s="324"/>
      <c r="J14" s="325"/>
    </row>
    <row r="15" spans="2:10" ht="15.75" thickBot="1">
      <c r="B15" s="326"/>
      <c r="C15" s="327"/>
      <c r="D15" s="327"/>
      <c r="E15" s="327"/>
      <c r="F15" s="327"/>
      <c r="G15" s="327"/>
      <c r="H15" s="327"/>
      <c r="I15" s="327"/>
      <c r="J15" s="328"/>
    </row>
    <row r="16" spans="2:10" ht="15.75" thickBot="1"/>
    <row r="17" spans="2:10">
      <c r="B17" s="320" t="s">
        <v>25</v>
      </c>
      <c r="C17" s="321"/>
      <c r="D17" s="321"/>
      <c r="E17" s="321"/>
      <c r="F17" s="321"/>
      <c r="G17" s="321"/>
      <c r="H17" s="321"/>
      <c r="I17" s="321"/>
      <c r="J17" s="322"/>
    </row>
    <row r="18" spans="2:10">
      <c r="B18" s="323"/>
      <c r="C18" s="324"/>
      <c r="D18" s="324"/>
      <c r="E18" s="324"/>
      <c r="F18" s="324"/>
      <c r="G18" s="324"/>
      <c r="H18" s="324"/>
      <c r="I18" s="324"/>
      <c r="J18" s="325"/>
    </row>
    <row r="19" spans="2:10">
      <c r="B19" s="323"/>
      <c r="C19" s="324"/>
      <c r="D19" s="324"/>
      <c r="E19" s="324"/>
      <c r="F19" s="324"/>
      <c r="G19" s="324"/>
      <c r="H19" s="324"/>
      <c r="I19" s="324"/>
      <c r="J19" s="325"/>
    </row>
    <row r="20" spans="2:10" ht="15.75" thickBot="1">
      <c r="B20" s="326"/>
      <c r="C20" s="327"/>
      <c r="D20" s="327"/>
      <c r="E20" s="327"/>
      <c r="F20" s="327"/>
      <c r="G20" s="327"/>
      <c r="H20" s="327"/>
      <c r="I20" s="327"/>
      <c r="J20" s="328"/>
    </row>
    <row r="21" spans="2:10" ht="15.75" thickBot="1"/>
    <row r="22" spans="2:10">
      <c r="B22" s="320" t="s">
        <v>26</v>
      </c>
      <c r="C22" s="321"/>
      <c r="D22" s="321"/>
      <c r="E22" s="321"/>
      <c r="F22" s="321"/>
      <c r="G22" s="321"/>
      <c r="H22" s="321"/>
      <c r="I22" s="321"/>
      <c r="J22" s="322"/>
    </row>
    <row r="23" spans="2:10">
      <c r="B23" s="323"/>
      <c r="C23" s="324"/>
      <c r="D23" s="324"/>
      <c r="E23" s="324"/>
      <c r="F23" s="324"/>
      <c r="G23" s="324"/>
      <c r="H23" s="324"/>
      <c r="I23" s="324"/>
      <c r="J23" s="325"/>
    </row>
    <row r="24" spans="2:10">
      <c r="B24" s="323"/>
      <c r="C24" s="324"/>
      <c r="D24" s="324"/>
      <c r="E24" s="324"/>
      <c r="F24" s="324"/>
      <c r="G24" s="324"/>
      <c r="H24" s="324"/>
      <c r="I24" s="324"/>
      <c r="J24" s="325"/>
    </row>
    <row r="25" spans="2:10">
      <c r="B25" s="323"/>
      <c r="C25" s="324"/>
      <c r="D25" s="324"/>
      <c r="E25" s="324"/>
      <c r="F25" s="324"/>
      <c r="G25" s="324"/>
      <c r="H25" s="324"/>
      <c r="I25" s="324"/>
      <c r="J25" s="325"/>
    </row>
    <row r="26" spans="2:10">
      <c r="B26" s="323"/>
      <c r="C26" s="324"/>
      <c r="D26" s="324"/>
      <c r="E26" s="324"/>
      <c r="F26" s="324"/>
      <c r="G26" s="324"/>
      <c r="H26" s="324"/>
      <c r="I26" s="324"/>
      <c r="J26" s="325"/>
    </row>
    <row r="27" spans="2:10">
      <c r="B27" s="323"/>
      <c r="C27" s="324"/>
      <c r="D27" s="324"/>
      <c r="E27" s="324"/>
      <c r="F27" s="324"/>
      <c r="G27" s="324"/>
      <c r="H27" s="324"/>
      <c r="I27" s="324"/>
      <c r="J27" s="325"/>
    </row>
    <row r="28" spans="2:10">
      <c r="B28" s="323"/>
      <c r="C28" s="324"/>
      <c r="D28" s="324"/>
      <c r="E28" s="324"/>
      <c r="F28" s="324"/>
      <c r="G28" s="324"/>
      <c r="H28" s="324"/>
      <c r="I28" s="324"/>
      <c r="J28" s="325"/>
    </row>
    <row r="29" spans="2:10">
      <c r="B29" s="323"/>
      <c r="C29" s="324"/>
      <c r="D29" s="324"/>
      <c r="E29" s="324"/>
      <c r="F29" s="324"/>
      <c r="G29" s="324"/>
      <c r="H29" s="324"/>
      <c r="I29" s="324"/>
      <c r="J29" s="325"/>
    </row>
    <row r="30" spans="2:10" ht="15.75" thickBot="1">
      <c r="B30" s="326"/>
      <c r="C30" s="327"/>
      <c r="D30" s="327"/>
      <c r="E30" s="327"/>
      <c r="F30" s="327"/>
      <c r="G30" s="327"/>
      <c r="H30" s="327"/>
      <c r="I30" s="327"/>
      <c r="J30" s="328"/>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J87"/>
  <sheetViews>
    <sheetView showGridLines="0" topLeftCell="A82" zoomScale="80" zoomScaleNormal="80" zoomScaleSheetLayoutView="80" workbookViewId="0">
      <selection activeCell="C81" sqref="C81"/>
    </sheetView>
  </sheetViews>
  <sheetFormatPr baseColWidth="10" defaultColWidth="10.42578125" defaultRowHeight="14.25"/>
  <cols>
    <col min="1" max="1" width="53.28515625" style="213" customWidth="1"/>
    <col min="2" max="2" width="15.42578125" style="214" customWidth="1"/>
    <col min="3" max="3" width="50.42578125" style="185" customWidth="1"/>
    <col min="4" max="4" width="35.42578125" style="214" customWidth="1"/>
    <col min="5" max="5" width="55.85546875" style="185" customWidth="1"/>
    <col min="6" max="6" width="4.7109375" style="185" customWidth="1"/>
    <col min="7" max="16384" width="10.42578125" style="185"/>
  </cols>
  <sheetData>
    <row r="1" spans="1:8" ht="80.25" customHeight="1">
      <c r="A1" s="183"/>
      <c r="B1" s="329" t="s">
        <v>27</v>
      </c>
      <c r="C1" s="329"/>
      <c r="D1" s="329"/>
      <c r="E1" s="183"/>
      <c r="F1" s="184"/>
      <c r="G1" s="184"/>
      <c r="H1" s="184"/>
    </row>
    <row r="2" spans="1:8" ht="69" customHeight="1">
      <c r="A2" s="186" t="s">
        <v>28</v>
      </c>
      <c r="B2" s="330" t="s">
        <v>528</v>
      </c>
      <c r="C2" s="331"/>
      <c r="D2" s="187" t="s">
        <v>29</v>
      </c>
      <c r="E2" s="283" t="s">
        <v>543</v>
      </c>
    </row>
    <row r="3" spans="1:8" ht="16.7" customHeight="1">
      <c r="A3" s="188"/>
      <c r="B3" s="189"/>
      <c r="C3" s="189"/>
      <c r="D3" s="190"/>
      <c r="E3" s="189"/>
    </row>
    <row r="4" spans="1:8" ht="54.75" customHeight="1">
      <c r="A4" s="186" t="s">
        <v>30</v>
      </c>
      <c r="B4" s="332" t="s">
        <v>529</v>
      </c>
      <c r="C4" s="333"/>
      <c r="D4" s="333"/>
      <c r="E4" s="333"/>
    </row>
    <row r="5" spans="1:8" ht="13.5" customHeight="1">
      <c r="A5" s="191"/>
      <c r="B5" s="192"/>
      <c r="D5" s="190"/>
      <c r="E5" s="190"/>
    </row>
    <row r="6" spans="1:8" ht="21" customHeight="1">
      <c r="A6" s="334" t="s">
        <v>31</v>
      </c>
      <c r="B6" s="335" t="s">
        <v>32</v>
      </c>
      <c r="C6" s="335"/>
      <c r="D6" s="335" t="s">
        <v>33</v>
      </c>
      <c r="E6" s="335"/>
    </row>
    <row r="7" spans="1:8" ht="104.25" customHeight="1">
      <c r="A7" s="334"/>
      <c r="B7" s="336" t="s">
        <v>34</v>
      </c>
      <c r="C7" s="337"/>
      <c r="D7" s="336" t="s">
        <v>530</v>
      </c>
      <c r="E7" s="336"/>
    </row>
    <row r="8" spans="1:8" ht="21" customHeight="1">
      <c r="A8" s="191"/>
      <c r="B8" s="192"/>
      <c r="D8" s="190"/>
      <c r="E8" s="190"/>
    </row>
    <row r="9" spans="1:8" ht="20.25" customHeight="1">
      <c r="A9" s="339" t="s">
        <v>36</v>
      </c>
      <c r="B9" s="339"/>
      <c r="C9" s="339"/>
      <c r="D9" s="339"/>
      <c r="E9" s="339"/>
    </row>
    <row r="10" spans="1:8" ht="20.25" customHeight="1">
      <c r="A10" s="193" t="s">
        <v>37</v>
      </c>
      <c r="B10" s="193" t="s">
        <v>38</v>
      </c>
      <c r="C10" s="193" t="s">
        <v>39</v>
      </c>
      <c r="D10" s="193" t="s">
        <v>40</v>
      </c>
      <c r="E10" s="193" t="s">
        <v>41</v>
      </c>
    </row>
    <row r="11" spans="1:8" s="197" customFormat="1" ht="118.5" customHeight="1">
      <c r="A11" s="340" t="s">
        <v>42</v>
      </c>
      <c r="B11" s="194">
        <v>1</v>
      </c>
      <c r="C11" s="195" t="s">
        <v>43</v>
      </c>
      <c r="D11" s="196">
        <v>1</v>
      </c>
      <c r="E11" s="195" t="s">
        <v>531</v>
      </c>
    </row>
    <row r="12" spans="1:8" s="197" customFormat="1" ht="113.25" customHeight="1">
      <c r="A12" s="340"/>
      <c r="B12" s="194">
        <v>2</v>
      </c>
      <c r="C12" s="195" t="s">
        <v>44</v>
      </c>
      <c r="D12" s="196"/>
      <c r="E12" s="195"/>
      <c r="H12" s="197" t="s">
        <v>532</v>
      </c>
    </row>
    <row r="13" spans="1:8" ht="80.25" customHeight="1">
      <c r="A13" s="341" t="s">
        <v>45</v>
      </c>
      <c r="B13" s="198">
        <v>3</v>
      </c>
      <c r="C13" s="307" t="s">
        <v>533</v>
      </c>
      <c r="D13" s="308">
        <v>2</v>
      </c>
      <c r="E13" s="307" t="s">
        <v>46</v>
      </c>
    </row>
    <row r="14" spans="1:8" ht="80.25" customHeight="1">
      <c r="A14" s="341"/>
      <c r="B14" s="198">
        <v>4</v>
      </c>
      <c r="C14" s="307" t="s">
        <v>47</v>
      </c>
      <c r="D14" s="308"/>
      <c r="E14" s="307"/>
    </row>
    <row r="15" spans="1:8" ht="80.25" customHeight="1">
      <c r="A15" s="341"/>
      <c r="B15" s="198">
        <v>5</v>
      </c>
      <c r="C15" s="199" t="s">
        <v>48</v>
      </c>
      <c r="D15" s="198"/>
      <c r="E15" s="199"/>
    </row>
    <row r="16" spans="1:8" ht="80.25" customHeight="1">
      <c r="A16" s="338" t="s">
        <v>49</v>
      </c>
      <c r="B16" s="198">
        <v>6</v>
      </c>
      <c r="C16" s="199" t="s">
        <v>50</v>
      </c>
      <c r="D16" s="198">
        <v>3</v>
      </c>
      <c r="E16" s="195" t="s">
        <v>534</v>
      </c>
    </row>
    <row r="17" spans="1:10" ht="80.25" customHeight="1">
      <c r="A17" s="338"/>
      <c r="B17" s="198">
        <v>7</v>
      </c>
      <c r="C17" s="199" t="s">
        <v>51</v>
      </c>
      <c r="D17" s="198">
        <v>4</v>
      </c>
      <c r="E17" s="195" t="s">
        <v>52</v>
      </c>
    </row>
    <row r="18" spans="1:10" ht="80.25" customHeight="1">
      <c r="A18" s="338"/>
      <c r="B18" s="198">
        <v>8</v>
      </c>
      <c r="C18" s="199" t="s">
        <v>53</v>
      </c>
      <c r="D18" s="198"/>
      <c r="E18" s="200"/>
    </row>
    <row r="19" spans="1:10" ht="80.25" customHeight="1">
      <c r="A19" s="338"/>
      <c r="B19" s="198">
        <v>9</v>
      </c>
      <c r="C19" s="199" t="s">
        <v>54</v>
      </c>
      <c r="D19" s="198"/>
      <c r="E19" s="199"/>
    </row>
    <row r="20" spans="1:10" ht="80.25" customHeight="1">
      <c r="A20" s="338"/>
      <c r="B20" s="198">
        <v>10</v>
      </c>
      <c r="C20" s="199" t="s">
        <v>55</v>
      </c>
      <c r="D20" s="198"/>
      <c r="E20" s="195"/>
      <c r="J20" s="201"/>
    </row>
    <row r="21" spans="1:10" ht="80.25" customHeight="1">
      <c r="A21" s="338"/>
      <c r="B21" s="198">
        <v>11</v>
      </c>
      <c r="C21" s="199" t="s">
        <v>56</v>
      </c>
      <c r="D21" s="198"/>
      <c r="E21" s="199"/>
      <c r="J21" s="201"/>
    </row>
    <row r="22" spans="1:10" ht="80.25" customHeight="1">
      <c r="A22" s="338"/>
      <c r="B22" s="198">
        <v>12</v>
      </c>
      <c r="C22" s="199" t="s">
        <v>57</v>
      </c>
      <c r="D22" s="198"/>
      <c r="E22" s="199"/>
      <c r="J22" s="201"/>
    </row>
    <row r="23" spans="1:10" ht="80.25" customHeight="1">
      <c r="A23" s="338" t="s">
        <v>58</v>
      </c>
      <c r="B23" s="198">
        <v>13</v>
      </c>
      <c r="C23" s="307" t="s">
        <v>59</v>
      </c>
      <c r="D23" s="308">
        <v>5</v>
      </c>
      <c r="E23" s="307" t="s">
        <v>60</v>
      </c>
    </row>
    <row r="24" spans="1:10" ht="80.25" customHeight="1">
      <c r="A24" s="338"/>
      <c r="B24" s="198">
        <v>14</v>
      </c>
      <c r="C24" s="195" t="s">
        <v>61</v>
      </c>
      <c r="D24" s="194">
        <v>6</v>
      </c>
      <c r="E24" s="195" t="s">
        <v>62</v>
      </c>
    </row>
    <row r="25" spans="1:10" ht="80.25" customHeight="1">
      <c r="A25" s="338"/>
      <c r="B25" s="198">
        <v>15</v>
      </c>
      <c r="C25" s="195" t="s">
        <v>63</v>
      </c>
      <c r="D25" s="194">
        <v>7</v>
      </c>
      <c r="E25" s="195" t="s">
        <v>64</v>
      </c>
    </row>
    <row r="26" spans="1:10" ht="80.25" customHeight="1">
      <c r="A26" s="338"/>
      <c r="B26" s="198">
        <v>16</v>
      </c>
      <c r="C26" s="195" t="s">
        <v>65</v>
      </c>
      <c r="D26" s="194"/>
      <c r="E26" s="195"/>
    </row>
    <row r="27" spans="1:10" ht="174.75" customHeight="1">
      <c r="A27" s="202" t="s">
        <v>66</v>
      </c>
      <c r="B27" s="198">
        <v>17</v>
      </c>
      <c r="C27" s="195" t="s">
        <v>67</v>
      </c>
      <c r="D27" s="194">
        <v>8</v>
      </c>
      <c r="E27" s="195" t="s">
        <v>68</v>
      </c>
    </row>
    <row r="28" spans="1:10" ht="48.75" customHeight="1">
      <c r="A28" s="338" t="s">
        <v>69</v>
      </c>
      <c r="B28" s="198">
        <v>18</v>
      </c>
      <c r="C28" s="203" t="s">
        <v>70</v>
      </c>
      <c r="D28" s="198"/>
      <c r="E28" s="199"/>
    </row>
    <row r="29" spans="1:10" ht="87" customHeight="1">
      <c r="A29" s="338"/>
      <c r="B29" s="198">
        <v>19</v>
      </c>
      <c r="C29" s="203" t="s">
        <v>71</v>
      </c>
      <c r="D29" s="198"/>
      <c r="E29" s="199"/>
    </row>
    <row r="30" spans="1:10" ht="20.25" customHeight="1">
      <c r="A30" s="339" t="s">
        <v>72</v>
      </c>
      <c r="B30" s="339"/>
      <c r="C30" s="339"/>
      <c r="D30" s="339"/>
      <c r="E30" s="339"/>
    </row>
    <row r="31" spans="1:10" ht="20.25" customHeight="1">
      <c r="A31" s="193" t="s">
        <v>37</v>
      </c>
      <c r="B31" s="193" t="s">
        <v>38</v>
      </c>
      <c r="C31" s="193" t="s">
        <v>73</v>
      </c>
      <c r="D31" s="193" t="s">
        <v>40</v>
      </c>
      <c r="E31" s="193" t="s">
        <v>74</v>
      </c>
    </row>
    <row r="32" spans="1:10" ht="98.45" customHeight="1">
      <c r="A32" s="338" t="s">
        <v>75</v>
      </c>
      <c r="B32" s="194">
        <v>1</v>
      </c>
      <c r="C32" s="195" t="s">
        <v>76</v>
      </c>
      <c r="D32" s="194">
        <v>1</v>
      </c>
      <c r="E32" s="195" t="s">
        <v>77</v>
      </c>
    </row>
    <row r="33" spans="1:5" ht="81" customHeight="1">
      <c r="A33" s="338"/>
      <c r="B33" s="194">
        <v>2</v>
      </c>
      <c r="C33" s="195" t="s">
        <v>78</v>
      </c>
      <c r="D33" s="194">
        <v>2</v>
      </c>
      <c r="E33" s="195" t="s">
        <v>79</v>
      </c>
    </row>
    <row r="34" spans="1:5" ht="92.25" customHeight="1">
      <c r="A34" s="338"/>
      <c r="B34" s="194"/>
      <c r="C34" s="195"/>
      <c r="D34" s="194">
        <v>3</v>
      </c>
      <c r="E34" s="195" t="s">
        <v>80</v>
      </c>
    </row>
    <row r="35" spans="1:5" ht="68.25" customHeight="1">
      <c r="A35" s="338"/>
      <c r="B35" s="194"/>
      <c r="C35" s="195"/>
      <c r="D35" s="194">
        <v>4</v>
      </c>
      <c r="E35" s="195" t="s">
        <v>81</v>
      </c>
    </row>
    <row r="36" spans="1:5" ht="68.25" customHeight="1">
      <c r="A36" s="338"/>
      <c r="B36" s="194"/>
      <c r="C36" s="197"/>
      <c r="D36" s="194">
        <v>5</v>
      </c>
      <c r="E36" s="195" t="s">
        <v>82</v>
      </c>
    </row>
    <row r="37" spans="1:5" ht="41.45" customHeight="1">
      <c r="A37" s="338"/>
      <c r="B37" s="194"/>
      <c r="C37" s="203"/>
      <c r="D37" s="194">
        <v>6</v>
      </c>
      <c r="E37" s="195" t="s">
        <v>83</v>
      </c>
    </row>
    <row r="38" spans="1:5" ht="49.5" customHeight="1">
      <c r="A38" s="338"/>
      <c r="B38" s="194"/>
      <c r="C38" s="203"/>
      <c r="D38" s="194">
        <v>7</v>
      </c>
      <c r="E38" s="203" t="s">
        <v>84</v>
      </c>
    </row>
    <row r="39" spans="1:5" ht="49.5" customHeight="1">
      <c r="A39" s="338" t="s">
        <v>85</v>
      </c>
      <c r="B39" s="194">
        <v>3</v>
      </c>
      <c r="C39" s="310" t="s">
        <v>86</v>
      </c>
      <c r="D39" s="309">
        <v>8</v>
      </c>
      <c r="E39" s="310" t="s">
        <v>87</v>
      </c>
    </row>
    <row r="40" spans="1:5" ht="49.5" customHeight="1">
      <c r="A40" s="338"/>
      <c r="B40" s="194"/>
      <c r="C40" s="203"/>
      <c r="D40" s="194">
        <v>9</v>
      </c>
      <c r="E40" s="203" t="s">
        <v>88</v>
      </c>
    </row>
    <row r="41" spans="1:5" s="204" customFormat="1" ht="68.25" customHeight="1">
      <c r="A41" s="338"/>
      <c r="B41" s="194"/>
      <c r="C41" s="203"/>
      <c r="D41" s="194">
        <v>10</v>
      </c>
      <c r="E41" s="203" t="s">
        <v>89</v>
      </c>
    </row>
    <row r="42" spans="1:5" s="204" customFormat="1" ht="78.75" customHeight="1">
      <c r="A42" s="338"/>
      <c r="B42" s="194"/>
      <c r="C42" s="205"/>
      <c r="D42" s="194">
        <v>11</v>
      </c>
      <c r="E42" s="203" t="s">
        <v>90</v>
      </c>
    </row>
    <row r="43" spans="1:5" s="204" customFormat="1" ht="42.75">
      <c r="A43" s="338" t="s">
        <v>91</v>
      </c>
      <c r="B43" s="194">
        <v>4</v>
      </c>
      <c r="C43" s="311" t="s">
        <v>92</v>
      </c>
      <c r="D43" s="309">
        <v>12</v>
      </c>
      <c r="E43" s="312" t="s">
        <v>93</v>
      </c>
    </row>
    <row r="44" spans="1:5" s="204" customFormat="1" ht="55.5" customHeight="1">
      <c r="A44" s="338"/>
      <c r="B44" s="194">
        <v>5</v>
      </c>
      <c r="C44" s="195" t="s">
        <v>94</v>
      </c>
      <c r="D44" s="194"/>
      <c r="E44" s="195"/>
    </row>
    <row r="45" spans="1:5" s="204" customFormat="1" ht="57">
      <c r="A45" s="338"/>
      <c r="B45" s="194">
        <v>6</v>
      </c>
      <c r="C45" s="311" t="s">
        <v>95</v>
      </c>
      <c r="D45" s="309">
        <v>13</v>
      </c>
      <c r="E45" s="311" t="s">
        <v>96</v>
      </c>
    </row>
    <row r="46" spans="1:5" s="204" customFormat="1" ht="61.5" customHeight="1">
      <c r="A46" s="338"/>
      <c r="B46" s="194">
        <v>7</v>
      </c>
      <c r="C46" s="311" t="s">
        <v>97</v>
      </c>
      <c r="D46" s="309">
        <v>14</v>
      </c>
      <c r="E46" s="311" t="s">
        <v>98</v>
      </c>
    </row>
    <row r="47" spans="1:5" ht="71.25" customHeight="1">
      <c r="A47" s="338"/>
      <c r="B47" s="194">
        <v>8</v>
      </c>
      <c r="C47" s="312" t="s">
        <v>99</v>
      </c>
      <c r="D47" s="309">
        <v>15</v>
      </c>
      <c r="E47" s="311" t="s">
        <v>100</v>
      </c>
    </row>
    <row r="48" spans="1:5" ht="105" customHeight="1">
      <c r="A48" s="338"/>
      <c r="B48" s="194">
        <v>9</v>
      </c>
      <c r="C48" s="311" t="s">
        <v>101</v>
      </c>
      <c r="D48" s="309">
        <v>16</v>
      </c>
      <c r="E48" s="311" t="s">
        <v>102</v>
      </c>
    </row>
    <row r="49" spans="1:5" ht="75.75" customHeight="1">
      <c r="A49" s="338" t="s">
        <v>103</v>
      </c>
      <c r="B49" s="194">
        <v>10</v>
      </c>
      <c r="C49" s="311" t="s">
        <v>104</v>
      </c>
      <c r="D49" s="309">
        <v>17</v>
      </c>
      <c r="E49" s="311" t="s">
        <v>105</v>
      </c>
    </row>
    <row r="50" spans="1:5" ht="62.45" customHeight="1">
      <c r="A50" s="338"/>
      <c r="B50" s="194">
        <v>11</v>
      </c>
      <c r="C50" s="311" t="s">
        <v>106</v>
      </c>
      <c r="D50" s="313">
        <v>18</v>
      </c>
      <c r="E50" s="311" t="s">
        <v>107</v>
      </c>
    </row>
    <row r="51" spans="1:5" ht="42.75">
      <c r="A51" s="338"/>
      <c r="B51" s="194">
        <v>12</v>
      </c>
      <c r="C51" s="195" t="s">
        <v>108</v>
      </c>
      <c r="D51" s="196">
        <v>19</v>
      </c>
      <c r="E51" s="195" t="s">
        <v>109</v>
      </c>
    </row>
    <row r="52" spans="1:5" ht="57">
      <c r="A52" s="338" t="s">
        <v>110</v>
      </c>
      <c r="B52" s="194">
        <v>13</v>
      </c>
      <c r="C52" s="195" t="s">
        <v>111</v>
      </c>
      <c r="D52" s="196">
        <v>20</v>
      </c>
      <c r="E52" s="206" t="s">
        <v>112</v>
      </c>
    </row>
    <row r="53" spans="1:5" ht="28.5">
      <c r="A53" s="338"/>
      <c r="B53" s="194">
        <v>14</v>
      </c>
      <c r="C53" s="195" t="s">
        <v>113</v>
      </c>
      <c r="D53" s="196">
        <v>21</v>
      </c>
      <c r="E53" s="206" t="s">
        <v>114</v>
      </c>
    </row>
    <row r="54" spans="1:5" ht="85.5">
      <c r="A54" s="338"/>
      <c r="B54" s="194">
        <v>15</v>
      </c>
      <c r="C54" s="195" t="s">
        <v>115</v>
      </c>
      <c r="D54" s="196"/>
      <c r="E54" s="206"/>
    </row>
    <row r="55" spans="1:5" ht="28.5">
      <c r="A55" s="338"/>
      <c r="B55" s="194">
        <v>16</v>
      </c>
      <c r="C55" s="311" t="s">
        <v>116</v>
      </c>
      <c r="D55" s="196"/>
      <c r="E55" s="206"/>
    </row>
    <row r="56" spans="1:5" ht="28.5">
      <c r="A56" s="338"/>
      <c r="B56" s="194">
        <v>17</v>
      </c>
      <c r="C56" s="195" t="s">
        <v>117</v>
      </c>
      <c r="D56" s="196"/>
      <c r="E56" s="206"/>
    </row>
    <row r="57" spans="1:5" ht="28.5">
      <c r="A57" s="338"/>
      <c r="B57" s="194">
        <v>18</v>
      </c>
      <c r="C57" s="195" t="s">
        <v>118</v>
      </c>
      <c r="D57" s="196"/>
      <c r="E57" s="206"/>
    </row>
    <row r="58" spans="1:5" ht="28.5">
      <c r="A58" s="338"/>
      <c r="B58" s="194">
        <v>19</v>
      </c>
      <c r="C58" s="195" t="s">
        <v>119</v>
      </c>
      <c r="D58" s="196"/>
      <c r="E58" s="206"/>
    </row>
    <row r="59" spans="1:5" ht="42.75">
      <c r="A59" s="338"/>
      <c r="B59" s="194">
        <v>20</v>
      </c>
      <c r="C59" s="311" t="s">
        <v>120</v>
      </c>
      <c r="D59" s="196"/>
      <c r="E59" s="206"/>
    </row>
    <row r="60" spans="1:5" ht="57">
      <c r="A60" s="338"/>
      <c r="B60" s="194">
        <v>21</v>
      </c>
      <c r="C60" s="195" t="s">
        <v>121</v>
      </c>
      <c r="D60" s="196"/>
      <c r="E60" s="206"/>
    </row>
    <row r="61" spans="1:5" ht="28.5">
      <c r="A61" s="338"/>
      <c r="B61" s="194">
        <v>22</v>
      </c>
      <c r="C61" s="195" t="s">
        <v>122</v>
      </c>
      <c r="D61" s="196"/>
      <c r="E61" s="207"/>
    </row>
    <row r="62" spans="1:5" ht="64.5" customHeight="1">
      <c r="A62" s="338" t="s">
        <v>123</v>
      </c>
      <c r="B62" s="194">
        <v>23</v>
      </c>
      <c r="C62" s="195" t="s">
        <v>124</v>
      </c>
      <c r="D62" s="196">
        <v>22</v>
      </c>
      <c r="E62" s="206" t="s">
        <v>125</v>
      </c>
    </row>
    <row r="63" spans="1:5" ht="69.75" customHeight="1">
      <c r="A63" s="338"/>
      <c r="B63" s="194">
        <v>24</v>
      </c>
      <c r="C63" s="311" t="s">
        <v>126</v>
      </c>
      <c r="D63" s="313">
        <v>23</v>
      </c>
      <c r="E63" s="311" t="s">
        <v>127</v>
      </c>
    </row>
    <row r="64" spans="1:5" ht="28.5">
      <c r="A64" s="338"/>
      <c r="B64" s="194">
        <v>25</v>
      </c>
      <c r="C64" s="311" t="s">
        <v>128</v>
      </c>
      <c r="D64" s="196"/>
      <c r="E64" s="206"/>
    </row>
    <row r="65" spans="1:10" ht="71.25">
      <c r="A65" s="344" t="s">
        <v>129</v>
      </c>
      <c r="B65" s="194">
        <v>26</v>
      </c>
      <c r="C65" s="195" t="s">
        <v>130</v>
      </c>
      <c r="D65" s="196">
        <v>24</v>
      </c>
      <c r="E65" s="206" t="s">
        <v>131</v>
      </c>
    </row>
    <row r="66" spans="1:10" ht="45" customHeight="1">
      <c r="A66" s="345"/>
      <c r="B66" s="194"/>
      <c r="C66" s="195"/>
      <c r="D66" s="196"/>
      <c r="E66" s="196"/>
    </row>
    <row r="67" spans="1:10" ht="77.25" customHeight="1">
      <c r="A67" s="338" t="s">
        <v>132</v>
      </c>
      <c r="B67" s="194">
        <v>27</v>
      </c>
      <c r="C67" s="195" t="s">
        <v>133</v>
      </c>
      <c r="D67" s="196">
        <v>25</v>
      </c>
      <c r="E67" s="195" t="s">
        <v>134</v>
      </c>
    </row>
    <row r="68" spans="1:10" ht="15.95" customHeight="1">
      <c r="A68" s="338"/>
      <c r="B68" s="194"/>
      <c r="C68" s="195"/>
      <c r="D68" s="196">
        <v>26</v>
      </c>
      <c r="E68" s="195" t="s">
        <v>135</v>
      </c>
    </row>
    <row r="69" spans="1:10" ht="50.25" customHeight="1">
      <c r="A69" s="338" t="s">
        <v>136</v>
      </c>
      <c r="B69" s="194">
        <v>28</v>
      </c>
      <c r="C69" s="312" t="s">
        <v>137</v>
      </c>
      <c r="D69" s="313">
        <v>27</v>
      </c>
      <c r="E69" s="312" t="s">
        <v>138</v>
      </c>
    </row>
    <row r="70" spans="1:10" ht="50.25" customHeight="1">
      <c r="A70" s="338"/>
      <c r="B70" s="194">
        <v>29</v>
      </c>
      <c r="C70" s="206" t="s">
        <v>139</v>
      </c>
      <c r="D70" s="196">
        <v>28</v>
      </c>
      <c r="E70" s="206" t="s">
        <v>140</v>
      </c>
    </row>
    <row r="71" spans="1:10" ht="50.25" customHeight="1">
      <c r="A71" s="338"/>
      <c r="B71" s="194"/>
      <c r="C71" s="197"/>
      <c r="D71" s="196">
        <v>29</v>
      </c>
      <c r="E71" s="206" t="s">
        <v>141</v>
      </c>
    </row>
    <row r="72" spans="1:10" ht="50.25" customHeight="1">
      <c r="A72" s="338"/>
      <c r="B72" s="194"/>
      <c r="C72" s="208"/>
      <c r="D72" s="196">
        <v>30</v>
      </c>
      <c r="E72" s="206" t="s">
        <v>142</v>
      </c>
    </row>
    <row r="73" spans="1:10" ht="50.25" customHeight="1">
      <c r="A73" s="338"/>
      <c r="B73" s="194"/>
      <c r="C73" s="206"/>
      <c r="D73" s="196">
        <v>31</v>
      </c>
      <c r="E73" s="206" t="s">
        <v>143</v>
      </c>
    </row>
    <row r="74" spans="1:10" ht="50.25" customHeight="1">
      <c r="A74" s="338"/>
      <c r="B74" s="194"/>
      <c r="C74" s="206"/>
      <c r="D74" s="196">
        <v>32</v>
      </c>
      <c r="E74" s="206" t="s">
        <v>144</v>
      </c>
    </row>
    <row r="75" spans="1:10" ht="50.25" customHeight="1">
      <c r="A75" s="338"/>
      <c r="B75" s="194"/>
      <c r="C75" s="206"/>
      <c r="D75" s="196">
        <v>33</v>
      </c>
      <c r="E75" s="208" t="s">
        <v>145</v>
      </c>
    </row>
    <row r="76" spans="1:10" ht="39.950000000000003" customHeight="1">
      <c r="A76" s="338"/>
      <c r="B76" s="194"/>
      <c r="C76" s="196"/>
      <c r="D76" s="196">
        <v>34</v>
      </c>
      <c r="E76" s="206" t="s">
        <v>146</v>
      </c>
    </row>
    <row r="77" spans="1:10" ht="39.950000000000003" customHeight="1">
      <c r="A77" s="344" t="s">
        <v>147</v>
      </c>
      <c r="B77" s="194">
        <v>30</v>
      </c>
      <c r="C77" s="195" t="s">
        <v>148</v>
      </c>
      <c r="D77" s="196">
        <v>35</v>
      </c>
      <c r="E77" s="195" t="s">
        <v>149</v>
      </c>
    </row>
    <row r="78" spans="1:10" ht="72" customHeight="1">
      <c r="A78" s="346"/>
      <c r="B78" s="194">
        <v>31</v>
      </c>
      <c r="C78" s="195" t="s">
        <v>150</v>
      </c>
      <c r="D78" s="196">
        <v>36</v>
      </c>
      <c r="E78" s="195" t="s">
        <v>151</v>
      </c>
    </row>
    <row r="79" spans="1:10" ht="72" customHeight="1">
      <c r="A79" s="346"/>
      <c r="B79" s="194">
        <v>32</v>
      </c>
      <c r="C79" s="195" t="s">
        <v>152</v>
      </c>
      <c r="D79" s="209">
        <v>37</v>
      </c>
      <c r="E79" s="195" t="s">
        <v>153</v>
      </c>
    </row>
    <row r="80" spans="1:10" ht="72" customHeight="1">
      <c r="A80" s="346"/>
      <c r="B80" s="194">
        <v>33</v>
      </c>
      <c r="C80" s="195" t="s">
        <v>154</v>
      </c>
      <c r="D80" s="209">
        <v>38</v>
      </c>
      <c r="E80" s="195" t="s">
        <v>155</v>
      </c>
      <c r="J80" s="185" t="s">
        <v>35</v>
      </c>
    </row>
    <row r="81" spans="1:6" ht="77.25" customHeight="1">
      <c r="A81" s="346"/>
      <c r="B81" s="210">
        <v>34</v>
      </c>
      <c r="C81" s="211" t="s">
        <v>156</v>
      </c>
      <c r="D81" s="212">
        <v>39</v>
      </c>
      <c r="E81" s="211" t="s">
        <v>157</v>
      </c>
    </row>
    <row r="82" spans="1:6">
      <c r="B82" s="284"/>
      <c r="C82" s="285"/>
      <c r="D82" s="284"/>
    </row>
    <row r="83" spans="1:6" ht="45.75" customHeight="1">
      <c r="A83" s="286" t="s">
        <v>535</v>
      </c>
      <c r="B83" s="347" t="s">
        <v>536</v>
      </c>
      <c r="C83" s="348"/>
      <c r="D83" s="287" t="s">
        <v>537</v>
      </c>
      <c r="E83" s="288" t="s">
        <v>538</v>
      </c>
      <c r="F83" s="289"/>
    </row>
    <row r="84" spans="1:6" ht="36" customHeight="1">
      <c r="A84" s="290" t="s">
        <v>539</v>
      </c>
      <c r="B84" s="342" t="s">
        <v>540</v>
      </c>
      <c r="C84" s="343"/>
      <c r="D84" s="291" t="s">
        <v>541</v>
      </c>
      <c r="E84" s="292" t="s">
        <v>542</v>
      </c>
      <c r="F84" s="289"/>
    </row>
    <row r="85" spans="1:6" ht="18" customHeight="1">
      <c r="E85" s="293"/>
    </row>
    <row r="86" spans="1:6" ht="36" customHeight="1"/>
    <row r="87" spans="1:6" ht="36" customHeight="1"/>
  </sheetData>
  <mergeCells count="27">
    <mergeCell ref="B84:C84"/>
    <mergeCell ref="A62:A64"/>
    <mergeCell ref="A65:A66"/>
    <mergeCell ref="A67:A68"/>
    <mergeCell ref="A69:A76"/>
    <mergeCell ref="A77:A81"/>
    <mergeCell ref="B83:C83"/>
    <mergeCell ref="A52:A61"/>
    <mergeCell ref="A9:E9"/>
    <mergeCell ref="A11:A12"/>
    <mergeCell ref="A13:A15"/>
    <mergeCell ref="A16:A22"/>
    <mergeCell ref="A23:A26"/>
    <mergeCell ref="A28:A29"/>
    <mergeCell ref="A30:E30"/>
    <mergeCell ref="A32:A38"/>
    <mergeCell ref="A39:A42"/>
    <mergeCell ref="A43:A48"/>
    <mergeCell ref="A49:A51"/>
    <mergeCell ref="B1:D1"/>
    <mergeCell ref="B2:C2"/>
    <mergeCell ref="B4:E4"/>
    <mergeCell ref="A6:A7"/>
    <mergeCell ref="B6:C6"/>
    <mergeCell ref="D6:E6"/>
    <mergeCell ref="B7:C7"/>
    <mergeCell ref="D7:E7"/>
  </mergeCells>
  <pageMargins left="0.7" right="0.7" top="0.75" bottom="0.75" header="0.3" footer="0.3"/>
  <pageSetup scale="14" orientation="portrait" r:id="rId1"/>
  <colBreaks count="1" manualBreakCount="1">
    <brk id="8"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13"/>
  <sheetViews>
    <sheetView showGridLines="0" view="pageBreakPreview" zoomScale="90" zoomScaleNormal="90" zoomScaleSheetLayoutView="90" workbookViewId="0">
      <pane xSplit="1" ySplit="4" topLeftCell="B5" activePane="bottomRight" state="frozen"/>
      <selection pane="topRight" activeCell="B1" sqref="B1"/>
      <selection pane="bottomLeft" activeCell="A5" sqref="A5"/>
      <selection pane="bottomRight" activeCell="N5" sqref="N5"/>
    </sheetView>
  </sheetViews>
  <sheetFormatPr baseColWidth="10" defaultColWidth="10.42578125" defaultRowHeight="15"/>
  <cols>
    <col min="1" max="1" width="60.85546875" style="229" customWidth="1"/>
    <col min="2" max="2" width="15.85546875" style="230" customWidth="1"/>
    <col min="3" max="5" width="15.85546875" style="231" customWidth="1"/>
    <col min="6" max="6" width="40.85546875" style="229" customWidth="1"/>
    <col min="7" max="7" width="2.7109375" style="216" customWidth="1"/>
    <col min="8" max="16384" width="10.42578125" style="216"/>
  </cols>
  <sheetData>
    <row r="1" spans="1:6" ht="80.25" customHeight="1">
      <c r="A1" s="215"/>
      <c r="B1" s="349" t="s">
        <v>158</v>
      </c>
      <c r="C1" s="349"/>
      <c r="D1" s="349"/>
      <c r="E1" s="349"/>
      <c r="F1" s="215"/>
    </row>
    <row r="2" spans="1:6">
      <c r="A2" s="350" t="s">
        <v>159</v>
      </c>
      <c r="B2" s="350"/>
      <c r="C2" s="350"/>
      <c r="D2" s="350"/>
      <c r="E2" s="350"/>
      <c r="F2" s="350"/>
    </row>
    <row r="3" spans="1:6" ht="28.5" customHeight="1">
      <c r="A3" s="351" t="s">
        <v>160</v>
      </c>
      <c r="B3" s="352" t="s">
        <v>161</v>
      </c>
      <c r="C3" s="352"/>
      <c r="D3" s="352"/>
      <c r="E3" s="352"/>
      <c r="F3" s="272" t="s">
        <v>162</v>
      </c>
    </row>
    <row r="4" spans="1:6" ht="46.5" customHeight="1">
      <c r="A4" s="351"/>
      <c r="B4" s="217" t="s">
        <v>163</v>
      </c>
      <c r="C4" s="217" t="s">
        <v>164</v>
      </c>
      <c r="D4" s="217" t="s">
        <v>165</v>
      </c>
      <c r="E4" s="217" t="s">
        <v>166</v>
      </c>
      <c r="F4" s="218"/>
    </row>
    <row r="5" spans="1:6" ht="65.25" customHeight="1">
      <c r="A5" s="219" t="s">
        <v>167</v>
      </c>
      <c r="B5" s="220"/>
      <c r="C5" s="221"/>
      <c r="D5" s="221">
        <v>8.9</v>
      </c>
      <c r="E5" s="221">
        <v>13.16</v>
      </c>
      <c r="F5" s="222" t="s">
        <v>168</v>
      </c>
    </row>
    <row r="6" spans="1:6" ht="65.25" customHeight="1">
      <c r="A6" s="223" t="s">
        <v>169</v>
      </c>
      <c r="B6" s="220"/>
      <c r="C6" s="221"/>
      <c r="D6" s="221">
        <v>11</v>
      </c>
      <c r="E6" s="221" t="s">
        <v>170</v>
      </c>
      <c r="F6" s="222" t="s">
        <v>168</v>
      </c>
    </row>
    <row r="7" spans="1:6" ht="65.25" customHeight="1">
      <c r="A7" s="223" t="s">
        <v>171</v>
      </c>
      <c r="B7" s="224"/>
      <c r="C7" s="225"/>
      <c r="D7" s="225">
        <v>1</v>
      </c>
      <c r="E7" s="225" t="s">
        <v>172</v>
      </c>
      <c r="F7" s="222" t="s">
        <v>168</v>
      </c>
    </row>
    <row r="8" spans="1:6" ht="65.25" customHeight="1">
      <c r="A8" s="226" t="s">
        <v>173</v>
      </c>
      <c r="B8" s="224">
        <v>16</v>
      </c>
      <c r="C8" s="225">
        <v>3.4</v>
      </c>
      <c r="D8" s="225" t="s">
        <v>174</v>
      </c>
      <c r="E8" s="225" t="s">
        <v>175</v>
      </c>
      <c r="F8" s="222" t="s">
        <v>168</v>
      </c>
    </row>
    <row r="9" spans="1:6" ht="78.95" customHeight="1">
      <c r="A9" s="226" t="s">
        <v>176</v>
      </c>
      <c r="B9" s="224" t="s">
        <v>177</v>
      </c>
      <c r="C9" s="224">
        <v>7</v>
      </c>
      <c r="D9" s="221" t="s">
        <v>178</v>
      </c>
      <c r="E9" s="221" t="s">
        <v>179</v>
      </c>
      <c r="F9" s="222" t="s">
        <v>168</v>
      </c>
    </row>
    <row r="10" spans="1:6" ht="65.25" customHeight="1">
      <c r="A10" s="223" t="s">
        <v>180</v>
      </c>
      <c r="B10" s="220"/>
      <c r="C10" s="221"/>
      <c r="D10" s="221" t="s">
        <v>181</v>
      </c>
      <c r="E10" s="221">
        <v>28</v>
      </c>
      <c r="F10" s="222" t="s">
        <v>168</v>
      </c>
    </row>
    <row r="11" spans="1:6" ht="65.25" customHeight="1">
      <c r="A11" s="227" t="s">
        <v>182</v>
      </c>
      <c r="B11" s="224"/>
      <c r="C11" s="225"/>
      <c r="D11" s="225" t="s">
        <v>183</v>
      </c>
      <c r="E11" s="225">
        <v>20.21</v>
      </c>
      <c r="F11" s="228" t="s">
        <v>168</v>
      </c>
    </row>
    <row r="12" spans="1:6" ht="65.25" customHeight="1">
      <c r="A12" s="227" t="s">
        <v>184</v>
      </c>
      <c r="B12" s="224"/>
      <c r="C12" s="225"/>
      <c r="D12" s="221" t="s">
        <v>185</v>
      </c>
      <c r="E12" s="225" t="s">
        <v>186</v>
      </c>
      <c r="F12" s="228" t="s">
        <v>168</v>
      </c>
    </row>
    <row r="13" spans="1:6" ht="65.25" customHeight="1">
      <c r="A13" s="227" t="s">
        <v>187</v>
      </c>
      <c r="B13" s="224">
        <v>2.17</v>
      </c>
      <c r="C13" s="225">
        <v>8</v>
      </c>
      <c r="D13" s="225">
        <v>1</v>
      </c>
      <c r="E13" s="225" t="s">
        <v>188</v>
      </c>
      <c r="F13" s="228" t="s">
        <v>189</v>
      </c>
    </row>
  </sheetData>
  <mergeCells count="4">
    <mergeCell ref="B1:E1"/>
    <mergeCell ref="A2:F2"/>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dataValidations>
  <pageMargins left="0.7" right="0.7" top="0.75" bottom="0.75" header="0.3" footer="0.3"/>
  <pageSetup scale="48" orientation="portrait" r:id="rId1"/>
  <colBreaks count="1" manualBreakCount="1">
    <brk id="7"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B1:I59"/>
  <sheetViews>
    <sheetView showGridLines="0" topLeftCell="A19" zoomScale="90" zoomScaleNormal="90" workbookViewId="0">
      <selection activeCell="G8" sqref="G8"/>
    </sheetView>
  </sheetViews>
  <sheetFormatPr baseColWidth="10" defaultColWidth="11.42578125" defaultRowHeight="14.25"/>
  <cols>
    <col min="1" max="1" width="2.7109375" style="16" customWidth="1"/>
    <col min="2" max="2" width="24.7109375" style="16" customWidth="1"/>
    <col min="3" max="3" width="11.28515625" style="45" customWidth="1"/>
    <col min="4" max="4" width="19.28515625" style="45"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356" t="s">
        <v>190</v>
      </c>
      <c r="C2" s="357"/>
      <c r="D2" s="357"/>
      <c r="E2" s="357"/>
      <c r="F2" s="357"/>
      <c r="G2" s="358"/>
    </row>
    <row r="3" spans="2:9" ht="15">
      <c r="B3" s="359" t="s">
        <v>191</v>
      </c>
      <c r="C3" s="360"/>
      <c r="D3" s="361"/>
      <c r="E3" s="361"/>
      <c r="F3" s="361"/>
      <c r="G3" s="362"/>
    </row>
    <row r="4" spans="2:9" ht="88.5" customHeight="1">
      <c r="B4" s="363" t="s">
        <v>192</v>
      </c>
      <c r="C4" s="364"/>
      <c r="D4" s="364"/>
      <c r="E4" s="364"/>
      <c r="F4" s="364"/>
      <c r="G4" s="365"/>
    </row>
    <row r="5" spans="2:9" ht="15">
      <c r="B5" s="117"/>
      <c r="C5" s="125"/>
      <c r="D5" s="126"/>
      <c r="E5" s="127"/>
      <c r="F5" s="127"/>
      <c r="G5" s="127"/>
    </row>
    <row r="6" spans="2:9" ht="16.5" customHeight="1">
      <c r="B6" s="366" t="s">
        <v>193</v>
      </c>
      <c r="C6" s="367"/>
      <c r="D6" s="367"/>
      <c r="E6" s="367"/>
      <c r="F6" s="367"/>
      <c r="G6" s="368"/>
    </row>
    <row r="7" spans="2:9" ht="76.5" customHeight="1">
      <c r="B7" s="366"/>
      <c r="C7" s="367"/>
      <c r="D7" s="367"/>
      <c r="E7" s="367"/>
      <c r="F7" s="367"/>
      <c r="G7" s="368"/>
    </row>
    <row r="8" spans="2:9" ht="15" thickBot="1">
      <c r="B8" s="128"/>
      <c r="C8" s="129"/>
      <c r="D8" s="129"/>
      <c r="E8" s="130"/>
      <c r="F8" s="131"/>
      <c r="G8" s="131"/>
    </row>
    <row r="9" spans="2:9">
      <c r="B9" s="132"/>
      <c r="C9" s="133" t="s">
        <v>194</v>
      </c>
      <c r="D9" s="369" t="s">
        <v>195</v>
      </c>
      <c r="E9" s="370"/>
      <c r="F9" s="371" t="s">
        <v>196</v>
      </c>
      <c r="G9" s="372"/>
    </row>
    <row r="10" spans="2:9" ht="15" customHeight="1">
      <c r="B10" s="134"/>
      <c r="C10" s="119">
        <v>5</v>
      </c>
      <c r="D10" s="373" t="s">
        <v>197</v>
      </c>
      <c r="E10" s="374"/>
      <c r="F10" s="375" t="s">
        <v>198</v>
      </c>
      <c r="G10" s="376"/>
      <c r="H10" s="354"/>
      <c r="I10" s="354"/>
    </row>
    <row r="11" spans="2:9">
      <c r="B11" s="134"/>
      <c r="C11" s="119">
        <v>5</v>
      </c>
      <c r="D11" s="373" t="s">
        <v>199</v>
      </c>
      <c r="E11" s="374"/>
      <c r="F11" s="375" t="s">
        <v>200</v>
      </c>
      <c r="G11" s="376"/>
      <c r="H11" s="354"/>
      <c r="I11" s="354"/>
    </row>
    <row r="12" spans="2:9">
      <c r="B12" s="134"/>
      <c r="C12" s="119">
        <v>5</v>
      </c>
      <c r="D12" s="373" t="s">
        <v>201</v>
      </c>
      <c r="E12" s="374"/>
      <c r="F12" s="375" t="s">
        <v>202</v>
      </c>
      <c r="G12" s="376"/>
      <c r="H12" s="354"/>
      <c r="I12" s="354"/>
    </row>
    <row r="13" spans="2:9" ht="27.75" customHeight="1">
      <c r="B13" s="134"/>
      <c r="C13" s="119">
        <v>5</v>
      </c>
      <c r="D13" s="373" t="s">
        <v>203</v>
      </c>
      <c r="E13" s="374"/>
      <c r="F13" s="375" t="s">
        <v>204</v>
      </c>
      <c r="G13" s="376"/>
      <c r="H13" s="354"/>
      <c r="I13" s="354"/>
    </row>
    <row r="14" spans="2:9">
      <c r="B14" s="134"/>
      <c r="C14" s="119">
        <v>5</v>
      </c>
      <c r="D14" s="373" t="s">
        <v>205</v>
      </c>
      <c r="E14" s="374"/>
      <c r="F14" s="375" t="s">
        <v>206</v>
      </c>
      <c r="G14" s="376"/>
      <c r="H14" s="354"/>
      <c r="I14" s="354"/>
    </row>
    <row r="15" spans="2:9" ht="41.25" customHeight="1">
      <c r="B15" s="134"/>
      <c r="C15" s="119">
        <v>5</v>
      </c>
      <c r="D15" s="373" t="s">
        <v>207</v>
      </c>
      <c r="E15" s="374"/>
      <c r="F15" s="375" t="s">
        <v>208</v>
      </c>
      <c r="G15" s="376"/>
      <c r="H15" s="354"/>
      <c r="I15" s="354"/>
    </row>
    <row r="16" spans="2:9" ht="41.25" customHeight="1">
      <c r="B16" s="134"/>
      <c r="C16" s="119">
        <v>5</v>
      </c>
      <c r="D16" s="377" t="s">
        <v>209</v>
      </c>
      <c r="E16" s="378"/>
      <c r="F16" s="375" t="s">
        <v>210</v>
      </c>
      <c r="G16" s="376"/>
      <c r="H16" s="354"/>
      <c r="I16" s="354"/>
    </row>
    <row r="17" spans="2:9" ht="51.75" customHeight="1">
      <c r="B17" s="134"/>
      <c r="C17" s="119">
        <v>5</v>
      </c>
      <c r="D17" s="378" t="s">
        <v>211</v>
      </c>
      <c r="E17" s="379"/>
      <c r="F17" s="375" t="s">
        <v>212</v>
      </c>
      <c r="G17" s="376"/>
      <c r="H17" s="354"/>
      <c r="I17" s="354"/>
    </row>
    <row r="18" spans="2:9" ht="51.75" customHeight="1">
      <c r="B18" s="134"/>
      <c r="C18" s="119">
        <v>5</v>
      </c>
      <c r="D18" s="377" t="s">
        <v>213</v>
      </c>
      <c r="E18" s="378"/>
      <c r="F18" s="375" t="s">
        <v>214</v>
      </c>
      <c r="G18" s="376"/>
      <c r="H18" s="354"/>
      <c r="I18" s="354"/>
    </row>
    <row r="19" spans="2:9" ht="51.75" customHeight="1">
      <c r="B19" s="134"/>
      <c r="C19" s="119">
        <v>5</v>
      </c>
      <c r="D19" s="122" t="s">
        <v>215</v>
      </c>
      <c r="E19" s="123"/>
      <c r="F19" s="375" t="s">
        <v>216</v>
      </c>
      <c r="G19" s="376"/>
      <c r="H19" s="354"/>
      <c r="I19" s="354"/>
    </row>
    <row r="20" spans="2:9" ht="51.75" customHeight="1">
      <c r="B20" s="134"/>
      <c r="C20" s="119">
        <v>5</v>
      </c>
      <c r="D20" s="122" t="s">
        <v>217</v>
      </c>
      <c r="E20" s="123"/>
      <c r="F20" s="375" t="s">
        <v>218</v>
      </c>
      <c r="G20" s="376"/>
      <c r="H20" s="354"/>
      <c r="I20" s="354"/>
    </row>
    <row r="21" spans="2:9" ht="66.75" customHeight="1">
      <c r="B21" s="134"/>
      <c r="C21" s="119">
        <v>5</v>
      </c>
      <c r="D21" s="377" t="s">
        <v>219</v>
      </c>
      <c r="E21" s="378"/>
      <c r="F21" s="375" t="s">
        <v>220</v>
      </c>
      <c r="G21" s="376"/>
      <c r="H21" s="354"/>
      <c r="I21" s="354"/>
    </row>
    <row r="22" spans="2:9" ht="36" customHeight="1">
      <c r="B22" s="134"/>
      <c r="C22" s="119">
        <v>5</v>
      </c>
      <c r="D22" s="380" t="s">
        <v>221</v>
      </c>
      <c r="E22" s="381"/>
      <c r="F22" s="375" t="s">
        <v>222</v>
      </c>
      <c r="G22" s="376"/>
      <c r="H22" s="355"/>
      <c r="I22" s="355"/>
    </row>
    <row r="23" spans="2:9" ht="26.25" customHeight="1">
      <c r="B23" s="134"/>
      <c r="C23" s="119">
        <v>5</v>
      </c>
      <c r="D23" s="382" t="s">
        <v>223</v>
      </c>
      <c r="E23" s="382"/>
      <c r="F23" s="383" t="s">
        <v>224</v>
      </c>
      <c r="G23" s="376"/>
      <c r="H23" s="354"/>
      <c r="I23" s="354"/>
    </row>
    <row r="24" spans="2:9" ht="26.25" customHeight="1">
      <c r="B24" s="134"/>
      <c r="C24" s="119">
        <v>5</v>
      </c>
      <c r="D24" s="382" t="s">
        <v>225</v>
      </c>
      <c r="E24" s="382"/>
      <c r="F24" s="383" t="s">
        <v>226</v>
      </c>
      <c r="G24" s="376"/>
      <c r="H24" s="354"/>
      <c r="I24" s="354"/>
    </row>
    <row r="25" spans="2:9" ht="26.25" customHeight="1">
      <c r="B25" s="134"/>
      <c r="C25" s="119">
        <v>5</v>
      </c>
      <c r="D25" s="384" t="s">
        <v>227</v>
      </c>
      <c r="E25" s="385"/>
      <c r="F25" s="383" t="s">
        <v>228</v>
      </c>
      <c r="G25" s="376"/>
      <c r="H25" s="354"/>
      <c r="I25" s="354"/>
    </row>
    <row r="26" spans="2:9" ht="27" customHeight="1">
      <c r="B26" s="135"/>
      <c r="C26" s="386" t="s">
        <v>229</v>
      </c>
      <c r="D26" s="387"/>
      <c r="E26" s="387"/>
      <c r="F26" s="387"/>
      <c r="G26" s="388"/>
    </row>
    <row r="27" spans="2:9" ht="27" customHeight="1">
      <c r="B27" s="389" t="s">
        <v>230</v>
      </c>
      <c r="C27" s="390"/>
      <c r="D27" s="390"/>
      <c r="E27" s="390"/>
      <c r="F27" s="390"/>
      <c r="G27" s="391"/>
    </row>
    <row r="28" spans="2:9" ht="10.5" customHeight="1">
      <c r="B28" s="136"/>
      <c r="D28" s="137"/>
      <c r="E28" s="138"/>
      <c r="F28" s="139"/>
      <c r="G28" s="139"/>
    </row>
    <row r="29" spans="2:9">
      <c r="B29" s="136"/>
      <c r="C29" s="140"/>
      <c r="D29" s="392" t="s">
        <v>195</v>
      </c>
      <c r="E29" s="392"/>
      <c r="F29" s="393" t="s">
        <v>196</v>
      </c>
      <c r="G29" s="394"/>
    </row>
    <row r="30" spans="2:9">
      <c r="B30" s="136"/>
      <c r="D30" s="395" t="s">
        <v>197</v>
      </c>
      <c r="E30" s="395"/>
      <c r="F30" s="396" t="s">
        <v>231</v>
      </c>
      <c r="G30" s="397"/>
      <c r="H30" s="354"/>
      <c r="I30" s="354"/>
    </row>
    <row r="31" spans="2:9">
      <c r="B31" s="136"/>
      <c r="D31" s="395" t="s">
        <v>199</v>
      </c>
      <c r="E31" s="395"/>
      <c r="F31" s="396" t="s">
        <v>232</v>
      </c>
      <c r="G31" s="397"/>
      <c r="H31" s="354"/>
      <c r="I31" s="354"/>
    </row>
    <row r="32" spans="2:9">
      <c r="B32" s="136"/>
      <c r="D32" s="395" t="s">
        <v>201</v>
      </c>
      <c r="E32" s="395"/>
      <c r="F32" s="396" t="s">
        <v>233</v>
      </c>
      <c r="G32" s="397"/>
      <c r="H32" s="354"/>
      <c r="I32" s="354"/>
    </row>
    <row r="33" spans="2:9">
      <c r="B33" s="136"/>
      <c r="D33" s="395" t="s">
        <v>203</v>
      </c>
      <c r="E33" s="395"/>
      <c r="F33" s="396" t="s">
        <v>234</v>
      </c>
      <c r="G33" s="397"/>
      <c r="H33" s="354"/>
      <c r="I33" s="354"/>
    </row>
    <row r="34" spans="2:9">
      <c r="B34" s="136"/>
      <c r="D34" s="395" t="s">
        <v>205</v>
      </c>
      <c r="E34" s="395"/>
      <c r="F34" s="396" t="s">
        <v>235</v>
      </c>
      <c r="G34" s="397"/>
      <c r="H34" s="354"/>
      <c r="I34" s="354"/>
    </row>
    <row r="35" spans="2:9" ht="40.9" customHeight="1">
      <c r="B35" s="136"/>
      <c r="D35" s="395" t="s">
        <v>236</v>
      </c>
      <c r="E35" s="395"/>
      <c r="F35" s="396" t="s">
        <v>237</v>
      </c>
      <c r="G35" s="397"/>
      <c r="H35" s="354"/>
      <c r="I35" s="354"/>
    </row>
    <row r="36" spans="2:9" ht="42" customHeight="1">
      <c r="B36" s="118"/>
      <c r="C36" s="141"/>
      <c r="D36" s="395" t="s">
        <v>238</v>
      </c>
      <c r="E36" s="395"/>
      <c r="F36" s="396" t="s">
        <v>239</v>
      </c>
      <c r="G36" s="397"/>
      <c r="H36" s="353"/>
      <c r="I36" s="353"/>
    </row>
    <row r="37" spans="2:9" ht="30.75" customHeight="1">
      <c r="B37" s="118"/>
      <c r="C37" s="141"/>
      <c r="D37" s="395" t="s">
        <v>240</v>
      </c>
      <c r="E37" s="395"/>
      <c r="F37" s="398" t="s">
        <v>241</v>
      </c>
      <c r="G37" s="399"/>
      <c r="H37" s="353"/>
      <c r="I37" s="353"/>
    </row>
    <row r="38" spans="2:9" ht="33" customHeight="1">
      <c r="B38" s="118"/>
      <c r="C38" s="141"/>
      <c r="D38" s="395" t="s">
        <v>242</v>
      </c>
      <c r="E38" s="395"/>
      <c r="F38" s="398" t="s">
        <v>241</v>
      </c>
      <c r="G38" s="399"/>
      <c r="H38" s="353"/>
      <c r="I38" s="353"/>
    </row>
    <row r="39" spans="2:9" ht="30" customHeight="1">
      <c r="B39" s="118"/>
      <c r="C39" s="141"/>
      <c r="D39" s="395" t="s">
        <v>243</v>
      </c>
      <c r="E39" s="395"/>
      <c r="F39" s="398" t="s">
        <v>241</v>
      </c>
      <c r="G39" s="399"/>
      <c r="H39" s="353"/>
      <c r="I39" s="353"/>
    </row>
    <row r="40" spans="2:9" ht="30" customHeight="1">
      <c r="B40" s="118"/>
      <c r="C40" s="141"/>
      <c r="D40" s="395" t="s">
        <v>244</v>
      </c>
      <c r="E40" s="395"/>
      <c r="F40" s="398" t="s">
        <v>241</v>
      </c>
      <c r="G40" s="399"/>
      <c r="H40" s="353"/>
      <c r="I40" s="353"/>
    </row>
    <row r="41" spans="2:9" ht="30" customHeight="1">
      <c r="B41" s="118"/>
      <c r="C41" s="141"/>
      <c r="D41" s="400" t="s">
        <v>245</v>
      </c>
      <c r="E41" s="401"/>
      <c r="F41" s="396" t="s">
        <v>246</v>
      </c>
      <c r="G41" s="397"/>
      <c r="H41" s="353"/>
      <c r="I41" s="353"/>
    </row>
    <row r="42" spans="2:9" ht="35.25" customHeight="1">
      <c r="B42" s="118"/>
      <c r="C42" s="141"/>
      <c r="D42" s="395" t="s">
        <v>247</v>
      </c>
      <c r="E42" s="395"/>
      <c r="F42" s="396" t="s">
        <v>248</v>
      </c>
      <c r="G42" s="397"/>
      <c r="H42" s="353"/>
      <c r="I42" s="353"/>
    </row>
    <row r="43" spans="2:9" ht="31.5" customHeight="1">
      <c r="B43" s="118"/>
      <c r="C43" s="141"/>
      <c r="D43" s="395" t="s">
        <v>240</v>
      </c>
      <c r="E43" s="395"/>
      <c r="F43" s="398" t="s">
        <v>241</v>
      </c>
      <c r="G43" s="399"/>
      <c r="H43" s="353"/>
      <c r="I43" s="353"/>
    </row>
    <row r="44" spans="2:9" ht="35.25" customHeight="1">
      <c r="B44" s="118"/>
      <c r="C44" s="141"/>
      <c r="D44" s="395" t="s">
        <v>249</v>
      </c>
      <c r="E44" s="395"/>
      <c r="F44" s="398" t="s">
        <v>241</v>
      </c>
      <c r="G44" s="399"/>
      <c r="H44" s="353"/>
      <c r="I44" s="353"/>
    </row>
    <row r="45" spans="2:9" ht="57" customHeight="1">
      <c r="B45" s="118"/>
      <c r="C45" s="141"/>
      <c r="D45" s="395" t="s">
        <v>244</v>
      </c>
      <c r="E45" s="395"/>
      <c r="F45" s="398" t="s">
        <v>241</v>
      </c>
      <c r="G45" s="399"/>
      <c r="H45" s="353"/>
      <c r="I45" s="353"/>
    </row>
    <row r="46" spans="2:9" ht="32.25" customHeight="1">
      <c r="B46" s="118"/>
      <c r="C46" s="141"/>
      <c r="D46" s="395" t="s">
        <v>242</v>
      </c>
      <c r="E46" s="395"/>
      <c r="F46" s="398" t="s">
        <v>241</v>
      </c>
      <c r="G46" s="399"/>
      <c r="H46" s="353"/>
      <c r="I46" s="353"/>
    </row>
    <row r="47" spans="2:9" ht="32.25" customHeight="1">
      <c r="B47" s="118"/>
      <c r="C47" s="141"/>
      <c r="D47" s="400" t="s">
        <v>250</v>
      </c>
      <c r="E47" s="401"/>
      <c r="F47" s="402" t="s">
        <v>251</v>
      </c>
      <c r="G47" s="403"/>
      <c r="H47" s="353"/>
      <c r="I47" s="353"/>
    </row>
    <row r="48" spans="2:9" ht="32.25" customHeight="1">
      <c r="B48" s="118"/>
      <c r="C48" s="141"/>
      <c r="D48" s="395" t="s">
        <v>252</v>
      </c>
      <c r="E48" s="395"/>
      <c r="F48" s="396" t="s">
        <v>253</v>
      </c>
      <c r="G48" s="397"/>
      <c r="H48" s="353"/>
      <c r="I48" s="353"/>
    </row>
    <row r="49" spans="2:9" ht="32.25" customHeight="1">
      <c r="B49" s="118"/>
      <c r="C49" s="141"/>
      <c r="D49" s="395" t="s">
        <v>254</v>
      </c>
      <c r="E49" s="395"/>
      <c r="F49" s="396" t="s">
        <v>255</v>
      </c>
      <c r="G49" s="397"/>
      <c r="H49" s="353"/>
      <c r="I49" s="353"/>
    </row>
    <row r="50" spans="2:9" ht="32.25" customHeight="1">
      <c r="B50" s="118"/>
      <c r="C50" s="141"/>
      <c r="D50" s="395" t="s">
        <v>256</v>
      </c>
      <c r="E50" s="395"/>
      <c r="F50" s="396" t="s">
        <v>257</v>
      </c>
      <c r="G50" s="397"/>
      <c r="H50" s="353"/>
      <c r="I50" s="353"/>
    </row>
    <row r="51" spans="2:9" ht="32.25" customHeight="1">
      <c r="B51" s="118"/>
      <c r="C51" s="141"/>
      <c r="D51" s="137"/>
      <c r="E51" s="137"/>
      <c r="F51" s="139"/>
      <c r="G51" s="139"/>
      <c r="H51" s="353"/>
      <c r="I51" s="353"/>
    </row>
    <row r="52" spans="2:9" ht="32.25" customHeight="1">
      <c r="B52" s="118"/>
      <c r="C52" s="141"/>
      <c r="D52" s="137"/>
      <c r="E52" s="137"/>
      <c r="F52" s="139"/>
      <c r="G52" s="139"/>
    </row>
    <row r="53" spans="2:9" ht="32.25" customHeight="1">
      <c r="B53" s="118"/>
      <c r="C53" s="141"/>
      <c r="D53" s="137"/>
      <c r="E53" s="137"/>
      <c r="F53" s="139"/>
      <c r="G53" s="139"/>
    </row>
    <row r="54" spans="2:9" ht="21.75" customHeight="1">
      <c r="B54" s="404" t="s">
        <v>258</v>
      </c>
      <c r="C54" s="405"/>
      <c r="D54" s="405"/>
      <c r="E54" s="405"/>
      <c r="F54" s="405"/>
      <c r="G54" s="406"/>
    </row>
    <row r="55" spans="2:9" ht="21.75" customHeight="1">
      <c r="B55" s="404" t="s">
        <v>259</v>
      </c>
      <c r="C55" s="405"/>
      <c r="D55" s="405"/>
      <c r="E55" s="405"/>
      <c r="F55" s="405"/>
      <c r="G55" s="406"/>
    </row>
    <row r="56" spans="2:9" ht="20.25" customHeight="1">
      <c r="B56" s="404" t="s">
        <v>260</v>
      </c>
      <c r="C56" s="405"/>
      <c r="D56" s="405"/>
      <c r="E56" s="405"/>
      <c r="F56" s="405"/>
      <c r="G56" s="406"/>
    </row>
    <row r="57" spans="2:9" ht="20.25" customHeight="1">
      <c r="B57" s="404" t="s">
        <v>261</v>
      </c>
      <c r="C57" s="405"/>
      <c r="D57" s="405"/>
      <c r="E57" s="405"/>
      <c r="F57" s="405"/>
      <c r="G57" s="406"/>
    </row>
    <row r="58" spans="2:9" ht="18" customHeight="1" thickBot="1">
      <c r="B58" s="407" t="s">
        <v>262</v>
      </c>
      <c r="C58" s="408"/>
      <c r="D58" s="408"/>
      <c r="E58" s="408"/>
      <c r="F58" s="408"/>
      <c r="G58" s="409"/>
    </row>
    <row r="59" spans="2:9">
      <c r="B59" s="142"/>
      <c r="C59" s="143"/>
      <c r="D59" s="142"/>
      <c r="E59" s="142"/>
      <c r="F59" s="142"/>
      <c r="G59" s="142"/>
    </row>
  </sheetData>
  <mergeCells count="125">
    <mergeCell ref="D47:E47"/>
    <mergeCell ref="F47:G47"/>
    <mergeCell ref="D48:E48"/>
    <mergeCell ref="F48:G48"/>
    <mergeCell ref="B56:G56"/>
    <mergeCell ref="B57:G57"/>
    <mergeCell ref="B58:G58"/>
    <mergeCell ref="D49:E49"/>
    <mergeCell ref="F49:G49"/>
    <mergeCell ref="D50:E50"/>
    <mergeCell ref="F50:G50"/>
    <mergeCell ref="B54:G54"/>
    <mergeCell ref="B55:G55"/>
    <mergeCell ref="D42:E42"/>
    <mergeCell ref="F42:G42"/>
    <mergeCell ref="D43:E43"/>
    <mergeCell ref="F43:G43"/>
    <mergeCell ref="D44:E44"/>
    <mergeCell ref="F44:G44"/>
    <mergeCell ref="D45:E45"/>
    <mergeCell ref="F45:G45"/>
    <mergeCell ref="D46:E46"/>
    <mergeCell ref="F46:G46"/>
    <mergeCell ref="D37:E37"/>
    <mergeCell ref="F37:G37"/>
    <mergeCell ref="D38:E38"/>
    <mergeCell ref="F38:G38"/>
    <mergeCell ref="D39:E39"/>
    <mergeCell ref="F39:G39"/>
    <mergeCell ref="D40:E40"/>
    <mergeCell ref="F40:G40"/>
    <mergeCell ref="D41:E41"/>
    <mergeCell ref="F41:G41"/>
    <mergeCell ref="D32:E32"/>
    <mergeCell ref="F32:G32"/>
    <mergeCell ref="D33:E33"/>
    <mergeCell ref="F33:G33"/>
    <mergeCell ref="D34:E34"/>
    <mergeCell ref="F34:G34"/>
    <mergeCell ref="D35:E35"/>
    <mergeCell ref="F35:G35"/>
    <mergeCell ref="D36:E36"/>
    <mergeCell ref="F36:G36"/>
    <mergeCell ref="D25:E25"/>
    <mergeCell ref="F25:G25"/>
    <mergeCell ref="C26:G26"/>
    <mergeCell ref="B27:G27"/>
    <mergeCell ref="D29:E29"/>
    <mergeCell ref="F29:G29"/>
    <mergeCell ref="D30:E30"/>
    <mergeCell ref="F30:G30"/>
    <mergeCell ref="D31:E31"/>
    <mergeCell ref="F31:G31"/>
    <mergeCell ref="F20:G20"/>
    <mergeCell ref="D21:E21"/>
    <mergeCell ref="F21:G21"/>
    <mergeCell ref="D22:E22"/>
    <mergeCell ref="F22:G22"/>
    <mergeCell ref="D23:E23"/>
    <mergeCell ref="F23:G23"/>
    <mergeCell ref="D24:E24"/>
    <mergeCell ref="F24:G24"/>
    <mergeCell ref="D15:E15"/>
    <mergeCell ref="F15:G15"/>
    <mergeCell ref="D16:E16"/>
    <mergeCell ref="F16:G16"/>
    <mergeCell ref="D17:E17"/>
    <mergeCell ref="F17:G17"/>
    <mergeCell ref="D18:E18"/>
    <mergeCell ref="F18:G18"/>
    <mergeCell ref="F19:G19"/>
    <mergeCell ref="H10:I10"/>
    <mergeCell ref="H11:I11"/>
    <mergeCell ref="H12:I12"/>
    <mergeCell ref="H13:I13"/>
    <mergeCell ref="H14:I14"/>
    <mergeCell ref="B2:G2"/>
    <mergeCell ref="B3:G3"/>
    <mergeCell ref="B4:G4"/>
    <mergeCell ref="B6:G7"/>
    <mergeCell ref="D9:E9"/>
    <mergeCell ref="F9:G9"/>
    <mergeCell ref="D10:E10"/>
    <mergeCell ref="F10:G10"/>
    <mergeCell ref="D11:E11"/>
    <mergeCell ref="F11:G11"/>
    <mergeCell ref="D12:E12"/>
    <mergeCell ref="F12:G12"/>
    <mergeCell ref="D13:E13"/>
    <mergeCell ref="F13:G13"/>
    <mergeCell ref="D14:E14"/>
    <mergeCell ref="F14:G14"/>
    <mergeCell ref="H20:I20"/>
    <mergeCell ref="H21:I21"/>
    <mergeCell ref="H22:I22"/>
    <mergeCell ref="H23:I23"/>
    <mergeCell ref="H24:I24"/>
    <mergeCell ref="H15:I15"/>
    <mergeCell ref="H16:I16"/>
    <mergeCell ref="H17:I17"/>
    <mergeCell ref="H18:I18"/>
    <mergeCell ref="H19:I19"/>
    <mergeCell ref="H34:I34"/>
    <mergeCell ref="H35:I35"/>
    <mergeCell ref="H36:I36"/>
    <mergeCell ref="H37:I37"/>
    <mergeCell ref="H38:I38"/>
    <mergeCell ref="H25:I25"/>
    <mergeCell ref="H30:I30"/>
    <mergeCell ref="H31:I31"/>
    <mergeCell ref="H32:I32"/>
    <mergeCell ref="H33:I33"/>
    <mergeCell ref="H49:I49"/>
    <mergeCell ref="H50:I50"/>
    <mergeCell ref="H51:I51"/>
    <mergeCell ref="H44:I44"/>
    <mergeCell ref="H45:I45"/>
    <mergeCell ref="H46:I46"/>
    <mergeCell ref="H47:I47"/>
    <mergeCell ref="H48:I48"/>
    <mergeCell ref="H39:I39"/>
    <mergeCell ref="H40:I40"/>
    <mergeCell ref="H41:I41"/>
    <mergeCell ref="H42:I42"/>
    <mergeCell ref="H43:I43"/>
  </mergeCells>
  <printOptions horizontalCentered="1"/>
  <pageMargins left="0.31496062992125984" right="0.31496062992125984" top="1.1417322834645669" bottom="1.1417322834645669" header="0.31496062992125984" footer="0.31496062992125984"/>
  <pageSetup scale="62"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4" tint="-0.249977111117893"/>
    <pageSetUpPr fitToPage="1"/>
  </sheetPr>
  <dimension ref="A1:IV109"/>
  <sheetViews>
    <sheetView showGridLines="0" zoomScale="50" zoomScaleNormal="50" zoomScalePageLayoutView="50" workbookViewId="0">
      <pane xSplit="3" ySplit="9" topLeftCell="D10" activePane="bottomRight" state="frozen"/>
      <selection pane="topRight" activeCell="D1" sqref="D1"/>
      <selection pane="bottomLeft" activeCell="A10" sqref="A10"/>
      <selection pane="bottomRight" activeCell="D21" sqref="D21"/>
    </sheetView>
  </sheetViews>
  <sheetFormatPr baseColWidth="10" defaultColWidth="11.42578125" defaultRowHeight="15"/>
  <cols>
    <col min="1" max="1" width="5" style="259" bestFit="1" customWidth="1"/>
    <col min="2" max="2" width="36.7109375" style="259" customWidth="1"/>
    <col min="3" max="3" width="35.7109375" style="259" customWidth="1"/>
    <col min="4" max="4" width="52.5703125" style="260" customWidth="1"/>
    <col min="5" max="5" width="27.42578125" style="261" customWidth="1"/>
    <col min="6" max="6" width="26.28515625" style="261" customWidth="1"/>
    <col min="7" max="7" width="19.7109375" style="261" customWidth="1"/>
    <col min="8" max="8" width="26.28515625" style="259" customWidth="1"/>
    <col min="9" max="9" width="37.28515625" style="259" customWidth="1"/>
    <col min="10" max="10" width="33.28515625" style="259" customWidth="1"/>
    <col min="11" max="11" width="25.5703125" style="259" customWidth="1"/>
    <col min="12" max="12" width="19.140625" style="259" hidden="1" customWidth="1"/>
    <col min="13" max="13" width="25.5703125" style="259" customWidth="1"/>
    <col min="14" max="14" width="26.28515625" style="259" customWidth="1"/>
    <col min="15" max="15" width="6.28515625" style="259" hidden="1" customWidth="1"/>
    <col min="16" max="256" width="11.42578125" style="255"/>
    <col min="257" max="16384" width="11.42578125" style="256"/>
  </cols>
  <sheetData>
    <row r="1" spans="1:256" s="254" customFormat="1" ht="27">
      <c r="A1" s="465"/>
      <c r="B1" s="466"/>
      <c r="C1" s="466"/>
      <c r="D1" s="493" t="s">
        <v>517</v>
      </c>
      <c r="E1" s="493"/>
      <c r="F1" s="493"/>
      <c r="G1" s="493"/>
      <c r="H1" s="493"/>
      <c r="I1" s="493"/>
      <c r="J1" s="493"/>
      <c r="K1" s="493"/>
      <c r="L1" s="41"/>
      <c r="M1" s="487"/>
      <c r="N1" s="488"/>
      <c r="O1" s="41"/>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c r="DV1" s="253"/>
      <c r="DW1" s="253"/>
      <c r="DX1" s="253"/>
      <c r="DY1" s="253"/>
      <c r="DZ1" s="253"/>
      <c r="EA1" s="253"/>
      <c r="EB1" s="253"/>
      <c r="EC1" s="253"/>
      <c r="ED1" s="253"/>
      <c r="EE1" s="253"/>
      <c r="EF1" s="253"/>
      <c r="EG1" s="253"/>
      <c r="EH1" s="253"/>
      <c r="EI1" s="253"/>
      <c r="EJ1" s="253"/>
      <c r="EK1" s="253"/>
      <c r="EL1" s="253"/>
      <c r="EM1" s="253"/>
      <c r="EN1" s="253"/>
      <c r="EO1" s="253"/>
      <c r="EP1" s="253"/>
      <c r="EQ1" s="253"/>
      <c r="ER1" s="253"/>
      <c r="ES1" s="253"/>
      <c r="ET1" s="253"/>
      <c r="EU1" s="253"/>
      <c r="EV1" s="253"/>
      <c r="EW1" s="253"/>
      <c r="EX1" s="253"/>
      <c r="EY1" s="253"/>
      <c r="EZ1" s="253"/>
      <c r="FA1" s="253"/>
      <c r="FB1" s="253"/>
      <c r="FC1" s="253"/>
      <c r="FD1" s="253"/>
      <c r="FE1" s="253"/>
      <c r="FF1" s="253"/>
      <c r="FG1" s="253"/>
      <c r="FH1" s="253"/>
      <c r="FI1" s="253"/>
      <c r="FJ1" s="253"/>
      <c r="FK1" s="253"/>
      <c r="FL1" s="253"/>
      <c r="FM1" s="253"/>
      <c r="FN1" s="253"/>
      <c r="FO1" s="253"/>
      <c r="FP1" s="253"/>
      <c r="FQ1" s="253"/>
      <c r="FR1" s="253"/>
      <c r="FS1" s="253"/>
      <c r="FT1" s="253"/>
      <c r="FU1" s="253"/>
      <c r="FV1" s="253"/>
      <c r="FW1" s="253"/>
      <c r="FX1" s="253"/>
      <c r="FY1" s="253"/>
      <c r="FZ1" s="253"/>
      <c r="GA1" s="253"/>
      <c r="GB1" s="253"/>
      <c r="GC1" s="253"/>
      <c r="GD1" s="253"/>
      <c r="GE1" s="253"/>
      <c r="GF1" s="253"/>
      <c r="GG1" s="253"/>
      <c r="GH1" s="253"/>
      <c r="GI1" s="253"/>
      <c r="GJ1" s="253"/>
      <c r="GK1" s="253"/>
      <c r="GL1" s="253"/>
      <c r="GM1" s="253"/>
      <c r="GN1" s="253"/>
      <c r="GO1" s="253"/>
      <c r="GP1" s="253"/>
      <c r="GQ1" s="253"/>
      <c r="GR1" s="253"/>
      <c r="GS1" s="253"/>
      <c r="GT1" s="253"/>
      <c r="GU1" s="253"/>
      <c r="GV1" s="253"/>
      <c r="GW1" s="253"/>
      <c r="GX1" s="253"/>
      <c r="GY1" s="253"/>
      <c r="GZ1" s="253"/>
      <c r="HA1" s="253"/>
      <c r="HB1" s="253"/>
      <c r="HC1" s="253"/>
      <c r="HD1" s="253"/>
      <c r="HE1" s="253"/>
      <c r="HF1" s="253"/>
      <c r="HG1" s="253"/>
      <c r="HH1" s="253"/>
      <c r="HI1" s="253"/>
      <c r="HJ1" s="253"/>
      <c r="HK1" s="253"/>
      <c r="HL1" s="253"/>
      <c r="HM1" s="253"/>
      <c r="HN1" s="253"/>
      <c r="HO1" s="253"/>
      <c r="HP1" s="253"/>
      <c r="HQ1" s="253"/>
      <c r="HR1" s="253"/>
      <c r="HS1" s="253"/>
      <c r="HT1" s="253"/>
      <c r="HU1" s="253"/>
      <c r="HV1" s="253"/>
      <c r="HW1" s="253"/>
      <c r="HX1" s="253"/>
      <c r="HY1" s="253"/>
      <c r="HZ1" s="253"/>
      <c r="IA1" s="253"/>
      <c r="IB1" s="253"/>
      <c r="IC1" s="253"/>
      <c r="ID1" s="253"/>
      <c r="IE1" s="253"/>
      <c r="IF1" s="253"/>
      <c r="IG1" s="253"/>
      <c r="IH1" s="253"/>
      <c r="II1" s="253"/>
      <c r="IJ1" s="253"/>
      <c r="IK1" s="253"/>
      <c r="IL1" s="253"/>
      <c r="IM1" s="253"/>
      <c r="IN1" s="253"/>
      <c r="IO1" s="253"/>
      <c r="IP1" s="253"/>
      <c r="IQ1" s="253"/>
      <c r="IR1" s="253"/>
      <c r="IS1" s="253"/>
      <c r="IT1" s="253"/>
      <c r="IU1" s="253"/>
      <c r="IV1" s="253"/>
    </row>
    <row r="2" spans="1:256" s="254" customFormat="1" ht="27">
      <c r="A2" s="467"/>
      <c r="B2" s="468"/>
      <c r="C2" s="468"/>
      <c r="D2" s="494"/>
      <c r="E2" s="494"/>
      <c r="F2" s="494"/>
      <c r="G2" s="494"/>
      <c r="H2" s="494"/>
      <c r="I2" s="494"/>
      <c r="J2" s="494"/>
      <c r="K2" s="494"/>
      <c r="L2" s="36"/>
      <c r="M2" s="489"/>
      <c r="N2" s="490"/>
      <c r="O2" s="36"/>
      <c r="P2" s="253"/>
      <c r="Q2" s="253"/>
      <c r="R2" s="253"/>
      <c r="S2" s="253"/>
      <c r="T2" s="253"/>
      <c r="U2" s="253"/>
      <c r="V2" s="253"/>
      <c r="W2" s="253"/>
      <c r="X2" s="253"/>
      <c r="Y2" s="253"/>
      <c r="Z2" s="253"/>
      <c r="AA2" s="253"/>
      <c r="AB2" s="253"/>
      <c r="AC2" s="253"/>
      <c r="AD2" s="253"/>
      <c r="AE2" s="253"/>
      <c r="AF2" s="253"/>
      <c r="AG2" s="253"/>
      <c r="AH2" s="253"/>
      <c r="AI2" s="253"/>
      <c r="AJ2" s="253"/>
      <c r="AK2" s="253"/>
      <c r="AL2" s="253"/>
      <c r="AM2" s="253"/>
      <c r="AN2" s="253"/>
      <c r="AO2" s="253"/>
      <c r="AP2" s="253"/>
      <c r="AQ2" s="253"/>
      <c r="AR2" s="253"/>
      <c r="AS2" s="253"/>
      <c r="AT2" s="253"/>
      <c r="AU2" s="253"/>
      <c r="AV2" s="253"/>
      <c r="AW2" s="253"/>
      <c r="AX2" s="253"/>
      <c r="AY2" s="253"/>
      <c r="AZ2" s="253"/>
      <c r="BA2" s="253"/>
      <c r="BB2" s="253"/>
      <c r="BC2" s="253"/>
      <c r="BD2" s="253"/>
      <c r="BE2" s="253"/>
      <c r="BF2" s="253"/>
      <c r="BG2" s="253"/>
      <c r="BH2" s="253"/>
      <c r="BI2" s="253"/>
      <c r="BJ2" s="253"/>
      <c r="BK2" s="253"/>
      <c r="BL2" s="253"/>
      <c r="BM2" s="253"/>
      <c r="BN2" s="253"/>
      <c r="BO2" s="253"/>
      <c r="BP2" s="253"/>
      <c r="BQ2" s="253"/>
      <c r="BR2" s="253"/>
      <c r="BS2" s="253"/>
      <c r="BT2" s="253"/>
      <c r="BU2" s="253"/>
      <c r="BV2" s="253"/>
      <c r="BW2" s="253"/>
      <c r="BX2" s="253"/>
      <c r="BY2" s="253"/>
      <c r="BZ2" s="253"/>
      <c r="CA2" s="253"/>
      <c r="CB2" s="253"/>
      <c r="CC2" s="253"/>
      <c r="CD2" s="253"/>
      <c r="CE2" s="253"/>
      <c r="CF2" s="253"/>
      <c r="CG2" s="253"/>
      <c r="CH2" s="253"/>
      <c r="CI2" s="253"/>
      <c r="CJ2" s="253"/>
      <c r="CK2" s="253"/>
      <c r="CL2" s="253"/>
      <c r="CM2" s="253"/>
      <c r="CN2" s="253"/>
      <c r="CO2" s="253"/>
      <c r="CP2" s="253"/>
      <c r="CQ2" s="253"/>
      <c r="CR2" s="253"/>
      <c r="CS2" s="253"/>
      <c r="CT2" s="253"/>
      <c r="CU2" s="253"/>
      <c r="CV2" s="253"/>
      <c r="CW2" s="253"/>
      <c r="CX2" s="253"/>
      <c r="CY2" s="253"/>
      <c r="CZ2" s="253"/>
      <c r="DA2" s="253"/>
      <c r="DB2" s="253"/>
      <c r="DC2" s="253"/>
      <c r="DD2" s="253"/>
      <c r="DE2" s="253"/>
      <c r="DF2" s="253"/>
      <c r="DG2" s="253"/>
      <c r="DH2" s="253"/>
      <c r="DI2" s="253"/>
      <c r="DJ2" s="253"/>
      <c r="DK2" s="253"/>
      <c r="DL2" s="253"/>
      <c r="DM2" s="253"/>
      <c r="DN2" s="253"/>
      <c r="DO2" s="253"/>
      <c r="DP2" s="253"/>
      <c r="DQ2" s="253"/>
      <c r="DR2" s="253"/>
      <c r="DS2" s="253"/>
      <c r="DT2" s="253"/>
      <c r="DU2" s="253"/>
      <c r="DV2" s="253"/>
      <c r="DW2" s="253"/>
      <c r="DX2" s="253"/>
      <c r="DY2" s="253"/>
      <c r="DZ2" s="253"/>
      <c r="EA2" s="253"/>
      <c r="EB2" s="253"/>
      <c r="EC2" s="253"/>
      <c r="ED2" s="253"/>
      <c r="EE2" s="253"/>
      <c r="EF2" s="253"/>
      <c r="EG2" s="253"/>
      <c r="EH2" s="253"/>
      <c r="EI2" s="253"/>
      <c r="EJ2" s="253"/>
      <c r="EK2" s="253"/>
      <c r="EL2" s="253"/>
      <c r="EM2" s="253"/>
      <c r="EN2" s="253"/>
      <c r="EO2" s="253"/>
      <c r="EP2" s="253"/>
      <c r="EQ2" s="253"/>
      <c r="ER2" s="253"/>
      <c r="ES2" s="253"/>
      <c r="ET2" s="253"/>
      <c r="EU2" s="253"/>
      <c r="EV2" s="253"/>
      <c r="EW2" s="253"/>
      <c r="EX2" s="253"/>
      <c r="EY2" s="253"/>
      <c r="EZ2" s="253"/>
      <c r="FA2" s="253"/>
      <c r="FB2" s="253"/>
      <c r="FC2" s="253"/>
      <c r="FD2" s="253"/>
      <c r="FE2" s="253"/>
      <c r="FF2" s="253"/>
      <c r="FG2" s="253"/>
      <c r="FH2" s="253"/>
      <c r="FI2" s="253"/>
      <c r="FJ2" s="253"/>
      <c r="FK2" s="253"/>
      <c r="FL2" s="253"/>
      <c r="FM2" s="253"/>
      <c r="FN2" s="253"/>
      <c r="FO2" s="253"/>
      <c r="FP2" s="253"/>
      <c r="FQ2" s="253"/>
      <c r="FR2" s="253"/>
      <c r="FS2" s="253"/>
      <c r="FT2" s="253"/>
      <c r="FU2" s="253"/>
      <c r="FV2" s="253"/>
      <c r="FW2" s="253"/>
      <c r="FX2" s="253"/>
      <c r="FY2" s="253"/>
      <c r="FZ2" s="253"/>
      <c r="GA2" s="253"/>
      <c r="GB2" s="253"/>
      <c r="GC2" s="253"/>
      <c r="GD2" s="253"/>
      <c r="GE2" s="253"/>
      <c r="GF2" s="253"/>
      <c r="GG2" s="253"/>
      <c r="GH2" s="253"/>
      <c r="GI2" s="253"/>
      <c r="GJ2" s="253"/>
      <c r="GK2" s="253"/>
      <c r="GL2" s="253"/>
      <c r="GM2" s="253"/>
      <c r="GN2" s="253"/>
      <c r="GO2" s="253"/>
      <c r="GP2" s="253"/>
      <c r="GQ2" s="253"/>
      <c r="GR2" s="253"/>
      <c r="GS2" s="253"/>
      <c r="GT2" s="253"/>
      <c r="GU2" s="253"/>
      <c r="GV2" s="253"/>
      <c r="GW2" s="253"/>
      <c r="GX2" s="253"/>
      <c r="GY2" s="253"/>
      <c r="GZ2" s="253"/>
      <c r="HA2" s="253"/>
      <c r="HB2" s="253"/>
      <c r="HC2" s="253"/>
      <c r="HD2" s="253"/>
      <c r="HE2" s="253"/>
      <c r="HF2" s="253"/>
      <c r="HG2" s="253"/>
      <c r="HH2" s="253"/>
      <c r="HI2" s="253"/>
      <c r="HJ2" s="253"/>
      <c r="HK2" s="253"/>
      <c r="HL2" s="253"/>
      <c r="HM2" s="253"/>
      <c r="HN2" s="253"/>
      <c r="HO2" s="253"/>
      <c r="HP2" s="253"/>
      <c r="HQ2" s="253"/>
      <c r="HR2" s="253"/>
      <c r="HS2" s="253"/>
      <c r="HT2" s="253"/>
      <c r="HU2" s="253"/>
      <c r="HV2" s="253"/>
      <c r="HW2" s="253"/>
      <c r="HX2" s="253"/>
      <c r="HY2" s="253"/>
      <c r="HZ2" s="253"/>
      <c r="IA2" s="253"/>
      <c r="IB2" s="253"/>
      <c r="IC2" s="253"/>
      <c r="ID2" s="253"/>
      <c r="IE2" s="253"/>
      <c r="IF2" s="253"/>
      <c r="IG2" s="253"/>
      <c r="IH2" s="253"/>
      <c r="II2" s="253"/>
      <c r="IJ2" s="253"/>
      <c r="IK2" s="253"/>
      <c r="IL2" s="253"/>
      <c r="IM2" s="253"/>
      <c r="IN2" s="253"/>
      <c r="IO2" s="253"/>
      <c r="IP2" s="253"/>
      <c r="IQ2" s="253"/>
      <c r="IR2" s="253"/>
      <c r="IS2" s="253"/>
      <c r="IT2" s="253"/>
      <c r="IU2" s="253"/>
      <c r="IV2" s="253"/>
    </row>
    <row r="3" spans="1:256" s="254" customFormat="1" ht="27">
      <c r="A3" s="42"/>
      <c r="B3" s="1"/>
      <c r="C3" s="1"/>
      <c r="D3" s="495"/>
      <c r="E3" s="495"/>
      <c r="F3" s="495"/>
      <c r="G3" s="495"/>
      <c r="H3" s="495"/>
      <c r="I3" s="495"/>
      <c r="J3" s="495"/>
      <c r="K3" s="495"/>
      <c r="L3" s="36"/>
      <c r="M3" s="491"/>
      <c r="N3" s="492"/>
      <c r="O3" s="36"/>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c r="DV3" s="253"/>
      <c r="DW3" s="253"/>
      <c r="DX3" s="253"/>
      <c r="DY3" s="253"/>
      <c r="DZ3" s="253"/>
      <c r="EA3" s="253"/>
      <c r="EB3" s="253"/>
      <c r="EC3" s="253"/>
      <c r="ED3" s="253"/>
      <c r="EE3" s="253"/>
      <c r="EF3" s="253"/>
      <c r="EG3" s="253"/>
      <c r="EH3" s="253"/>
      <c r="EI3" s="253"/>
      <c r="EJ3" s="253"/>
      <c r="EK3" s="253"/>
      <c r="EL3" s="253"/>
      <c r="EM3" s="253"/>
      <c r="EN3" s="253"/>
      <c r="EO3" s="253"/>
      <c r="EP3" s="253"/>
      <c r="EQ3" s="253"/>
      <c r="ER3" s="253"/>
      <c r="ES3" s="253"/>
      <c r="ET3" s="253"/>
      <c r="EU3" s="253"/>
      <c r="EV3" s="253"/>
      <c r="EW3" s="253"/>
      <c r="EX3" s="253"/>
      <c r="EY3" s="253"/>
      <c r="EZ3" s="253"/>
      <c r="FA3" s="253"/>
      <c r="FB3" s="253"/>
      <c r="FC3" s="253"/>
      <c r="FD3" s="253"/>
      <c r="FE3" s="253"/>
      <c r="FF3" s="253"/>
      <c r="FG3" s="253"/>
      <c r="FH3" s="253"/>
      <c r="FI3" s="253"/>
      <c r="FJ3" s="253"/>
      <c r="FK3" s="253"/>
      <c r="FL3" s="253"/>
      <c r="FM3" s="253"/>
      <c r="FN3" s="253"/>
      <c r="FO3" s="253"/>
      <c r="FP3" s="253"/>
      <c r="FQ3" s="253"/>
      <c r="FR3" s="253"/>
      <c r="FS3" s="253"/>
      <c r="FT3" s="253"/>
      <c r="FU3" s="253"/>
      <c r="FV3" s="253"/>
      <c r="FW3" s="253"/>
      <c r="FX3" s="253"/>
      <c r="FY3" s="253"/>
      <c r="FZ3" s="253"/>
      <c r="GA3" s="253"/>
      <c r="GB3" s="253"/>
      <c r="GC3" s="253"/>
      <c r="GD3" s="253"/>
      <c r="GE3" s="253"/>
      <c r="GF3" s="253"/>
      <c r="GG3" s="253"/>
      <c r="GH3" s="253"/>
      <c r="GI3" s="253"/>
      <c r="GJ3" s="253"/>
      <c r="GK3" s="253"/>
      <c r="GL3" s="253"/>
      <c r="GM3" s="253"/>
      <c r="GN3" s="253"/>
      <c r="GO3" s="253"/>
      <c r="GP3" s="253"/>
      <c r="GQ3" s="253"/>
      <c r="GR3" s="253"/>
      <c r="GS3" s="253"/>
      <c r="GT3" s="253"/>
      <c r="GU3" s="253"/>
      <c r="GV3" s="253"/>
      <c r="GW3" s="253"/>
      <c r="GX3" s="253"/>
      <c r="GY3" s="253"/>
      <c r="GZ3" s="253"/>
      <c r="HA3" s="253"/>
      <c r="HB3" s="253"/>
      <c r="HC3" s="253"/>
      <c r="HD3" s="253"/>
      <c r="HE3" s="253"/>
      <c r="HF3" s="253"/>
      <c r="HG3" s="253"/>
      <c r="HH3" s="253"/>
      <c r="HI3" s="253"/>
      <c r="HJ3" s="253"/>
      <c r="HK3" s="253"/>
      <c r="HL3" s="253"/>
      <c r="HM3" s="253"/>
      <c r="HN3" s="253"/>
      <c r="HO3" s="253"/>
      <c r="HP3" s="253"/>
      <c r="HQ3" s="253"/>
      <c r="HR3" s="253"/>
      <c r="HS3" s="253"/>
      <c r="HT3" s="253"/>
      <c r="HU3" s="253"/>
      <c r="HV3" s="253"/>
      <c r="HW3" s="253"/>
      <c r="HX3" s="253"/>
      <c r="HY3" s="253"/>
      <c r="HZ3" s="253"/>
      <c r="IA3" s="253"/>
      <c r="IB3" s="253"/>
      <c r="IC3" s="253"/>
      <c r="ID3" s="253"/>
      <c r="IE3" s="253"/>
      <c r="IF3" s="253"/>
      <c r="IG3" s="253"/>
      <c r="IH3" s="253"/>
      <c r="II3" s="253"/>
      <c r="IJ3" s="253"/>
      <c r="IK3" s="253"/>
      <c r="IL3" s="253"/>
      <c r="IM3" s="253"/>
      <c r="IN3" s="253"/>
      <c r="IO3" s="253"/>
      <c r="IP3" s="253"/>
      <c r="IQ3" s="253"/>
      <c r="IR3" s="253"/>
      <c r="IS3" s="253"/>
      <c r="IT3" s="253"/>
      <c r="IU3" s="253"/>
      <c r="IV3" s="253"/>
    </row>
    <row r="4" spans="1:256" s="254" customFormat="1" ht="18">
      <c r="A4" s="469" t="s">
        <v>263</v>
      </c>
      <c r="B4" s="469"/>
      <c r="C4" s="469"/>
      <c r="D4" s="481" t="s">
        <v>4</v>
      </c>
      <c r="E4" s="482"/>
      <c r="F4" s="482"/>
      <c r="G4" s="482"/>
      <c r="H4" s="482"/>
      <c r="I4" s="482"/>
      <c r="J4" s="482"/>
      <c r="K4" s="482"/>
      <c r="L4" s="482"/>
      <c r="M4" s="482"/>
      <c r="N4" s="483"/>
      <c r="O4" s="169"/>
      <c r="P4" s="253"/>
      <c r="Q4" s="253"/>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3"/>
      <c r="EB4" s="253"/>
      <c r="EC4" s="253"/>
      <c r="ED4" s="253"/>
      <c r="EE4" s="253"/>
      <c r="EF4" s="253"/>
      <c r="EG4" s="253"/>
      <c r="EH4" s="253"/>
      <c r="EI4" s="253"/>
      <c r="EJ4" s="253"/>
      <c r="EK4" s="253"/>
      <c r="EL4" s="253"/>
      <c r="EM4" s="253"/>
      <c r="EN4" s="253"/>
      <c r="EO4" s="253"/>
      <c r="EP4" s="253"/>
      <c r="EQ4" s="253"/>
      <c r="ER4" s="253"/>
      <c r="ES4" s="253"/>
      <c r="ET4" s="253"/>
      <c r="EU4" s="253"/>
      <c r="EV4" s="253"/>
      <c r="EW4" s="253"/>
      <c r="EX4" s="253"/>
      <c r="EY4" s="253"/>
      <c r="EZ4" s="253"/>
      <c r="FA4" s="253"/>
      <c r="FB4" s="253"/>
      <c r="FC4" s="253"/>
      <c r="FD4" s="253"/>
      <c r="FE4" s="253"/>
      <c r="FF4" s="253"/>
      <c r="FG4" s="253"/>
      <c r="FH4" s="253"/>
      <c r="FI4" s="253"/>
      <c r="FJ4" s="253"/>
      <c r="FK4" s="253"/>
      <c r="FL4" s="253"/>
      <c r="FM4" s="253"/>
      <c r="FN4" s="253"/>
      <c r="FO4" s="253"/>
      <c r="FP4" s="253"/>
      <c r="FQ4" s="253"/>
      <c r="FR4" s="253"/>
      <c r="FS4" s="253"/>
      <c r="FT4" s="253"/>
      <c r="FU4" s="253"/>
      <c r="FV4" s="253"/>
      <c r="FW4" s="253"/>
      <c r="FX4" s="253"/>
      <c r="FY4" s="253"/>
      <c r="FZ4" s="253"/>
      <c r="GA4" s="253"/>
      <c r="GB4" s="253"/>
      <c r="GC4" s="253"/>
      <c r="GD4" s="253"/>
      <c r="GE4" s="253"/>
      <c r="GF4" s="253"/>
      <c r="GG4" s="253"/>
      <c r="GH4" s="253"/>
      <c r="GI4" s="253"/>
      <c r="GJ4" s="253"/>
      <c r="GK4" s="253"/>
      <c r="GL4" s="253"/>
      <c r="GM4" s="253"/>
      <c r="GN4" s="253"/>
      <c r="GO4" s="253"/>
      <c r="GP4" s="253"/>
      <c r="GQ4" s="253"/>
      <c r="GR4" s="253"/>
      <c r="GS4" s="253"/>
      <c r="GT4" s="253"/>
      <c r="GU4" s="253"/>
      <c r="GV4" s="253"/>
      <c r="GW4" s="253"/>
      <c r="GX4" s="253"/>
      <c r="GY4" s="253"/>
      <c r="GZ4" s="253"/>
      <c r="HA4" s="253"/>
      <c r="HB4" s="253"/>
      <c r="HC4" s="253"/>
      <c r="HD4" s="253"/>
      <c r="HE4" s="253"/>
      <c r="HF4" s="253"/>
      <c r="HG4" s="253"/>
      <c r="HH4" s="253"/>
      <c r="HI4" s="253"/>
      <c r="HJ4" s="253"/>
      <c r="HK4" s="253"/>
      <c r="HL4" s="253"/>
      <c r="HM4" s="253"/>
      <c r="HN4" s="253"/>
      <c r="HO4" s="253"/>
      <c r="HP4" s="253"/>
      <c r="HQ4" s="253"/>
      <c r="HR4" s="253"/>
      <c r="HS4" s="253"/>
      <c r="HT4" s="253"/>
      <c r="HU4" s="253"/>
      <c r="HV4" s="253"/>
      <c r="HW4" s="253"/>
      <c r="HX4" s="253"/>
      <c r="HY4" s="253"/>
      <c r="HZ4" s="253"/>
      <c r="IA4" s="253"/>
      <c r="IB4" s="253"/>
      <c r="IC4" s="253"/>
      <c r="ID4" s="253"/>
      <c r="IE4" s="253"/>
      <c r="IF4" s="253"/>
      <c r="IG4" s="253"/>
      <c r="IH4" s="253"/>
      <c r="II4" s="253"/>
      <c r="IJ4" s="253"/>
      <c r="IK4" s="253"/>
      <c r="IL4" s="253"/>
      <c r="IM4" s="253"/>
      <c r="IN4" s="253"/>
      <c r="IO4" s="253"/>
      <c r="IP4" s="253"/>
      <c r="IQ4" s="253"/>
      <c r="IR4" s="253"/>
      <c r="IS4" s="253"/>
      <c r="IT4" s="253"/>
      <c r="IU4" s="253"/>
      <c r="IV4" s="253"/>
    </row>
    <row r="5" spans="1:256" s="254" customFormat="1" ht="38.450000000000003" customHeight="1">
      <c r="A5" s="469" t="s">
        <v>264</v>
      </c>
      <c r="B5" s="469"/>
      <c r="C5" s="469"/>
      <c r="D5" s="484" t="s">
        <v>34</v>
      </c>
      <c r="E5" s="485"/>
      <c r="F5" s="485"/>
      <c r="G5" s="485"/>
      <c r="H5" s="485"/>
      <c r="I5" s="485"/>
      <c r="J5" s="485"/>
      <c r="K5" s="485"/>
      <c r="L5" s="485"/>
      <c r="M5" s="485"/>
      <c r="N5" s="486"/>
      <c r="O5" s="170"/>
      <c r="P5" s="253"/>
      <c r="Q5" s="253"/>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c r="DM5" s="253"/>
      <c r="DN5" s="253"/>
      <c r="DO5" s="253"/>
      <c r="DP5" s="253"/>
      <c r="DQ5" s="253"/>
      <c r="DR5" s="253"/>
      <c r="DS5" s="253"/>
      <c r="DT5" s="253"/>
      <c r="DU5" s="253"/>
      <c r="DV5" s="253"/>
      <c r="DW5" s="253"/>
      <c r="DX5" s="253"/>
      <c r="DY5" s="253"/>
      <c r="DZ5" s="253"/>
      <c r="EA5" s="253"/>
      <c r="EB5" s="253"/>
      <c r="EC5" s="253"/>
      <c r="ED5" s="253"/>
      <c r="EE5" s="253"/>
      <c r="EF5" s="253"/>
      <c r="EG5" s="253"/>
      <c r="EH5" s="253"/>
      <c r="EI5" s="253"/>
      <c r="EJ5" s="253"/>
      <c r="EK5" s="253"/>
      <c r="EL5" s="253"/>
      <c r="EM5" s="253"/>
      <c r="EN5" s="253"/>
      <c r="EO5" s="253"/>
      <c r="EP5" s="253"/>
      <c r="EQ5" s="253"/>
      <c r="ER5" s="253"/>
      <c r="ES5" s="253"/>
      <c r="ET5" s="253"/>
      <c r="EU5" s="253"/>
      <c r="EV5" s="253"/>
      <c r="EW5" s="253"/>
      <c r="EX5" s="253"/>
      <c r="EY5" s="253"/>
      <c r="EZ5" s="253"/>
      <c r="FA5" s="253"/>
      <c r="FB5" s="253"/>
      <c r="FC5" s="253"/>
      <c r="FD5" s="253"/>
      <c r="FE5" s="253"/>
      <c r="FF5" s="253"/>
      <c r="FG5" s="253"/>
      <c r="FH5" s="253"/>
      <c r="FI5" s="253"/>
      <c r="FJ5" s="253"/>
      <c r="FK5" s="253"/>
      <c r="FL5" s="253"/>
      <c r="FM5" s="253"/>
      <c r="FN5" s="253"/>
      <c r="FO5" s="253"/>
      <c r="FP5" s="253"/>
      <c r="FQ5" s="253"/>
      <c r="FR5" s="253"/>
      <c r="FS5" s="253"/>
      <c r="FT5" s="253"/>
      <c r="FU5" s="253"/>
      <c r="FV5" s="253"/>
      <c r="FW5" s="253"/>
      <c r="FX5" s="253"/>
      <c r="FY5" s="253"/>
      <c r="FZ5" s="253"/>
      <c r="GA5" s="253"/>
      <c r="GB5" s="253"/>
      <c r="GC5" s="253"/>
      <c r="GD5" s="253"/>
      <c r="GE5" s="253"/>
      <c r="GF5" s="253"/>
      <c r="GG5" s="253"/>
      <c r="GH5" s="253"/>
      <c r="GI5" s="253"/>
      <c r="GJ5" s="253"/>
      <c r="GK5" s="253"/>
      <c r="GL5" s="253"/>
      <c r="GM5" s="253"/>
      <c r="GN5" s="253"/>
      <c r="GO5" s="253"/>
      <c r="GP5" s="253"/>
      <c r="GQ5" s="253"/>
      <c r="GR5" s="253"/>
      <c r="GS5" s="253"/>
      <c r="GT5" s="253"/>
      <c r="GU5" s="253"/>
      <c r="GV5" s="253"/>
      <c r="GW5" s="253"/>
      <c r="GX5" s="253"/>
      <c r="GY5" s="253"/>
      <c r="GZ5" s="253"/>
      <c r="HA5" s="253"/>
      <c r="HB5" s="253"/>
      <c r="HC5" s="253"/>
      <c r="HD5" s="253"/>
      <c r="HE5" s="253"/>
      <c r="HF5" s="253"/>
      <c r="HG5" s="253"/>
      <c r="HH5" s="253"/>
      <c r="HI5" s="253"/>
      <c r="HJ5" s="253"/>
      <c r="HK5" s="253"/>
      <c r="HL5" s="253"/>
      <c r="HM5" s="253"/>
      <c r="HN5" s="253"/>
      <c r="HO5" s="253"/>
      <c r="HP5" s="253"/>
      <c r="HQ5" s="253"/>
      <c r="HR5" s="253"/>
      <c r="HS5" s="253"/>
      <c r="HT5" s="253"/>
      <c r="HU5" s="253"/>
      <c r="HV5" s="253"/>
      <c r="HW5" s="253"/>
      <c r="HX5" s="253"/>
      <c r="HY5" s="253"/>
      <c r="HZ5" s="253"/>
      <c r="IA5" s="253"/>
      <c r="IB5" s="253"/>
      <c r="IC5" s="253"/>
      <c r="ID5" s="253"/>
      <c r="IE5" s="253"/>
      <c r="IF5" s="253"/>
      <c r="IG5" s="253"/>
      <c r="IH5" s="253"/>
      <c r="II5" s="253"/>
      <c r="IJ5" s="253"/>
      <c r="IK5" s="253"/>
      <c r="IL5" s="253"/>
      <c r="IM5" s="253"/>
      <c r="IN5" s="253"/>
      <c r="IO5" s="253"/>
      <c r="IP5" s="253"/>
      <c r="IQ5" s="253"/>
      <c r="IR5" s="253"/>
      <c r="IS5" s="253"/>
      <c r="IT5" s="253"/>
      <c r="IU5" s="253"/>
      <c r="IV5" s="253"/>
    </row>
    <row r="6" spans="1:256" s="254" customFormat="1" ht="18">
      <c r="A6" s="469" t="s">
        <v>265</v>
      </c>
      <c r="B6" s="469"/>
      <c r="C6" s="469"/>
      <c r="D6" s="484" t="s">
        <v>266</v>
      </c>
      <c r="E6" s="485"/>
      <c r="F6" s="485"/>
      <c r="G6" s="485"/>
      <c r="H6" s="485"/>
      <c r="I6" s="485"/>
      <c r="J6" s="485"/>
      <c r="K6" s="485"/>
      <c r="L6" s="485"/>
      <c r="M6" s="485"/>
      <c r="N6" s="486"/>
      <c r="O6" s="144"/>
      <c r="P6" s="253"/>
      <c r="Q6" s="253"/>
      <c r="R6" s="253"/>
      <c r="S6" s="253"/>
      <c r="T6" s="253"/>
      <c r="U6" s="253"/>
      <c r="V6" s="253"/>
      <c r="W6" s="253"/>
      <c r="X6" s="253"/>
      <c r="Y6" s="253"/>
      <c r="Z6" s="253"/>
      <c r="AA6" s="253"/>
      <c r="AB6" s="253"/>
      <c r="AC6" s="253"/>
      <c r="AD6" s="253"/>
      <c r="AE6" s="253"/>
      <c r="AF6" s="253"/>
      <c r="AG6" s="253"/>
      <c r="AH6" s="253"/>
      <c r="AI6" s="253"/>
      <c r="AJ6" s="253"/>
      <c r="AK6" s="253"/>
      <c r="AL6" s="253"/>
      <c r="AM6" s="253"/>
      <c r="AN6" s="253"/>
      <c r="AO6" s="253"/>
      <c r="AP6" s="253"/>
      <c r="AQ6" s="253"/>
      <c r="AR6" s="253"/>
      <c r="AS6" s="253"/>
      <c r="AT6" s="253"/>
      <c r="AU6" s="253"/>
      <c r="AV6" s="253"/>
      <c r="AW6" s="253"/>
      <c r="AX6" s="253"/>
      <c r="AY6" s="253"/>
      <c r="AZ6" s="253"/>
      <c r="BA6" s="253"/>
      <c r="BB6" s="253"/>
      <c r="BC6" s="253"/>
      <c r="BD6" s="253"/>
      <c r="BE6" s="253"/>
      <c r="BF6" s="253"/>
      <c r="BG6" s="253"/>
      <c r="BH6" s="253"/>
      <c r="BI6" s="253"/>
      <c r="BJ6" s="253"/>
      <c r="BK6" s="253"/>
      <c r="BL6" s="253"/>
      <c r="BM6" s="253"/>
      <c r="BN6" s="253"/>
      <c r="BO6" s="253"/>
      <c r="BP6" s="253"/>
      <c r="BQ6" s="253"/>
      <c r="BR6" s="253"/>
      <c r="BS6" s="253"/>
      <c r="BT6" s="253"/>
      <c r="BU6" s="253"/>
      <c r="BV6" s="253"/>
      <c r="BW6" s="253"/>
      <c r="BX6" s="253"/>
      <c r="BY6" s="253"/>
      <c r="BZ6" s="253"/>
      <c r="CA6" s="253"/>
      <c r="CB6" s="253"/>
      <c r="CC6" s="253"/>
      <c r="CD6" s="253"/>
      <c r="CE6" s="253"/>
      <c r="CF6" s="253"/>
      <c r="CG6" s="253"/>
      <c r="CH6" s="253"/>
      <c r="CI6" s="253"/>
      <c r="CJ6" s="253"/>
      <c r="CK6" s="253"/>
      <c r="CL6" s="253"/>
      <c r="CM6" s="253"/>
      <c r="CN6" s="253"/>
      <c r="CO6" s="253"/>
      <c r="CP6" s="253"/>
      <c r="CQ6" s="253"/>
      <c r="CR6" s="253"/>
      <c r="CS6" s="253"/>
      <c r="CT6" s="253"/>
      <c r="CU6" s="253"/>
      <c r="CV6" s="253"/>
      <c r="CW6" s="253"/>
      <c r="CX6" s="253"/>
      <c r="CY6" s="253"/>
      <c r="CZ6" s="253"/>
      <c r="DA6" s="253"/>
      <c r="DB6" s="253"/>
      <c r="DC6" s="253"/>
      <c r="DD6" s="253"/>
      <c r="DE6" s="253"/>
      <c r="DF6" s="253"/>
      <c r="DG6" s="253"/>
      <c r="DH6" s="253"/>
      <c r="DI6" s="253"/>
      <c r="DJ6" s="253"/>
      <c r="DK6" s="253"/>
      <c r="DL6" s="253"/>
      <c r="DM6" s="253"/>
      <c r="DN6" s="253"/>
      <c r="DO6" s="253"/>
      <c r="DP6" s="253"/>
      <c r="DQ6" s="253"/>
      <c r="DR6" s="253"/>
      <c r="DS6" s="253"/>
      <c r="DT6" s="253"/>
      <c r="DU6" s="253"/>
      <c r="DV6" s="253"/>
      <c r="DW6" s="253"/>
      <c r="DX6" s="253"/>
      <c r="DY6" s="253"/>
      <c r="DZ6" s="253"/>
      <c r="EA6" s="253"/>
      <c r="EB6" s="253"/>
      <c r="EC6" s="253"/>
      <c r="ED6" s="253"/>
      <c r="EE6" s="253"/>
      <c r="EF6" s="253"/>
      <c r="EG6" s="253"/>
      <c r="EH6" s="253"/>
      <c r="EI6" s="253"/>
      <c r="EJ6" s="253"/>
      <c r="EK6" s="253"/>
      <c r="EL6" s="253"/>
      <c r="EM6" s="253"/>
      <c r="EN6" s="253"/>
      <c r="EO6" s="253"/>
      <c r="EP6" s="253"/>
      <c r="EQ6" s="253"/>
      <c r="ER6" s="253"/>
      <c r="ES6" s="253"/>
      <c r="ET6" s="253"/>
      <c r="EU6" s="253"/>
      <c r="EV6" s="253"/>
      <c r="EW6" s="253"/>
      <c r="EX6" s="253"/>
      <c r="EY6" s="253"/>
      <c r="EZ6" s="253"/>
      <c r="FA6" s="253"/>
      <c r="FB6" s="253"/>
      <c r="FC6" s="253"/>
      <c r="FD6" s="253"/>
      <c r="FE6" s="253"/>
      <c r="FF6" s="253"/>
      <c r="FG6" s="253"/>
      <c r="FH6" s="253"/>
      <c r="FI6" s="253"/>
      <c r="FJ6" s="253"/>
      <c r="FK6" s="253"/>
      <c r="FL6" s="253"/>
      <c r="FM6" s="253"/>
      <c r="FN6" s="253"/>
      <c r="FO6" s="253"/>
      <c r="FP6" s="253"/>
      <c r="FQ6" s="253"/>
      <c r="FR6" s="253"/>
      <c r="FS6" s="253"/>
      <c r="FT6" s="253"/>
      <c r="FU6" s="253"/>
      <c r="FV6" s="253"/>
      <c r="FW6" s="253"/>
      <c r="FX6" s="253"/>
      <c r="FY6" s="253"/>
      <c r="FZ6" s="253"/>
      <c r="GA6" s="253"/>
      <c r="GB6" s="253"/>
      <c r="GC6" s="253"/>
      <c r="GD6" s="253"/>
      <c r="GE6" s="253"/>
      <c r="GF6" s="253"/>
      <c r="GG6" s="253"/>
      <c r="GH6" s="253"/>
      <c r="GI6" s="253"/>
      <c r="GJ6" s="253"/>
      <c r="GK6" s="253"/>
      <c r="GL6" s="253"/>
      <c r="GM6" s="253"/>
      <c r="GN6" s="253"/>
      <c r="GO6" s="253"/>
      <c r="GP6" s="253"/>
      <c r="GQ6" s="253"/>
      <c r="GR6" s="253"/>
      <c r="GS6" s="253"/>
      <c r="GT6" s="253"/>
      <c r="GU6" s="253"/>
      <c r="GV6" s="253"/>
      <c r="GW6" s="253"/>
      <c r="GX6" s="253"/>
      <c r="GY6" s="253"/>
      <c r="GZ6" s="253"/>
      <c r="HA6" s="253"/>
      <c r="HB6" s="253"/>
      <c r="HC6" s="253"/>
      <c r="HD6" s="253"/>
      <c r="HE6" s="253"/>
      <c r="HF6" s="253"/>
      <c r="HG6" s="253"/>
      <c r="HH6" s="253"/>
      <c r="HI6" s="253"/>
      <c r="HJ6" s="253"/>
      <c r="HK6" s="253"/>
      <c r="HL6" s="253"/>
      <c r="HM6" s="253"/>
      <c r="HN6" s="253"/>
      <c r="HO6" s="253"/>
      <c r="HP6" s="253"/>
      <c r="HQ6" s="253"/>
      <c r="HR6" s="253"/>
      <c r="HS6" s="253"/>
      <c r="HT6" s="253"/>
      <c r="HU6" s="253"/>
      <c r="HV6" s="253"/>
      <c r="HW6" s="253"/>
      <c r="HX6" s="253"/>
      <c r="HY6" s="253"/>
      <c r="HZ6" s="253"/>
      <c r="IA6" s="253"/>
      <c r="IB6" s="253"/>
      <c r="IC6" s="253"/>
      <c r="ID6" s="253"/>
      <c r="IE6" s="253"/>
      <c r="IF6" s="253"/>
      <c r="IG6" s="253"/>
      <c r="IH6" s="253"/>
      <c r="II6" s="253"/>
      <c r="IJ6" s="253"/>
      <c r="IK6" s="253"/>
      <c r="IL6" s="253"/>
      <c r="IM6" s="253"/>
      <c r="IN6" s="253"/>
      <c r="IO6" s="253"/>
      <c r="IP6" s="253"/>
      <c r="IQ6" s="253"/>
      <c r="IR6" s="253"/>
      <c r="IS6" s="253"/>
      <c r="IT6" s="253"/>
      <c r="IU6" s="253"/>
      <c r="IV6" s="253"/>
    </row>
    <row r="7" spans="1:256" s="254" customFormat="1" ht="15.6" customHeight="1" thickBot="1">
      <c r="A7" s="145" t="s">
        <v>267</v>
      </c>
      <c r="B7" s="146"/>
      <c r="C7" s="146"/>
      <c r="D7" s="456" t="s">
        <v>268</v>
      </c>
      <c r="E7" s="449" t="s">
        <v>269</v>
      </c>
      <c r="F7" s="450"/>
      <c r="G7" s="450"/>
      <c r="H7" s="451"/>
      <c r="I7" s="478" t="s">
        <v>270</v>
      </c>
      <c r="J7" s="479"/>
      <c r="K7" s="479"/>
      <c r="L7" s="479"/>
      <c r="M7" s="480"/>
      <c r="N7" s="476" t="s">
        <v>271</v>
      </c>
      <c r="O7" s="477"/>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3"/>
      <c r="AU7" s="253"/>
      <c r="AV7" s="253"/>
      <c r="AW7" s="253"/>
      <c r="AX7" s="253"/>
      <c r="AY7" s="253"/>
      <c r="AZ7" s="253"/>
      <c r="BA7" s="253"/>
      <c r="BB7" s="253"/>
      <c r="BC7" s="253"/>
      <c r="BD7" s="253"/>
      <c r="BE7" s="253"/>
      <c r="BF7" s="253"/>
      <c r="BG7" s="253"/>
      <c r="BH7" s="253"/>
      <c r="BI7" s="253"/>
      <c r="BJ7" s="253"/>
      <c r="BK7" s="253"/>
      <c r="BL7" s="253"/>
      <c r="BM7" s="253"/>
      <c r="BN7" s="253"/>
      <c r="BO7" s="253"/>
      <c r="BP7" s="253"/>
      <c r="BQ7" s="253"/>
      <c r="BR7" s="253"/>
      <c r="BS7" s="253"/>
      <c r="BT7" s="253"/>
      <c r="BU7" s="253"/>
      <c r="BV7" s="253"/>
      <c r="BW7" s="253"/>
      <c r="BX7" s="253"/>
      <c r="BY7" s="253"/>
      <c r="BZ7" s="253"/>
      <c r="CA7" s="253"/>
      <c r="CB7" s="253"/>
      <c r="CC7" s="253"/>
      <c r="CD7" s="253"/>
      <c r="CE7" s="253"/>
      <c r="CF7" s="253"/>
      <c r="CG7" s="253"/>
      <c r="CH7" s="253"/>
      <c r="CI7" s="253"/>
      <c r="CJ7" s="253"/>
      <c r="CK7" s="253"/>
      <c r="CL7" s="253"/>
      <c r="CM7" s="253"/>
      <c r="CN7" s="253"/>
      <c r="CO7" s="253"/>
      <c r="CP7" s="253"/>
      <c r="CQ7" s="253"/>
      <c r="CR7" s="253"/>
      <c r="CS7" s="253"/>
      <c r="CT7" s="253"/>
      <c r="CU7" s="253"/>
      <c r="CV7" s="253"/>
      <c r="CW7" s="253"/>
      <c r="CX7" s="253"/>
      <c r="CY7" s="253"/>
      <c r="CZ7" s="253"/>
      <c r="DA7" s="253"/>
      <c r="DB7" s="253"/>
      <c r="DC7" s="253"/>
      <c r="DD7" s="253"/>
      <c r="DE7" s="253"/>
      <c r="DF7" s="253"/>
      <c r="DG7" s="253"/>
      <c r="DH7" s="253"/>
      <c r="DI7" s="253"/>
      <c r="DJ7" s="253"/>
      <c r="DK7" s="253"/>
      <c r="DL7" s="253"/>
      <c r="DM7" s="253"/>
      <c r="DN7" s="253"/>
      <c r="DO7" s="253"/>
      <c r="DP7" s="253"/>
      <c r="DQ7" s="253"/>
      <c r="DR7" s="253"/>
      <c r="DS7" s="253"/>
      <c r="DT7" s="253"/>
      <c r="DU7" s="253"/>
      <c r="DV7" s="253"/>
      <c r="DW7" s="253"/>
      <c r="DX7" s="253"/>
      <c r="DY7" s="253"/>
      <c r="DZ7" s="253"/>
      <c r="EA7" s="253"/>
      <c r="EB7" s="253"/>
      <c r="EC7" s="253"/>
      <c r="ED7" s="253"/>
      <c r="EE7" s="253"/>
      <c r="EF7" s="253"/>
      <c r="EG7" s="253"/>
      <c r="EH7" s="253"/>
      <c r="EI7" s="253"/>
      <c r="EJ7" s="253"/>
      <c r="EK7" s="253"/>
      <c r="EL7" s="253"/>
      <c r="EM7" s="253"/>
      <c r="EN7" s="253"/>
      <c r="EO7" s="253"/>
      <c r="EP7" s="253"/>
      <c r="EQ7" s="253"/>
      <c r="ER7" s="253"/>
      <c r="ES7" s="253"/>
      <c r="ET7" s="253"/>
      <c r="EU7" s="253"/>
      <c r="EV7" s="253"/>
      <c r="EW7" s="253"/>
      <c r="EX7" s="253"/>
      <c r="EY7" s="253"/>
      <c r="EZ7" s="253"/>
      <c r="FA7" s="253"/>
      <c r="FB7" s="253"/>
      <c r="FC7" s="253"/>
      <c r="FD7" s="253"/>
      <c r="FE7" s="253"/>
      <c r="FF7" s="253"/>
      <c r="FG7" s="253"/>
      <c r="FH7" s="253"/>
      <c r="FI7" s="253"/>
      <c r="FJ7" s="253"/>
      <c r="FK7" s="253"/>
      <c r="FL7" s="253"/>
      <c r="FM7" s="253"/>
      <c r="FN7" s="253"/>
      <c r="FO7" s="253"/>
      <c r="FP7" s="253"/>
      <c r="FQ7" s="253"/>
      <c r="FR7" s="253"/>
      <c r="FS7" s="253"/>
      <c r="FT7" s="253"/>
      <c r="FU7" s="253"/>
      <c r="FV7" s="253"/>
      <c r="FW7" s="253"/>
      <c r="FX7" s="253"/>
      <c r="FY7" s="253"/>
      <c r="FZ7" s="253"/>
      <c r="GA7" s="253"/>
      <c r="GB7" s="253"/>
      <c r="GC7" s="253"/>
      <c r="GD7" s="253"/>
      <c r="GE7" s="253"/>
      <c r="GF7" s="253"/>
      <c r="GG7" s="253"/>
      <c r="GH7" s="253"/>
      <c r="GI7" s="253"/>
      <c r="GJ7" s="253"/>
      <c r="GK7" s="253"/>
      <c r="GL7" s="253"/>
      <c r="GM7" s="253"/>
      <c r="GN7" s="253"/>
      <c r="GO7" s="253"/>
      <c r="GP7" s="253"/>
      <c r="GQ7" s="253"/>
      <c r="GR7" s="253"/>
      <c r="GS7" s="253"/>
      <c r="GT7" s="253"/>
      <c r="GU7" s="253"/>
      <c r="GV7" s="253"/>
      <c r="GW7" s="253"/>
      <c r="GX7" s="253"/>
      <c r="GY7" s="253"/>
      <c r="GZ7" s="253"/>
      <c r="HA7" s="253"/>
      <c r="HB7" s="253"/>
      <c r="HC7" s="253"/>
      <c r="HD7" s="253"/>
      <c r="HE7" s="253"/>
      <c r="HF7" s="253"/>
      <c r="HG7" s="253"/>
      <c r="HH7" s="253"/>
      <c r="HI7" s="253"/>
      <c r="HJ7" s="253"/>
      <c r="HK7" s="253"/>
      <c r="HL7" s="253"/>
      <c r="HM7" s="253"/>
      <c r="HN7" s="253"/>
      <c r="HO7" s="253"/>
      <c r="HP7" s="253"/>
      <c r="HQ7" s="253"/>
      <c r="HR7" s="253"/>
      <c r="HS7" s="253"/>
      <c r="HT7" s="253"/>
      <c r="HU7" s="253"/>
      <c r="HV7" s="253"/>
      <c r="HW7" s="253"/>
      <c r="HX7" s="253"/>
      <c r="HY7" s="253"/>
      <c r="HZ7" s="253"/>
      <c r="IA7" s="253"/>
      <c r="IB7" s="253"/>
      <c r="IC7" s="253"/>
      <c r="ID7" s="253"/>
      <c r="IE7" s="253"/>
      <c r="IF7" s="253"/>
      <c r="IG7" s="253"/>
      <c r="IH7" s="253"/>
      <c r="II7" s="253"/>
      <c r="IJ7" s="253"/>
      <c r="IK7" s="253"/>
      <c r="IL7" s="253"/>
      <c r="IM7" s="253"/>
      <c r="IN7" s="253"/>
      <c r="IO7" s="253"/>
      <c r="IP7" s="253"/>
      <c r="IQ7" s="253"/>
      <c r="IR7" s="253"/>
      <c r="IS7" s="253"/>
      <c r="IT7" s="253"/>
      <c r="IU7" s="253"/>
      <c r="IV7" s="253"/>
    </row>
    <row r="8" spans="1:256" s="254" customFormat="1" ht="17.25" customHeight="1" thickTop="1">
      <c r="A8" s="470" t="s">
        <v>272</v>
      </c>
      <c r="B8" s="472" t="s">
        <v>273</v>
      </c>
      <c r="C8" s="238" t="s">
        <v>274</v>
      </c>
      <c r="D8" s="456"/>
      <c r="E8" s="447" t="s">
        <v>211</v>
      </c>
      <c r="F8" s="447" t="s">
        <v>275</v>
      </c>
      <c r="G8" s="447" t="s">
        <v>276</v>
      </c>
      <c r="H8" s="447" t="s">
        <v>217</v>
      </c>
      <c r="I8" s="452" t="s">
        <v>277</v>
      </c>
      <c r="J8" s="234" t="s">
        <v>278</v>
      </c>
      <c r="K8" s="452" t="s">
        <v>270</v>
      </c>
      <c r="L8" s="452" t="s">
        <v>279</v>
      </c>
      <c r="M8" s="452" t="s">
        <v>280</v>
      </c>
      <c r="N8" s="473" t="s">
        <v>281</v>
      </c>
      <c r="O8" s="473" t="s">
        <v>282</v>
      </c>
      <c r="P8" s="253"/>
      <c r="Q8" s="253"/>
      <c r="R8" s="253"/>
      <c r="S8" s="253"/>
      <c r="T8" s="253"/>
      <c r="U8" s="253"/>
      <c r="V8" s="253"/>
      <c r="W8" s="253"/>
      <c r="X8" s="253"/>
      <c r="Y8" s="253"/>
      <c r="Z8" s="253"/>
      <c r="AA8" s="253"/>
      <c r="AB8" s="253"/>
      <c r="AC8" s="253"/>
      <c r="AD8" s="253"/>
      <c r="AE8" s="253"/>
      <c r="AF8" s="253"/>
      <c r="AG8" s="253"/>
      <c r="AH8" s="253"/>
      <c r="AI8" s="253"/>
      <c r="AJ8" s="253"/>
      <c r="AK8" s="253"/>
      <c r="AL8" s="253"/>
      <c r="AM8" s="253"/>
      <c r="AN8" s="253"/>
      <c r="AO8" s="253"/>
      <c r="AP8" s="253"/>
      <c r="AQ8" s="253"/>
      <c r="AR8" s="253"/>
      <c r="AS8" s="253"/>
      <c r="AT8" s="253"/>
      <c r="AU8" s="253"/>
      <c r="AV8" s="253"/>
      <c r="AW8" s="253"/>
      <c r="AX8" s="253"/>
      <c r="AY8" s="253"/>
      <c r="AZ8" s="253"/>
      <c r="BA8" s="253"/>
      <c r="BB8" s="253"/>
      <c r="BC8" s="253"/>
      <c r="BD8" s="253"/>
      <c r="BE8" s="253"/>
      <c r="BF8" s="253"/>
      <c r="BG8" s="253"/>
      <c r="BH8" s="253"/>
      <c r="BI8" s="253"/>
      <c r="BJ8" s="253"/>
      <c r="BK8" s="253"/>
      <c r="BL8" s="253"/>
      <c r="BM8" s="253"/>
      <c r="BN8" s="253"/>
      <c r="BO8" s="253"/>
      <c r="BP8" s="253"/>
      <c r="BQ8" s="253"/>
      <c r="BR8" s="253"/>
      <c r="BS8" s="253"/>
      <c r="BT8" s="253"/>
      <c r="BU8" s="253"/>
      <c r="BV8" s="253"/>
      <c r="BW8" s="253"/>
      <c r="BX8" s="253"/>
      <c r="BY8" s="253"/>
      <c r="BZ8" s="253"/>
      <c r="CA8" s="253"/>
      <c r="CB8" s="253"/>
      <c r="CC8" s="253"/>
      <c r="CD8" s="253"/>
      <c r="CE8" s="253"/>
      <c r="CF8" s="253"/>
      <c r="CG8" s="253"/>
      <c r="CH8" s="253"/>
      <c r="CI8" s="253"/>
      <c r="CJ8" s="253"/>
      <c r="CK8" s="253"/>
      <c r="CL8" s="253"/>
      <c r="CM8" s="253"/>
      <c r="CN8" s="253"/>
      <c r="CO8" s="253"/>
      <c r="CP8" s="253"/>
      <c r="CQ8" s="253"/>
      <c r="CR8" s="253"/>
      <c r="CS8" s="253"/>
      <c r="CT8" s="253"/>
      <c r="CU8" s="253"/>
      <c r="CV8" s="253"/>
      <c r="CW8" s="253"/>
      <c r="CX8" s="253"/>
      <c r="CY8" s="253"/>
      <c r="CZ8" s="253"/>
      <c r="DA8" s="253"/>
      <c r="DB8" s="253"/>
      <c r="DC8" s="253"/>
      <c r="DD8" s="253"/>
      <c r="DE8" s="253"/>
      <c r="DF8" s="253"/>
      <c r="DG8" s="253"/>
      <c r="DH8" s="253"/>
      <c r="DI8" s="253"/>
      <c r="DJ8" s="253"/>
      <c r="DK8" s="253"/>
      <c r="DL8" s="253"/>
      <c r="DM8" s="253"/>
      <c r="DN8" s="253"/>
      <c r="DO8" s="253"/>
      <c r="DP8" s="253"/>
      <c r="DQ8" s="253"/>
      <c r="DR8" s="253"/>
      <c r="DS8" s="253"/>
      <c r="DT8" s="253"/>
      <c r="DU8" s="253"/>
      <c r="DV8" s="253"/>
      <c r="DW8" s="253"/>
      <c r="DX8" s="253"/>
      <c r="DY8" s="253"/>
      <c r="DZ8" s="253"/>
      <c r="EA8" s="253"/>
      <c r="EB8" s="253"/>
      <c r="EC8" s="253"/>
      <c r="ED8" s="253"/>
      <c r="EE8" s="253"/>
      <c r="EF8" s="253"/>
      <c r="EG8" s="253"/>
      <c r="EH8" s="253"/>
      <c r="EI8" s="253"/>
      <c r="EJ8" s="253"/>
      <c r="EK8" s="253"/>
      <c r="EL8" s="253"/>
      <c r="EM8" s="253"/>
      <c r="EN8" s="253"/>
      <c r="EO8" s="253"/>
      <c r="EP8" s="253"/>
      <c r="EQ8" s="253"/>
      <c r="ER8" s="253"/>
      <c r="ES8" s="253"/>
      <c r="ET8" s="253"/>
      <c r="EU8" s="253"/>
      <c r="EV8" s="253"/>
      <c r="EW8" s="253"/>
      <c r="EX8" s="253"/>
      <c r="EY8" s="253"/>
      <c r="EZ8" s="253"/>
      <c r="FA8" s="253"/>
      <c r="FB8" s="253"/>
      <c r="FC8" s="253"/>
      <c r="FD8" s="253"/>
      <c r="FE8" s="253"/>
      <c r="FF8" s="253"/>
      <c r="FG8" s="253"/>
      <c r="FH8" s="253"/>
      <c r="FI8" s="253"/>
      <c r="FJ8" s="253"/>
      <c r="FK8" s="253"/>
      <c r="FL8" s="253"/>
      <c r="FM8" s="253"/>
      <c r="FN8" s="253"/>
      <c r="FO8" s="253"/>
      <c r="FP8" s="253"/>
      <c r="FQ8" s="253"/>
      <c r="FR8" s="253"/>
      <c r="FS8" s="253"/>
      <c r="FT8" s="253"/>
      <c r="FU8" s="253"/>
      <c r="FV8" s="253"/>
      <c r="FW8" s="253"/>
      <c r="FX8" s="253"/>
      <c r="FY8" s="253"/>
      <c r="FZ8" s="253"/>
      <c r="GA8" s="253"/>
      <c r="GB8" s="253"/>
      <c r="GC8" s="253"/>
      <c r="GD8" s="253"/>
      <c r="GE8" s="253"/>
      <c r="GF8" s="253"/>
      <c r="GG8" s="253"/>
      <c r="GH8" s="253"/>
      <c r="GI8" s="253"/>
      <c r="GJ8" s="253"/>
      <c r="GK8" s="253"/>
      <c r="GL8" s="253"/>
      <c r="GM8" s="253"/>
      <c r="GN8" s="253"/>
      <c r="GO8" s="253"/>
      <c r="GP8" s="253"/>
      <c r="GQ8" s="253"/>
      <c r="GR8" s="253"/>
      <c r="GS8" s="253"/>
      <c r="GT8" s="253"/>
      <c r="GU8" s="253"/>
      <c r="GV8" s="253"/>
      <c r="GW8" s="253"/>
      <c r="GX8" s="253"/>
      <c r="GY8" s="253"/>
      <c r="GZ8" s="253"/>
      <c r="HA8" s="253"/>
      <c r="HB8" s="253"/>
      <c r="HC8" s="253"/>
      <c r="HD8" s="253"/>
      <c r="HE8" s="253"/>
      <c r="HF8" s="253"/>
      <c r="HG8" s="253"/>
      <c r="HH8" s="253"/>
      <c r="HI8" s="253"/>
      <c r="HJ8" s="253"/>
      <c r="HK8" s="253"/>
      <c r="HL8" s="253"/>
      <c r="HM8" s="253"/>
      <c r="HN8" s="253"/>
      <c r="HO8" s="253"/>
      <c r="HP8" s="253"/>
      <c r="HQ8" s="253"/>
      <c r="HR8" s="253"/>
      <c r="HS8" s="253"/>
      <c r="HT8" s="253"/>
      <c r="HU8" s="253"/>
      <c r="HV8" s="253"/>
      <c r="HW8" s="253"/>
      <c r="HX8" s="253"/>
      <c r="HY8" s="253"/>
      <c r="HZ8" s="253"/>
      <c r="IA8" s="253"/>
      <c r="IB8" s="253"/>
      <c r="IC8" s="253"/>
      <c r="ID8" s="253"/>
      <c r="IE8" s="253"/>
      <c r="IF8" s="253"/>
      <c r="IG8" s="253"/>
      <c r="IH8" s="253"/>
      <c r="II8" s="253"/>
      <c r="IJ8" s="253"/>
      <c r="IK8" s="253"/>
      <c r="IL8" s="253"/>
      <c r="IM8" s="253"/>
      <c r="IN8" s="253"/>
      <c r="IO8" s="253"/>
      <c r="IP8" s="253"/>
      <c r="IQ8" s="253"/>
      <c r="IR8" s="253"/>
      <c r="IS8" s="253"/>
      <c r="IT8" s="253"/>
      <c r="IU8" s="253"/>
      <c r="IV8" s="253"/>
    </row>
    <row r="9" spans="1:256" s="21" customFormat="1" ht="79.5" customHeight="1" thickBot="1">
      <c r="A9" s="471"/>
      <c r="B9" s="456"/>
      <c r="C9" s="239" t="s">
        <v>283</v>
      </c>
      <c r="D9" s="456"/>
      <c r="E9" s="448"/>
      <c r="F9" s="448"/>
      <c r="G9" s="448"/>
      <c r="H9" s="448"/>
      <c r="I9" s="448"/>
      <c r="J9" s="233" t="s">
        <v>284</v>
      </c>
      <c r="K9" s="448" t="s">
        <v>285</v>
      </c>
      <c r="L9" s="448"/>
      <c r="M9" s="448" t="s">
        <v>285</v>
      </c>
      <c r="N9" s="475"/>
      <c r="O9" s="474"/>
      <c r="P9" s="253"/>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row>
    <row r="10" spans="1:256" ht="33" customHeight="1">
      <c r="A10" s="453">
        <v>1</v>
      </c>
      <c r="B10" s="418" t="s">
        <v>286</v>
      </c>
      <c r="C10" s="418" t="s">
        <v>287</v>
      </c>
      <c r="D10" s="240" t="s">
        <v>288</v>
      </c>
      <c r="E10" s="433">
        <v>600</v>
      </c>
      <c r="F10" s="433">
        <v>200</v>
      </c>
      <c r="G10" s="410">
        <f>+F10/E10</f>
        <v>0.33333333333333331</v>
      </c>
      <c r="H10" s="414"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Alta - 4</v>
      </c>
      <c r="I10" s="241"/>
      <c r="J10" s="154"/>
      <c r="K10" s="241" t="str">
        <f>IFERROR(CONCATENATE(INDEX('8- Políticas de Administración '!$B$16:$F$53,MATCH('5- Identificación de Riesgos'!J10,'8- Políticas de Administración '!$C$16:$C$54,0),1)," - ",L10),"")</f>
        <v/>
      </c>
      <c r="L10" s="167" t="str">
        <f>IFERROR(VLOOKUP(INDEX('8- Políticas de Administración '!$B$16:$F$63,MATCH('5- Identificación de Riesgos'!J10,'8- Políticas de Administración '!$C$16:$C$64,0),1),'8- Políticas de Administración '!$B$16:$F$64,5,FALSE),"")</f>
        <v/>
      </c>
      <c r="M10" s="418" t="str">
        <f>IFERROR(CONCATENATE(INDEX('8- Políticas de Administración '!$B$16:$F$53,MATCH(ROUND(AVERAGE(L10:L19),0),'8- Políticas de Administración '!$F$16:$F$53,0),1)," - ",ROUND(AVERAGE(L10:L19),0)),"")</f>
        <v>Leve - 1</v>
      </c>
      <c r="N10" s="422" t="str">
        <f>IFERROR(CONCATENATE(VLOOKUP((LEFT(H10,LEN(H10)-4)&amp;LEFT(M10,LEN(M10)-4)),'9- Matriz de Calor '!$D$18:$E$42,2,0)," - ",RIGHT(H10,1)*RIGHT(M10,1)),"")</f>
        <v>Moderado - 4</v>
      </c>
      <c r="O10" s="445">
        <f>RIGHT(H10,1)*RIGHT(M10,1)</f>
        <v>4</v>
      </c>
      <c r="P10" s="253"/>
    </row>
    <row r="11" spans="1:256" ht="34.5" customHeight="1">
      <c r="A11" s="454"/>
      <c r="B11" s="419"/>
      <c r="C11" s="419"/>
      <c r="D11" s="232" t="s">
        <v>289</v>
      </c>
      <c r="E11" s="434"/>
      <c r="F11" s="434"/>
      <c r="G11" s="411"/>
      <c r="H11" s="415"/>
      <c r="I11" s="242" t="s">
        <v>290</v>
      </c>
      <c r="J11" s="171" t="s">
        <v>291</v>
      </c>
      <c r="K11" s="242" t="str">
        <f>IFERROR(CONCATENATE(INDEX('8- Políticas de Administración '!$B$16:$F$53,MATCH('5- Identificación de Riesgos'!J11,'8- Políticas de Administración '!$C$16:$C$54,0),1)," - ",L11),"")</f>
        <v>Leve - 1</v>
      </c>
      <c r="L11" s="166">
        <f>IFERROR(VLOOKUP(INDEX('8- Políticas de Administración '!$B$16:$F$63,MATCH('5- Identificación de Riesgos'!J11,'8- Políticas de Administración '!$C$16:$C$64,0),1),'8- Políticas de Administración '!$B$16:$F$64,5,FALSE),"")</f>
        <v>1</v>
      </c>
      <c r="M11" s="419"/>
      <c r="N11" s="423"/>
      <c r="O11" s="445"/>
      <c r="P11" s="253"/>
    </row>
    <row r="12" spans="1:256" ht="30">
      <c r="A12" s="454"/>
      <c r="B12" s="419"/>
      <c r="C12" s="419"/>
      <c r="D12" s="232" t="s">
        <v>292</v>
      </c>
      <c r="E12" s="434"/>
      <c r="F12" s="434"/>
      <c r="G12" s="411"/>
      <c r="H12" s="415"/>
      <c r="I12" s="242" t="s">
        <v>293</v>
      </c>
      <c r="J12" s="171" t="s">
        <v>294</v>
      </c>
      <c r="K12" s="242" t="str">
        <f>IFERROR(CONCATENATE(INDEX('8- Políticas de Administración '!$B$16:$F$53,MATCH('5- Identificación de Riesgos'!J12,'8- Políticas de Administración '!$C$16:$C$54,0),1)," - ",L12),"")</f>
        <v>Menor - 2</v>
      </c>
      <c r="L12" s="166">
        <f>IFERROR(VLOOKUP(INDEX('8- Políticas de Administración '!$B$16:$F$63,MATCH('5- Identificación de Riesgos'!J12,'8- Políticas de Administración '!$C$16:$C$64,0),1),'8- Políticas de Administración '!$B$16:$F$64,5,FALSE),"")</f>
        <v>2</v>
      </c>
      <c r="M12" s="419"/>
      <c r="N12" s="423"/>
      <c r="O12" s="445"/>
      <c r="P12" s="253"/>
    </row>
    <row r="13" spans="1:256" ht="45">
      <c r="A13" s="454"/>
      <c r="B13" s="419"/>
      <c r="C13" s="419"/>
      <c r="D13" s="232" t="s">
        <v>295</v>
      </c>
      <c r="E13" s="434"/>
      <c r="F13" s="434"/>
      <c r="G13" s="411"/>
      <c r="H13" s="415"/>
      <c r="I13" s="242" t="s">
        <v>296</v>
      </c>
      <c r="J13" s="171" t="s">
        <v>297</v>
      </c>
      <c r="K13" s="242" t="str">
        <f>IFERROR(CONCATENATE(INDEX('8- Políticas de Administración '!$B$16:$F$53,MATCH('5- Identificación de Riesgos'!J13,'8- Políticas de Administración '!$C$16:$C$54,0),1)," - ",L13),"")</f>
        <v>Leve - 1</v>
      </c>
      <c r="L13" s="166">
        <f>IFERROR(VLOOKUP(INDEX('8- Políticas de Administración '!$B$16:$F$63,MATCH('5- Identificación de Riesgos'!J13,'8- Políticas de Administración '!$C$16:$C$64,0),1),'8- Políticas de Administración '!$B$16:$F$64,5,FALSE),"")</f>
        <v>1</v>
      </c>
      <c r="M13" s="419"/>
      <c r="N13" s="423"/>
      <c r="O13" s="445"/>
      <c r="P13" s="253"/>
    </row>
    <row r="14" spans="1:256" ht="42" customHeight="1">
      <c r="A14" s="454"/>
      <c r="B14" s="419"/>
      <c r="C14" s="419"/>
      <c r="D14" s="243" t="s">
        <v>298</v>
      </c>
      <c r="E14" s="434"/>
      <c r="F14" s="434"/>
      <c r="G14" s="411"/>
      <c r="H14" s="415"/>
      <c r="I14" s="242"/>
      <c r="J14" s="171"/>
      <c r="K14" s="242" t="str">
        <f>IFERROR(CONCATENATE(INDEX('8- Políticas de Administración '!$B$16:$F$53,MATCH('5- Identificación de Riesgos'!J14,'8- Políticas de Administración '!$C$16:$C$54,0),1)," - ",L14),"")</f>
        <v/>
      </c>
      <c r="L14" s="166" t="str">
        <f>IFERROR(VLOOKUP(INDEX('8- Políticas de Administración '!$B$16:$F$63,MATCH('5- Identificación de Riesgos'!J14,'8- Políticas de Administración '!$C$16:$C$64,0),1),'8- Políticas de Administración '!$B$16:$F$64,5,FALSE),"")</f>
        <v/>
      </c>
      <c r="M14" s="419"/>
      <c r="N14" s="423"/>
      <c r="O14" s="445"/>
      <c r="P14" s="253"/>
    </row>
    <row r="15" spans="1:256" ht="44.25" customHeight="1" thickBot="1">
      <c r="A15" s="454"/>
      <c r="B15" s="419"/>
      <c r="C15" s="419"/>
      <c r="D15" s="243" t="s">
        <v>299</v>
      </c>
      <c r="E15" s="434"/>
      <c r="F15" s="434"/>
      <c r="G15" s="411"/>
      <c r="H15" s="415"/>
      <c r="I15" s="242"/>
      <c r="J15" s="171"/>
      <c r="K15" s="242" t="str">
        <f>IFERROR(CONCATENATE(INDEX('8- Políticas de Administración '!$B$16:$F$53,MATCH('5- Identificación de Riesgos'!J15,'8- Políticas de Administración '!$C$16:$C$54,0),1)," - ",L15),"")</f>
        <v/>
      </c>
      <c r="L15" s="166" t="str">
        <f>IFERROR(VLOOKUP(INDEX('8- Políticas de Administración '!$B$16:$F$63,MATCH('5- Identificación de Riesgos'!J15,'8- Políticas de Administración '!$C$16:$C$64,0),1),'8- Políticas de Administración '!$B$16:$F$64,5,FALSE),"")</f>
        <v/>
      </c>
      <c r="M15" s="419"/>
      <c r="N15" s="423"/>
      <c r="O15" s="445"/>
      <c r="P15" s="253"/>
    </row>
    <row r="16" spans="1:256" ht="16.5" hidden="1">
      <c r="A16" s="442"/>
      <c r="B16" s="420"/>
      <c r="C16" s="420"/>
      <c r="D16" s="276"/>
      <c r="E16" s="435"/>
      <c r="F16" s="435"/>
      <c r="G16" s="412"/>
      <c r="H16" s="416"/>
      <c r="I16" s="270"/>
      <c r="J16" s="264"/>
      <c r="K16" s="270"/>
      <c r="L16" s="265"/>
      <c r="M16" s="420"/>
      <c r="N16" s="424"/>
      <c r="O16" s="445"/>
      <c r="P16" s="253"/>
    </row>
    <row r="17" spans="1:16" ht="16.5" hidden="1">
      <c r="A17" s="442"/>
      <c r="B17" s="420"/>
      <c r="C17" s="420"/>
      <c r="D17" s="276"/>
      <c r="E17" s="435"/>
      <c r="F17" s="435"/>
      <c r="G17" s="412"/>
      <c r="H17" s="416"/>
      <c r="I17" s="270"/>
      <c r="J17" s="264"/>
      <c r="K17" s="270"/>
      <c r="L17" s="265"/>
      <c r="M17" s="420"/>
      <c r="N17" s="424"/>
      <c r="O17" s="445"/>
      <c r="P17" s="253"/>
    </row>
    <row r="18" spans="1:16" ht="16.5" hidden="1">
      <c r="A18" s="442"/>
      <c r="B18" s="420"/>
      <c r="C18" s="420"/>
      <c r="D18" s="276"/>
      <c r="E18" s="435"/>
      <c r="F18" s="435"/>
      <c r="G18" s="412"/>
      <c r="H18" s="416"/>
      <c r="I18" s="270"/>
      <c r="J18" s="264"/>
      <c r="K18" s="270"/>
      <c r="L18" s="265"/>
      <c r="M18" s="420"/>
      <c r="N18" s="424"/>
      <c r="O18" s="445"/>
      <c r="P18" s="253"/>
    </row>
    <row r="19" spans="1:16" ht="17.25" hidden="1" thickBot="1">
      <c r="A19" s="455"/>
      <c r="B19" s="421"/>
      <c r="C19" s="421"/>
      <c r="D19" s="244"/>
      <c r="E19" s="436"/>
      <c r="F19" s="436"/>
      <c r="G19" s="413"/>
      <c r="H19" s="417"/>
      <c r="I19" s="245"/>
      <c r="J19" s="172"/>
      <c r="K19" s="245" t="str">
        <f>IFERROR(CONCATENATE(INDEX('8- Políticas de Administración '!$B$16:$F$53,MATCH('5- Identificación de Riesgos'!J19,'8- Políticas de Administración '!$C$16:$C$54,0),1)," - ",L19),"")</f>
        <v/>
      </c>
      <c r="L19" s="168" t="str">
        <f>IFERROR(VLOOKUP(INDEX('8- Políticas de Administración '!$B$16:$F$63,MATCH('5- Identificación de Riesgos'!J19,'8- Políticas de Administración '!$C$16:$C$64,0),1),'8- Políticas de Administración '!$B$16:$F$64,5,FALSE),"")</f>
        <v/>
      </c>
      <c r="M19" s="421"/>
      <c r="N19" s="425"/>
      <c r="O19" s="445"/>
      <c r="P19" s="253"/>
    </row>
    <row r="20" spans="1:16" ht="24.75" customHeight="1">
      <c r="A20" s="453">
        <v>2</v>
      </c>
      <c r="B20" s="418" t="s">
        <v>300</v>
      </c>
      <c r="C20" s="418" t="s">
        <v>301</v>
      </c>
      <c r="D20" s="240" t="s">
        <v>302</v>
      </c>
      <c r="E20" s="433">
        <v>24000</v>
      </c>
      <c r="F20" s="433">
        <v>300</v>
      </c>
      <c r="G20" s="410">
        <f t="shared" ref="G20" si="0">+F20/E20</f>
        <v>1.2500000000000001E-2</v>
      </c>
      <c r="H20" s="414"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Muy Baja - 1</v>
      </c>
      <c r="I20" s="241"/>
      <c r="J20" s="154"/>
      <c r="K20" s="241" t="str">
        <f>IFERROR(CONCATENATE(INDEX('8- Políticas de Administración '!$B$16:$F$53,MATCH('5- Identificación de Riesgos'!J20,'8- Políticas de Administración '!$C$16:$C$54,0),1)," - ",L20),"")</f>
        <v/>
      </c>
      <c r="L20" s="167" t="str">
        <f>IFERROR(VLOOKUP(INDEX('8- Políticas de Administración '!$B$16:$F$63,MATCH('5- Identificación de Riesgos'!J20,'8- Políticas de Administración '!$C$16:$C$64,0),1),'8- Políticas de Administración '!$B$16:$F$64,5,FALSE),"")</f>
        <v/>
      </c>
      <c r="M20" s="418" t="str">
        <f>IFERROR(CONCATENATE(INDEX('8- Políticas de Administración '!$B$16:$F$53,MATCH(ROUND(AVERAGE(L20:L29),0),'8- Políticas de Administración '!$F$16:$F$53,0),1)," - ",ROUND(AVERAGE(L20:L29),0)),"")</f>
        <v>Leve - 1</v>
      </c>
      <c r="N20" s="422" t="str">
        <f>IFERROR(CONCATENATE(VLOOKUP((LEFT(H20,LEN(H20)-4)&amp;LEFT(M20,LEN(M20)-4)),'9- Matriz de Calor '!$D$18:$E$42,2,0)," - ",RIGHT(H20,1)*RIGHT(M20,1)),"")</f>
        <v>Bajo - 1</v>
      </c>
      <c r="O20" s="446">
        <f>RIGHT(H20,1)*RIGHT(M20,1)</f>
        <v>1</v>
      </c>
    </row>
    <row r="21" spans="1:16" ht="30">
      <c r="A21" s="454"/>
      <c r="B21" s="419"/>
      <c r="C21" s="419"/>
      <c r="D21" s="232" t="s">
        <v>289</v>
      </c>
      <c r="E21" s="434"/>
      <c r="F21" s="434"/>
      <c r="G21" s="411"/>
      <c r="H21" s="415"/>
      <c r="I21" s="242" t="s">
        <v>290</v>
      </c>
      <c r="J21" s="171" t="s">
        <v>291</v>
      </c>
      <c r="K21" s="242" t="str">
        <f>IFERROR(CONCATENATE(INDEX('8- Políticas de Administración '!$B$16:$F$53,MATCH('5- Identificación de Riesgos'!J21,'8- Políticas de Administración '!$C$16:$C$54,0),1)," - ",L21),"")</f>
        <v>Leve - 1</v>
      </c>
      <c r="L21" s="166">
        <f>IFERROR(VLOOKUP(INDEX('8- Políticas de Administración '!$B$16:$F$63,MATCH('5- Identificación de Riesgos'!J21,'8- Políticas de Administración '!$C$16:$C$64,0),1),'8- Políticas de Administración '!$B$16:$F$64,5,FALSE),"")</f>
        <v>1</v>
      </c>
      <c r="M21" s="419"/>
      <c r="N21" s="423"/>
      <c r="O21" s="440"/>
    </row>
    <row r="22" spans="1:16" ht="30">
      <c r="A22" s="454"/>
      <c r="B22" s="419"/>
      <c r="C22" s="419"/>
      <c r="D22" s="232" t="s">
        <v>295</v>
      </c>
      <c r="E22" s="434"/>
      <c r="F22" s="434"/>
      <c r="G22" s="411"/>
      <c r="H22" s="415"/>
      <c r="I22" s="242" t="s">
        <v>293</v>
      </c>
      <c r="J22" s="171" t="s">
        <v>303</v>
      </c>
      <c r="K22" s="242" t="str">
        <f>IFERROR(CONCATENATE(INDEX('8- Políticas de Administración '!$B$16:$F$53,MATCH('5- Identificación de Riesgos'!J22,'8- Políticas de Administración '!$C$16:$C$54,0),1)," - ",L22),"")</f>
        <v>Leve - 1</v>
      </c>
      <c r="L22" s="166">
        <f>IFERROR(VLOOKUP(INDEX('8- Políticas de Administración '!$B$16:$F$63,MATCH('5- Identificación de Riesgos'!J22,'8- Políticas de Administración '!$C$16:$C$64,0),1),'8- Políticas de Administración '!$B$16:$F$64,5,FALSE),"")</f>
        <v>1</v>
      </c>
      <c r="M22" s="419"/>
      <c r="N22" s="423"/>
      <c r="O22" s="440"/>
    </row>
    <row r="23" spans="1:16" ht="41.45" customHeight="1">
      <c r="A23" s="454"/>
      <c r="B23" s="419"/>
      <c r="C23" s="419"/>
      <c r="D23" s="232" t="s">
        <v>305</v>
      </c>
      <c r="E23" s="434"/>
      <c r="F23" s="434"/>
      <c r="G23" s="411"/>
      <c r="H23" s="415"/>
      <c r="I23" s="242" t="s">
        <v>296</v>
      </c>
      <c r="J23" s="171" t="s">
        <v>304</v>
      </c>
      <c r="K23" s="242" t="str">
        <f>IFERROR(CONCATENATE(INDEX('8- Políticas de Administración '!$B$16:$F$53,MATCH('5- Identificación de Riesgos'!J23,'8- Políticas de Administración '!$C$16:$C$54,0),1)," - ",L23),"")</f>
        <v>Menor - 2</v>
      </c>
      <c r="L23" s="166">
        <f>IFERROR(VLOOKUP(INDEX('8- Políticas de Administración '!$B$16:$F$63,MATCH('5- Identificación de Riesgos'!J23,'8- Políticas de Administración '!$C$16:$C$64,0),1),'8- Políticas de Administración '!$B$16:$F$64,5,FALSE),"")</f>
        <v>2</v>
      </c>
      <c r="M23" s="419"/>
      <c r="N23" s="423"/>
      <c r="O23" s="440"/>
    </row>
    <row r="24" spans="1:16" ht="15.75" thickBot="1">
      <c r="A24" s="454"/>
      <c r="B24" s="419"/>
      <c r="C24" s="419"/>
      <c r="D24" s="232"/>
      <c r="E24" s="434"/>
      <c r="F24" s="434"/>
      <c r="G24" s="411"/>
      <c r="H24" s="415"/>
      <c r="I24" s="242"/>
      <c r="J24" s="171"/>
      <c r="K24" s="242" t="str">
        <f>IFERROR(CONCATENATE(INDEX('8- Políticas de Administración '!$B$16:$F$53,MATCH('5- Identificación de Riesgos'!J24,'8- Políticas de Administración '!$C$16:$C$54,0),1)," - ",L24),"")</f>
        <v/>
      </c>
      <c r="L24" s="166" t="str">
        <f>IFERROR(VLOOKUP(INDEX('8- Políticas de Administración '!$B$16:$F$63,MATCH('5- Identificación de Riesgos'!J24,'8- Políticas de Administración '!$C$16:$C$64,0),1),'8- Políticas de Administración '!$B$16:$F$64,5,FALSE),"")</f>
        <v/>
      </c>
      <c r="M24" s="419"/>
      <c r="N24" s="423"/>
      <c r="O24" s="440"/>
    </row>
    <row r="25" spans="1:16" hidden="1">
      <c r="A25" s="442"/>
      <c r="B25" s="420"/>
      <c r="C25" s="420"/>
      <c r="D25" s="277"/>
      <c r="E25" s="435"/>
      <c r="F25" s="435"/>
      <c r="G25" s="412"/>
      <c r="H25" s="416"/>
      <c r="I25" s="270"/>
      <c r="J25" s="264"/>
      <c r="K25" s="270"/>
      <c r="L25" s="265"/>
      <c r="M25" s="420"/>
      <c r="N25" s="424"/>
      <c r="O25" s="440"/>
    </row>
    <row r="26" spans="1:16" hidden="1">
      <c r="A26" s="442"/>
      <c r="B26" s="420"/>
      <c r="C26" s="420"/>
      <c r="D26" s="277"/>
      <c r="E26" s="435"/>
      <c r="F26" s="435"/>
      <c r="G26" s="412"/>
      <c r="H26" s="416"/>
      <c r="I26" s="270"/>
      <c r="J26" s="264"/>
      <c r="K26" s="270"/>
      <c r="L26" s="265"/>
      <c r="M26" s="420"/>
      <c r="N26" s="424"/>
      <c r="O26" s="440"/>
    </row>
    <row r="27" spans="1:16" hidden="1">
      <c r="A27" s="442"/>
      <c r="B27" s="420"/>
      <c r="C27" s="420"/>
      <c r="D27" s="277"/>
      <c r="E27" s="435"/>
      <c r="F27" s="435"/>
      <c r="G27" s="412"/>
      <c r="H27" s="416"/>
      <c r="I27" s="270"/>
      <c r="J27" s="264"/>
      <c r="K27" s="270"/>
      <c r="L27" s="265"/>
      <c r="M27" s="420"/>
      <c r="N27" s="424"/>
      <c r="O27" s="440"/>
    </row>
    <row r="28" spans="1:16" hidden="1">
      <c r="A28" s="442"/>
      <c r="B28" s="420"/>
      <c r="C28" s="420"/>
      <c r="D28" s="277"/>
      <c r="E28" s="435"/>
      <c r="F28" s="435"/>
      <c r="G28" s="412"/>
      <c r="H28" s="416"/>
      <c r="I28" s="270"/>
      <c r="J28" s="264"/>
      <c r="K28" s="270"/>
      <c r="L28" s="265"/>
      <c r="M28" s="420"/>
      <c r="N28" s="424"/>
      <c r="O28" s="440"/>
    </row>
    <row r="29" spans="1:16" ht="15.75" hidden="1" thickBot="1">
      <c r="A29" s="455"/>
      <c r="B29" s="421"/>
      <c r="C29" s="421"/>
      <c r="D29" s="244"/>
      <c r="E29" s="436"/>
      <c r="F29" s="436"/>
      <c r="G29" s="413"/>
      <c r="H29" s="417"/>
      <c r="I29" s="245"/>
      <c r="J29" s="172"/>
      <c r="K29" s="245" t="str">
        <f>IFERROR(CONCATENATE(INDEX('8- Políticas de Administración '!$B$16:$F$53,MATCH('5- Identificación de Riesgos'!J29,'8- Políticas de Administración '!$C$16:$C$54,0),1)," - ",L29),"")</f>
        <v/>
      </c>
      <c r="L29" s="168" t="str">
        <f>IFERROR(VLOOKUP(INDEX('8- Políticas de Administración '!$B$16:$F$63,MATCH('5- Identificación de Riesgos'!J29,'8- Políticas de Administración '!$C$16:$C$64,0),1),'8- Políticas de Administración '!$B$16:$F$64,5,FALSE),"")</f>
        <v/>
      </c>
      <c r="M29" s="421"/>
      <c r="N29" s="425"/>
      <c r="O29" s="440"/>
    </row>
    <row r="30" spans="1:16" ht="45">
      <c r="A30" s="453">
        <v>3</v>
      </c>
      <c r="B30" s="433" t="s">
        <v>306</v>
      </c>
      <c r="C30" s="418" t="s">
        <v>307</v>
      </c>
      <c r="D30" s="240" t="s">
        <v>527</v>
      </c>
      <c r="E30" s="433">
        <v>3</v>
      </c>
      <c r="F30" s="433">
        <v>1</v>
      </c>
      <c r="G30" s="410">
        <f t="shared" ref="G30" si="1">+F30/E30</f>
        <v>0.33333333333333331</v>
      </c>
      <c r="H30" s="414"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Alta - 4</v>
      </c>
      <c r="I30" s="241" t="s">
        <v>296</v>
      </c>
      <c r="J30" s="154" t="s">
        <v>304</v>
      </c>
      <c r="K30" s="241" t="str">
        <f>IFERROR(CONCATENATE(INDEX('8- Políticas de Administración '!$B$16:$F$53,MATCH('5- Identificación de Riesgos'!J30,'8- Políticas de Administración '!$C$16:$C$54,0),1)," - ",L30),"")</f>
        <v>Menor - 2</v>
      </c>
      <c r="L30" s="167">
        <f>IFERROR(VLOOKUP(INDEX('8- Políticas de Administración '!$B$16:$F$63,MATCH('5- Identificación de Riesgos'!J30,'8- Políticas de Administración '!$C$16:$C$64,0),1),'8- Políticas de Administración '!$B$16:$F$64,5,FALSE),"")</f>
        <v>2</v>
      </c>
      <c r="M30" s="418" t="str">
        <f>IFERROR(CONCATENATE(INDEX('8- Políticas de Administración '!$B$16:$F$53,MATCH(ROUND(AVERAGE(L30:L38),0),'8- Políticas de Administración '!$F$16:$F$53,0),1)," - ",ROUND(AVERAGE(L30:L38),0)),"")</f>
        <v>Menor - 2</v>
      </c>
      <c r="N30" s="422" t="str">
        <f>IFERROR(CONCATENATE(VLOOKUP((LEFT(H30,LEN(H30)-4)&amp;LEFT(M30,LEN(M30)-4)),'9- Matriz de Calor '!$D$18:$E$42,2,0)," - ",RIGHT(H30,1)*RIGHT(M30,1)),"")</f>
        <v>Moderado - 8</v>
      </c>
      <c r="O30" s="440">
        <f>RIGHT(H30,1)*RIGHT(M30,1)</f>
        <v>8</v>
      </c>
    </row>
    <row r="31" spans="1:16" ht="30.75" thickBot="1">
      <c r="A31" s="454"/>
      <c r="B31" s="434"/>
      <c r="C31" s="419"/>
      <c r="D31" s="232" t="s">
        <v>490</v>
      </c>
      <c r="E31" s="434"/>
      <c r="F31" s="434"/>
      <c r="G31" s="411"/>
      <c r="H31" s="415"/>
      <c r="I31" s="242" t="s">
        <v>293</v>
      </c>
      <c r="J31" s="171" t="s">
        <v>303</v>
      </c>
      <c r="K31" s="242" t="str">
        <f>IFERROR(CONCATENATE(INDEX('8- Políticas de Administración '!$B$16:$F$53,MATCH('5- Identificación de Riesgos'!J31,'8- Políticas de Administración '!$C$16:$C$54,0),1)," - ",L31),"")</f>
        <v>Leve - 1</v>
      </c>
      <c r="L31" s="166">
        <f>IFERROR(VLOOKUP(INDEX('8- Políticas de Administración '!$B$16:$F$63,MATCH('5- Identificación de Riesgos'!J31,'8- Políticas de Administración '!$C$16:$C$64,0),1),'8- Políticas de Administración '!$B$16:$F$64,5,FALSE),"")</f>
        <v>1</v>
      </c>
      <c r="M31" s="419"/>
      <c r="N31" s="423"/>
      <c r="O31" s="440"/>
    </row>
    <row r="32" spans="1:16" hidden="1">
      <c r="A32" s="442"/>
      <c r="B32" s="435"/>
      <c r="C32" s="420"/>
      <c r="D32" s="277"/>
      <c r="E32" s="435"/>
      <c r="F32" s="435"/>
      <c r="G32" s="412"/>
      <c r="H32" s="416"/>
      <c r="I32" s="270"/>
      <c r="J32" s="264"/>
      <c r="K32" s="270"/>
      <c r="L32" s="265"/>
      <c r="M32" s="420"/>
      <c r="N32" s="424"/>
      <c r="O32" s="440"/>
    </row>
    <row r="33" spans="1:15" hidden="1">
      <c r="A33" s="442"/>
      <c r="B33" s="435"/>
      <c r="C33" s="420"/>
      <c r="D33" s="277"/>
      <c r="E33" s="435"/>
      <c r="F33" s="435"/>
      <c r="G33" s="412"/>
      <c r="H33" s="416"/>
      <c r="I33" s="270"/>
      <c r="J33" s="264"/>
      <c r="K33" s="270"/>
      <c r="L33" s="265"/>
      <c r="M33" s="420"/>
      <c r="N33" s="424"/>
      <c r="O33" s="440"/>
    </row>
    <row r="34" spans="1:15" hidden="1">
      <c r="A34" s="442"/>
      <c r="B34" s="435"/>
      <c r="C34" s="420"/>
      <c r="D34" s="277"/>
      <c r="E34" s="435"/>
      <c r="F34" s="435"/>
      <c r="G34" s="412"/>
      <c r="H34" s="416"/>
      <c r="I34" s="270"/>
      <c r="J34" s="264"/>
      <c r="K34" s="270"/>
      <c r="L34" s="265"/>
      <c r="M34" s="420"/>
      <c r="N34" s="424"/>
      <c r="O34" s="440"/>
    </row>
    <row r="35" spans="1:15" hidden="1">
      <c r="A35" s="442"/>
      <c r="B35" s="435"/>
      <c r="C35" s="420"/>
      <c r="D35" s="277"/>
      <c r="E35" s="435"/>
      <c r="F35" s="435"/>
      <c r="G35" s="412"/>
      <c r="H35" s="416"/>
      <c r="I35" s="270"/>
      <c r="J35" s="264"/>
      <c r="K35" s="270"/>
      <c r="L35" s="265"/>
      <c r="M35" s="420"/>
      <c r="N35" s="424"/>
      <c r="O35" s="440"/>
    </row>
    <row r="36" spans="1:15" hidden="1">
      <c r="A36" s="442"/>
      <c r="B36" s="435"/>
      <c r="C36" s="420"/>
      <c r="D36" s="277"/>
      <c r="E36" s="435"/>
      <c r="F36" s="435"/>
      <c r="G36" s="412"/>
      <c r="H36" s="416"/>
      <c r="I36" s="270"/>
      <c r="J36" s="264"/>
      <c r="K36" s="270"/>
      <c r="L36" s="265"/>
      <c r="M36" s="420"/>
      <c r="N36" s="424"/>
      <c r="O36" s="440"/>
    </row>
    <row r="37" spans="1:15" hidden="1">
      <c r="A37" s="442"/>
      <c r="B37" s="435"/>
      <c r="C37" s="420"/>
      <c r="D37" s="277"/>
      <c r="E37" s="435"/>
      <c r="F37" s="435"/>
      <c r="G37" s="412"/>
      <c r="H37" s="416"/>
      <c r="I37" s="270"/>
      <c r="J37" s="264"/>
      <c r="K37" s="270"/>
      <c r="L37" s="265"/>
      <c r="M37" s="420"/>
      <c r="N37" s="424"/>
      <c r="O37" s="440"/>
    </row>
    <row r="38" spans="1:15" ht="15.75" hidden="1" thickBot="1">
      <c r="A38" s="455"/>
      <c r="B38" s="436"/>
      <c r="C38" s="421"/>
      <c r="D38" s="244"/>
      <c r="E38" s="436"/>
      <c r="F38" s="436"/>
      <c r="G38" s="413"/>
      <c r="H38" s="417"/>
      <c r="I38" s="245"/>
      <c r="J38" s="172"/>
      <c r="K38" s="245" t="str">
        <f>IFERROR(CONCATENATE(INDEX('8- Políticas de Administración '!$B$16:$F$53,MATCH('5- Identificación de Riesgos'!J38,'8- Políticas de Administración '!$C$16:$C$54,0),1)," - ",L38),"")</f>
        <v/>
      </c>
      <c r="L38" s="168" t="str">
        <f>IFERROR(VLOOKUP(INDEX('8- Políticas de Administración '!$B$16:$F$63,MATCH('5- Identificación de Riesgos'!J38,'8- Políticas de Administración '!$C$16:$C$64,0),1),'8- Políticas de Administración '!$B$16:$F$64,5,FALSE),"")</f>
        <v/>
      </c>
      <c r="M38" s="421"/>
      <c r="N38" s="425"/>
      <c r="O38" s="440"/>
    </row>
    <row r="39" spans="1:15" ht="45">
      <c r="A39" s="461">
        <v>4</v>
      </c>
      <c r="B39" s="433" t="s">
        <v>308</v>
      </c>
      <c r="C39" s="418" t="s">
        <v>309</v>
      </c>
      <c r="D39" s="240" t="s">
        <v>491</v>
      </c>
      <c r="E39" s="433">
        <v>200</v>
      </c>
      <c r="F39" s="433">
        <v>50</v>
      </c>
      <c r="G39" s="410">
        <f t="shared" ref="G39" si="2">F39/E39</f>
        <v>0.25</v>
      </c>
      <c r="H39" s="414" t="str">
        <f>CONCATENATE(IF(G39&lt;='8- Políticas de Administración '!$D$6,'8- Políticas de Administración '!$B$6,IF(G39&lt;='8- Políticas de Administración '!$D$7,'8- Políticas de Administración '!$B$7,IF(G39&lt;='8- Políticas de Administración '!$D$8,'8- Políticas de Administración '!$B$8,IF(G39&lt;='8- Políticas de Administración '!$D$9,'8- Políticas de Administración '!$B$9,IF(G39&lt;='8- Políticas de Administración '!$D$10,'8- Políticas de Administración '!$B$10,"Probabilidad no valida")))))," - ",VLOOKUP(IF(G39&lt;='8- Políticas de Administración '!$D$6,'8- Políticas de Administración '!$B$6,IF(G39&lt;='8- Políticas de Administración '!$D$7,'8- Políticas de Administración '!$B$7,IF(G39&lt;='8- Políticas de Administración '!$D$8,'8- Políticas de Administración '!$B$8,IF(G39&lt;='8- Políticas de Administración '!$D$9,'8- Políticas de Administración '!$B$9,IF(G39&lt;='8- Políticas de Administración '!$D$10,'8- Políticas de Administración '!$B$10,"Probabilidad no valida"))))),'8- Políticas de Administración '!$B$6:$F$10,5,FALSE))</f>
        <v>Media - 3</v>
      </c>
      <c r="I39" s="241" t="s">
        <v>296</v>
      </c>
      <c r="J39" s="154" t="s">
        <v>310</v>
      </c>
      <c r="K39" s="241" t="str">
        <f>IFERROR(CONCATENATE(INDEX('8- Políticas de Administración '!$B$16:$F$53,MATCH('5- Identificación de Riesgos'!J39,'8- Políticas de Administración '!$C$16:$C$54,0),1)," - ",L39),"")</f>
        <v>Moderado - 3</v>
      </c>
      <c r="L39" s="167">
        <f>IFERROR(VLOOKUP(INDEX('8- Políticas de Administración '!$B$16:$F$63,MATCH('5- Identificación de Riesgos'!J39,'8- Políticas de Administración '!$C$16:$C$64,0),1),'8- Políticas de Administración '!$B$16:$F$64,5,FALSE),"")</f>
        <v>3</v>
      </c>
      <c r="M39" s="418" t="str">
        <f>IFERROR(CONCATENATE(INDEX('8- Políticas de Administración '!$B$16:$F$53,MATCH(ROUND(AVERAGE(L39:L49),0),'8- Políticas de Administración '!$F$16:$F$53,0),1)," - ",ROUND(AVERAGE(L39:L49),0)),"")</f>
        <v>Moderado - 3</v>
      </c>
      <c r="N39" s="422" t="str">
        <f>IFERROR(CONCATENATE(VLOOKUP((LEFT(H39,LEN(H39)-4)&amp;LEFT(M39,LEN(M39)-4)),'9- Matriz de Calor '!$D$18:$E$42,2,0)," - ",RIGHT(H39,1)*RIGHT(M39,1)),"")</f>
        <v>Moderado - 9</v>
      </c>
      <c r="O39" s="440">
        <f>RIGHT(H39,1)*RIGHT(M39,1)</f>
        <v>9</v>
      </c>
    </row>
    <row r="40" spans="1:15" ht="30">
      <c r="A40" s="462"/>
      <c r="B40" s="434"/>
      <c r="C40" s="419"/>
      <c r="D40" s="232" t="s">
        <v>507</v>
      </c>
      <c r="E40" s="434"/>
      <c r="F40" s="434"/>
      <c r="G40" s="411"/>
      <c r="H40" s="415"/>
      <c r="I40" s="242"/>
      <c r="J40" s="171"/>
      <c r="K40" s="242" t="str">
        <f>IFERROR(CONCATENATE(INDEX('8- Políticas de Administración '!$B$16:$F$53,MATCH('5- Identificación de Riesgos'!J40,'8- Políticas de Administración '!$C$16:$C$54,0),1)," - ",L40),"")</f>
        <v/>
      </c>
      <c r="L40" s="166" t="str">
        <f>IFERROR(VLOOKUP(INDEX('8- Políticas de Administración '!$B$16:$F$63,MATCH('5- Identificación de Riesgos'!J40,'8- Políticas de Administración '!$C$16:$C$64,0),1),'8- Políticas de Administración '!$B$16:$F$64,5,FALSE),"")</f>
        <v/>
      </c>
      <c r="M40" s="419"/>
      <c r="N40" s="423"/>
      <c r="O40" s="440"/>
    </row>
    <row r="41" spans="1:15">
      <c r="A41" s="462"/>
      <c r="B41" s="434"/>
      <c r="C41" s="419"/>
      <c r="D41" s="246" t="s">
        <v>492</v>
      </c>
      <c r="E41" s="434"/>
      <c r="F41" s="434"/>
      <c r="G41" s="411"/>
      <c r="H41" s="415"/>
      <c r="I41" s="242"/>
      <c r="J41" s="171"/>
      <c r="K41" s="242" t="str">
        <f>IFERROR(CONCATENATE(INDEX('8- Políticas de Administración '!$B$16:$F$53,MATCH('5- Identificación de Riesgos'!J41,'8- Políticas de Administración '!$C$16:$C$54,0),1)," - ",L41),"")</f>
        <v/>
      </c>
      <c r="L41" s="166" t="str">
        <f>IFERROR(VLOOKUP(INDEX('8- Políticas de Administración '!$B$16:$F$63,MATCH('5- Identificación de Riesgos'!J41,'8- Políticas de Administración '!$C$16:$C$64,0),1),'8- Políticas de Administración '!$B$16:$F$64,5,FALSE),"")</f>
        <v/>
      </c>
      <c r="M41" s="419"/>
      <c r="N41" s="423"/>
      <c r="O41" s="440"/>
    </row>
    <row r="42" spans="1:15" ht="30">
      <c r="A42" s="462"/>
      <c r="B42" s="434"/>
      <c r="C42" s="419"/>
      <c r="D42" s="150" t="s">
        <v>493</v>
      </c>
      <c r="E42" s="434"/>
      <c r="F42" s="434"/>
      <c r="G42" s="411"/>
      <c r="H42" s="415"/>
      <c r="I42" s="242"/>
      <c r="J42" s="171"/>
      <c r="K42" s="242" t="str">
        <f>IFERROR(CONCATENATE(INDEX('8- Políticas de Administración '!$B$16:$F$53,MATCH('5- Identificación de Riesgos'!J42,'8- Políticas de Administración '!$C$16:$C$54,0),1)," - ",L42),"")</f>
        <v/>
      </c>
      <c r="L42" s="166" t="str">
        <f>IFERROR(VLOOKUP(INDEX('8- Políticas de Administración '!$B$16:$F$63,MATCH('5- Identificación de Riesgos'!J42,'8- Políticas de Administración '!$C$16:$C$64,0),1),'8- Políticas de Administración '!$B$16:$F$64,5,FALSE),"")</f>
        <v/>
      </c>
      <c r="M42" s="419"/>
      <c r="N42" s="423"/>
      <c r="O42" s="440"/>
    </row>
    <row r="43" spans="1:15" ht="15.75" thickBot="1">
      <c r="A43" s="462"/>
      <c r="B43" s="434"/>
      <c r="C43" s="419"/>
      <c r="D43" s="246" t="s">
        <v>494</v>
      </c>
      <c r="E43" s="434"/>
      <c r="F43" s="434"/>
      <c r="G43" s="411"/>
      <c r="H43" s="415"/>
      <c r="I43" s="242"/>
      <c r="J43" s="171"/>
      <c r="K43" s="242" t="str">
        <f>IFERROR(CONCATENATE(INDEX('8- Políticas de Administración '!$B$16:$F$53,MATCH('5- Identificación de Riesgos'!J43,'8- Políticas de Administración '!$C$16:$C$54,0),1)," - ",L43),"")</f>
        <v/>
      </c>
      <c r="L43" s="166" t="str">
        <f>IFERROR(VLOOKUP(INDEX('8- Políticas de Administración '!$B$16:$F$63,MATCH('5- Identificación de Riesgos'!J43,'8- Políticas de Administración '!$C$16:$C$64,0),1),'8- Políticas de Administración '!$B$16:$F$64,5,FALSE),"")</f>
        <v/>
      </c>
      <c r="M43" s="419"/>
      <c r="N43" s="423"/>
      <c r="O43" s="440"/>
    </row>
    <row r="44" spans="1:15" hidden="1">
      <c r="A44" s="463"/>
      <c r="B44" s="435"/>
      <c r="C44" s="420"/>
      <c r="D44" s="262"/>
      <c r="E44" s="435"/>
      <c r="F44" s="435"/>
      <c r="G44" s="412"/>
      <c r="H44" s="416"/>
      <c r="I44" s="270"/>
      <c r="J44" s="264"/>
      <c r="K44" s="270"/>
      <c r="L44" s="265"/>
      <c r="M44" s="420"/>
      <c r="N44" s="424"/>
      <c r="O44" s="440"/>
    </row>
    <row r="45" spans="1:15" hidden="1">
      <c r="A45" s="463"/>
      <c r="B45" s="435"/>
      <c r="C45" s="420"/>
      <c r="D45" s="262"/>
      <c r="E45" s="435"/>
      <c r="F45" s="435"/>
      <c r="G45" s="412"/>
      <c r="H45" s="416"/>
      <c r="I45" s="270"/>
      <c r="J45" s="264"/>
      <c r="K45" s="270"/>
      <c r="L45" s="265"/>
      <c r="M45" s="420"/>
      <c r="N45" s="424"/>
      <c r="O45" s="440"/>
    </row>
    <row r="46" spans="1:15" hidden="1">
      <c r="A46" s="463"/>
      <c r="B46" s="435"/>
      <c r="C46" s="420"/>
      <c r="D46" s="262"/>
      <c r="E46" s="435"/>
      <c r="F46" s="435"/>
      <c r="G46" s="412"/>
      <c r="H46" s="416"/>
      <c r="I46" s="270"/>
      <c r="J46" s="264"/>
      <c r="K46" s="270"/>
      <c r="L46" s="265"/>
      <c r="M46" s="420"/>
      <c r="N46" s="424"/>
      <c r="O46" s="440"/>
    </row>
    <row r="47" spans="1:15" hidden="1">
      <c r="A47" s="463"/>
      <c r="B47" s="435"/>
      <c r="C47" s="420"/>
      <c r="D47" s="262"/>
      <c r="E47" s="435"/>
      <c r="F47" s="435"/>
      <c r="G47" s="412"/>
      <c r="H47" s="416"/>
      <c r="I47" s="270"/>
      <c r="J47" s="264"/>
      <c r="K47" s="270"/>
      <c r="L47" s="265"/>
      <c r="M47" s="420"/>
      <c r="N47" s="424"/>
      <c r="O47" s="440"/>
    </row>
    <row r="48" spans="1:15" hidden="1">
      <c r="A48" s="463"/>
      <c r="B48" s="435"/>
      <c r="C48" s="420"/>
      <c r="D48" s="262"/>
      <c r="E48" s="435"/>
      <c r="F48" s="435"/>
      <c r="G48" s="412"/>
      <c r="H48" s="416"/>
      <c r="I48" s="270"/>
      <c r="J48" s="264"/>
      <c r="K48" s="270"/>
      <c r="L48" s="265"/>
      <c r="M48" s="420"/>
      <c r="N48" s="424"/>
      <c r="O48" s="440"/>
    </row>
    <row r="49" spans="1:22" ht="15.75" hidden="1" thickBot="1">
      <c r="A49" s="464"/>
      <c r="B49" s="436"/>
      <c r="C49" s="421"/>
      <c r="D49" s="244"/>
      <c r="E49" s="436"/>
      <c r="F49" s="436"/>
      <c r="G49" s="413"/>
      <c r="H49" s="417"/>
      <c r="I49" s="245"/>
      <c r="J49" s="172"/>
      <c r="K49" s="245" t="str">
        <f>IFERROR(CONCATENATE(INDEX('8- Políticas de Administración '!$B$16:$F$53,MATCH('5- Identificación de Riesgos'!J49,'8- Políticas de Administración '!$C$16:$C$54,0),1)," - ",L49),"")</f>
        <v/>
      </c>
      <c r="L49" s="168" t="str">
        <f>IFERROR(VLOOKUP(INDEX('8- Políticas de Administración '!$B$16:$F$63,MATCH('5- Identificación de Riesgos'!J49,'8- Políticas de Administración '!$C$16:$C$64,0),1),'8- Políticas de Administración '!$B$16:$F$64,5,FALSE),"")</f>
        <v/>
      </c>
      <c r="M49" s="421"/>
      <c r="N49" s="425"/>
      <c r="O49" s="440"/>
    </row>
    <row r="50" spans="1:22" ht="45">
      <c r="A50" s="461">
        <v>5</v>
      </c>
      <c r="B50" s="433" t="s">
        <v>311</v>
      </c>
      <c r="C50" s="418" t="s">
        <v>498</v>
      </c>
      <c r="D50" s="240" t="s">
        <v>312</v>
      </c>
      <c r="E50" s="433">
        <v>1500</v>
      </c>
      <c r="F50" s="433">
        <v>300</v>
      </c>
      <c r="G50" s="410">
        <f t="shared" ref="G50" si="3">F50/E50</f>
        <v>0.2</v>
      </c>
      <c r="H50" s="414"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Media - 3</v>
      </c>
      <c r="I50" s="241" t="s">
        <v>296</v>
      </c>
      <c r="J50" s="154" t="s">
        <v>304</v>
      </c>
      <c r="K50" s="241" t="str">
        <f>IFERROR(CONCATENATE(INDEX('8- Políticas de Administración '!$B$16:$F$53,MATCH('5- Identificación de Riesgos'!J50,'8- Políticas de Administración '!$C$16:$C$54,0),1)," - ",L50),"")</f>
        <v>Menor - 2</v>
      </c>
      <c r="L50" s="167">
        <f>IFERROR(VLOOKUP(INDEX('8- Políticas de Administración '!$B$16:$F$63,MATCH('5- Identificación de Riesgos'!J50,'8- Políticas de Administración '!$C$16:$C$64,0),1),'8- Políticas de Administración '!$B$16:$F$64,5,FALSE),"")</f>
        <v>2</v>
      </c>
      <c r="M50" s="418" t="str">
        <f>IFERROR(CONCATENATE(INDEX('8- Políticas de Administración '!$B$16:$F$53,MATCH(ROUND(AVERAGE(L50:L59),0),'8- Políticas de Administración '!$F$16:$F$53,0),1)," - ",ROUND(AVERAGE(L50:L59),0)),"")</f>
        <v>Leve - 1</v>
      </c>
      <c r="N50" s="422" t="str">
        <f>IFERROR(CONCATENATE(VLOOKUP((LEFT(H50,LEN(H50)-4)&amp;LEFT(M50,LEN(M50)-4)),'9- Matriz de Calor '!$D$18:$E$42,2,0)," - ",RIGHT(H50,1)*RIGHT(M50,1)),"")</f>
        <v>Moderado - 3</v>
      </c>
      <c r="O50" s="440">
        <f>RIGHT(H50,1)*RIGHT(M50,1)</f>
        <v>3</v>
      </c>
    </row>
    <row r="51" spans="1:22" ht="45">
      <c r="A51" s="462"/>
      <c r="B51" s="434"/>
      <c r="C51" s="419"/>
      <c r="D51" s="232" t="s">
        <v>313</v>
      </c>
      <c r="E51" s="434"/>
      <c r="F51" s="434"/>
      <c r="G51" s="411"/>
      <c r="H51" s="415"/>
      <c r="I51" s="242" t="s">
        <v>290</v>
      </c>
      <c r="J51" s="171" t="s">
        <v>291</v>
      </c>
      <c r="K51" s="242" t="str">
        <f>IFERROR(CONCATENATE(INDEX('8- Políticas de Administración '!$B$16:$F$53,MATCH('5- Identificación de Riesgos'!J51,'8- Políticas de Administración '!$C$16:$C$54,0),1)," - ",L51),"")</f>
        <v>Leve - 1</v>
      </c>
      <c r="L51" s="166">
        <f>IFERROR(VLOOKUP(INDEX('8- Políticas de Administración '!$B$16:$F$63,MATCH('5- Identificación de Riesgos'!J51,'8- Políticas de Administración '!$C$16:$C$64,0),1),'8- Políticas de Administración '!$B$16:$F$64,5,FALSE),"")</f>
        <v>1</v>
      </c>
      <c r="M51" s="419"/>
      <c r="N51" s="423"/>
      <c r="O51" s="440"/>
    </row>
    <row r="52" spans="1:22" ht="45">
      <c r="A52" s="462"/>
      <c r="B52" s="434"/>
      <c r="C52" s="419"/>
      <c r="D52" s="246" t="s">
        <v>314</v>
      </c>
      <c r="E52" s="434"/>
      <c r="F52" s="434"/>
      <c r="G52" s="411"/>
      <c r="H52" s="415"/>
      <c r="I52" s="242" t="s">
        <v>293</v>
      </c>
      <c r="J52" s="171" t="s">
        <v>303</v>
      </c>
      <c r="K52" s="242" t="str">
        <f>IFERROR(CONCATENATE(INDEX('8- Políticas de Administración '!$B$16:$F$53,MATCH('5- Identificación de Riesgos'!J52,'8- Políticas de Administración '!$C$16:$C$54,0),1)," - ",L52),"")</f>
        <v>Leve - 1</v>
      </c>
      <c r="L52" s="166">
        <f>IFERROR(VLOOKUP(INDEX('8- Políticas de Administración '!$B$16:$F$63,MATCH('5- Identificación de Riesgos'!J52,'8- Políticas de Administración '!$C$16:$C$64,0),1),'8- Políticas de Administración '!$B$16:$F$64,5,FALSE),"")</f>
        <v>1</v>
      </c>
      <c r="M52" s="419"/>
      <c r="N52" s="423"/>
      <c r="O52" s="440"/>
    </row>
    <row r="53" spans="1:22">
      <c r="A53" s="462"/>
      <c r="B53" s="434"/>
      <c r="C53" s="419"/>
      <c r="D53" s="150" t="s">
        <v>315</v>
      </c>
      <c r="E53" s="434"/>
      <c r="F53" s="434"/>
      <c r="G53" s="411"/>
      <c r="H53" s="415"/>
      <c r="I53" s="242"/>
      <c r="J53" s="171"/>
      <c r="K53" s="242" t="str">
        <f>IFERROR(CONCATENATE(INDEX('8- Políticas de Administración '!$B$16:$F$53,MATCH('5- Identificación de Riesgos'!J53,'8- Políticas de Administración '!$C$16:$C$54,0),1)," - ",L53),"")</f>
        <v/>
      </c>
      <c r="L53" s="166" t="str">
        <f>IFERROR(VLOOKUP(INDEX('8- Políticas de Administración '!$B$16:$F$63,MATCH('5- Identificación de Riesgos'!J53,'8- Políticas de Administración '!$C$16:$C$64,0),1),'8- Políticas de Administración '!$B$16:$F$64,5,FALSE),"")</f>
        <v/>
      </c>
      <c r="M53" s="419"/>
      <c r="N53" s="423"/>
      <c r="O53" s="440"/>
    </row>
    <row r="54" spans="1:22">
      <c r="A54" s="462"/>
      <c r="B54" s="434"/>
      <c r="C54" s="419"/>
      <c r="D54" s="246" t="s">
        <v>495</v>
      </c>
      <c r="E54" s="434"/>
      <c r="F54" s="434"/>
      <c r="G54" s="411"/>
      <c r="H54" s="415"/>
      <c r="I54" s="242"/>
      <c r="J54" s="171"/>
      <c r="K54" s="242" t="str">
        <f>IFERROR(CONCATENATE(INDEX('8- Políticas de Administración '!$B$16:$F$53,MATCH('5- Identificación de Riesgos'!J54,'8- Políticas de Administración '!$C$16:$C$54,0),1)," - ",L54),"")</f>
        <v/>
      </c>
      <c r="L54" s="166" t="str">
        <f>IFERROR(VLOOKUP(INDEX('8- Políticas de Administración '!$B$16:$F$63,MATCH('5- Identificación de Riesgos'!J54,'8- Políticas de Administración '!$C$16:$C$64,0),1),'8- Políticas de Administración '!$B$16:$F$64,5,FALSE),"")</f>
        <v/>
      </c>
      <c r="M54" s="419"/>
      <c r="N54" s="423"/>
      <c r="O54" s="440"/>
    </row>
    <row r="55" spans="1:22">
      <c r="A55" s="462"/>
      <c r="B55" s="434"/>
      <c r="C55" s="419"/>
      <c r="D55" s="246" t="s">
        <v>496</v>
      </c>
      <c r="E55" s="434"/>
      <c r="F55" s="434"/>
      <c r="G55" s="411"/>
      <c r="H55" s="415"/>
      <c r="I55" s="242"/>
      <c r="J55" s="171"/>
      <c r="K55" s="242" t="str">
        <f>IFERROR(CONCATENATE(INDEX('8- Políticas de Administración '!$B$16:$F$53,MATCH('5- Identificación de Riesgos'!J55,'8- Políticas de Administración '!$C$16:$C$54,0),1)," - ",L55),"")</f>
        <v/>
      </c>
      <c r="L55" s="166" t="str">
        <f>IFERROR(VLOOKUP(INDEX('8- Políticas de Administración '!$B$16:$F$63,MATCH('5- Identificación de Riesgos'!J55,'8- Políticas de Administración '!$C$16:$C$64,0),1),'8- Políticas de Administración '!$B$16:$F$64,5,FALSE),"")</f>
        <v/>
      </c>
      <c r="M55" s="419"/>
      <c r="N55" s="423"/>
      <c r="O55" s="440"/>
    </row>
    <row r="56" spans="1:22" ht="15.75" thickBot="1">
      <c r="A56" s="462"/>
      <c r="B56" s="434"/>
      <c r="C56" s="419"/>
      <c r="D56" s="246" t="s">
        <v>497</v>
      </c>
      <c r="E56" s="434"/>
      <c r="F56" s="434"/>
      <c r="G56" s="411"/>
      <c r="H56" s="415"/>
      <c r="I56" s="242"/>
      <c r="J56" s="171"/>
      <c r="K56" s="242" t="str">
        <f>IFERROR(CONCATENATE(INDEX('8- Políticas de Administración '!$B$16:$F$53,MATCH('5- Identificación de Riesgos'!J56,'8- Políticas de Administración '!$C$16:$C$54,0),1)," - ",L56),"")</f>
        <v/>
      </c>
      <c r="L56" s="166" t="str">
        <f>IFERROR(VLOOKUP(INDEX('8- Políticas de Administración '!$B$16:$F$63,MATCH('5- Identificación de Riesgos'!J56,'8- Políticas de Administración '!$C$16:$C$64,0),1),'8- Políticas de Administración '!$B$16:$F$64,5,FALSE),"")</f>
        <v/>
      </c>
      <c r="M56" s="419"/>
      <c r="N56" s="423"/>
      <c r="O56" s="440"/>
    </row>
    <row r="57" spans="1:22" hidden="1">
      <c r="A57" s="463"/>
      <c r="B57" s="435"/>
      <c r="C57" s="420"/>
      <c r="D57" s="262"/>
      <c r="E57" s="435"/>
      <c r="F57" s="435"/>
      <c r="G57" s="412"/>
      <c r="H57" s="416"/>
      <c r="I57" s="270"/>
      <c r="J57" s="264"/>
      <c r="K57" s="270"/>
      <c r="L57" s="265"/>
      <c r="M57" s="420"/>
      <c r="N57" s="424"/>
      <c r="O57" s="440"/>
    </row>
    <row r="58" spans="1:22" hidden="1">
      <c r="A58" s="463"/>
      <c r="B58" s="435"/>
      <c r="C58" s="420"/>
      <c r="D58" s="262"/>
      <c r="E58" s="435"/>
      <c r="F58" s="435"/>
      <c r="G58" s="412"/>
      <c r="H58" s="416"/>
      <c r="I58" s="270"/>
      <c r="J58" s="264"/>
      <c r="K58" s="270"/>
      <c r="L58" s="265"/>
      <c r="M58" s="420"/>
      <c r="N58" s="424"/>
      <c r="O58" s="440"/>
    </row>
    <row r="59" spans="1:22" ht="15.75" hidden="1" thickBot="1">
      <c r="A59" s="463"/>
      <c r="B59" s="435"/>
      <c r="C59" s="420"/>
      <c r="D59" s="262"/>
      <c r="E59" s="435"/>
      <c r="F59" s="435"/>
      <c r="G59" s="412"/>
      <c r="H59" s="416"/>
      <c r="I59" s="263"/>
      <c r="J59" s="264"/>
      <c r="K59" s="263" t="str">
        <f>IFERROR(CONCATENATE(INDEX('8- Políticas de Administración '!$B$16:$F$53,MATCH('5- Identificación de Riesgos'!J59,'8- Políticas de Administración '!$C$16:$C$54,0),1)," - ",L59),"")</f>
        <v/>
      </c>
      <c r="L59" s="265" t="str">
        <f>IFERROR(VLOOKUP(INDEX('8- Políticas de Administración '!$B$16:$F$63,MATCH('5- Identificación de Riesgos'!J59,'8- Políticas de Administración '!$C$16:$C$64,0),1),'8- Políticas de Administración '!$B$16:$F$64,5,FALSE),"")</f>
        <v/>
      </c>
      <c r="M59" s="420"/>
      <c r="N59" s="424"/>
      <c r="O59" s="440"/>
    </row>
    <row r="60" spans="1:22" ht="79.5" customHeight="1">
      <c r="A60" s="457">
        <v>6</v>
      </c>
      <c r="B60" s="433" t="s">
        <v>316</v>
      </c>
      <c r="C60" s="418" t="s">
        <v>317</v>
      </c>
      <c r="D60" s="151" t="s">
        <v>518</v>
      </c>
      <c r="E60" s="433"/>
      <c r="F60" s="433"/>
      <c r="G60" s="410" t="e">
        <f t="shared" ref="G60" si="4">F60/E60</f>
        <v>#DIV/0!</v>
      </c>
      <c r="H60" s="414" t="e">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#DIV/0!</v>
      </c>
      <c r="I60" s="241"/>
      <c r="J60" s="154"/>
      <c r="K60" s="241" t="str">
        <f>IFERROR(CONCATENATE(INDEX('8- Políticas de Administración '!$B$16:$F$53,MATCH('5- Identificación de Riesgos'!J60,'8- Políticas de Administración '!$C$16:$C$54,0),1)," - ",L60),"")</f>
        <v/>
      </c>
      <c r="L60" s="167" t="str">
        <f>IFERROR(VLOOKUP(INDEX('8- Políticas de Administración '!$B$16:$F$63,MATCH('5- Identificación de Riesgos'!J60,'8- Políticas de Administración '!$C$16:$C$64,0),1),'8- Políticas de Administración '!$B$16:$F$64,5,FALSE),"")</f>
        <v/>
      </c>
      <c r="M60" s="418"/>
      <c r="N60" s="422"/>
      <c r="O60" s="440" t="e">
        <f>RIGHT(H60,1)*RIGHT(M60,1)</f>
        <v>#DIV/0!</v>
      </c>
      <c r="Q60" s="441" t="s">
        <v>319</v>
      </c>
      <c r="R60" s="441"/>
      <c r="S60" s="441"/>
      <c r="T60" s="441"/>
      <c r="U60" s="441"/>
      <c r="V60" s="441"/>
    </row>
    <row r="61" spans="1:22" ht="42.75">
      <c r="A61" s="458"/>
      <c r="B61" s="434"/>
      <c r="C61" s="419"/>
      <c r="D61" s="152" t="s">
        <v>320</v>
      </c>
      <c r="E61" s="434"/>
      <c r="F61" s="434"/>
      <c r="G61" s="411"/>
      <c r="H61" s="415"/>
      <c r="I61" s="242"/>
      <c r="J61" s="171"/>
      <c r="K61" s="242" t="str">
        <f>IFERROR(CONCATENATE(INDEX('8- Políticas de Administración '!$B$16:$F$53,MATCH('5- Identificación de Riesgos'!J61,'8- Políticas de Administración '!$C$16:$C$54,0),1)," - ",L61),"")</f>
        <v/>
      </c>
      <c r="L61" s="166" t="str">
        <f>IFERROR(VLOOKUP(INDEX('8- Políticas de Administración '!$B$16:$F$63,MATCH('5- Identificación de Riesgos'!J61,'8- Políticas de Administración '!$C$16:$C$64,0),1),'8- Políticas de Administración '!$B$16:$F$64,5,FALSE),"")</f>
        <v/>
      </c>
      <c r="M61" s="419"/>
      <c r="N61" s="423"/>
      <c r="O61" s="440"/>
      <c r="Q61" s="441"/>
      <c r="R61" s="441"/>
      <c r="S61" s="441"/>
      <c r="T61" s="441"/>
      <c r="U61" s="441"/>
      <c r="V61" s="441"/>
    </row>
    <row r="62" spans="1:22" ht="42.75">
      <c r="A62" s="458"/>
      <c r="B62" s="434"/>
      <c r="C62" s="419"/>
      <c r="D62" s="152" t="s">
        <v>321</v>
      </c>
      <c r="E62" s="434"/>
      <c r="F62" s="434"/>
      <c r="G62" s="411"/>
      <c r="H62" s="415"/>
      <c r="I62" s="242"/>
      <c r="J62" s="171"/>
      <c r="K62" s="242" t="str">
        <f>IFERROR(CONCATENATE(INDEX('8- Políticas de Administración '!$B$16:$F$53,MATCH('5- Identificación de Riesgos'!J62,'8- Políticas de Administración '!$C$16:$C$54,0),1)," - ",L62),"")</f>
        <v/>
      </c>
      <c r="L62" s="166" t="str">
        <f>IFERROR(VLOOKUP(INDEX('8- Políticas de Administración '!$B$16:$F$63,MATCH('5- Identificación de Riesgos'!J62,'8- Políticas de Administración '!$C$16:$C$64,0),1),'8- Políticas de Administración '!$B$16:$F$64,5,FALSE),"")</f>
        <v/>
      </c>
      <c r="M62" s="419"/>
      <c r="N62" s="423"/>
      <c r="O62" s="440"/>
      <c r="Q62" s="441"/>
      <c r="R62" s="441"/>
      <c r="S62" s="441"/>
      <c r="T62" s="441"/>
      <c r="U62" s="441"/>
      <c r="V62" s="441"/>
    </row>
    <row r="63" spans="1:22" ht="28.5">
      <c r="A63" s="458"/>
      <c r="B63" s="434"/>
      <c r="C63" s="419"/>
      <c r="D63" s="152" t="s">
        <v>322</v>
      </c>
      <c r="E63" s="434"/>
      <c r="F63" s="434"/>
      <c r="G63" s="411"/>
      <c r="H63" s="415"/>
      <c r="I63" s="242"/>
      <c r="J63" s="171"/>
      <c r="K63" s="242" t="str">
        <f>IFERROR(CONCATENATE(INDEX('8- Políticas de Administración '!$B$16:$F$53,MATCH('5- Identificación de Riesgos'!J63,'8- Políticas de Administración '!$C$16:$C$54,0),1)," - ",L63),"")</f>
        <v/>
      </c>
      <c r="L63" s="166" t="str">
        <f>IFERROR(VLOOKUP(INDEX('8- Políticas de Administración '!$B$16:$F$63,MATCH('5- Identificación de Riesgos'!J63,'8- Políticas de Administración '!$C$16:$C$64,0),1),'8- Políticas de Administración '!$B$16:$F$64,5,FALSE),"")</f>
        <v/>
      </c>
      <c r="M63" s="419"/>
      <c r="N63" s="423"/>
      <c r="O63" s="440"/>
      <c r="Q63" s="441"/>
      <c r="R63" s="441"/>
      <c r="S63" s="441"/>
      <c r="T63" s="441"/>
      <c r="U63" s="441"/>
      <c r="V63" s="441"/>
    </row>
    <row r="64" spans="1:22" ht="28.5">
      <c r="A64" s="458"/>
      <c r="B64" s="434"/>
      <c r="C64" s="419"/>
      <c r="D64" s="153" t="s">
        <v>323</v>
      </c>
      <c r="E64" s="434"/>
      <c r="F64" s="434"/>
      <c r="G64" s="411"/>
      <c r="H64" s="415"/>
      <c r="I64" s="242"/>
      <c r="J64" s="171"/>
      <c r="K64" s="242" t="str">
        <f>IFERROR(CONCATENATE(INDEX('8- Políticas de Administración '!$B$16:$F$53,MATCH('5- Identificación de Riesgos'!J64,'8- Políticas de Administración '!$C$16:$C$54,0),1)," - ",L64),"")</f>
        <v/>
      </c>
      <c r="L64" s="166" t="str">
        <f>IFERROR(VLOOKUP(INDEX('8- Políticas de Administración '!$B$16:$F$63,MATCH('5- Identificación de Riesgos'!J64,'8- Políticas de Administración '!$C$16:$C$64,0),1),'8- Políticas de Administración '!$B$16:$F$64,5,FALSE),"")</f>
        <v/>
      </c>
      <c r="M64" s="419"/>
      <c r="N64" s="423"/>
      <c r="O64" s="440"/>
      <c r="Q64" s="441"/>
      <c r="R64" s="441"/>
      <c r="S64" s="441"/>
      <c r="T64" s="441"/>
      <c r="U64" s="441"/>
      <c r="V64" s="441"/>
    </row>
    <row r="65" spans="1:22">
      <c r="A65" s="459"/>
      <c r="B65" s="435"/>
      <c r="C65" s="420"/>
      <c r="D65" s="278"/>
      <c r="E65" s="435"/>
      <c r="F65" s="435"/>
      <c r="G65" s="412"/>
      <c r="H65" s="416"/>
      <c r="I65" s="270"/>
      <c r="J65" s="264"/>
      <c r="K65" s="270"/>
      <c r="L65" s="265"/>
      <c r="M65" s="420"/>
      <c r="N65" s="424"/>
      <c r="O65" s="440"/>
      <c r="Q65" s="441"/>
      <c r="R65" s="441"/>
      <c r="S65" s="441"/>
      <c r="T65" s="441"/>
      <c r="U65" s="441"/>
      <c r="V65" s="441"/>
    </row>
    <row r="66" spans="1:22">
      <c r="A66" s="459"/>
      <c r="B66" s="435"/>
      <c r="C66" s="420"/>
      <c r="D66" s="278"/>
      <c r="E66" s="435"/>
      <c r="F66" s="435"/>
      <c r="G66" s="412"/>
      <c r="H66" s="416"/>
      <c r="I66" s="270"/>
      <c r="J66" s="264"/>
      <c r="K66" s="270"/>
      <c r="L66" s="265"/>
      <c r="M66" s="420"/>
      <c r="N66" s="424"/>
      <c r="O66" s="440"/>
      <c r="Q66" s="441"/>
      <c r="R66" s="441"/>
      <c r="S66" s="441"/>
      <c r="T66" s="441"/>
      <c r="U66" s="441"/>
      <c r="V66" s="441"/>
    </row>
    <row r="67" spans="1:22">
      <c r="A67" s="459"/>
      <c r="B67" s="435"/>
      <c r="C67" s="420"/>
      <c r="D67" s="278"/>
      <c r="E67" s="435"/>
      <c r="F67" s="435"/>
      <c r="G67" s="412"/>
      <c r="H67" s="416"/>
      <c r="I67" s="270"/>
      <c r="J67" s="264"/>
      <c r="K67" s="270"/>
      <c r="L67" s="265"/>
      <c r="M67" s="420"/>
      <c r="N67" s="424"/>
      <c r="O67" s="440"/>
      <c r="Q67" s="441"/>
      <c r="R67" s="441"/>
      <c r="S67" s="441"/>
      <c r="T67" s="441"/>
      <c r="U67" s="441"/>
      <c r="V67" s="441"/>
    </row>
    <row r="68" spans="1:22">
      <c r="A68" s="459"/>
      <c r="B68" s="435"/>
      <c r="C68" s="420"/>
      <c r="D68" s="278"/>
      <c r="E68" s="435"/>
      <c r="F68" s="435"/>
      <c r="G68" s="412"/>
      <c r="H68" s="416"/>
      <c r="I68" s="270"/>
      <c r="J68" s="264"/>
      <c r="K68" s="270"/>
      <c r="L68" s="265"/>
      <c r="M68" s="420"/>
      <c r="N68" s="424"/>
      <c r="O68" s="440"/>
      <c r="Q68" s="441"/>
      <c r="R68" s="441"/>
      <c r="S68" s="441"/>
      <c r="T68" s="441"/>
      <c r="U68" s="441"/>
      <c r="V68" s="441"/>
    </row>
    <row r="69" spans="1:22" ht="15.75" customHeight="1" thickBot="1">
      <c r="A69" s="460"/>
      <c r="B69" s="436"/>
      <c r="C69" s="421"/>
      <c r="D69" s="244"/>
      <c r="E69" s="436"/>
      <c r="F69" s="436"/>
      <c r="G69" s="413"/>
      <c r="H69" s="417"/>
      <c r="I69" s="245"/>
      <c r="J69" s="172"/>
      <c r="K69" s="245" t="str">
        <f>IFERROR(CONCATENATE(INDEX('8- Políticas de Administración '!$B$16:$F$53,MATCH('5- Identificación de Riesgos'!J69,'8- Políticas de Administración '!$C$16:$C$54,0),1)," - ",L69),"")</f>
        <v/>
      </c>
      <c r="L69" s="168" t="str">
        <f>IFERROR(VLOOKUP(INDEX('8- Políticas de Administración '!$B$16:$F$63,MATCH('5- Identificación de Riesgos'!J69,'8- Políticas de Administración '!$C$16:$C$64,0),1),'8- Políticas de Administración '!$B$16:$F$64,5,FALSE),"")</f>
        <v/>
      </c>
      <c r="M69" s="421"/>
      <c r="N69" s="425"/>
      <c r="O69" s="440"/>
      <c r="Q69" s="441"/>
      <c r="R69" s="441"/>
      <c r="S69" s="441"/>
      <c r="T69" s="441"/>
      <c r="U69" s="441"/>
      <c r="V69" s="441"/>
    </row>
    <row r="70" spans="1:22" ht="30">
      <c r="A70" s="426">
        <v>7</v>
      </c>
      <c r="B70" s="430" t="s">
        <v>324</v>
      </c>
      <c r="C70" s="418" t="s">
        <v>325</v>
      </c>
      <c r="D70" s="247" t="s">
        <v>326</v>
      </c>
      <c r="E70" s="433"/>
      <c r="F70" s="433"/>
      <c r="G70" s="410" t="e">
        <f t="shared" ref="G70" si="5">F70/E70</f>
        <v>#DIV/0!</v>
      </c>
      <c r="H70" s="414" t="e">
        <v>#DIV/0!</v>
      </c>
      <c r="I70" s="241"/>
      <c r="J70" s="154"/>
      <c r="K70" s="241" t="str">
        <f>IFERROR(CONCATENATE(INDEX('8- Políticas de Administración '!$B$16:$F$53,MATCH('5- Identificación de Riesgos'!J70,'8- Políticas de Administración '!$C$16:$C$54,0),1)," - ",L70),"")</f>
        <v/>
      </c>
      <c r="L70" s="167">
        <v>4</v>
      </c>
      <c r="M70" s="418"/>
      <c r="N70" s="422" t="s">
        <v>330</v>
      </c>
      <c r="O70" s="440" t="e">
        <f>RIGHT(H70,1)*RIGHT(M70,1)</f>
        <v>#DIV/0!</v>
      </c>
      <c r="Q70" s="441" t="s">
        <v>319</v>
      </c>
      <c r="R70" s="441"/>
      <c r="S70" s="441"/>
      <c r="T70" s="441"/>
      <c r="U70" s="441"/>
      <c r="V70" s="441"/>
    </row>
    <row r="71" spans="1:22" ht="30">
      <c r="A71" s="427"/>
      <c r="B71" s="431"/>
      <c r="C71" s="419"/>
      <c r="D71" s="248" t="s">
        <v>328</v>
      </c>
      <c r="E71" s="434"/>
      <c r="F71" s="434"/>
      <c r="G71" s="411"/>
      <c r="H71" s="415"/>
      <c r="I71" s="242"/>
      <c r="J71" s="171"/>
      <c r="K71" s="242" t="str">
        <f>IFERROR(CONCATENATE(INDEX('8- Políticas de Administración '!$B$16:$F$53,MATCH('5- Identificación de Riesgos'!J71,'8- Políticas de Administración '!$C$16:$C$54,0),1)," - ",L71),"")</f>
        <v/>
      </c>
      <c r="L71" s="166" t="s">
        <v>330</v>
      </c>
      <c r="M71" s="419"/>
      <c r="N71" s="423"/>
      <c r="O71" s="440"/>
      <c r="Q71" s="441"/>
      <c r="R71" s="441"/>
      <c r="S71" s="441"/>
      <c r="T71" s="441"/>
      <c r="U71" s="441"/>
      <c r="V71" s="441"/>
    </row>
    <row r="72" spans="1:22" ht="45">
      <c r="A72" s="427"/>
      <c r="B72" s="431"/>
      <c r="C72" s="419"/>
      <c r="D72" s="249" t="s">
        <v>331</v>
      </c>
      <c r="E72" s="434"/>
      <c r="F72" s="434"/>
      <c r="G72" s="411"/>
      <c r="H72" s="415"/>
      <c r="I72" s="242"/>
      <c r="J72" s="171"/>
      <c r="K72" s="242" t="str">
        <f>IFERROR(CONCATENATE(INDEX('8- Políticas de Administración '!$B$16:$F$53,MATCH('5- Identificación de Riesgos'!J72,'8- Políticas de Administración '!$C$16:$C$54,0),1)," - ",L72),"")</f>
        <v/>
      </c>
      <c r="L72" s="166" t="s">
        <v>330</v>
      </c>
      <c r="M72" s="419"/>
      <c r="N72" s="423"/>
      <c r="O72" s="440"/>
      <c r="Q72" s="441"/>
      <c r="R72" s="441"/>
      <c r="S72" s="441"/>
      <c r="T72" s="441"/>
      <c r="U72" s="441"/>
      <c r="V72" s="441"/>
    </row>
    <row r="73" spans="1:22">
      <c r="A73" s="427"/>
      <c r="B73" s="431"/>
      <c r="C73" s="419"/>
      <c r="D73" s="249"/>
      <c r="E73" s="434"/>
      <c r="F73" s="434"/>
      <c r="G73" s="411"/>
      <c r="H73" s="415"/>
      <c r="I73" s="269"/>
      <c r="J73" s="171"/>
      <c r="K73" s="269"/>
      <c r="L73" s="166"/>
      <c r="M73" s="419"/>
      <c r="N73" s="423"/>
      <c r="O73" s="440"/>
      <c r="Q73" s="441"/>
      <c r="R73" s="441"/>
      <c r="S73" s="441"/>
      <c r="T73" s="441"/>
      <c r="U73" s="441"/>
      <c r="V73" s="441"/>
    </row>
    <row r="74" spans="1:22">
      <c r="A74" s="427"/>
      <c r="B74" s="431"/>
      <c r="C74" s="419"/>
      <c r="D74" s="249"/>
      <c r="E74" s="434"/>
      <c r="F74" s="434"/>
      <c r="G74" s="411"/>
      <c r="H74" s="415"/>
      <c r="I74" s="269"/>
      <c r="J74" s="171"/>
      <c r="K74" s="269"/>
      <c r="L74" s="166"/>
      <c r="M74" s="419"/>
      <c r="N74" s="423"/>
      <c r="O74" s="440"/>
      <c r="Q74" s="441"/>
      <c r="R74" s="441"/>
      <c r="S74" s="441"/>
      <c r="T74" s="441"/>
      <c r="U74" s="441"/>
      <c r="V74" s="441"/>
    </row>
    <row r="75" spans="1:22">
      <c r="A75" s="427"/>
      <c r="B75" s="431"/>
      <c r="C75" s="419"/>
      <c r="D75" s="249"/>
      <c r="E75" s="434"/>
      <c r="F75" s="434"/>
      <c r="G75" s="411"/>
      <c r="H75" s="415"/>
      <c r="I75" s="269"/>
      <c r="J75" s="171"/>
      <c r="K75" s="269"/>
      <c r="L75" s="166"/>
      <c r="M75" s="419"/>
      <c r="N75" s="423"/>
      <c r="O75" s="440"/>
      <c r="Q75" s="441"/>
      <c r="R75" s="441"/>
      <c r="S75" s="441"/>
      <c r="T75" s="441"/>
      <c r="U75" s="441"/>
      <c r="V75" s="441"/>
    </row>
    <row r="76" spans="1:22">
      <c r="A76" s="427"/>
      <c r="B76" s="431"/>
      <c r="C76" s="419"/>
      <c r="D76" s="249"/>
      <c r="E76" s="434"/>
      <c r="F76" s="434"/>
      <c r="G76" s="411"/>
      <c r="H76" s="415"/>
      <c r="I76" s="242"/>
      <c r="J76" s="171"/>
      <c r="K76" s="242" t="str">
        <f>IFERROR(CONCATENATE(INDEX('8- Políticas de Administración '!$B$16:$F$53,MATCH('5- Identificación de Riesgos'!J76,'8- Políticas de Administración '!$C$16:$C$54,0),1)," - ",L76),"")</f>
        <v/>
      </c>
      <c r="L76" s="166" t="s">
        <v>330</v>
      </c>
      <c r="M76" s="419"/>
      <c r="N76" s="423"/>
      <c r="O76" s="440"/>
      <c r="Q76" s="441"/>
      <c r="R76" s="441"/>
      <c r="S76" s="441"/>
      <c r="T76" s="441"/>
      <c r="U76" s="441"/>
      <c r="V76" s="441"/>
    </row>
    <row r="77" spans="1:22">
      <c r="A77" s="428"/>
      <c r="B77" s="431"/>
      <c r="C77" s="420"/>
      <c r="D77" s="279"/>
      <c r="E77" s="435"/>
      <c r="F77" s="435"/>
      <c r="G77" s="412"/>
      <c r="H77" s="416"/>
      <c r="I77" s="270"/>
      <c r="J77" s="264"/>
      <c r="K77" s="270"/>
      <c r="L77" s="265"/>
      <c r="M77" s="420"/>
      <c r="N77" s="424"/>
      <c r="O77" s="440"/>
      <c r="Q77" s="441"/>
      <c r="R77" s="441"/>
      <c r="S77" s="441"/>
      <c r="T77" s="441"/>
      <c r="U77" s="441"/>
      <c r="V77" s="441"/>
    </row>
    <row r="78" spans="1:22">
      <c r="A78" s="428"/>
      <c r="B78" s="431"/>
      <c r="C78" s="420"/>
      <c r="D78" s="279"/>
      <c r="E78" s="435"/>
      <c r="F78" s="435"/>
      <c r="G78" s="412"/>
      <c r="H78" s="416"/>
      <c r="I78" s="270"/>
      <c r="J78" s="264"/>
      <c r="K78" s="270"/>
      <c r="L78" s="265"/>
      <c r="M78" s="420"/>
      <c r="N78" s="424"/>
      <c r="O78" s="440"/>
      <c r="Q78" s="441"/>
      <c r="R78" s="441"/>
      <c r="S78" s="441"/>
      <c r="T78" s="441"/>
      <c r="U78" s="441"/>
      <c r="V78" s="441"/>
    </row>
    <row r="79" spans="1:22" ht="15.75" thickBot="1">
      <c r="A79" s="429"/>
      <c r="B79" s="432"/>
      <c r="C79" s="421"/>
      <c r="D79" s="250"/>
      <c r="E79" s="436"/>
      <c r="F79" s="436"/>
      <c r="G79" s="413"/>
      <c r="H79" s="417"/>
      <c r="I79" s="245"/>
      <c r="J79" s="172"/>
      <c r="K79" s="245" t="str">
        <f>IFERROR(CONCATENATE(INDEX('8- Políticas de Administración '!$B$16:$F$53,MATCH('5- Identificación de Riesgos'!J79,'8- Políticas de Administración '!$C$16:$C$54,0),1)," - ",L79),"")</f>
        <v/>
      </c>
      <c r="L79" s="168" t="s">
        <v>330</v>
      </c>
      <c r="M79" s="421"/>
      <c r="N79" s="425"/>
      <c r="O79" s="440"/>
      <c r="Q79" s="441"/>
      <c r="R79" s="441"/>
      <c r="S79" s="441"/>
      <c r="T79" s="441"/>
      <c r="U79" s="441"/>
      <c r="V79" s="441"/>
    </row>
    <row r="80" spans="1:22" ht="43.5" customHeight="1">
      <c r="A80" s="426">
        <v>8</v>
      </c>
      <c r="B80" s="430" t="s">
        <v>332</v>
      </c>
      <c r="C80" s="430" t="s">
        <v>333</v>
      </c>
      <c r="D80" s="247" t="s">
        <v>326</v>
      </c>
      <c r="E80" s="433"/>
      <c r="F80" s="437"/>
      <c r="G80" s="410" t="e">
        <f>+F80/E80</f>
        <v>#DIV/0!</v>
      </c>
      <c r="H80" s="414" t="e">
        <v>#DIV/0!</v>
      </c>
      <c r="I80" s="241"/>
      <c r="J80" s="154"/>
      <c r="K80" s="241" t="str">
        <f>IFERROR(CONCATENATE(INDEX('8- Políticas de Administración '!$B$16:$F$53,MATCH('5- Identificación de Riesgos'!J80,'8- Políticas de Administración '!$C$16:$C$54,0),1)," - ",L80),"")</f>
        <v/>
      </c>
      <c r="L80" s="167">
        <v>4</v>
      </c>
      <c r="M80" s="418"/>
      <c r="N80" s="422"/>
      <c r="O80" s="442" t="e">
        <f>RIGHT(H80,1)*RIGHT(M80,1)</f>
        <v>#DIV/0!</v>
      </c>
    </row>
    <row r="81" spans="1:22" ht="30">
      <c r="A81" s="427"/>
      <c r="B81" s="431"/>
      <c r="C81" s="431"/>
      <c r="D81" s="248" t="s">
        <v>328</v>
      </c>
      <c r="E81" s="434"/>
      <c r="F81" s="438"/>
      <c r="G81" s="411"/>
      <c r="H81" s="415"/>
      <c r="I81" s="251"/>
      <c r="J81" s="176"/>
      <c r="K81" s="242" t="str">
        <f>IFERROR(CONCATENATE(INDEX('8- Políticas de Administración '!$B$16:$F$53,MATCH('5- Identificación de Riesgos'!J81,'8- Políticas de Administración '!$C$16:$C$54,0),1)," - ",L81),"")</f>
        <v/>
      </c>
      <c r="L81" s="166" t="s">
        <v>330</v>
      </c>
      <c r="M81" s="419"/>
      <c r="N81" s="423"/>
      <c r="O81" s="443"/>
    </row>
    <row r="82" spans="1:22">
      <c r="A82" s="427"/>
      <c r="B82" s="431"/>
      <c r="C82" s="431"/>
      <c r="D82" s="252" t="s">
        <v>334</v>
      </c>
      <c r="E82" s="434"/>
      <c r="F82" s="438"/>
      <c r="G82" s="411"/>
      <c r="H82" s="415"/>
      <c r="I82" s="242"/>
      <c r="J82" s="171"/>
      <c r="K82" s="242" t="str">
        <f>IFERROR(CONCATENATE(INDEX('8- Políticas de Administración '!$B$16:$F$53,MATCH('5- Identificación de Riesgos'!J82,'8- Políticas de Administración '!$C$16:$C$54,0),1)," - ",L82),"")</f>
        <v/>
      </c>
      <c r="L82" s="166" t="s">
        <v>330</v>
      </c>
      <c r="M82" s="419"/>
      <c r="N82" s="423"/>
      <c r="O82" s="443"/>
    </row>
    <row r="83" spans="1:22">
      <c r="A83" s="427"/>
      <c r="B83" s="431"/>
      <c r="C83" s="431"/>
      <c r="D83" s="249"/>
      <c r="E83" s="434"/>
      <c r="F83" s="438"/>
      <c r="G83" s="411"/>
      <c r="H83" s="415"/>
      <c r="I83" s="242"/>
      <c r="J83" s="171"/>
      <c r="K83" s="242" t="str">
        <f>IFERROR(CONCATENATE(INDEX('8- Políticas de Administración '!$B$16:$F$53,MATCH('5- Identificación de Riesgos'!J83,'8- Políticas de Administración '!$C$16:$C$54,0),1)," - ",L83),"")</f>
        <v/>
      </c>
      <c r="L83" s="166" t="s">
        <v>330</v>
      </c>
      <c r="M83" s="419"/>
      <c r="N83" s="423"/>
      <c r="O83" s="443"/>
    </row>
    <row r="84" spans="1:22" ht="15" customHeight="1">
      <c r="A84" s="427"/>
      <c r="B84" s="431"/>
      <c r="C84" s="431"/>
      <c r="D84" s="249"/>
      <c r="E84" s="434"/>
      <c r="F84" s="438"/>
      <c r="G84" s="411"/>
      <c r="H84" s="415"/>
      <c r="I84" s="242"/>
      <c r="J84" s="171"/>
      <c r="K84" s="242" t="str">
        <f>IFERROR(CONCATENATE(INDEX('8- Políticas de Administración '!$B$16:$F$53,MATCH('5- Identificación de Riesgos'!J84,'8- Políticas de Administración '!$C$16:$C$54,0),1)," - ",L84),"")</f>
        <v/>
      </c>
      <c r="L84" s="166" t="s">
        <v>330</v>
      </c>
      <c r="M84" s="419"/>
      <c r="N84" s="423"/>
      <c r="O84" s="443"/>
    </row>
    <row r="85" spans="1:22" ht="15" customHeight="1">
      <c r="A85" s="427"/>
      <c r="B85" s="431"/>
      <c r="C85" s="431"/>
      <c r="D85" s="249"/>
      <c r="E85" s="434"/>
      <c r="F85" s="438"/>
      <c r="G85" s="411"/>
      <c r="H85" s="415"/>
      <c r="I85" s="242"/>
      <c r="J85" s="171"/>
      <c r="K85" s="242" t="str">
        <f>IFERROR(CONCATENATE(INDEX('8- Políticas de Administración '!$B$16:$F$53,MATCH('5- Identificación de Riesgos'!J85,'8- Políticas de Administración '!$C$16:$C$54,0),1)," - ",L85),"")</f>
        <v/>
      </c>
      <c r="L85" s="166" t="s">
        <v>330</v>
      </c>
      <c r="M85" s="419"/>
      <c r="N85" s="423"/>
      <c r="O85" s="443"/>
    </row>
    <row r="86" spans="1:22" ht="15" customHeight="1">
      <c r="A86" s="427"/>
      <c r="B86" s="431"/>
      <c r="C86" s="431"/>
      <c r="D86" s="249"/>
      <c r="E86" s="434"/>
      <c r="F86" s="438"/>
      <c r="G86" s="411"/>
      <c r="H86" s="415"/>
      <c r="I86" s="242"/>
      <c r="J86" s="171"/>
      <c r="K86" s="242" t="str">
        <f>IFERROR(CONCATENATE(INDEX('8- Políticas de Administración '!$B$16:$F$53,MATCH('5- Identificación de Riesgos'!J86,'8- Políticas de Administración '!$C$16:$C$54,0),1)," - ",L86),"")</f>
        <v/>
      </c>
      <c r="L86" s="166" t="s">
        <v>330</v>
      </c>
      <c r="M86" s="419"/>
      <c r="N86" s="423"/>
      <c r="O86" s="443"/>
    </row>
    <row r="87" spans="1:22" ht="15" customHeight="1">
      <c r="A87" s="427"/>
      <c r="B87" s="431"/>
      <c r="C87" s="431"/>
      <c r="D87" s="249"/>
      <c r="E87" s="434"/>
      <c r="F87" s="438"/>
      <c r="G87" s="411"/>
      <c r="H87" s="415"/>
      <c r="I87" s="242"/>
      <c r="J87" s="171"/>
      <c r="K87" s="242" t="str">
        <f>IFERROR(CONCATENATE(INDEX('8- Políticas de Administración '!$B$16:$F$53,MATCH('5- Identificación de Riesgos'!J87,'8- Políticas de Administración '!$C$16:$C$54,0),1)," - ",L87),"")</f>
        <v/>
      </c>
      <c r="L87" s="166" t="s">
        <v>330</v>
      </c>
      <c r="M87" s="419"/>
      <c r="N87" s="423"/>
      <c r="O87" s="443"/>
    </row>
    <row r="88" spans="1:22" ht="15" customHeight="1">
      <c r="A88" s="427"/>
      <c r="B88" s="431"/>
      <c r="C88" s="431"/>
      <c r="D88" s="249"/>
      <c r="E88" s="434"/>
      <c r="F88" s="438"/>
      <c r="G88" s="411"/>
      <c r="H88" s="415"/>
      <c r="I88" s="242"/>
      <c r="J88" s="171"/>
      <c r="K88" s="242" t="str">
        <f>IFERROR(CONCATENATE(INDEX('8- Políticas de Administración '!$B$16:$F$53,MATCH('5- Identificación de Riesgos'!J88,'8- Políticas de Administración '!$C$16:$C$54,0),1)," - ",L88),"")</f>
        <v/>
      </c>
      <c r="L88" s="166" t="s">
        <v>330</v>
      </c>
      <c r="M88" s="419"/>
      <c r="N88" s="423"/>
      <c r="O88" s="443"/>
      <c r="Q88" s="257"/>
      <c r="R88" s="257"/>
      <c r="S88" s="257"/>
      <c r="T88" s="257"/>
      <c r="U88" s="257"/>
      <c r="V88" s="257"/>
    </row>
    <row r="89" spans="1:22" ht="15.75" customHeight="1" thickBot="1">
      <c r="A89" s="429"/>
      <c r="B89" s="432"/>
      <c r="C89" s="432"/>
      <c r="D89" s="250"/>
      <c r="E89" s="436"/>
      <c r="F89" s="439"/>
      <c r="G89" s="413"/>
      <c r="H89" s="417"/>
      <c r="I89" s="245"/>
      <c r="J89" s="172"/>
      <c r="K89" s="245" t="str">
        <f>IFERROR(CONCATENATE(INDEX('8- Políticas de Administración '!$B$16:$F$53,MATCH('5- Identificación de Riesgos'!J89,'8- Políticas de Administración '!$C$16:$C$54,0),1)," - ",L89),"")</f>
        <v/>
      </c>
      <c r="L89" s="168" t="s">
        <v>330</v>
      </c>
      <c r="M89" s="421"/>
      <c r="N89" s="425"/>
      <c r="O89" s="444"/>
      <c r="Q89" s="257"/>
      <c r="R89" s="257"/>
      <c r="S89" s="257"/>
      <c r="T89" s="257"/>
      <c r="U89" s="257"/>
      <c r="V89" s="257"/>
    </row>
    <row r="90" spans="1:22" ht="30">
      <c r="A90" s="426">
        <v>9</v>
      </c>
      <c r="B90" s="430" t="s">
        <v>335</v>
      </c>
      <c r="C90" s="430" t="s">
        <v>336</v>
      </c>
      <c r="D90" s="247" t="s">
        <v>326</v>
      </c>
      <c r="E90" s="433"/>
      <c r="F90" s="437"/>
      <c r="G90" s="410" t="e">
        <f>+F90/E90</f>
        <v>#DIV/0!</v>
      </c>
      <c r="H90" s="414" t="e">
        <v>#DIV/0!</v>
      </c>
      <c r="I90" s="241"/>
      <c r="J90" s="154"/>
      <c r="K90" s="241" t="str">
        <f>IFERROR(CONCATENATE(INDEX('8- Políticas de Administración '!$B$16:$F$53,MATCH('5- Identificación de Riesgos'!J90,'8- Políticas de Administración '!$C$16:$C$54,0),1)," - ",L90),"")</f>
        <v/>
      </c>
      <c r="L90" s="167">
        <v>4</v>
      </c>
      <c r="M90" s="418"/>
      <c r="N90" s="422"/>
      <c r="O90" s="258"/>
    </row>
    <row r="91" spans="1:22" ht="30">
      <c r="A91" s="427"/>
      <c r="B91" s="431"/>
      <c r="C91" s="431"/>
      <c r="D91" s="248" t="s">
        <v>328</v>
      </c>
      <c r="E91" s="434"/>
      <c r="F91" s="438"/>
      <c r="G91" s="411"/>
      <c r="H91" s="415"/>
      <c r="I91" s="242"/>
      <c r="J91" s="171"/>
      <c r="K91" s="242" t="str">
        <f>IFERROR(CONCATENATE(INDEX('8- Políticas de Administración '!$B$16:$F$53,MATCH('5- Identificación de Riesgos'!J91,'8- Políticas de Administración '!$C$16:$C$54,0),1)," - ",L91),"")</f>
        <v/>
      </c>
      <c r="L91" s="166" t="s">
        <v>330</v>
      </c>
      <c r="M91" s="419"/>
      <c r="N91" s="423"/>
      <c r="O91" s="258"/>
    </row>
    <row r="92" spans="1:22" ht="30">
      <c r="A92" s="427"/>
      <c r="B92" s="431"/>
      <c r="C92" s="431"/>
      <c r="D92" s="249" t="s">
        <v>337</v>
      </c>
      <c r="E92" s="434"/>
      <c r="F92" s="438"/>
      <c r="G92" s="411"/>
      <c r="H92" s="415"/>
      <c r="I92" s="242"/>
      <c r="J92" s="171"/>
      <c r="K92" s="242" t="str">
        <f>IFERROR(CONCATENATE(INDEX('8- Políticas de Administración '!$B$16:$F$53,MATCH('5- Identificación de Riesgos'!J92,'8- Políticas de Administración '!$C$16:$C$54,0),1)," - ",L92),"")</f>
        <v/>
      </c>
      <c r="L92" s="166" t="s">
        <v>330</v>
      </c>
      <c r="M92" s="419"/>
      <c r="N92" s="423"/>
      <c r="O92" s="258"/>
    </row>
    <row r="93" spans="1:22">
      <c r="A93" s="427"/>
      <c r="B93" s="431"/>
      <c r="C93" s="431"/>
      <c r="D93" s="249"/>
      <c r="E93" s="434"/>
      <c r="F93" s="438"/>
      <c r="G93" s="411"/>
      <c r="H93" s="415"/>
      <c r="I93" s="242"/>
      <c r="J93" s="171"/>
      <c r="K93" s="242" t="str">
        <f>IFERROR(CONCATENATE(INDEX('8- Políticas de Administración '!$B$16:$F$53,MATCH('5- Identificación de Riesgos'!J93,'8- Políticas de Administración '!$C$16:$C$54,0),1)," - ",L93),"")</f>
        <v/>
      </c>
      <c r="L93" s="166" t="s">
        <v>330</v>
      </c>
      <c r="M93" s="419"/>
      <c r="N93" s="423"/>
      <c r="O93" s="258"/>
    </row>
    <row r="94" spans="1:22">
      <c r="A94" s="428"/>
      <c r="B94" s="431"/>
      <c r="C94" s="431"/>
      <c r="D94" s="279"/>
      <c r="E94" s="435"/>
      <c r="F94" s="438"/>
      <c r="G94" s="412"/>
      <c r="H94" s="416"/>
      <c r="I94" s="270"/>
      <c r="J94" s="264"/>
      <c r="K94" s="270"/>
      <c r="L94" s="265"/>
      <c r="M94" s="420"/>
      <c r="N94" s="424"/>
      <c r="O94" s="258"/>
    </row>
    <row r="95" spans="1:22">
      <c r="A95" s="428"/>
      <c r="B95" s="431"/>
      <c r="C95" s="431"/>
      <c r="D95" s="279"/>
      <c r="E95" s="435"/>
      <c r="F95" s="438"/>
      <c r="G95" s="412"/>
      <c r="H95" s="416"/>
      <c r="I95" s="270"/>
      <c r="J95" s="264"/>
      <c r="K95" s="270"/>
      <c r="L95" s="265"/>
      <c r="M95" s="420"/>
      <c r="N95" s="424"/>
      <c r="O95" s="258"/>
    </row>
    <row r="96" spans="1:22">
      <c r="A96" s="428"/>
      <c r="B96" s="431"/>
      <c r="C96" s="431"/>
      <c r="D96" s="279"/>
      <c r="E96" s="435"/>
      <c r="F96" s="438"/>
      <c r="G96" s="412"/>
      <c r="H96" s="416"/>
      <c r="I96" s="270"/>
      <c r="J96" s="264"/>
      <c r="K96" s="270"/>
      <c r="L96" s="265"/>
      <c r="M96" s="420"/>
      <c r="N96" s="424"/>
      <c r="O96" s="258"/>
    </row>
    <row r="97" spans="1:15">
      <c r="A97" s="428"/>
      <c r="B97" s="431"/>
      <c r="C97" s="431"/>
      <c r="D97" s="279"/>
      <c r="E97" s="435"/>
      <c r="F97" s="438"/>
      <c r="G97" s="412"/>
      <c r="H97" s="416"/>
      <c r="I97" s="270"/>
      <c r="J97" s="264"/>
      <c r="K97" s="270"/>
      <c r="L97" s="265"/>
      <c r="M97" s="420"/>
      <c r="N97" s="424"/>
      <c r="O97" s="258"/>
    </row>
    <row r="98" spans="1:15">
      <c r="A98" s="428"/>
      <c r="B98" s="431"/>
      <c r="C98" s="431"/>
      <c r="D98" s="279"/>
      <c r="E98" s="435"/>
      <c r="F98" s="438"/>
      <c r="G98" s="412"/>
      <c r="H98" s="416"/>
      <c r="I98" s="270"/>
      <c r="J98" s="264"/>
      <c r="K98" s="270"/>
      <c r="L98" s="265"/>
      <c r="M98" s="420"/>
      <c r="N98" s="424"/>
      <c r="O98" s="258"/>
    </row>
    <row r="99" spans="1:15" ht="15.75" thickBot="1">
      <c r="A99" s="429"/>
      <c r="B99" s="432"/>
      <c r="C99" s="432"/>
      <c r="D99" s="250"/>
      <c r="E99" s="436"/>
      <c r="F99" s="439"/>
      <c r="G99" s="413"/>
      <c r="H99" s="417"/>
      <c r="I99" s="245"/>
      <c r="J99" s="172"/>
      <c r="K99" s="245" t="str">
        <f>IFERROR(CONCATENATE(INDEX('8- Políticas de Administración '!$B$16:$F$53,MATCH('5- Identificación de Riesgos'!J99,'8- Políticas de Administración '!$C$16:$C$54,0),1)," - ",L99),"")</f>
        <v/>
      </c>
      <c r="L99" s="168" t="s">
        <v>330</v>
      </c>
      <c r="M99" s="421"/>
      <c r="N99" s="425"/>
      <c r="O99" s="258"/>
    </row>
    <row r="100" spans="1:15" ht="30">
      <c r="A100" s="426">
        <v>10</v>
      </c>
      <c r="B100" s="430" t="s">
        <v>338</v>
      </c>
      <c r="C100" s="430" t="s">
        <v>339</v>
      </c>
      <c r="D100" s="247" t="s">
        <v>326</v>
      </c>
      <c r="E100" s="433"/>
      <c r="F100" s="437"/>
      <c r="G100" s="410" t="e">
        <f>+F100/E100</f>
        <v>#DIV/0!</v>
      </c>
      <c r="H100" s="414" t="e">
        <v>#DIV/0!</v>
      </c>
      <c r="I100" s="241"/>
      <c r="J100" s="154"/>
      <c r="K100" s="241" t="str">
        <f>IFERROR(CONCATENATE(INDEX('8- Políticas de Administración '!$B$16:$F$53,MATCH('5- Identificación de Riesgos'!J100,'8- Políticas de Administración '!$C$16:$C$54,0),1)," - ",L100),"")</f>
        <v/>
      </c>
      <c r="L100" s="167">
        <v>4</v>
      </c>
      <c r="M100" s="418"/>
      <c r="N100" s="422"/>
      <c r="O100" s="258"/>
    </row>
    <row r="101" spans="1:15" ht="30">
      <c r="A101" s="427"/>
      <c r="B101" s="431"/>
      <c r="C101" s="431"/>
      <c r="D101" s="248" t="s">
        <v>328</v>
      </c>
      <c r="E101" s="434"/>
      <c r="F101" s="438"/>
      <c r="G101" s="411"/>
      <c r="H101" s="415"/>
      <c r="I101" s="242"/>
      <c r="J101" s="171"/>
      <c r="K101" s="242" t="str">
        <f>IFERROR(CONCATENATE(INDEX('8- Políticas de Administración '!$B$16:$F$53,MATCH('5- Identificación de Riesgos'!J101,'8- Políticas de Administración '!$C$16:$C$54,0),1)," - ",L101),"")</f>
        <v/>
      </c>
      <c r="L101" s="166" t="s">
        <v>330</v>
      </c>
      <c r="M101" s="419"/>
      <c r="N101" s="423"/>
      <c r="O101" s="258"/>
    </row>
    <row r="102" spans="1:15" ht="45">
      <c r="A102" s="427"/>
      <c r="B102" s="431"/>
      <c r="C102" s="431"/>
      <c r="D102" s="249" t="s">
        <v>340</v>
      </c>
      <c r="E102" s="434"/>
      <c r="F102" s="438"/>
      <c r="G102" s="411"/>
      <c r="H102" s="415"/>
      <c r="I102" s="242"/>
      <c r="J102" s="171"/>
      <c r="K102" s="242" t="str">
        <f>IFERROR(CONCATENATE(INDEX('8- Políticas de Administración '!$B$16:$F$53,MATCH('5- Identificación de Riesgos'!J102,'8- Políticas de Administración '!$C$16:$C$54,0),1)," - ",L102),"")</f>
        <v/>
      </c>
      <c r="L102" s="166" t="s">
        <v>330</v>
      </c>
      <c r="M102" s="419"/>
      <c r="N102" s="423"/>
      <c r="O102" s="258"/>
    </row>
    <row r="103" spans="1:15">
      <c r="A103" s="428"/>
      <c r="B103" s="431"/>
      <c r="C103" s="431"/>
      <c r="D103" s="279"/>
      <c r="E103" s="435"/>
      <c r="F103" s="438"/>
      <c r="G103" s="412"/>
      <c r="H103" s="416"/>
      <c r="I103" s="270"/>
      <c r="J103" s="264"/>
      <c r="K103" s="270"/>
      <c r="L103" s="265"/>
      <c r="M103" s="420"/>
      <c r="N103" s="424"/>
      <c r="O103" s="258"/>
    </row>
    <row r="104" spans="1:15">
      <c r="A104" s="428"/>
      <c r="B104" s="431"/>
      <c r="C104" s="431"/>
      <c r="D104" s="279"/>
      <c r="E104" s="435"/>
      <c r="F104" s="438"/>
      <c r="G104" s="412"/>
      <c r="H104" s="416"/>
      <c r="I104" s="270"/>
      <c r="J104" s="264"/>
      <c r="K104" s="270"/>
      <c r="L104" s="265"/>
      <c r="M104" s="420"/>
      <c r="N104" s="424"/>
      <c r="O104" s="258"/>
    </row>
    <row r="105" spans="1:15">
      <c r="A105" s="428"/>
      <c r="B105" s="431"/>
      <c r="C105" s="431"/>
      <c r="D105" s="279"/>
      <c r="E105" s="435"/>
      <c r="F105" s="438"/>
      <c r="G105" s="412"/>
      <c r="H105" s="416"/>
      <c r="I105" s="270"/>
      <c r="J105" s="264"/>
      <c r="K105" s="270"/>
      <c r="L105" s="265"/>
      <c r="M105" s="420"/>
      <c r="N105" s="424"/>
      <c r="O105" s="258"/>
    </row>
    <row r="106" spans="1:15">
      <c r="A106" s="428"/>
      <c r="B106" s="431"/>
      <c r="C106" s="431"/>
      <c r="D106" s="279"/>
      <c r="E106" s="435"/>
      <c r="F106" s="438"/>
      <c r="G106" s="412"/>
      <c r="H106" s="416"/>
      <c r="I106" s="270"/>
      <c r="J106" s="264"/>
      <c r="K106" s="270"/>
      <c r="L106" s="265"/>
      <c r="M106" s="420"/>
      <c r="N106" s="424"/>
      <c r="O106" s="258"/>
    </row>
    <row r="107" spans="1:15">
      <c r="A107" s="428"/>
      <c r="B107" s="431"/>
      <c r="C107" s="431"/>
      <c r="D107" s="279"/>
      <c r="E107" s="435"/>
      <c r="F107" s="438"/>
      <c r="G107" s="412"/>
      <c r="H107" s="416"/>
      <c r="I107" s="270"/>
      <c r="J107" s="264"/>
      <c r="K107" s="270"/>
      <c r="L107" s="265"/>
      <c r="M107" s="420"/>
      <c r="N107" s="424"/>
      <c r="O107" s="258"/>
    </row>
    <row r="108" spans="1:15">
      <c r="A108" s="428"/>
      <c r="B108" s="431"/>
      <c r="C108" s="431"/>
      <c r="D108" s="279"/>
      <c r="E108" s="435"/>
      <c r="F108" s="438"/>
      <c r="G108" s="412"/>
      <c r="H108" s="416"/>
      <c r="I108" s="270"/>
      <c r="J108" s="264"/>
      <c r="K108" s="270"/>
      <c r="L108" s="265"/>
      <c r="M108" s="420"/>
      <c r="N108" s="424"/>
      <c r="O108" s="258"/>
    </row>
    <row r="109" spans="1:15" ht="15.75" thickBot="1">
      <c r="A109" s="429"/>
      <c r="B109" s="432"/>
      <c r="C109" s="432"/>
      <c r="D109" s="250"/>
      <c r="E109" s="436"/>
      <c r="F109" s="439"/>
      <c r="G109" s="413"/>
      <c r="H109" s="417"/>
      <c r="I109" s="245"/>
      <c r="J109" s="172"/>
      <c r="K109" s="245" t="str">
        <f>IFERROR(CONCATENATE(INDEX('8- Políticas de Administración '!$B$16:$F$53,MATCH('5- Identificación de Riesgos'!J109,'8- Políticas de Administración '!$C$16:$C$54,0),1)," - ",L109),"")</f>
        <v/>
      </c>
      <c r="L109" s="168" t="s">
        <v>330</v>
      </c>
      <c r="M109" s="421"/>
      <c r="N109" s="425"/>
      <c r="O109" s="258"/>
    </row>
  </sheetData>
  <mergeCells count="125">
    <mergeCell ref="E30:E38"/>
    <mergeCell ref="E20:E29"/>
    <mergeCell ref="C20:C29"/>
    <mergeCell ref="Q60:V69"/>
    <mergeCell ref="B30:B38"/>
    <mergeCell ref="O60:O69"/>
    <mergeCell ref="N60:N69"/>
    <mergeCell ref="G50:G59"/>
    <mergeCell ref="H50:H59"/>
    <mergeCell ref="M50:M59"/>
    <mergeCell ref="N50:N59"/>
    <mergeCell ref="O50:O59"/>
    <mergeCell ref="G30:G38"/>
    <mergeCell ref="H30:H38"/>
    <mergeCell ref="O39:O49"/>
    <mergeCell ref="O30:O38"/>
    <mergeCell ref="M39:M49"/>
    <mergeCell ref="N39:N49"/>
    <mergeCell ref="N30:N38"/>
    <mergeCell ref="A50:A59"/>
    <mergeCell ref="B50:B59"/>
    <mergeCell ref="C50:C59"/>
    <mergeCell ref="E50:E59"/>
    <mergeCell ref="F50:F59"/>
    <mergeCell ref="C60:C69"/>
    <mergeCell ref="E60:E69"/>
    <mergeCell ref="E39:E49"/>
    <mergeCell ref="F39:F49"/>
    <mergeCell ref="A1:C2"/>
    <mergeCell ref="A4:C4"/>
    <mergeCell ref="A8:A9"/>
    <mergeCell ref="B8:B9"/>
    <mergeCell ref="E8:E9"/>
    <mergeCell ref="O8:O9"/>
    <mergeCell ref="N8:N9"/>
    <mergeCell ref="N7:O7"/>
    <mergeCell ref="K8:K9"/>
    <mergeCell ref="M8:M9"/>
    <mergeCell ref="I7:M7"/>
    <mergeCell ref="F8:F9"/>
    <mergeCell ref="A5:C5"/>
    <mergeCell ref="D4:N4"/>
    <mergeCell ref="D5:N5"/>
    <mergeCell ref="A6:C6"/>
    <mergeCell ref="D6:N6"/>
    <mergeCell ref="M1:N3"/>
    <mergeCell ref="D1:K3"/>
    <mergeCell ref="A10:A19"/>
    <mergeCell ref="D7:D9"/>
    <mergeCell ref="C10:C19"/>
    <mergeCell ref="B10:B19"/>
    <mergeCell ref="G60:G69"/>
    <mergeCell ref="H60:H69"/>
    <mergeCell ref="M30:M38"/>
    <mergeCell ref="G70:G79"/>
    <mergeCell ref="H70:H79"/>
    <mergeCell ref="M70:M79"/>
    <mergeCell ref="M60:M69"/>
    <mergeCell ref="G39:G49"/>
    <mergeCell ref="H39:H49"/>
    <mergeCell ref="A60:A69"/>
    <mergeCell ref="B60:B69"/>
    <mergeCell ref="A20:A29"/>
    <mergeCell ref="B20:B29"/>
    <mergeCell ref="F60:F69"/>
    <mergeCell ref="A30:A38"/>
    <mergeCell ref="C30:C38"/>
    <mergeCell ref="F30:F38"/>
    <mergeCell ref="B39:B49"/>
    <mergeCell ref="A39:A49"/>
    <mergeCell ref="C39:C49"/>
    <mergeCell ref="O10:O19"/>
    <mergeCell ref="O20:O29"/>
    <mergeCell ref="N10:N19"/>
    <mergeCell ref="M20:M29"/>
    <mergeCell ref="N20:N29"/>
    <mergeCell ref="M10:M19"/>
    <mergeCell ref="H8:H9"/>
    <mergeCell ref="E7:H7"/>
    <mergeCell ref="L8:L9"/>
    <mergeCell ref="I8:I9"/>
    <mergeCell ref="G8:G9"/>
    <mergeCell ref="H10:H19"/>
    <mergeCell ref="G10:G19"/>
    <mergeCell ref="F20:F29"/>
    <mergeCell ref="G20:G29"/>
    <mergeCell ref="H20:H29"/>
    <mergeCell ref="E10:E19"/>
    <mergeCell ref="F10:F19"/>
    <mergeCell ref="O70:O79"/>
    <mergeCell ref="Q70:V79"/>
    <mergeCell ref="A80:A89"/>
    <mergeCell ref="B80:B89"/>
    <mergeCell ref="C80:C89"/>
    <mergeCell ref="E80:E89"/>
    <mergeCell ref="F80:F89"/>
    <mergeCell ref="G80:G89"/>
    <mergeCell ref="H80:H89"/>
    <mergeCell ref="M80:M89"/>
    <mergeCell ref="N80:N89"/>
    <mergeCell ref="O80:O89"/>
    <mergeCell ref="A70:A79"/>
    <mergeCell ref="B70:B79"/>
    <mergeCell ref="C70:C79"/>
    <mergeCell ref="E70:E79"/>
    <mergeCell ref="F70:F79"/>
    <mergeCell ref="N70:N79"/>
    <mergeCell ref="G90:G99"/>
    <mergeCell ref="H90:H99"/>
    <mergeCell ref="M90:M99"/>
    <mergeCell ref="N90:N99"/>
    <mergeCell ref="A100:A109"/>
    <mergeCell ref="B100:B109"/>
    <mergeCell ref="C100:C109"/>
    <mergeCell ref="E100:E109"/>
    <mergeCell ref="F100:F109"/>
    <mergeCell ref="G100:G109"/>
    <mergeCell ref="H100:H109"/>
    <mergeCell ref="M100:M109"/>
    <mergeCell ref="N100:N109"/>
    <mergeCell ref="A90:A99"/>
    <mergeCell ref="B90:B99"/>
    <mergeCell ref="C90:C99"/>
    <mergeCell ref="E90:E99"/>
    <mergeCell ref="F90:F99"/>
  </mergeCells>
  <conditionalFormatting sqref="D10:D13">
    <cfRule type="containsText" dxfId="510" priority="290" operator="containsText" text="3- Moderado">
      <formula>NOT(ISERROR(SEARCH("3- Moderado",D10)))</formula>
    </cfRule>
    <cfRule type="containsText" dxfId="509" priority="291" operator="containsText" text="6- Moderado">
      <formula>NOT(ISERROR(SEARCH("6- Moderado",D10)))</formula>
    </cfRule>
    <cfRule type="containsText" dxfId="508" priority="292" operator="containsText" text="4- Moderado">
      <formula>NOT(ISERROR(SEARCH("4- Moderado",D10)))</formula>
    </cfRule>
    <cfRule type="containsText" dxfId="507" priority="293" operator="containsText" text="3- Bajo">
      <formula>NOT(ISERROR(SEARCH("3- Bajo",D10)))</formula>
    </cfRule>
    <cfRule type="containsText" dxfId="506" priority="294" operator="containsText" text="4- Bajo">
      <formula>NOT(ISERROR(SEARCH("4- Bajo",D10)))</formula>
    </cfRule>
    <cfRule type="containsText" dxfId="505" priority="295" operator="containsText" text="1- Bajo">
      <formula>NOT(ISERROR(SEARCH("1- Bajo",D10)))</formula>
    </cfRule>
  </conditionalFormatting>
  <conditionalFormatting sqref="D20:D28">
    <cfRule type="containsText" dxfId="504" priority="272" operator="containsText" text="3- Moderado">
      <formula>NOT(ISERROR(SEARCH("3- Moderado",D20)))</formula>
    </cfRule>
    <cfRule type="containsText" dxfId="503" priority="273" operator="containsText" text="6- Moderado">
      <formula>NOT(ISERROR(SEARCH("6- Moderado",D20)))</formula>
    </cfRule>
    <cfRule type="containsText" dxfId="502" priority="274" operator="containsText" text="4- Moderado">
      <formula>NOT(ISERROR(SEARCH("4- Moderado",D20)))</formula>
    </cfRule>
    <cfRule type="containsText" dxfId="501" priority="275" operator="containsText" text="3- Bajo">
      <formula>NOT(ISERROR(SEARCH("3- Bajo",D20)))</formula>
    </cfRule>
    <cfRule type="containsText" dxfId="500" priority="276" operator="containsText" text="4- Bajo">
      <formula>NOT(ISERROR(SEARCH("4- Bajo",D20)))</formula>
    </cfRule>
    <cfRule type="containsText" dxfId="499" priority="277" operator="containsText" text="1- Bajo">
      <formula>NOT(ISERROR(SEARCH("1- Bajo",D20)))</formula>
    </cfRule>
  </conditionalFormatting>
  <conditionalFormatting sqref="D30:D37">
    <cfRule type="containsText" dxfId="498" priority="266" operator="containsText" text="3- Moderado">
      <formula>NOT(ISERROR(SEARCH("3- Moderado",D30)))</formula>
    </cfRule>
    <cfRule type="containsText" dxfId="497" priority="267" operator="containsText" text="6- Moderado">
      <formula>NOT(ISERROR(SEARCH("6- Moderado",D30)))</formula>
    </cfRule>
    <cfRule type="containsText" dxfId="496" priority="268" operator="containsText" text="4- Moderado">
      <formula>NOT(ISERROR(SEARCH("4- Moderado",D30)))</formula>
    </cfRule>
    <cfRule type="containsText" dxfId="495" priority="269" operator="containsText" text="3- Bajo">
      <formula>NOT(ISERROR(SEARCH("3- Bajo",D30)))</formula>
    </cfRule>
    <cfRule type="containsText" dxfId="494" priority="270" operator="containsText" text="4- Bajo">
      <formula>NOT(ISERROR(SEARCH("4- Bajo",D30)))</formula>
    </cfRule>
    <cfRule type="containsText" dxfId="493" priority="271" operator="containsText" text="1- Bajo">
      <formula>NOT(ISERROR(SEARCH("1- Bajo",D30)))</formula>
    </cfRule>
  </conditionalFormatting>
  <conditionalFormatting sqref="D39:D40">
    <cfRule type="containsText" dxfId="492" priority="260" operator="containsText" text="3- Moderado">
      <formula>NOT(ISERROR(SEARCH("3- Moderado",D39)))</formula>
    </cfRule>
    <cfRule type="containsText" dxfId="491" priority="261" operator="containsText" text="6- Moderado">
      <formula>NOT(ISERROR(SEARCH("6- Moderado",D39)))</formula>
    </cfRule>
    <cfRule type="containsText" dxfId="490" priority="262" operator="containsText" text="4- Moderado">
      <formula>NOT(ISERROR(SEARCH("4- Moderado",D39)))</formula>
    </cfRule>
    <cfRule type="containsText" dxfId="489" priority="263" operator="containsText" text="3- Bajo">
      <formula>NOT(ISERROR(SEARCH("3- Bajo",D39)))</formula>
    </cfRule>
    <cfRule type="containsText" dxfId="488" priority="264" operator="containsText" text="4- Bajo">
      <formula>NOT(ISERROR(SEARCH("4- Bajo",D39)))</formula>
    </cfRule>
    <cfRule type="containsText" dxfId="487" priority="265" operator="containsText" text="1- Bajo">
      <formula>NOT(ISERROR(SEARCH("1- Bajo",D39)))</formula>
    </cfRule>
  </conditionalFormatting>
  <conditionalFormatting sqref="D50:D51">
    <cfRule type="containsText" dxfId="486" priority="185" operator="containsText" text="3- Moderado">
      <formula>NOT(ISERROR(SEARCH("3- Moderado",D50)))</formula>
    </cfRule>
    <cfRule type="containsText" dxfId="485" priority="186" operator="containsText" text="6- Moderado">
      <formula>NOT(ISERROR(SEARCH("6- Moderado",D50)))</formula>
    </cfRule>
    <cfRule type="containsText" dxfId="484" priority="187" operator="containsText" text="4- Moderado">
      <formula>NOT(ISERROR(SEARCH("4- Moderado",D50)))</formula>
    </cfRule>
    <cfRule type="containsText" dxfId="483" priority="188" operator="containsText" text="3- Bajo">
      <formula>NOT(ISERROR(SEARCH("3- Bajo",D50)))</formula>
    </cfRule>
    <cfRule type="containsText" dxfId="482" priority="189" operator="containsText" text="4- Bajo">
      <formula>NOT(ISERROR(SEARCH("4- Bajo",D50)))</formula>
    </cfRule>
    <cfRule type="containsText" dxfId="481" priority="190" operator="containsText" text="1- Bajo">
      <formula>NOT(ISERROR(SEARCH("1- Bajo",D50)))</formula>
    </cfRule>
  </conditionalFormatting>
  <conditionalFormatting sqref="H10 H20">
    <cfRule type="containsText" dxfId="480" priority="961" operator="containsText" text="Muy Baja">
      <formula>NOT(ISERROR(SEARCH("Muy Baja",H10)))</formula>
    </cfRule>
    <cfRule type="containsText" dxfId="479" priority="962" operator="containsText" text="Baja">
      <formula>NOT(ISERROR(SEARCH("Baja",H10)))</formula>
    </cfRule>
    <cfRule type="containsText" dxfId="478" priority="963" operator="containsText" text="Muy Alta">
      <formula>NOT(ISERROR(SEARCH("Muy Alta",H10)))</formula>
    </cfRule>
    <cfRule type="containsText" dxfId="477" priority="965" operator="containsText" text="Alta">
      <formula>NOT(ISERROR(SEARCH("Alta",H10)))</formula>
    </cfRule>
    <cfRule type="containsText" dxfId="476" priority="966" operator="containsText" text="Media">
      <formula>NOT(ISERROR(SEARCH("Media",H10)))</formula>
    </cfRule>
    <cfRule type="containsText" dxfId="475" priority="967" operator="containsText" text="Media">
      <formula>NOT(ISERROR(SEARCH("Media",H10)))</formula>
    </cfRule>
    <cfRule type="containsText" dxfId="474" priority="968" operator="containsText" text="Media">
      <formula>NOT(ISERROR(SEARCH("Media",H10)))</formula>
    </cfRule>
    <cfRule type="containsText" dxfId="473" priority="969" operator="containsText" text="Muy Baja">
      <formula>NOT(ISERROR(SEARCH("Muy Baja",H10)))</formula>
    </cfRule>
    <cfRule type="containsText" dxfId="472" priority="970" operator="containsText" text="Baja">
      <formula>NOT(ISERROR(SEARCH("Baja",H10)))</formula>
    </cfRule>
    <cfRule type="containsText" dxfId="471" priority="971" operator="containsText" text="Muy Baja">
      <formula>NOT(ISERROR(SEARCH("Muy Baja",H10)))</formula>
    </cfRule>
    <cfRule type="containsText" dxfId="470" priority="972" operator="containsText" text="Muy Baja">
      <formula>NOT(ISERROR(SEARCH("Muy Baja",H10)))</formula>
    </cfRule>
    <cfRule type="containsText" dxfId="469" priority="973" operator="containsText" text="Muy Baja">
      <formula>NOT(ISERROR(SEARCH("Muy Baja",H10)))</formula>
    </cfRule>
    <cfRule type="containsText" dxfId="468" priority="974" operator="containsText" text="Muy Baja'Tabla probabilidad'!">
      <formula>NOT(ISERROR(SEARCH("Muy Baja'Tabla probabilidad'!",H10)))</formula>
    </cfRule>
    <cfRule type="containsText" dxfId="467" priority="975" operator="containsText" text="Muy bajo">
      <formula>NOT(ISERROR(SEARCH("Muy bajo",H10)))</formula>
    </cfRule>
    <cfRule type="containsText" dxfId="466" priority="976" operator="containsText" text="Alta">
      <formula>NOT(ISERROR(SEARCH("Alta",H10)))</formula>
    </cfRule>
    <cfRule type="containsText" dxfId="465" priority="977" operator="containsText" text="Media">
      <formula>NOT(ISERROR(SEARCH("Media",H10)))</formula>
    </cfRule>
    <cfRule type="containsText" dxfId="464" priority="978" operator="containsText" text="Baja">
      <formula>NOT(ISERROR(SEARCH("Baja",H10)))</formula>
    </cfRule>
    <cfRule type="containsText" dxfId="463" priority="979" operator="containsText" text="Muy baja">
      <formula>NOT(ISERROR(SEARCH("Muy baja",H10)))</formula>
    </cfRule>
    <cfRule type="cellIs" dxfId="462" priority="982" operator="between">
      <formula>1</formula>
      <formula>2</formula>
    </cfRule>
    <cfRule type="cellIs" dxfId="461" priority="983" operator="between">
      <formula>0</formula>
      <formula>2</formula>
    </cfRule>
  </conditionalFormatting>
  <conditionalFormatting sqref="H30 H39">
    <cfRule type="containsText" dxfId="460" priority="675" operator="containsText" text="Muy Baja">
      <formula>NOT(ISERROR(SEARCH("Muy Baja",H30)))</formula>
    </cfRule>
    <cfRule type="containsText" dxfId="459" priority="676" operator="containsText" text="Baja">
      <formula>NOT(ISERROR(SEARCH("Baja",H30)))</formula>
    </cfRule>
    <cfRule type="containsText" dxfId="458" priority="677" operator="containsText" text="Muy Alta">
      <formula>NOT(ISERROR(SEARCH("Muy Alta",H30)))</formula>
    </cfRule>
    <cfRule type="containsText" dxfId="457" priority="679" operator="containsText" text="Alta">
      <formula>NOT(ISERROR(SEARCH("Alta",H30)))</formula>
    </cfRule>
    <cfRule type="containsText" dxfId="456" priority="680" operator="containsText" text="Media">
      <formula>NOT(ISERROR(SEARCH("Media",H30)))</formula>
    </cfRule>
    <cfRule type="containsText" dxfId="455" priority="681" operator="containsText" text="Media">
      <formula>NOT(ISERROR(SEARCH("Media",H30)))</formula>
    </cfRule>
    <cfRule type="containsText" dxfId="454" priority="682" operator="containsText" text="Media">
      <formula>NOT(ISERROR(SEARCH("Media",H30)))</formula>
    </cfRule>
    <cfRule type="containsText" dxfId="453" priority="683" operator="containsText" text="Muy Baja">
      <formula>NOT(ISERROR(SEARCH("Muy Baja",H30)))</formula>
    </cfRule>
    <cfRule type="containsText" dxfId="452" priority="684" operator="containsText" text="Baja">
      <formula>NOT(ISERROR(SEARCH("Baja",H30)))</formula>
    </cfRule>
    <cfRule type="containsText" dxfId="451" priority="685" operator="containsText" text="Muy Baja">
      <formula>NOT(ISERROR(SEARCH("Muy Baja",H30)))</formula>
    </cfRule>
    <cfRule type="containsText" dxfId="450" priority="686" operator="containsText" text="Muy Baja">
      <formula>NOT(ISERROR(SEARCH("Muy Baja",H30)))</formula>
    </cfRule>
    <cfRule type="containsText" dxfId="449" priority="687" operator="containsText" text="Muy Baja">
      <formula>NOT(ISERROR(SEARCH("Muy Baja",H30)))</formula>
    </cfRule>
    <cfRule type="containsText" dxfId="448" priority="688" operator="containsText" text="Muy Baja'Tabla probabilidad'!">
      <formula>NOT(ISERROR(SEARCH("Muy Baja'Tabla probabilidad'!",H30)))</formula>
    </cfRule>
    <cfRule type="containsText" dxfId="447" priority="689" operator="containsText" text="Muy bajo">
      <formula>NOT(ISERROR(SEARCH("Muy bajo",H30)))</formula>
    </cfRule>
    <cfRule type="containsText" dxfId="446" priority="690" operator="containsText" text="Alta">
      <formula>NOT(ISERROR(SEARCH("Alta",H30)))</formula>
    </cfRule>
    <cfRule type="containsText" dxfId="445" priority="691" operator="containsText" text="Media">
      <formula>NOT(ISERROR(SEARCH("Media",H30)))</formula>
    </cfRule>
    <cfRule type="containsText" dxfId="444" priority="692" operator="containsText" text="Baja">
      <formula>NOT(ISERROR(SEARCH("Baja",H30)))</formula>
    </cfRule>
    <cfRule type="containsText" dxfId="443" priority="693" operator="containsText" text="Muy baja">
      <formula>NOT(ISERROR(SEARCH("Muy baja",H30)))</formula>
    </cfRule>
    <cfRule type="cellIs" dxfId="442" priority="696" operator="between">
      <formula>1</formula>
      <formula>2</formula>
    </cfRule>
    <cfRule type="cellIs" dxfId="441" priority="697" operator="between">
      <formula>0</formula>
      <formula>2</formula>
    </cfRule>
  </conditionalFormatting>
  <conditionalFormatting sqref="H50">
    <cfRule type="containsText" dxfId="440" priority="197" operator="containsText" text="Muy Baja">
      <formula>NOT(ISERROR(SEARCH("Muy Baja",H50)))</formula>
    </cfRule>
    <cfRule type="containsText" dxfId="439" priority="198" operator="containsText" text="Baja">
      <formula>NOT(ISERROR(SEARCH("Baja",H50)))</formula>
    </cfRule>
    <cfRule type="containsText" dxfId="438" priority="199" operator="containsText" text="Muy Alta">
      <formula>NOT(ISERROR(SEARCH("Muy Alta",H50)))</formula>
    </cfRule>
    <cfRule type="containsText" dxfId="437" priority="201" operator="containsText" text="Alta">
      <formula>NOT(ISERROR(SEARCH("Alta",H50)))</formula>
    </cfRule>
    <cfRule type="containsText" dxfId="436" priority="202" operator="containsText" text="Media">
      <formula>NOT(ISERROR(SEARCH("Media",H50)))</formula>
    </cfRule>
    <cfRule type="containsText" dxfId="435" priority="203" operator="containsText" text="Media">
      <formula>NOT(ISERROR(SEARCH("Media",H50)))</formula>
    </cfRule>
    <cfRule type="containsText" dxfId="434" priority="204" operator="containsText" text="Media">
      <formula>NOT(ISERROR(SEARCH("Media",H50)))</formula>
    </cfRule>
    <cfRule type="containsText" dxfId="433" priority="205" operator="containsText" text="Muy Baja">
      <formula>NOT(ISERROR(SEARCH("Muy Baja",H50)))</formula>
    </cfRule>
    <cfRule type="containsText" dxfId="432" priority="206" operator="containsText" text="Baja">
      <formula>NOT(ISERROR(SEARCH("Baja",H50)))</formula>
    </cfRule>
    <cfRule type="containsText" dxfId="431" priority="207" operator="containsText" text="Muy Baja">
      <formula>NOT(ISERROR(SEARCH("Muy Baja",H50)))</formula>
    </cfRule>
    <cfRule type="containsText" dxfId="430" priority="208" operator="containsText" text="Muy Baja">
      <formula>NOT(ISERROR(SEARCH("Muy Baja",H50)))</formula>
    </cfRule>
    <cfRule type="containsText" dxfId="429" priority="209" operator="containsText" text="Muy Baja">
      <formula>NOT(ISERROR(SEARCH("Muy Baja",H50)))</formula>
    </cfRule>
    <cfRule type="containsText" dxfId="428" priority="210" operator="containsText" text="Muy Baja'Tabla probabilidad'!">
      <formula>NOT(ISERROR(SEARCH("Muy Baja'Tabla probabilidad'!",H50)))</formula>
    </cfRule>
    <cfRule type="containsText" dxfId="427" priority="211" operator="containsText" text="Muy bajo">
      <formula>NOT(ISERROR(SEARCH("Muy bajo",H50)))</formula>
    </cfRule>
    <cfRule type="containsText" dxfId="426" priority="212" operator="containsText" text="Alta">
      <formula>NOT(ISERROR(SEARCH("Alta",H50)))</formula>
    </cfRule>
    <cfRule type="containsText" dxfId="425" priority="213" operator="containsText" text="Media">
      <formula>NOT(ISERROR(SEARCH("Media",H50)))</formula>
    </cfRule>
    <cfRule type="containsText" dxfId="424" priority="214" operator="containsText" text="Baja">
      <formula>NOT(ISERROR(SEARCH("Baja",H50)))</formula>
    </cfRule>
    <cfRule type="containsText" dxfId="423" priority="215" operator="containsText" text="Muy baja">
      <formula>NOT(ISERROR(SEARCH("Muy baja",H50)))</formula>
    </cfRule>
    <cfRule type="cellIs" dxfId="422" priority="218" operator="between">
      <formula>1</formula>
      <formula>2</formula>
    </cfRule>
    <cfRule type="cellIs" dxfId="421" priority="219" operator="between">
      <formula>0</formula>
      <formula>2</formula>
    </cfRule>
  </conditionalFormatting>
  <conditionalFormatting sqref="H60">
    <cfRule type="containsText" dxfId="420" priority="387" operator="containsText" text="Muy Baja">
      <formula>NOT(ISERROR(SEARCH("Muy Baja",H60)))</formula>
    </cfRule>
    <cfRule type="containsText" dxfId="419" priority="388" operator="containsText" text="Baja">
      <formula>NOT(ISERROR(SEARCH("Baja",H60)))</formula>
    </cfRule>
    <cfRule type="containsText" dxfId="418" priority="389" operator="containsText" text="Muy Alta">
      <formula>NOT(ISERROR(SEARCH("Muy Alta",H60)))</formula>
    </cfRule>
    <cfRule type="containsText" dxfId="417" priority="391" operator="containsText" text="Alta">
      <formula>NOT(ISERROR(SEARCH("Alta",H60)))</formula>
    </cfRule>
    <cfRule type="containsText" dxfId="416" priority="392" operator="containsText" text="Media">
      <formula>NOT(ISERROR(SEARCH("Media",H60)))</formula>
    </cfRule>
    <cfRule type="containsText" dxfId="415" priority="393" operator="containsText" text="Media">
      <formula>NOT(ISERROR(SEARCH("Media",H60)))</formula>
    </cfRule>
    <cfRule type="containsText" dxfId="414" priority="394" operator="containsText" text="Media">
      <formula>NOT(ISERROR(SEARCH("Media",H60)))</formula>
    </cfRule>
    <cfRule type="containsText" dxfId="413" priority="395" operator="containsText" text="Muy Baja">
      <formula>NOT(ISERROR(SEARCH("Muy Baja",H60)))</formula>
    </cfRule>
    <cfRule type="containsText" dxfId="412" priority="396" operator="containsText" text="Baja">
      <formula>NOT(ISERROR(SEARCH("Baja",H60)))</formula>
    </cfRule>
    <cfRule type="containsText" dxfId="411" priority="397" operator="containsText" text="Muy Baja">
      <formula>NOT(ISERROR(SEARCH("Muy Baja",H60)))</formula>
    </cfRule>
    <cfRule type="containsText" dxfId="410" priority="398" operator="containsText" text="Muy Baja">
      <formula>NOT(ISERROR(SEARCH("Muy Baja",H60)))</formula>
    </cfRule>
    <cfRule type="containsText" dxfId="409" priority="399" operator="containsText" text="Muy Baja">
      <formula>NOT(ISERROR(SEARCH("Muy Baja",H60)))</formula>
    </cfRule>
    <cfRule type="containsText" dxfId="408" priority="400" operator="containsText" text="Muy Baja'Tabla probabilidad'!">
      <formula>NOT(ISERROR(SEARCH("Muy Baja'Tabla probabilidad'!",H60)))</formula>
    </cfRule>
    <cfRule type="containsText" dxfId="407" priority="401" operator="containsText" text="Muy bajo">
      <formula>NOT(ISERROR(SEARCH("Muy bajo",H60)))</formula>
    </cfRule>
    <cfRule type="containsText" dxfId="406" priority="402" operator="containsText" text="Alta">
      <formula>NOT(ISERROR(SEARCH("Alta",H60)))</formula>
    </cfRule>
    <cfRule type="containsText" dxfId="405" priority="403" operator="containsText" text="Media">
      <formula>NOT(ISERROR(SEARCH("Media",H60)))</formula>
    </cfRule>
    <cfRule type="containsText" dxfId="404" priority="404" operator="containsText" text="Baja">
      <formula>NOT(ISERROR(SEARCH("Baja",H60)))</formula>
    </cfRule>
    <cfRule type="containsText" dxfId="403" priority="405" operator="containsText" text="Muy baja">
      <formula>NOT(ISERROR(SEARCH("Muy baja",H60)))</formula>
    </cfRule>
    <cfRule type="cellIs" dxfId="402" priority="408" operator="between">
      <formula>1</formula>
      <formula>2</formula>
    </cfRule>
    <cfRule type="cellIs" dxfId="401" priority="409" operator="between">
      <formula>0</formula>
      <formula>2</formula>
    </cfRule>
  </conditionalFormatting>
  <conditionalFormatting sqref="K10:K79">
    <cfRule type="containsText" dxfId="400" priority="224" operator="containsText" text="Catastrófico">
      <formula>NOT(ISERROR(SEARCH("Catastrófico",K10)))</formula>
    </cfRule>
    <cfRule type="containsText" dxfId="399" priority="225" operator="containsText" text="Mayor">
      <formula>NOT(ISERROR(SEARCH("Mayor",K10)))</formula>
    </cfRule>
    <cfRule type="containsText" dxfId="398" priority="226" operator="containsText" text="Alta">
      <formula>NOT(ISERROR(SEARCH("Alta",K10)))</formula>
    </cfRule>
    <cfRule type="containsText" dxfId="397" priority="227" operator="containsText" text="Moderado">
      <formula>NOT(ISERROR(SEARCH("Moderado",K10)))</formula>
    </cfRule>
    <cfRule type="containsText" dxfId="396" priority="228" operator="containsText" text="Menor">
      <formula>NOT(ISERROR(SEARCH("Menor",K10)))</formula>
    </cfRule>
    <cfRule type="containsText" dxfId="395" priority="229" operator="containsText" text="Leve">
      <formula>NOT(ISERROR(SEARCH("Leve",K10)))</formula>
    </cfRule>
  </conditionalFormatting>
  <conditionalFormatting sqref="M10 M20">
    <cfRule type="containsText" dxfId="394" priority="955" operator="containsText" text="Catastrófico">
      <formula>NOT(ISERROR(SEARCH("Catastrófico",M10)))</formula>
    </cfRule>
    <cfRule type="containsText" dxfId="393" priority="956" operator="containsText" text="Mayor">
      <formula>NOT(ISERROR(SEARCH("Mayor",M10)))</formula>
    </cfRule>
    <cfRule type="containsText" dxfId="392" priority="957" operator="containsText" text="Alta">
      <formula>NOT(ISERROR(SEARCH("Alta",M10)))</formula>
    </cfRule>
    <cfRule type="containsText" dxfId="391" priority="958" operator="containsText" text="Moderado">
      <formula>NOT(ISERROR(SEARCH("Moderado",M10)))</formula>
    </cfRule>
    <cfRule type="containsText" dxfId="390" priority="959" operator="containsText" text="Menor">
      <formula>NOT(ISERROR(SEARCH("Menor",M10)))</formula>
    </cfRule>
    <cfRule type="containsText" dxfId="389" priority="960" operator="containsText" text="Leve">
      <formula>NOT(ISERROR(SEARCH("Leve",M10)))</formula>
    </cfRule>
  </conditionalFormatting>
  <conditionalFormatting sqref="M30 M39">
    <cfRule type="containsText" dxfId="388" priority="669" operator="containsText" text="Catastrófico">
      <formula>NOT(ISERROR(SEARCH("Catastrófico",M30)))</formula>
    </cfRule>
    <cfRule type="containsText" dxfId="387" priority="670" operator="containsText" text="Mayor">
      <formula>NOT(ISERROR(SEARCH("Mayor",M30)))</formula>
    </cfRule>
    <cfRule type="containsText" dxfId="386" priority="671" operator="containsText" text="Alta">
      <formula>NOT(ISERROR(SEARCH("Alta",M30)))</formula>
    </cfRule>
    <cfRule type="containsText" dxfId="385" priority="672" operator="containsText" text="Moderado">
      <formula>NOT(ISERROR(SEARCH("Moderado",M30)))</formula>
    </cfRule>
    <cfRule type="containsText" dxfId="384" priority="673" operator="containsText" text="Menor">
      <formula>NOT(ISERROR(SEARCH("Menor",M30)))</formula>
    </cfRule>
    <cfRule type="containsText" dxfId="383" priority="674" operator="containsText" text="Leve">
      <formula>NOT(ISERROR(SEARCH("Leve",M30)))</formula>
    </cfRule>
  </conditionalFormatting>
  <conditionalFormatting sqref="M50">
    <cfRule type="containsText" dxfId="382" priority="191" operator="containsText" text="Catastrófico">
      <formula>NOT(ISERROR(SEARCH("Catastrófico",M50)))</formula>
    </cfRule>
    <cfRule type="containsText" dxfId="381" priority="192" operator="containsText" text="Mayor">
      <formula>NOT(ISERROR(SEARCH("Mayor",M50)))</formula>
    </cfRule>
    <cfRule type="containsText" dxfId="380" priority="193" operator="containsText" text="Alta">
      <formula>NOT(ISERROR(SEARCH("Alta",M50)))</formula>
    </cfRule>
    <cfRule type="containsText" dxfId="379" priority="194" operator="containsText" text="Moderado">
      <formula>NOT(ISERROR(SEARCH("Moderado",M50)))</formula>
    </cfRule>
    <cfRule type="containsText" dxfId="378" priority="195" operator="containsText" text="Menor">
      <formula>NOT(ISERROR(SEARCH("Menor",M50)))</formula>
    </cfRule>
    <cfRule type="containsText" dxfId="377" priority="196" operator="containsText" text="Leve">
      <formula>NOT(ISERROR(SEARCH("Leve",M50)))</formula>
    </cfRule>
  </conditionalFormatting>
  <conditionalFormatting sqref="M60">
    <cfRule type="containsText" dxfId="376" priority="381" operator="containsText" text="Catastrófico">
      <formula>NOT(ISERROR(SEARCH("Catastrófico",M60)))</formula>
    </cfRule>
    <cfRule type="containsText" dxfId="375" priority="382" operator="containsText" text="Mayor">
      <formula>NOT(ISERROR(SEARCH("Mayor",M60)))</formula>
    </cfRule>
    <cfRule type="containsText" dxfId="374" priority="383" operator="containsText" text="Alta">
      <formula>NOT(ISERROR(SEARCH("Alta",M60)))</formula>
    </cfRule>
    <cfRule type="containsText" dxfId="373" priority="384" operator="containsText" text="Moderado">
      <formula>NOT(ISERROR(SEARCH("Moderado",M60)))</formula>
    </cfRule>
    <cfRule type="containsText" dxfId="372" priority="385" operator="containsText" text="Menor">
      <formula>NOT(ISERROR(SEARCH("Menor",M60)))</formula>
    </cfRule>
    <cfRule type="containsText" dxfId="371" priority="386" operator="containsText" text="Leve">
      <formula>NOT(ISERROR(SEARCH("Leve",M60)))</formula>
    </cfRule>
  </conditionalFormatting>
  <conditionalFormatting sqref="N50">
    <cfRule type="containsText" dxfId="370" priority="220" operator="containsText" text="Extremo">
      <formula>NOT(ISERROR(SEARCH("Extremo",N50)))</formula>
    </cfRule>
    <cfRule type="containsText" dxfId="369" priority="221" operator="containsText" text="Alto">
      <formula>NOT(ISERROR(SEARCH("Alto",N50)))</formula>
    </cfRule>
    <cfRule type="containsText" dxfId="368" priority="222" operator="containsText" text="Bajo">
      <formula>NOT(ISERROR(SEARCH("Bajo",N50)))</formula>
    </cfRule>
    <cfRule type="containsText" dxfId="367" priority="223" operator="containsText" text="Moderado">
      <formula>NOT(ISERROR(SEARCH("Moderado",N50)))</formula>
    </cfRule>
  </conditionalFormatting>
  <conditionalFormatting sqref="N8:O8">
    <cfRule type="containsText" dxfId="366" priority="230" operator="containsText" text="3- Moderado">
      <formula>NOT(ISERROR(SEARCH("3- Moderado",N8)))</formula>
    </cfRule>
    <cfRule type="containsText" dxfId="365" priority="231" operator="containsText" text="6- Moderado">
      <formula>NOT(ISERROR(SEARCH("6- Moderado",N8)))</formula>
    </cfRule>
    <cfRule type="containsText" dxfId="364" priority="232" operator="containsText" text="4- Moderado">
      <formula>NOT(ISERROR(SEARCH("4- Moderado",N8)))</formula>
    </cfRule>
    <cfRule type="containsText" dxfId="363" priority="233" operator="containsText" text="3- Bajo">
      <formula>NOT(ISERROR(SEARCH("3- Bajo",N8)))</formula>
    </cfRule>
    <cfRule type="containsText" dxfId="362" priority="234" operator="containsText" text="4- Bajo">
      <formula>NOT(ISERROR(SEARCH("4- Bajo",N8)))</formula>
    </cfRule>
    <cfRule type="containsText" dxfId="361" priority="235" operator="containsText" text="1- Bajo">
      <formula>NOT(ISERROR(SEARCH("1- Bajo",N8)))</formula>
    </cfRule>
  </conditionalFormatting>
  <conditionalFormatting sqref="N10:O10 N20:O20">
    <cfRule type="containsText" dxfId="360" priority="1542" operator="containsText" text="Extremo">
      <formula>NOT(ISERROR(SEARCH("Extremo",N10)))</formula>
    </cfRule>
    <cfRule type="containsText" dxfId="359" priority="1543" operator="containsText" text="Alto">
      <formula>NOT(ISERROR(SEARCH("Alto",N10)))</formula>
    </cfRule>
    <cfRule type="containsText" dxfId="358" priority="1544" operator="containsText" text="Bajo">
      <formula>NOT(ISERROR(SEARCH("Bajo",N10)))</formula>
    </cfRule>
    <cfRule type="containsText" dxfId="357" priority="1545" operator="containsText" text="Moderado">
      <formula>NOT(ISERROR(SEARCH("Moderado",N10)))</formula>
    </cfRule>
  </conditionalFormatting>
  <conditionalFormatting sqref="N30:O30 N39">
    <cfRule type="containsText" dxfId="356" priority="698" operator="containsText" text="Extremo">
      <formula>NOT(ISERROR(SEARCH("Extremo",N30)))</formula>
    </cfRule>
    <cfRule type="containsText" dxfId="355" priority="699" operator="containsText" text="Alto">
      <formula>NOT(ISERROR(SEARCH("Alto",N30)))</formula>
    </cfRule>
    <cfRule type="containsText" dxfId="354" priority="700" operator="containsText" text="Bajo">
      <formula>NOT(ISERROR(SEARCH("Bajo",N30)))</formula>
    </cfRule>
    <cfRule type="containsText" dxfId="353" priority="701" operator="containsText" text="Moderado">
      <formula>NOT(ISERROR(SEARCH("Moderado",N30)))</formula>
    </cfRule>
  </conditionalFormatting>
  <conditionalFormatting sqref="H70">
    <cfRule type="containsText" dxfId="352" priority="153" operator="containsText" text="Muy Baja">
      <formula>NOT(ISERROR(SEARCH("Muy Baja",H70)))</formula>
    </cfRule>
    <cfRule type="containsText" dxfId="351" priority="154" operator="containsText" text="Baja">
      <formula>NOT(ISERROR(SEARCH("Baja",H70)))</formula>
    </cfRule>
    <cfRule type="containsText" dxfId="350" priority="155" operator="containsText" text="Muy Alta">
      <formula>NOT(ISERROR(SEARCH("Muy Alta",H70)))</formula>
    </cfRule>
    <cfRule type="containsText" dxfId="349" priority="156" operator="containsText" text="Alta">
      <formula>NOT(ISERROR(SEARCH("Alta",H70)))</formula>
    </cfRule>
    <cfRule type="containsText" dxfId="348" priority="157" operator="containsText" text="Media">
      <formula>NOT(ISERROR(SEARCH("Media",H70)))</formula>
    </cfRule>
    <cfRule type="containsText" dxfId="347" priority="158" operator="containsText" text="Media">
      <formula>NOT(ISERROR(SEARCH("Media",H70)))</formula>
    </cfRule>
    <cfRule type="containsText" dxfId="346" priority="159" operator="containsText" text="Media">
      <formula>NOT(ISERROR(SEARCH("Media",H70)))</formula>
    </cfRule>
    <cfRule type="containsText" dxfId="345" priority="160" operator="containsText" text="Muy Baja">
      <formula>NOT(ISERROR(SEARCH("Muy Baja",H70)))</formula>
    </cfRule>
    <cfRule type="containsText" dxfId="344" priority="161" operator="containsText" text="Baja">
      <formula>NOT(ISERROR(SEARCH("Baja",H70)))</formula>
    </cfRule>
    <cfRule type="containsText" dxfId="343" priority="162" operator="containsText" text="Muy Baja">
      <formula>NOT(ISERROR(SEARCH("Muy Baja",H70)))</formula>
    </cfRule>
    <cfRule type="containsText" dxfId="342" priority="163" operator="containsText" text="Muy Baja">
      <formula>NOT(ISERROR(SEARCH("Muy Baja",H70)))</formula>
    </cfRule>
    <cfRule type="containsText" dxfId="341" priority="164" operator="containsText" text="Muy Baja">
      <formula>NOT(ISERROR(SEARCH("Muy Baja",H70)))</formula>
    </cfRule>
    <cfRule type="containsText" dxfId="340" priority="165" operator="containsText" text="Muy Baja'Tabla probabilidad'!">
      <formula>NOT(ISERROR(SEARCH("Muy Baja'Tabla probabilidad'!",H70)))</formula>
    </cfRule>
    <cfRule type="containsText" dxfId="339" priority="166" operator="containsText" text="Muy bajo">
      <formula>NOT(ISERROR(SEARCH("Muy bajo",H70)))</formula>
    </cfRule>
    <cfRule type="containsText" dxfId="338" priority="167" operator="containsText" text="Alta">
      <formula>NOT(ISERROR(SEARCH("Alta",H70)))</formula>
    </cfRule>
    <cfRule type="containsText" dxfId="337" priority="168" operator="containsText" text="Media">
      <formula>NOT(ISERROR(SEARCH("Media",H70)))</formula>
    </cfRule>
    <cfRule type="containsText" dxfId="336" priority="169" operator="containsText" text="Baja">
      <formula>NOT(ISERROR(SEARCH("Baja",H70)))</formula>
    </cfRule>
    <cfRule type="containsText" dxfId="335" priority="170" operator="containsText" text="Muy baja">
      <formula>NOT(ISERROR(SEARCH("Muy baja",H70)))</formula>
    </cfRule>
    <cfRule type="cellIs" dxfId="334" priority="173" operator="between">
      <formula>1</formula>
      <formula>2</formula>
    </cfRule>
    <cfRule type="cellIs" dxfId="333" priority="174" operator="between">
      <formula>0</formula>
      <formula>2</formula>
    </cfRule>
  </conditionalFormatting>
  <conditionalFormatting sqref="M70 M80 M90 M100">
    <cfRule type="containsText" dxfId="332" priority="175" operator="containsText" text="Catastrófico">
      <formula>NOT(ISERROR(SEARCH("Catastrófico",M70)))</formula>
    </cfRule>
    <cfRule type="containsText" dxfId="331" priority="176" operator="containsText" text="Mayor">
      <formula>NOT(ISERROR(SEARCH("Mayor",M70)))</formula>
    </cfRule>
    <cfRule type="containsText" dxfId="330" priority="177" operator="containsText" text="Alta">
      <formula>NOT(ISERROR(SEARCH("Alta",M70)))</formula>
    </cfRule>
    <cfRule type="containsText" dxfId="329" priority="178" operator="containsText" text="Moderado">
      <formula>NOT(ISERROR(SEARCH("Moderado",M70)))</formula>
    </cfRule>
    <cfRule type="containsText" dxfId="328" priority="179" operator="containsText" text="Menor">
      <formula>NOT(ISERROR(SEARCH("Menor",M70)))</formula>
    </cfRule>
    <cfRule type="containsText" dxfId="327" priority="180" operator="containsText" text="Leve">
      <formula>NOT(ISERROR(SEARCH("Leve",M70)))</formula>
    </cfRule>
  </conditionalFormatting>
  <conditionalFormatting sqref="N70 N80 N90 N100">
    <cfRule type="containsText" dxfId="326" priority="181" operator="containsText" text="Extremo">
      <formula>NOT(ISERROR(SEARCH("Extremo",N70)))</formula>
    </cfRule>
    <cfRule type="containsText" dxfId="325" priority="182" operator="containsText" text="Alto">
      <formula>NOT(ISERROR(SEARCH("Alto",N70)))</formula>
    </cfRule>
    <cfRule type="containsText" dxfId="324" priority="183" operator="containsText" text="Bajo">
      <formula>NOT(ISERROR(SEARCH("Bajo",N70)))</formula>
    </cfRule>
    <cfRule type="containsText" dxfId="323" priority="184" operator="containsText" text="Moderado">
      <formula>NOT(ISERROR(SEARCH("Moderado",N70)))</formula>
    </cfRule>
  </conditionalFormatting>
  <conditionalFormatting sqref="H80">
    <cfRule type="containsText" dxfId="322" priority="125" operator="containsText" text="Muy Baja">
      <formula>NOT(ISERROR(SEARCH("Muy Baja",H80)))</formula>
    </cfRule>
    <cfRule type="containsText" dxfId="321" priority="126" operator="containsText" text="Baja">
      <formula>NOT(ISERROR(SEARCH("Baja",H80)))</formula>
    </cfRule>
    <cfRule type="containsText" dxfId="320" priority="127" operator="containsText" text="Muy Alta">
      <formula>NOT(ISERROR(SEARCH("Muy Alta",H80)))</formula>
    </cfRule>
    <cfRule type="containsText" dxfId="319" priority="128" operator="containsText" text="Alta">
      <formula>NOT(ISERROR(SEARCH("Alta",H80)))</formula>
    </cfRule>
    <cfRule type="containsText" dxfId="318" priority="129" operator="containsText" text="Media">
      <formula>NOT(ISERROR(SEARCH("Media",H80)))</formula>
    </cfRule>
    <cfRule type="containsText" dxfId="317" priority="130" operator="containsText" text="Media">
      <formula>NOT(ISERROR(SEARCH("Media",H80)))</formula>
    </cfRule>
    <cfRule type="containsText" dxfId="316" priority="131" operator="containsText" text="Media">
      <formula>NOT(ISERROR(SEARCH("Media",H80)))</formula>
    </cfRule>
    <cfRule type="containsText" dxfId="315" priority="132" operator="containsText" text="Muy Baja">
      <formula>NOT(ISERROR(SEARCH("Muy Baja",H80)))</formula>
    </cfRule>
    <cfRule type="containsText" dxfId="314" priority="133" operator="containsText" text="Baja">
      <formula>NOT(ISERROR(SEARCH("Baja",H80)))</formula>
    </cfRule>
    <cfRule type="containsText" dxfId="313" priority="134" operator="containsText" text="Muy Baja">
      <formula>NOT(ISERROR(SEARCH("Muy Baja",H80)))</formula>
    </cfRule>
    <cfRule type="containsText" dxfId="312" priority="135" operator="containsText" text="Muy Baja">
      <formula>NOT(ISERROR(SEARCH("Muy Baja",H80)))</formula>
    </cfRule>
    <cfRule type="containsText" dxfId="311" priority="136" operator="containsText" text="Muy Baja">
      <formula>NOT(ISERROR(SEARCH("Muy Baja",H80)))</formula>
    </cfRule>
    <cfRule type="containsText" dxfId="310" priority="137" operator="containsText" text="Muy Baja'Tabla probabilidad'!">
      <formula>NOT(ISERROR(SEARCH("Muy Baja'Tabla probabilidad'!",H80)))</formula>
    </cfRule>
    <cfRule type="containsText" dxfId="309" priority="138" operator="containsText" text="Muy bajo">
      <formula>NOT(ISERROR(SEARCH("Muy bajo",H80)))</formula>
    </cfRule>
    <cfRule type="containsText" dxfId="308" priority="139" operator="containsText" text="Alta">
      <formula>NOT(ISERROR(SEARCH("Alta",H80)))</formula>
    </cfRule>
    <cfRule type="containsText" dxfId="307" priority="140" operator="containsText" text="Media">
      <formula>NOT(ISERROR(SEARCH("Media",H80)))</formula>
    </cfRule>
    <cfRule type="containsText" dxfId="306" priority="141" operator="containsText" text="Baja">
      <formula>NOT(ISERROR(SEARCH("Baja",H80)))</formula>
    </cfRule>
    <cfRule type="containsText" dxfId="305" priority="142" operator="containsText" text="Muy baja">
      <formula>NOT(ISERROR(SEARCH("Muy baja",H80)))</formula>
    </cfRule>
    <cfRule type="cellIs" dxfId="304" priority="145" operator="between">
      <formula>1</formula>
      <formula>2</formula>
    </cfRule>
    <cfRule type="cellIs" dxfId="303" priority="146" operator="between">
      <formula>0</formula>
      <formula>2</formula>
    </cfRule>
  </conditionalFormatting>
  <conditionalFormatting sqref="H100">
    <cfRule type="containsText" dxfId="302" priority="69" operator="containsText" text="Muy Baja">
      <formula>NOT(ISERROR(SEARCH("Muy Baja",H100)))</formula>
    </cfRule>
    <cfRule type="containsText" dxfId="301" priority="70" operator="containsText" text="Baja">
      <formula>NOT(ISERROR(SEARCH("Baja",H100)))</formula>
    </cfRule>
    <cfRule type="containsText" dxfId="300" priority="71" operator="containsText" text="Muy Alta">
      <formula>NOT(ISERROR(SEARCH("Muy Alta",H100)))</formula>
    </cfRule>
    <cfRule type="containsText" dxfId="299" priority="72" operator="containsText" text="Alta">
      <formula>NOT(ISERROR(SEARCH("Alta",H100)))</formula>
    </cfRule>
    <cfRule type="containsText" dxfId="298" priority="73" operator="containsText" text="Media">
      <formula>NOT(ISERROR(SEARCH("Media",H100)))</formula>
    </cfRule>
    <cfRule type="containsText" dxfId="297" priority="74" operator="containsText" text="Media">
      <formula>NOT(ISERROR(SEARCH("Media",H100)))</formula>
    </cfRule>
    <cfRule type="containsText" dxfId="296" priority="75" operator="containsText" text="Media">
      <formula>NOT(ISERROR(SEARCH("Media",H100)))</formula>
    </cfRule>
    <cfRule type="containsText" dxfId="295" priority="76" operator="containsText" text="Muy Baja">
      <formula>NOT(ISERROR(SEARCH("Muy Baja",H100)))</formula>
    </cfRule>
    <cfRule type="containsText" dxfId="294" priority="77" operator="containsText" text="Baja">
      <formula>NOT(ISERROR(SEARCH("Baja",H100)))</formula>
    </cfRule>
    <cfRule type="containsText" dxfId="293" priority="78" operator="containsText" text="Muy Baja">
      <formula>NOT(ISERROR(SEARCH("Muy Baja",H100)))</formula>
    </cfRule>
    <cfRule type="containsText" dxfId="292" priority="79" operator="containsText" text="Muy Baja">
      <formula>NOT(ISERROR(SEARCH("Muy Baja",H100)))</formula>
    </cfRule>
    <cfRule type="containsText" dxfId="291" priority="80" operator="containsText" text="Muy Baja">
      <formula>NOT(ISERROR(SEARCH("Muy Baja",H100)))</formula>
    </cfRule>
    <cfRule type="containsText" dxfId="290" priority="81" operator="containsText" text="Muy Baja'Tabla probabilidad'!">
      <formula>NOT(ISERROR(SEARCH("Muy Baja'Tabla probabilidad'!",H100)))</formula>
    </cfRule>
    <cfRule type="containsText" dxfId="289" priority="82" operator="containsText" text="Muy bajo">
      <formula>NOT(ISERROR(SEARCH("Muy bajo",H100)))</formula>
    </cfRule>
    <cfRule type="containsText" dxfId="288" priority="83" operator="containsText" text="Alta">
      <formula>NOT(ISERROR(SEARCH("Alta",H100)))</formula>
    </cfRule>
    <cfRule type="containsText" dxfId="287" priority="84" operator="containsText" text="Media">
      <formula>NOT(ISERROR(SEARCH("Media",H100)))</formula>
    </cfRule>
    <cfRule type="containsText" dxfId="286" priority="85" operator="containsText" text="Baja">
      <formula>NOT(ISERROR(SEARCH("Baja",H100)))</formula>
    </cfRule>
    <cfRule type="containsText" dxfId="285" priority="86" operator="containsText" text="Muy baja">
      <formula>NOT(ISERROR(SEARCH("Muy baja",H100)))</formula>
    </cfRule>
    <cfRule type="cellIs" dxfId="284" priority="89" operator="between">
      <formula>1</formula>
      <formula>2</formula>
    </cfRule>
    <cfRule type="cellIs" dxfId="283" priority="90" operator="between">
      <formula>0</formula>
      <formula>2</formula>
    </cfRule>
  </conditionalFormatting>
  <conditionalFormatting sqref="H90">
    <cfRule type="containsText" dxfId="282" priority="41" operator="containsText" text="Muy Baja">
      <formula>NOT(ISERROR(SEARCH("Muy Baja",H90)))</formula>
    </cfRule>
    <cfRule type="containsText" dxfId="281" priority="42" operator="containsText" text="Baja">
      <formula>NOT(ISERROR(SEARCH("Baja",H90)))</formula>
    </cfRule>
    <cfRule type="containsText" dxfId="280" priority="43" operator="containsText" text="Muy Alta">
      <formula>NOT(ISERROR(SEARCH("Muy Alta",H90)))</formula>
    </cfRule>
    <cfRule type="containsText" dxfId="279" priority="44" operator="containsText" text="Alta">
      <formula>NOT(ISERROR(SEARCH("Alta",H90)))</formula>
    </cfRule>
    <cfRule type="containsText" dxfId="278" priority="45" operator="containsText" text="Media">
      <formula>NOT(ISERROR(SEARCH("Media",H90)))</formula>
    </cfRule>
    <cfRule type="containsText" dxfId="277" priority="46" operator="containsText" text="Media">
      <formula>NOT(ISERROR(SEARCH("Media",H90)))</formula>
    </cfRule>
    <cfRule type="containsText" dxfId="276" priority="47" operator="containsText" text="Media">
      <formula>NOT(ISERROR(SEARCH("Media",H90)))</formula>
    </cfRule>
    <cfRule type="containsText" dxfId="275" priority="48" operator="containsText" text="Muy Baja">
      <formula>NOT(ISERROR(SEARCH("Muy Baja",H90)))</formula>
    </cfRule>
    <cfRule type="containsText" dxfId="274" priority="49" operator="containsText" text="Baja">
      <formula>NOT(ISERROR(SEARCH("Baja",H90)))</formula>
    </cfRule>
    <cfRule type="containsText" dxfId="273" priority="50" operator="containsText" text="Muy Baja">
      <formula>NOT(ISERROR(SEARCH("Muy Baja",H90)))</formula>
    </cfRule>
    <cfRule type="containsText" dxfId="272" priority="51" operator="containsText" text="Muy Baja">
      <formula>NOT(ISERROR(SEARCH("Muy Baja",H90)))</formula>
    </cfRule>
    <cfRule type="containsText" dxfId="271" priority="52" operator="containsText" text="Muy Baja">
      <formula>NOT(ISERROR(SEARCH("Muy Baja",H90)))</formula>
    </cfRule>
    <cfRule type="containsText" dxfId="270" priority="53" operator="containsText" text="Muy Baja'Tabla probabilidad'!">
      <formula>NOT(ISERROR(SEARCH("Muy Baja'Tabla probabilidad'!",H90)))</formula>
    </cfRule>
    <cfRule type="containsText" dxfId="269" priority="54" operator="containsText" text="Muy bajo">
      <formula>NOT(ISERROR(SEARCH("Muy bajo",H90)))</formula>
    </cfRule>
    <cfRule type="containsText" dxfId="268" priority="55" operator="containsText" text="Alta">
      <formula>NOT(ISERROR(SEARCH("Alta",H90)))</formula>
    </cfRule>
    <cfRule type="containsText" dxfId="267" priority="56" operator="containsText" text="Media">
      <formula>NOT(ISERROR(SEARCH("Media",H90)))</formula>
    </cfRule>
    <cfRule type="containsText" dxfId="266" priority="57" operator="containsText" text="Baja">
      <formula>NOT(ISERROR(SEARCH("Baja",H90)))</formula>
    </cfRule>
    <cfRule type="containsText" dxfId="265" priority="58" operator="containsText" text="Muy baja">
      <formula>NOT(ISERROR(SEARCH("Muy baja",H90)))</formula>
    </cfRule>
    <cfRule type="cellIs" dxfId="264" priority="61" operator="between">
      <formula>1</formula>
      <formula>2</formula>
    </cfRule>
    <cfRule type="cellIs" dxfId="263" priority="62" operator="between">
      <formula>0</formula>
      <formula>2</formula>
    </cfRule>
  </conditionalFormatting>
  <conditionalFormatting sqref="K81:K89">
    <cfRule type="containsText" dxfId="262" priority="35" operator="containsText" text="Catastrófico">
      <formula>NOT(ISERROR(SEARCH("Catastrófico",K81)))</formula>
    </cfRule>
    <cfRule type="containsText" dxfId="261" priority="36" operator="containsText" text="Mayor">
      <formula>NOT(ISERROR(SEARCH("Mayor",K81)))</formula>
    </cfRule>
    <cfRule type="containsText" dxfId="260" priority="37" operator="containsText" text="Alta">
      <formula>NOT(ISERROR(SEARCH("Alta",K81)))</formula>
    </cfRule>
    <cfRule type="containsText" dxfId="259" priority="38" operator="containsText" text="Moderado">
      <formula>NOT(ISERROR(SEARCH("Moderado",K81)))</formula>
    </cfRule>
    <cfRule type="containsText" dxfId="258" priority="39" operator="containsText" text="Menor">
      <formula>NOT(ISERROR(SEARCH("Menor",K81)))</formula>
    </cfRule>
    <cfRule type="containsText" dxfId="257" priority="40" operator="containsText" text="Leve">
      <formula>NOT(ISERROR(SEARCH("Leve",K81)))</formula>
    </cfRule>
  </conditionalFormatting>
  <conditionalFormatting sqref="K91:K99">
    <cfRule type="containsText" dxfId="256" priority="29" operator="containsText" text="Catastrófico">
      <formula>NOT(ISERROR(SEARCH("Catastrófico",K91)))</formula>
    </cfRule>
    <cfRule type="containsText" dxfId="255" priority="30" operator="containsText" text="Mayor">
      <formula>NOT(ISERROR(SEARCH("Mayor",K91)))</formula>
    </cfRule>
    <cfRule type="containsText" dxfId="254" priority="31" operator="containsText" text="Alta">
      <formula>NOT(ISERROR(SEARCH("Alta",K91)))</formula>
    </cfRule>
    <cfRule type="containsText" dxfId="253" priority="32" operator="containsText" text="Moderado">
      <formula>NOT(ISERROR(SEARCH("Moderado",K91)))</formula>
    </cfRule>
    <cfRule type="containsText" dxfId="252" priority="33" operator="containsText" text="Menor">
      <formula>NOT(ISERROR(SEARCH("Menor",K91)))</formula>
    </cfRule>
    <cfRule type="containsText" dxfId="251" priority="34" operator="containsText" text="Leve">
      <formula>NOT(ISERROR(SEARCH("Leve",K91)))</formula>
    </cfRule>
  </conditionalFormatting>
  <conditionalFormatting sqref="K80">
    <cfRule type="containsText" dxfId="250" priority="23" operator="containsText" text="Catastrófico">
      <formula>NOT(ISERROR(SEARCH("Catastrófico",K80)))</formula>
    </cfRule>
    <cfRule type="containsText" dxfId="249" priority="24" operator="containsText" text="Mayor">
      <formula>NOT(ISERROR(SEARCH("Mayor",K80)))</formula>
    </cfRule>
    <cfRule type="containsText" dxfId="248" priority="25" operator="containsText" text="Alta">
      <formula>NOT(ISERROR(SEARCH("Alta",K80)))</formula>
    </cfRule>
    <cfRule type="containsText" dxfId="247" priority="26" operator="containsText" text="Moderado">
      <formula>NOT(ISERROR(SEARCH("Moderado",K80)))</formula>
    </cfRule>
    <cfRule type="containsText" dxfId="246" priority="27" operator="containsText" text="Menor">
      <formula>NOT(ISERROR(SEARCH("Menor",K80)))</formula>
    </cfRule>
    <cfRule type="containsText" dxfId="245" priority="28" operator="containsText" text="Leve">
      <formula>NOT(ISERROR(SEARCH("Leve",K80)))</formula>
    </cfRule>
  </conditionalFormatting>
  <conditionalFormatting sqref="K90">
    <cfRule type="containsText" dxfId="244" priority="17" operator="containsText" text="Catastrófico">
      <formula>NOT(ISERROR(SEARCH("Catastrófico",K90)))</formula>
    </cfRule>
    <cfRule type="containsText" dxfId="243" priority="18" operator="containsText" text="Mayor">
      <formula>NOT(ISERROR(SEARCH("Mayor",K90)))</formula>
    </cfRule>
    <cfRule type="containsText" dxfId="242" priority="19" operator="containsText" text="Alta">
      <formula>NOT(ISERROR(SEARCH("Alta",K90)))</formula>
    </cfRule>
    <cfRule type="containsText" dxfId="241" priority="20" operator="containsText" text="Moderado">
      <formula>NOT(ISERROR(SEARCH("Moderado",K90)))</formula>
    </cfRule>
    <cfRule type="containsText" dxfId="240" priority="21" operator="containsText" text="Menor">
      <formula>NOT(ISERROR(SEARCH("Menor",K90)))</formula>
    </cfRule>
    <cfRule type="containsText" dxfId="239" priority="22" operator="containsText" text="Leve">
      <formula>NOT(ISERROR(SEARCH("Leve",K90)))</formula>
    </cfRule>
  </conditionalFormatting>
  <conditionalFormatting sqref="K100:K109">
    <cfRule type="containsText" dxfId="238" priority="5" operator="containsText" text="Catastrófico">
      <formula>NOT(ISERROR(SEARCH("Catastrófico",K100)))</formula>
    </cfRule>
    <cfRule type="containsText" dxfId="237" priority="6" operator="containsText" text="Mayor">
      <formula>NOT(ISERROR(SEARCH("Mayor",K100)))</formula>
    </cfRule>
    <cfRule type="containsText" dxfId="236" priority="7" operator="containsText" text="Alta">
      <formula>NOT(ISERROR(SEARCH("Alta",K100)))</formula>
    </cfRule>
    <cfRule type="containsText" dxfId="235" priority="8" operator="containsText" text="Moderado">
      <formula>NOT(ISERROR(SEARCH("Moderado",K100)))</formula>
    </cfRule>
    <cfRule type="containsText" dxfId="234" priority="9" operator="containsText" text="Menor">
      <formula>NOT(ISERROR(SEARCH("Menor",K100)))</formula>
    </cfRule>
    <cfRule type="containsText" dxfId="233" priority="10" operator="containsText" text="Leve">
      <formula>NOT(ISERROR(SEARCH("Leve",K100)))</formula>
    </cfRule>
  </conditionalFormatting>
  <conditionalFormatting sqref="N60">
    <cfRule type="containsText" dxfId="232" priority="1" operator="containsText" text="Extremo">
      <formula>NOT(ISERROR(SEARCH("Extremo",N60)))</formula>
    </cfRule>
    <cfRule type="containsText" dxfId="231" priority="2" operator="containsText" text="Alto">
      <formula>NOT(ISERROR(SEARCH("Alto",N60)))</formula>
    </cfRule>
    <cfRule type="containsText" dxfId="230" priority="3" operator="containsText" text="Bajo">
      <formula>NOT(ISERROR(SEARCH("Bajo",N60)))</formula>
    </cfRule>
    <cfRule type="containsText" dxfId="229" priority="4" operator="containsText" text="Moderado">
      <formula>NOT(ISERROR(SEARCH("Moderado",N60)))</formula>
    </cfRule>
  </conditionalFormatting>
  <dataValidations count="1">
    <dataValidation type="list" allowBlank="1" showInputMessage="1" showErrorMessage="1" sqref="I70:J109"/>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980"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981"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694"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695" operator="containsText" id="{EF2F67A8-8347-4F31-93F7-2BB1AF3C13A8}">
            <xm:f>NOT(ISERROR(SEARCH('8- Políticas de Administración '!$B$5,H30)))</xm:f>
            <xm:f>'8- Políticas de Administración '!$B$5</xm:f>
            <x14:dxf>
              <font>
                <color rgb="FF9C0006"/>
              </font>
              <fill>
                <patternFill>
                  <bgColor rgb="FFFFC7CE"/>
                </patternFill>
              </fill>
            </x14:dxf>
          </x14:cfRule>
          <xm:sqref>H30 H39</xm:sqref>
        </x14:conditionalFormatting>
        <x14:conditionalFormatting xmlns:xm="http://schemas.microsoft.com/office/excel/2006/main">
          <x14:cfRule type="containsText" priority="216" operator="containsText" id="{6A0F235F-8361-465C-8AE6-0C9682E4F4D3}">
            <xm:f>NOT(ISERROR(SEARCH('8- Políticas de Administración '!$B$5,H50)))</xm:f>
            <xm:f>'8- Políticas de Administración '!$B$5</xm:f>
            <x14:dxf>
              <font>
                <color rgb="FF006100"/>
              </font>
              <fill>
                <patternFill>
                  <bgColor rgb="FFC6EFCE"/>
                </patternFill>
              </fill>
            </x14:dxf>
          </x14:cfRule>
          <x14:cfRule type="containsText" priority="217" operator="containsText" id="{4BB0CFDE-CF98-4C75-B350-900D02045E20}">
            <xm:f>NOT(ISERROR(SEARCH('8- Políticas de Administración '!$B$5,H50)))</xm:f>
            <xm:f>'8- Políticas de Administración '!$B$5</xm:f>
            <x14:dxf>
              <font>
                <color rgb="FF9C0006"/>
              </font>
              <fill>
                <patternFill>
                  <bgColor rgb="FFFFC7CE"/>
                </patternFill>
              </fill>
            </x14:dxf>
          </x14:cfRule>
          <xm:sqref>H50</xm:sqref>
        </x14:conditionalFormatting>
        <x14:conditionalFormatting xmlns:xm="http://schemas.microsoft.com/office/excel/2006/main">
          <x14:cfRule type="containsText" priority="406" operator="containsText" id="{11D1C3EE-87E8-41ED-9705-AB190DD1E190}">
            <xm:f>NOT(ISERROR(SEARCH('8- Políticas de Administración '!$B$5,H60)))</xm:f>
            <xm:f>'8- Políticas de Administración '!$B$5</xm:f>
            <x14:dxf>
              <font>
                <color rgb="FF006100"/>
              </font>
              <fill>
                <patternFill>
                  <bgColor rgb="FFC6EFCE"/>
                </patternFill>
              </fill>
            </x14:dxf>
          </x14:cfRule>
          <x14:cfRule type="containsText" priority="407" operator="containsText" id="{67565E7B-28B1-4A9A-831D-D3244E018B7D}">
            <xm:f>NOT(ISERROR(SEARCH('8- Políticas de Administración '!$B$5,H60)))</xm:f>
            <xm:f>'8- Políticas de Administración '!$B$5</xm:f>
            <x14:dxf>
              <font>
                <color rgb="FF9C0006"/>
              </font>
              <fill>
                <patternFill>
                  <bgColor rgb="FFFFC7CE"/>
                </patternFill>
              </fill>
            </x14:dxf>
          </x14:cfRule>
          <xm:sqref>H60</xm:sqref>
        </x14:conditionalFormatting>
        <x14:conditionalFormatting xmlns:xm="http://schemas.microsoft.com/office/excel/2006/main">
          <x14:cfRule type="containsText" priority="171" operator="containsText" id="{CFDF689C-DB50-45D4-88F4-485615208F6C}">
            <xm:f>NOT(ISERROR(SEARCH(#REF!,H70)))</xm:f>
            <xm:f>#REF!</xm:f>
            <x14:dxf>
              <font>
                <color rgb="FF006100"/>
              </font>
              <fill>
                <patternFill>
                  <bgColor rgb="FFC6EFCE"/>
                </patternFill>
              </fill>
            </x14:dxf>
          </x14:cfRule>
          <x14:cfRule type="containsText" priority="172" operator="containsText" id="{0A12664C-0D24-4483-A4EA-AA589F7832E1}">
            <xm:f>NOT(ISERROR(SEARCH(#REF!,H70)))</xm:f>
            <xm:f>#REF!</xm:f>
            <x14:dxf>
              <font>
                <color rgb="FF9C0006"/>
              </font>
              <fill>
                <patternFill>
                  <bgColor rgb="FFFFC7CE"/>
                </patternFill>
              </fill>
            </x14:dxf>
          </x14:cfRule>
          <xm:sqref>H70</xm:sqref>
        </x14:conditionalFormatting>
        <x14:conditionalFormatting xmlns:xm="http://schemas.microsoft.com/office/excel/2006/main">
          <x14:cfRule type="containsText" priority="143" operator="containsText" id="{3B7EB96F-D489-4735-9262-1676DE49E5E8}">
            <xm:f>NOT(ISERROR(SEARCH(#REF!,H80)))</xm:f>
            <xm:f>#REF!</xm:f>
            <x14:dxf>
              <font>
                <color rgb="FF006100"/>
              </font>
              <fill>
                <patternFill>
                  <bgColor rgb="FFC6EFCE"/>
                </patternFill>
              </fill>
            </x14:dxf>
          </x14:cfRule>
          <x14:cfRule type="containsText" priority="144" operator="containsText" id="{68F110B8-E47C-4E8F-A377-38FABF2FD5E5}">
            <xm:f>NOT(ISERROR(SEARCH(#REF!,H80)))</xm:f>
            <xm:f>#REF!</xm:f>
            <x14:dxf>
              <font>
                <color rgb="FF9C0006"/>
              </font>
              <fill>
                <patternFill>
                  <bgColor rgb="FFFFC7CE"/>
                </patternFill>
              </fill>
            </x14:dxf>
          </x14:cfRule>
          <xm:sqref>H80</xm:sqref>
        </x14:conditionalFormatting>
        <x14:conditionalFormatting xmlns:xm="http://schemas.microsoft.com/office/excel/2006/main">
          <x14:cfRule type="containsText" priority="87" operator="containsText" id="{20C3D334-942F-4773-84EF-48EFD93F7448}">
            <xm:f>NOT(ISERROR(SEARCH(#REF!,H100)))</xm:f>
            <xm:f>#REF!</xm:f>
            <x14:dxf>
              <font>
                <color rgb="FF006100"/>
              </font>
              <fill>
                <patternFill>
                  <bgColor rgb="FFC6EFCE"/>
                </patternFill>
              </fill>
            </x14:dxf>
          </x14:cfRule>
          <x14:cfRule type="containsText" priority="88" operator="containsText" id="{0613FC84-92A9-43FE-B402-7A5516482DB7}">
            <xm:f>NOT(ISERROR(SEARCH(#REF!,H100)))</xm:f>
            <xm:f>#REF!</xm:f>
            <x14:dxf>
              <font>
                <color rgb="FF9C0006"/>
              </font>
              <fill>
                <patternFill>
                  <bgColor rgb="FFFFC7CE"/>
                </patternFill>
              </fill>
            </x14:dxf>
          </x14:cfRule>
          <xm:sqref>H100</xm:sqref>
        </x14:conditionalFormatting>
        <x14:conditionalFormatting xmlns:xm="http://schemas.microsoft.com/office/excel/2006/main">
          <x14:cfRule type="containsText" priority="59" operator="containsText" id="{5EBDDA9B-F01D-475D-813B-D013E23015CE}">
            <xm:f>NOT(ISERROR(SEARCH(#REF!,H90)))</xm:f>
            <xm:f>#REF!</xm:f>
            <x14:dxf>
              <font>
                <color rgb="FF006100"/>
              </font>
              <fill>
                <patternFill>
                  <bgColor rgb="FFC6EFCE"/>
                </patternFill>
              </fill>
            </x14:dxf>
          </x14:cfRule>
          <x14:cfRule type="containsText" priority="60" operator="containsText" id="{714AAFDB-FBAF-41F6-86C1-EB2F555FDC8C}">
            <xm:f>NOT(ISERROR(SEARCH(#REF!,H90)))</xm:f>
            <xm:f>#REF!</xm:f>
            <x14:dxf>
              <font>
                <color rgb="FF9C0006"/>
              </font>
              <fill>
                <patternFill>
                  <bgColor rgb="FFFFC7CE"/>
                </patternFill>
              </fill>
            </x14:dxf>
          </x14:cfRule>
          <xm:sqref>H90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14:formula1>
            <xm:f>'8- Políticas de Administración '!$I$17:$I$22</xm:f>
          </x14:formula1>
          <xm:sqref>I10:I69</xm:sqref>
        </x14:dataValidation>
        <x14:dataValidation type="list" allowBlank="1" showInputMessage="1" showErrorMessage="1">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J10:J69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R109"/>
  <sheetViews>
    <sheetView showGridLines="0" zoomScale="50" zoomScaleNormal="50" zoomScalePageLayoutView="70" workbookViewId="0">
      <pane xSplit="5" ySplit="9" topLeftCell="F50" activePane="bottomRight" state="frozen"/>
      <selection pane="topRight" activeCell="F1" sqref="F1"/>
      <selection pane="bottomLeft" activeCell="A10" sqref="A10"/>
      <selection pane="bottomRight" activeCell="M52" sqref="M52"/>
    </sheetView>
  </sheetViews>
  <sheetFormatPr baseColWidth="10" defaultColWidth="11.42578125" defaultRowHeight="15"/>
  <cols>
    <col min="1" max="1" width="7" customWidth="1"/>
    <col min="2" max="2" width="23.85546875" customWidth="1"/>
    <col min="3" max="3" width="37.7109375" style="50" customWidth="1"/>
    <col min="4" max="4" width="5" hidden="1" customWidth="1"/>
    <col min="5" max="5" width="39.42578125" customWidth="1"/>
    <col min="7" max="7" width="12.28515625" bestFit="1" customWidth="1"/>
    <col min="8" max="8" width="14.7109375" bestFit="1" customWidth="1"/>
    <col min="9" max="9" width="19.140625" customWidth="1"/>
    <col min="10" max="10" width="11.28515625" customWidth="1"/>
    <col min="11" max="11" width="11.7109375" customWidth="1"/>
    <col min="12" max="12" width="25" customWidth="1"/>
    <col min="13" max="13" width="42.7109375" customWidth="1"/>
    <col min="14" max="14" width="10.140625" customWidth="1"/>
    <col min="15" max="15" width="15.7109375" customWidth="1"/>
    <col min="16" max="17" width="10" customWidth="1"/>
    <col min="18" max="18" width="5" hidden="1" customWidth="1"/>
    <col min="19" max="19" width="11.42578125" customWidth="1"/>
    <col min="20" max="20" width="26.28515625" style="38" customWidth="1"/>
    <col min="21" max="21" width="18.5703125" style="37" customWidth="1"/>
    <col min="22" max="22" width="22.5703125" style="39" customWidth="1"/>
    <col min="23" max="278" width="11.42578125" style="17"/>
    <col min="279" max="16384" width="11.42578125" style="22"/>
  </cols>
  <sheetData>
    <row r="1" spans="1:278" s="19" customFormat="1" ht="27.75" thickTop="1">
      <c r="A1" s="502"/>
      <c r="B1" s="503"/>
      <c r="C1" s="504"/>
      <c r="D1" s="43"/>
      <c r="E1" s="528" t="s">
        <v>341</v>
      </c>
      <c r="F1" s="529"/>
      <c r="G1" s="529"/>
      <c r="H1" s="529"/>
      <c r="I1" s="529"/>
      <c r="J1" s="529"/>
      <c r="K1" s="529"/>
      <c r="L1" s="529"/>
      <c r="M1" s="529"/>
      <c r="N1" s="529"/>
      <c r="O1" s="529"/>
      <c r="P1" s="529"/>
      <c r="Q1" s="529"/>
      <c r="R1" s="529"/>
      <c r="S1" s="529"/>
      <c r="T1" s="529"/>
      <c r="U1" s="522"/>
      <c r="V1" s="523"/>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505"/>
      <c r="B2" s="468"/>
      <c r="C2" s="506"/>
      <c r="D2" s="43"/>
      <c r="E2" s="530"/>
      <c r="F2" s="531"/>
      <c r="G2" s="531"/>
      <c r="H2" s="531"/>
      <c r="I2" s="531"/>
      <c r="J2" s="531"/>
      <c r="K2" s="531"/>
      <c r="L2" s="531"/>
      <c r="M2" s="531"/>
      <c r="N2" s="531"/>
      <c r="O2" s="531"/>
      <c r="P2" s="531"/>
      <c r="Q2" s="531"/>
      <c r="R2" s="531"/>
      <c r="S2" s="531"/>
      <c r="T2" s="531"/>
      <c r="U2" s="524"/>
      <c r="V2" s="525"/>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75" thickBot="1">
      <c r="A3" s="505"/>
      <c r="B3" s="468"/>
      <c r="C3" s="506"/>
      <c r="D3" s="147"/>
      <c r="E3" s="532"/>
      <c r="F3" s="533"/>
      <c r="G3" s="533"/>
      <c r="H3" s="533"/>
      <c r="I3" s="533"/>
      <c r="J3" s="533"/>
      <c r="K3" s="533"/>
      <c r="L3" s="533"/>
      <c r="M3" s="533"/>
      <c r="N3" s="533"/>
      <c r="O3" s="533"/>
      <c r="P3" s="533"/>
      <c r="Q3" s="533"/>
      <c r="R3" s="533"/>
      <c r="S3" s="533"/>
      <c r="T3" s="533"/>
      <c r="U3" s="526"/>
      <c r="V3" s="527"/>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c r="A4" s="469" t="s">
        <v>263</v>
      </c>
      <c r="B4" s="469"/>
      <c r="C4" s="520" t="s">
        <v>4</v>
      </c>
      <c r="D4" s="520"/>
      <c r="E4" s="520"/>
      <c r="F4" s="520"/>
      <c r="G4" s="520"/>
      <c r="H4" s="520"/>
      <c r="I4" s="520"/>
      <c r="J4" s="520"/>
      <c r="K4" s="520"/>
      <c r="L4" s="520"/>
      <c r="M4" s="520"/>
      <c r="N4" s="520"/>
      <c r="O4" s="520"/>
      <c r="P4" s="520"/>
      <c r="Q4" s="520"/>
      <c r="R4" s="520"/>
      <c r="S4" s="520"/>
      <c r="T4" s="520"/>
      <c r="U4" s="521"/>
      <c r="V4" s="521"/>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38.450000000000003" customHeight="1">
      <c r="A5" s="469" t="s">
        <v>264</v>
      </c>
      <c r="B5" s="469"/>
      <c r="C5" s="499" t="s">
        <v>34</v>
      </c>
      <c r="D5" s="499"/>
      <c r="E5" s="499"/>
      <c r="F5" s="499"/>
      <c r="G5" s="499"/>
      <c r="H5" s="499"/>
      <c r="I5" s="499"/>
      <c r="J5" s="499"/>
      <c r="K5" s="499"/>
      <c r="L5" s="499"/>
      <c r="M5" s="499"/>
      <c r="N5" s="499"/>
      <c r="O5" s="499"/>
      <c r="P5" s="499"/>
      <c r="Q5" s="499"/>
      <c r="R5" s="499"/>
      <c r="S5" s="499"/>
      <c r="T5" s="499"/>
      <c r="U5" s="499"/>
      <c r="V5" s="499"/>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c r="A6" s="469" t="s">
        <v>265</v>
      </c>
      <c r="B6" s="469"/>
      <c r="C6" s="500" t="s">
        <v>266</v>
      </c>
      <c r="D6" s="500"/>
      <c r="E6" s="500"/>
      <c r="F6" s="500"/>
      <c r="G6" s="500"/>
      <c r="H6" s="500"/>
      <c r="I6" s="500"/>
      <c r="J6" s="500"/>
      <c r="K6" s="500"/>
      <c r="L6" s="500"/>
      <c r="M6" s="500"/>
      <c r="N6" s="500"/>
      <c r="O6" s="500"/>
      <c r="P6" s="500"/>
      <c r="Q6" s="500"/>
      <c r="R6" s="500"/>
      <c r="S6" s="500"/>
      <c r="T6" s="500"/>
      <c r="U6" s="500"/>
      <c r="V6" s="500"/>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7.25" thickBot="1">
      <c r="A7" s="507" t="s">
        <v>267</v>
      </c>
      <c r="B7" s="507"/>
      <c r="C7" s="507"/>
      <c r="D7" s="508" t="s">
        <v>342</v>
      </c>
      <c r="E7" s="479"/>
      <c r="F7" s="479"/>
      <c r="G7" s="479"/>
      <c r="H7" s="479"/>
      <c r="I7" s="479"/>
      <c r="J7" s="479"/>
      <c r="K7" s="479"/>
      <c r="L7" s="479"/>
      <c r="M7" s="479"/>
      <c r="N7" s="479"/>
      <c r="O7" s="479"/>
      <c r="P7" s="479"/>
      <c r="Q7" s="479"/>
      <c r="R7" s="480"/>
      <c r="S7" s="124"/>
      <c r="T7" s="507" t="s">
        <v>343</v>
      </c>
      <c r="U7" s="507"/>
      <c r="V7" s="507"/>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30" customHeight="1" thickTop="1" thickBot="1">
      <c r="A8" s="509" t="s">
        <v>272</v>
      </c>
      <c r="B8" s="510" t="s">
        <v>344</v>
      </c>
      <c r="C8" s="512" t="s">
        <v>268</v>
      </c>
      <c r="D8" s="514" t="s">
        <v>345</v>
      </c>
      <c r="E8" s="516" t="s">
        <v>238</v>
      </c>
      <c r="F8" s="517" t="s">
        <v>346</v>
      </c>
      <c r="G8" s="518"/>
      <c r="H8" s="518"/>
      <c r="I8" s="518"/>
      <c r="J8" s="518"/>
      <c r="K8" s="519"/>
      <c r="L8" s="517" t="s">
        <v>347</v>
      </c>
      <c r="M8" s="518"/>
      <c r="N8" s="518"/>
      <c r="O8" s="518"/>
      <c r="P8" s="518"/>
      <c r="Q8" s="518"/>
      <c r="R8" s="518"/>
      <c r="S8" s="519"/>
      <c r="T8" s="57"/>
      <c r="U8" s="58"/>
      <c r="V8" s="86" t="s">
        <v>348</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96" customHeight="1" thickTop="1" thickBot="1">
      <c r="A9" s="470"/>
      <c r="B9" s="511"/>
      <c r="C9" s="513"/>
      <c r="D9" s="515"/>
      <c r="E9" s="452"/>
      <c r="F9" s="48" t="s">
        <v>240</v>
      </c>
      <c r="G9" s="48" t="s">
        <v>242</v>
      </c>
      <c r="H9" s="48" t="s">
        <v>349</v>
      </c>
      <c r="I9" s="48" t="s">
        <v>244</v>
      </c>
      <c r="J9" s="275" t="s">
        <v>350</v>
      </c>
      <c r="K9" s="48" t="s">
        <v>250</v>
      </c>
      <c r="L9" s="48" t="s">
        <v>351</v>
      </c>
      <c r="M9" s="120" t="s">
        <v>247</v>
      </c>
      <c r="N9" s="48" t="s">
        <v>352</v>
      </c>
      <c r="O9" s="48" t="s">
        <v>353</v>
      </c>
      <c r="P9" s="48" t="s">
        <v>354</v>
      </c>
      <c r="Q9" s="48" t="s">
        <v>355</v>
      </c>
      <c r="R9" s="121" t="s">
        <v>350</v>
      </c>
      <c r="S9" s="48" t="s">
        <v>356</v>
      </c>
      <c r="T9" s="51" t="s">
        <v>252</v>
      </c>
      <c r="U9" s="51" t="s">
        <v>254</v>
      </c>
      <c r="V9" s="52" t="s">
        <v>357</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45">
      <c r="A10" s="453">
        <f>'5- Identificación de Riesgos'!A10</f>
        <v>1</v>
      </c>
      <c r="B10" s="418" t="str">
        <f>'5- Identificación de Riesgos'!B10</f>
        <v xml:space="preserve">Pérdida de recursos por inadecuada gestión y control en los recobros de las incapacidades y licencias </v>
      </c>
      <c r="C10" s="298" t="str">
        <f>'[4]5- Identificación de Riesgos'!D10</f>
        <v>Recepción de novedades extemporáneas</v>
      </c>
      <c r="D10" s="299"/>
      <c r="E10" s="240" t="s">
        <v>504</v>
      </c>
      <c r="F10" s="296" t="s">
        <v>358</v>
      </c>
      <c r="G10" s="296" t="s">
        <v>359</v>
      </c>
      <c r="H10" s="296" t="s">
        <v>358</v>
      </c>
      <c r="I10" s="296" t="s">
        <v>358</v>
      </c>
      <c r="J10" s="295">
        <f>COUNTIF(F10:I10,"SI")/4</f>
        <v>0.25</v>
      </c>
      <c r="K10" s="501">
        <f>AVERAGE(J10:J15)</f>
        <v>0.625</v>
      </c>
      <c r="L10" s="241">
        <f>'5- Identificación de Riesgos'!I10</f>
        <v>0</v>
      </c>
      <c r="M10" s="268"/>
      <c r="N10" s="241"/>
      <c r="O10" s="241"/>
      <c r="P10" s="241"/>
      <c r="Q10" s="241"/>
      <c r="R10" s="236">
        <f>SUM(COUNTIF(N10,"SI")*25%,COUNTIF(O10,"SI")*40%,COUNTIF(P10,"SI")*25%,COUNTIF(Q10,"SI")*10%)</f>
        <v>0</v>
      </c>
      <c r="S10" s="501">
        <f>AVERAGE(R10:R19)</f>
        <v>0</v>
      </c>
      <c r="T10" s="414"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Media - 3</v>
      </c>
      <c r="U10" s="418"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22" t="str">
        <f>CONCATENATE(VLOOKUP((LEFT(T10,LEN(T10)-4)&amp;LEFT(U10,LEN(U10)-4)),'9- Matriz de Calor '!$D$18:$E$42,2,0)," - ",RIGHT(T10,1)*RIGHT(U10,1))</f>
        <v>Moderado - 3</v>
      </c>
    </row>
    <row r="11" spans="1:278" ht="45">
      <c r="A11" s="454"/>
      <c r="B11" s="419"/>
      <c r="C11" s="300" t="str">
        <f>'[4]5- Identificación de Riesgos'!D11</f>
        <v>Falta de control en el ingreso de novedades</v>
      </c>
      <c r="D11" s="301"/>
      <c r="E11" s="232" t="s">
        <v>499</v>
      </c>
      <c r="F11" s="297" t="s">
        <v>358</v>
      </c>
      <c r="G11" s="297" t="s">
        <v>359</v>
      </c>
      <c r="H11" s="297" t="s">
        <v>358</v>
      </c>
      <c r="I11" s="297" t="s">
        <v>359</v>
      </c>
      <c r="J11" s="294">
        <f t="shared" ref="J11:J15" si="0">COUNTIF(F11:I11,"SI")/4</f>
        <v>0.5</v>
      </c>
      <c r="K11" s="496"/>
      <c r="L11" s="242" t="str">
        <f>'5- Identificación de Riesgos'!I11</f>
        <v>Afectación Económica</v>
      </c>
      <c r="M11" s="232"/>
      <c r="N11" s="242"/>
      <c r="O11" s="242"/>
      <c r="P11" s="242"/>
      <c r="Q11" s="242"/>
      <c r="R11" s="235">
        <f t="shared" ref="R11:R29" si="1">SUM(COUNTIF(N11,"SI")*25%,COUNTIF(O11,"SI")*40%,COUNTIF(P11,"SI")*25%,COUNTIF(Q11,"SI")*10%)</f>
        <v>0</v>
      </c>
      <c r="S11" s="496"/>
      <c r="T11" s="415"/>
      <c r="U11" s="419"/>
      <c r="V11" s="423"/>
    </row>
    <row r="12" spans="1:278" ht="75">
      <c r="A12" s="454"/>
      <c r="B12" s="419"/>
      <c r="C12" s="300" t="str">
        <f>'[4]5- Identificación de Riesgos'!D12</f>
        <v>Información inconsistente  en las bases de datos</v>
      </c>
      <c r="D12" s="301"/>
      <c r="E12" s="232" t="s">
        <v>500</v>
      </c>
      <c r="F12" s="297" t="s">
        <v>359</v>
      </c>
      <c r="G12" s="297" t="s">
        <v>359</v>
      </c>
      <c r="H12" s="297" t="s">
        <v>359</v>
      </c>
      <c r="I12" s="297" t="s">
        <v>359</v>
      </c>
      <c r="J12" s="294">
        <f t="shared" si="0"/>
        <v>1</v>
      </c>
      <c r="K12" s="496"/>
      <c r="L12" s="242" t="str">
        <f>'5- Identificación de Riesgos'!I12</f>
        <v>Incumplimiento de las metas establecidas</v>
      </c>
      <c r="M12" s="232"/>
      <c r="N12" s="242"/>
      <c r="O12" s="242"/>
      <c r="P12" s="242"/>
      <c r="Q12" s="242"/>
      <c r="R12" s="235">
        <f t="shared" si="1"/>
        <v>0</v>
      </c>
      <c r="S12" s="496"/>
      <c r="T12" s="415"/>
      <c r="U12" s="419"/>
      <c r="V12" s="423"/>
    </row>
    <row r="13" spans="1:278" ht="76.5" customHeight="1">
      <c r="A13" s="454"/>
      <c r="B13" s="419"/>
      <c r="C13" s="300" t="str">
        <f>'[4]5- Identificación de Riesgos'!D13</f>
        <v>Alto volumen de trabajo</v>
      </c>
      <c r="D13" s="301"/>
      <c r="E13" s="232" t="s">
        <v>502</v>
      </c>
      <c r="F13" s="297" t="s">
        <v>358</v>
      </c>
      <c r="G13" s="297" t="s">
        <v>359</v>
      </c>
      <c r="H13" s="297" t="s">
        <v>358</v>
      </c>
      <c r="I13" s="297" t="s">
        <v>359</v>
      </c>
      <c r="J13" s="294">
        <f t="shared" si="0"/>
        <v>0.5</v>
      </c>
      <c r="K13" s="496"/>
      <c r="L13" s="242" t="str">
        <f>'5- Identificación de Riesgos'!I13</f>
        <v>Afectación de reputacion,imagén,  credibilidad, satisfacción de usuarios y PI</v>
      </c>
      <c r="M13" s="232"/>
      <c r="N13" s="242"/>
      <c r="O13" s="242"/>
      <c r="P13" s="242"/>
      <c r="Q13" s="242"/>
      <c r="R13" s="235">
        <f t="shared" si="1"/>
        <v>0</v>
      </c>
      <c r="S13" s="496"/>
      <c r="T13" s="415"/>
      <c r="U13" s="419"/>
      <c r="V13" s="423"/>
    </row>
    <row r="14" spans="1:278" ht="45">
      <c r="A14" s="454"/>
      <c r="B14" s="419"/>
      <c r="C14" s="300" t="str">
        <f>'[4]5- Identificación de Riesgos'!D14</f>
        <v>Recibir tardíamente o no recibir las incapacidades o licencias por parte del servidor o su superior.</v>
      </c>
      <c r="D14" s="301"/>
      <c r="E14" s="232" t="s">
        <v>501</v>
      </c>
      <c r="F14" s="297" t="s">
        <v>358</v>
      </c>
      <c r="G14" s="297" t="s">
        <v>359</v>
      </c>
      <c r="H14" s="297" t="s">
        <v>358</v>
      </c>
      <c r="I14" s="297" t="s">
        <v>359</v>
      </c>
      <c r="J14" s="294">
        <f t="shared" si="0"/>
        <v>0.5</v>
      </c>
      <c r="K14" s="496"/>
      <c r="L14" s="242">
        <f>'5- Identificación de Riesgos'!I14</f>
        <v>0</v>
      </c>
      <c r="M14" s="232"/>
      <c r="N14" s="242"/>
      <c r="O14" s="242"/>
      <c r="P14" s="242"/>
      <c r="Q14" s="242"/>
      <c r="R14" s="235">
        <f t="shared" si="1"/>
        <v>0</v>
      </c>
      <c r="S14" s="496"/>
      <c r="T14" s="415"/>
      <c r="U14" s="419"/>
      <c r="V14" s="423"/>
    </row>
    <row r="15" spans="1:278" ht="60">
      <c r="A15" s="454"/>
      <c r="B15" s="419"/>
      <c r="C15" s="300" t="str">
        <f>'[4]5- Identificación de Riesgos'!D15</f>
        <v>Falta de gestión en el trámite de recobro ante las EPS, ARL o AFP.</v>
      </c>
      <c r="D15" s="301"/>
      <c r="E15" s="232" t="s">
        <v>503</v>
      </c>
      <c r="F15" s="297" t="s">
        <v>359</v>
      </c>
      <c r="G15" s="297" t="s">
        <v>359</v>
      </c>
      <c r="H15" s="297" t="s">
        <v>359</v>
      </c>
      <c r="I15" s="297" t="s">
        <v>359</v>
      </c>
      <c r="J15" s="294">
        <f t="shared" si="0"/>
        <v>1</v>
      </c>
      <c r="K15" s="496"/>
      <c r="L15" s="242">
        <f>'5- Identificación de Riesgos'!I15</f>
        <v>0</v>
      </c>
      <c r="M15" s="156"/>
      <c r="N15" s="242"/>
      <c r="O15" s="242"/>
      <c r="P15" s="242"/>
      <c r="Q15" s="242"/>
      <c r="R15" s="235">
        <f t="shared" si="1"/>
        <v>0</v>
      </c>
      <c r="S15" s="496"/>
      <c r="T15" s="415"/>
      <c r="U15" s="419"/>
      <c r="V15" s="423"/>
    </row>
    <row r="16" spans="1:278" hidden="1">
      <c r="A16" s="454"/>
      <c r="B16" s="419"/>
      <c r="C16" s="266">
        <f>'5- Identificación de Riesgos'!D16</f>
        <v>0</v>
      </c>
      <c r="D16" s="246"/>
      <c r="E16" s="232"/>
      <c r="F16" s="269"/>
      <c r="G16" s="269"/>
      <c r="H16" s="269"/>
      <c r="I16" s="269"/>
      <c r="J16" s="274">
        <f t="shared" ref="J16:J31" si="2">COUNTIF(F16:I16,"SI")/4</f>
        <v>0</v>
      </c>
      <c r="K16" s="496"/>
      <c r="L16" s="269"/>
      <c r="M16" s="156"/>
      <c r="N16" s="269"/>
      <c r="O16" s="269"/>
      <c r="P16" s="269"/>
      <c r="Q16" s="269"/>
      <c r="R16" s="271"/>
      <c r="S16" s="496"/>
      <c r="T16" s="415"/>
      <c r="U16" s="419"/>
      <c r="V16" s="423"/>
    </row>
    <row r="17" spans="1:22" hidden="1">
      <c r="A17" s="454"/>
      <c r="B17" s="419"/>
      <c r="C17" s="266">
        <f>'5- Identificación de Riesgos'!D17</f>
        <v>0</v>
      </c>
      <c r="D17" s="246"/>
      <c r="E17" s="232"/>
      <c r="F17" s="269"/>
      <c r="G17" s="269"/>
      <c r="H17" s="269"/>
      <c r="I17" s="269"/>
      <c r="J17" s="274">
        <f t="shared" si="2"/>
        <v>0</v>
      </c>
      <c r="K17" s="496"/>
      <c r="L17" s="269"/>
      <c r="M17" s="156"/>
      <c r="N17" s="269"/>
      <c r="O17" s="269"/>
      <c r="P17" s="269"/>
      <c r="Q17" s="269"/>
      <c r="R17" s="271"/>
      <c r="S17" s="496"/>
      <c r="T17" s="415"/>
      <c r="U17" s="419"/>
      <c r="V17" s="423"/>
    </row>
    <row r="18" spans="1:22" hidden="1">
      <c r="A18" s="454"/>
      <c r="B18" s="419"/>
      <c r="C18" s="266">
        <f>'5- Identificación de Riesgos'!D18</f>
        <v>0</v>
      </c>
      <c r="D18" s="246"/>
      <c r="E18" s="232"/>
      <c r="F18" s="269"/>
      <c r="G18" s="269"/>
      <c r="H18" s="269"/>
      <c r="I18" s="269"/>
      <c r="J18" s="274">
        <f t="shared" si="2"/>
        <v>0</v>
      </c>
      <c r="K18" s="496"/>
      <c r="L18" s="269"/>
      <c r="M18" s="156"/>
      <c r="N18" s="269"/>
      <c r="O18" s="269"/>
      <c r="P18" s="269"/>
      <c r="Q18" s="269"/>
      <c r="R18" s="271"/>
      <c r="S18" s="496"/>
      <c r="T18" s="415"/>
      <c r="U18" s="419"/>
      <c r="V18" s="423"/>
    </row>
    <row r="19" spans="1:22" hidden="1">
      <c r="A19" s="454"/>
      <c r="B19" s="419"/>
      <c r="C19" s="266">
        <f>'5- Identificación de Riesgos'!D19</f>
        <v>0</v>
      </c>
      <c r="D19" s="246"/>
      <c r="E19" s="232"/>
      <c r="F19" s="242"/>
      <c r="G19" s="242"/>
      <c r="H19" s="242"/>
      <c r="I19" s="242"/>
      <c r="J19" s="235">
        <f t="shared" si="2"/>
        <v>0</v>
      </c>
      <c r="K19" s="496"/>
      <c r="L19" s="242">
        <f>'5- Identificación de Riesgos'!I19</f>
        <v>0</v>
      </c>
      <c r="M19" s="156"/>
      <c r="N19" s="242"/>
      <c r="O19" s="242"/>
      <c r="P19" s="242"/>
      <c r="Q19" s="242"/>
      <c r="R19" s="235">
        <f t="shared" si="1"/>
        <v>0</v>
      </c>
      <c r="S19" s="496"/>
      <c r="T19" s="415"/>
      <c r="U19" s="419"/>
      <c r="V19" s="423"/>
    </row>
    <row r="20" spans="1:22" ht="57" customHeight="1">
      <c r="A20" s="454">
        <f>'5- Identificación de Riesgos'!A20</f>
        <v>2</v>
      </c>
      <c r="B20" s="419" t="str">
        <f>'5- Identificación de Riesgos'!B20</f>
        <v xml:space="preserve"> Incumplimiento de los términos legales para resolver requerimientos </v>
      </c>
      <c r="C20" s="300" t="str">
        <f>'[4]5- Identificación de Riesgos'!D20</f>
        <v>Recepción de solicitudes de  forma manual</v>
      </c>
      <c r="D20" s="301"/>
      <c r="E20" s="232" t="s">
        <v>505</v>
      </c>
      <c r="F20" s="297" t="s">
        <v>359</v>
      </c>
      <c r="G20" s="297" t="s">
        <v>359</v>
      </c>
      <c r="H20" s="297" t="s">
        <v>359</v>
      </c>
      <c r="I20" s="297" t="s">
        <v>359</v>
      </c>
      <c r="J20" s="294">
        <f t="shared" si="2"/>
        <v>1</v>
      </c>
      <c r="K20" s="496">
        <f>AVERAGE(J20:J29)</f>
        <v>0.375</v>
      </c>
      <c r="L20" s="242">
        <f>'5- Identificación de Riesgos'!I20</f>
        <v>0</v>
      </c>
      <c r="M20" s="156"/>
      <c r="N20" s="242"/>
      <c r="O20" s="242"/>
      <c r="P20" s="242"/>
      <c r="Q20" s="242"/>
      <c r="R20" s="235">
        <f t="shared" si="1"/>
        <v>0</v>
      </c>
      <c r="S20" s="496">
        <f>AVERAGE(R20:R29)</f>
        <v>0</v>
      </c>
      <c r="T20" s="415"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419"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23" t="str">
        <f>CONCATENATE(VLOOKUP((LEFT(T20,LEN(T20)-4)&amp;LEFT(U20,LEN(U20)-4)),'9- Matriz de Calor '!$D$18:$E$42,2,0)," - ",RIGHT(T20,1)*RIGHT(U20,1))</f>
        <v>Bajo - 1</v>
      </c>
    </row>
    <row r="21" spans="1:22" ht="67.5" customHeight="1">
      <c r="A21" s="454"/>
      <c r="B21" s="419"/>
      <c r="C21" s="300" t="str">
        <f>'[4]5- Identificación de Riesgos'!D21</f>
        <v>Falta de control en el ingreso de novedades</v>
      </c>
      <c r="D21" s="301"/>
      <c r="E21" s="232" t="s">
        <v>506</v>
      </c>
      <c r="F21" s="297" t="s">
        <v>358</v>
      </c>
      <c r="G21" s="297" t="s">
        <v>359</v>
      </c>
      <c r="H21" s="297" t="s">
        <v>359</v>
      </c>
      <c r="I21" s="297" t="s">
        <v>359</v>
      </c>
      <c r="J21" s="294">
        <f t="shared" si="2"/>
        <v>0.75</v>
      </c>
      <c r="K21" s="496"/>
      <c r="L21" s="242" t="str">
        <f>'5- Identificación de Riesgos'!I21</f>
        <v>Afectación Económica</v>
      </c>
      <c r="M21" s="156"/>
      <c r="N21" s="242"/>
      <c r="O21" s="242"/>
      <c r="P21" s="242"/>
      <c r="Q21" s="242"/>
      <c r="R21" s="235">
        <f t="shared" si="1"/>
        <v>0</v>
      </c>
      <c r="S21" s="496"/>
      <c r="T21" s="415"/>
      <c r="U21" s="419"/>
      <c r="V21" s="423"/>
    </row>
    <row r="22" spans="1:22" ht="51.75" customHeight="1">
      <c r="A22" s="454"/>
      <c r="B22" s="419"/>
      <c r="C22" s="300" t="str">
        <f>'[4]5- Identificación de Riesgos'!D22</f>
        <v>Alto volumen de trabajo</v>
      </c>
      <c r="D22" s="301"/>
      <c r="E22" s="302" t="s">
        <v>544</v>
      </c>
      <c r="F22" s="303" t="s">
        <v>358</v>
      </c>
      <c r="G22" s="303" t="s">
        <v>359</v>
      </c>
      <c r="H22" s="303" t="s">
        <v>359</v>
      </c>
      <c r="I22" s="303" t="s">
        <v>359</v>
      </c>
      <c r="J22" s="294">
        <f t="shared" si="2"/>
        <v>0.75</v>
      </c>
      <c r="K22" s="496"/>
      <c r="L22" s="242" t="str">
        <f>'5- Identificación de Riesgos'!I22</f>
        <v>Incumplimiento de las metas establecidas</v>
      </c>
      <c r="M22" s="156"/>
      <c r="N22" s="242"/>
      <c r="O22" s="242"/>
      <c r="P22" s="242"/>
      <c r="Q22" s="242"/>
      <c r="R22" s="235">
        <f t="shared" si="1"/>
        <v>0</v>
      </c>
      <c r="S22" s="496"/>
      <c r="T22" s="415"/>
      <c r="U22" s="419"/>
      <c r="V22" s="423"/>
    </row>
    <row r="23" spans="1:22" ht="75.75" customHeight="1">
      <c r="A23" s="454"/>
      <c r="B23" s="419"/>
      <c r="C23" s="300" t="str">
        <f>'[4]5- Identificación de Riesgos'!D23</f>
        <v>Falta de rigor en el momento de recepción de las peticiones en cuanto a la verificación del cumplimiento de requisitos para trámite.</v>
      </c>
      <c r="D23" s="301"/>
      <c r="E23" s="302" t="s">
        <v>545</v>
      </c>
      <c r="F23" s="303" t="s">
        <v>358</v>
      </c>
      <c r="G23" s="303" t="s">
        <v>359</v>
      </c>
      <c r="H23" s="303" t="s">
        <v>359</v>
      </c>
      <c r="I23" s="303" t="s">
        <v>359</v>
      </c>
      <c r="J23" s="294">
        <f t="shared" si="2"/>
        <v>0.75</v>
      </c>
      <c r="K23" s="496"/>
      <c r="L23" s="242" t="str">
        <f>'5- Identificación de Riesgos'!I23</f>
        <v>Afectación de reputacion,imagén,  credibilidad, satisfacción de usuarios y PI</v>
      </c>
      <c r="M23" s="156"/>
      <c r="N23" s="242"/>
      <c r="O23" s="242"/>
      <c r="P23" s="242"/>
      <c r="Q23" s="242"/>
      <c r="R23" s="235">
        <f t="shared" si="1"/>
        <v>0</v>
      </c>
      <c r="S23" s="496"/>
      <c r="T23" s="415"/>
      <c r="U23" s="419"/>
      <c r="V23" s="423"/>
    </row>
    <row r="24" spans="1:22" ht="88.5" customHeight="1">
      <c r="A24" s="454"/>
      <c r="B24" s="419"/>
      <c r="C24" s="300" t="e">
        <f>'[4]5- Identificación de Riesgos'!D24</f>
        <v>#REF!</v>
      </c>
      <c r="D24" s="301"/>
      <c r="E24" s="304" t="s">
        <v>515</v>
      </c>
      <c r="F24" s="303" t="s">
        <v>358</v>
      </c>
      <c r="G24" s="303" t="s">
        <v>359</v>
      </c>
      <c r="H24" s="303" t="s">
        <v>358</v>
      </c>
      <c r="I24" s="303" t="s">
        <v>359</v>
      </c>
      <c r="J24" s="294">
        <f t="shared" si="2"/>
        <v>0.5</v>
      </c>
      <c r="K24" s="496"/>
      <c r="L24" s="242">
        <f>'5- Identificación de Riesgos'!I24</f>
        <v>0</v>
      </c>
      <c r="M24" s="156"/>
      <c r="N24" s="242"/>
      <c r="O24" s="242"/>
      <c r="P24" s="242"/>
      <c r="Q24" s="242"/>
      <c r="R24" s="235">
        <f t="shared" si="1"/>
        <v>0</v>
      </c>
      <c r="S24" s="496"/>
      <c r="T24" s="415"/>
      <c r="U24" s="419"/>
      <c r="V24" s="423"/>
    </row>
    <row r="25" spans="1:22" hidden="1">
      <c r="A25" s="454"/>
      <c r="B25" s="419"/>
      <c r="C25" s="266">
        <f>'5- Identificación de Riesgos'!D25</f>
        <v>0</v>
      </c>
      <c r="D25" s="246"/>
      <c r="E25" s="305"/>
      <c r="F25" s="306"/>
      <c r="G25" s="306"/>
      <c r="H25" s="306"/>
      <c r="I25" s="306"/>
      <c r="J25" s="274">
        <f t="shared" si="2"/>
        <v>0</v>
      </c>
      <c r="K25" s="496"/>
      <c r="L25" s="273">
        <f>'5- Identificación de Riesgos'!I25</f>
        <v>0</v>
      </c>
      <c r="M25" s="156"/>
      <c r="N25" s="269"/>
      <c r="O25" s="269"/>
      <c r="P25" s="269"/>
      <c r="Q25" s="269"/>
      <c r="R25" s="271"/>
      <c r="S25" s="496"/>
      <c r="T25" s="415"/>
      <c r="U25" s="419"/>
      <c r="V25" s="423"/>
    </row>
    <row r="26" spans="1:22" hidden="1">
      <c r="A26" s="454"/>
      <c r="B26" s="419"/>
      <c r="C26" s="266">
        <f>'5- Identificación de Riesgos'!D26</f>
        <v>0</v>
      </c>
      <c r="D26" s="246"/>
      <c r="E26" s="305"/>
      <c r="F26" s="306"/>
      <c r="G26" s="306"/>
      <c r="H26" s="306"/>
      <c r="I26" s="306"/>
      <c r="J26" s="274">
        <f t="shared" si="2"/>
        <v>0</v>
      </c>
      <c r="K26" s="496"/>
      <c r="L26" s="273">
        <f>'5- Identificación de Riesgos'!I26</f>
        <v>0</v>
      </c>
      <c r="M26" s="156"/>
      <c r="N26" s="269"/>
      <c r="O26" s="269"/>
      <c r="P26" s="269"/>
      <c r="Q26" s="269"/>
      <c r="R26" s="271"/>
      <c r="S26" s="496"/>
      <c r="T26" s="415"/>
      <c r="U26" s="419"/>
      <c r="V26" s="423"/>
    </row>
    <row r="27" spans="1:22" hidden="1">
      <c r="A27" s="454"/>
      <c r="B27" s="419"/>
      <c r="C27" s="266">
        <f>'5- Identificación de Riesgos'!D27</f>
        <v>0</v>
      </c>
      <c r="D27" s="246"/>
      <c r="E27" s="305"/>
      <c r="F27" s="306"/>
      <c r="G27" s="306"/>
      <c r="H27" s="306"/>
      <c r="I27" s="306"/>
      <c r="J27" s="274">
        <f t="shared" si="2"/>
        <v>0</v>
      </c>
      <c r="K27" s="496"/>
      <c r="L27" s="273">
        <f>'5- Identificación de Riesgos'!I27</f>
        <v>0</v>
      </c>
      <c r="M27" s="156"/>
      <c r="N27" s="269"/>
      <c r="O27" s="269"/>
      <c r="P27" s="269"/>
      <c r="Q27" s="269"/>
      <c r="R27" s="271"/>
      <c r="S27" s="496"/>
      <c r="T27" s="415"/>
      <c r="U27" s="419"/>
      <c r="V27" s="423"/>
    </row>
    <row r="28" spans="1:22" hidden="1">
      <c r="A28" s="454"/>
      <c r="B28" s="419"/>
      <c r="C28" s="266">
        <f>'5- Identificación de Riesgos'!D28</f>
        <v>0</v>
      </c>
      <c r="D28" s="246"/>
      <c r="E28" s="305"/>
      <c r="F28" s="306"/>
      <c r="G28" s="306"/>
      <c r="H28" s="306"/>
      <c r="I28" s="306"/>
      <c r="J28" s="274">
        <f t="shared" si="2"/>
        <v>0</v>
      </c>
      <c r="K28" s="496"/>
      <c r="L28" s="273">
        <f>'5- Identificación de Riesgos'!I28</f>
        <v>0</v>
      </c>
      <c r="M28" s="156"/>
      <c r="N28" s="269"/>
      <c r="O28" s="269"/>
      <c r="P28" s="269"/>
      <c r="Q28" s="269"/>
      <c r="R28" s="271"/>
      <c r="S28" s="496"/>
      <c r="T28" s="415"/>
      <c r="U28" s="419"/>
      <c r="V28" s="423"/>
    </row>
    <row r="29" spans="1:22" hidden="1">
      <c r="A29" s="454"/>
      <c r="B29" s="419"/>
      <c r="C29" s="266">
        <f>'5- Identificación de Riesgos'!D29</f>
        <v>0</v>
      </c>
      <c r="D29" s="246"/>
      <c r="E29" s="302"/>
      <c r="F29" s="306"/>
      <c r="G29" s="306"/>
      <c r="H29" s="306"/>
      <c r="I29" s="306"/>
      <c r="J29" s="274">
        <f t="shared" si="2"/>
        <v>0</v>
      </c>
      <c r="K29" s="496"/>
      <c r="L29" s="273">
        <f>'5- Identificación de Riesgos'!I29</f>
        <v>0</v>
      </c>
      <c r="M29" s="156"/>
      <c r="N29" s="242"/>
      <c r="O29" s="242"/>
      <c r="P29" s="242"/>
      <c r="Q29" s="242"/>
      <c r="R29" s="235">
        <f t="shared" si="1"/>
        <v>0</v>
      </c>
      <c r="S29" s="496"/>
      <c r="T29" s="415"/>
      <c r="U29" s="419"/>
      <c r="V29" s="423"/>
    </row>
    <row r="30" spans="1:22" ht="102.75" customHeight="1">
      <c r="A30" s="454">
        <f>'5- Identificación de Riesgos'!A30</f>
        <v>3</v>
      </c>
      <c r="B30" s="419" t="str">
        <f>'5- Identificación de Riesgos'!B30</f>
        <v xml:space="preserve">Desactualización de los  Manuales de cargos y funciones </v>
      </c>
      <c r="C30" s="300" t="str">
        <f>'[4]5- Identificación de Riesgos'!D30</f>
        <v xml:space="preserve">Debilidad en la  estandarizacion de funciones </v>
      </c>
      <c r="D30" s="301"/>
      <c r="E30" s="302" t="s">
        <v>514</v>
      </c>
      <c r="F30" s="303" t="s">
        <v>358</v>
      </c>
      <c r="G30" s="303" t="s">
        <v>359</v>
      </c>
      <c r="H30" s="303" t="s">
        <v>359</v>
      </c>
      <c r="I30" s="303" t="s">
        <v>359</v>
      </c>
      <c r="J30" s="294">
        <f t="shared" si="2"/>
        <v>0.75</v>
      </c>
      <c r="K30" s="496">
        <f>AVERAGE(J30:J39)</f>
        <v>0.125</v>
      </c>
      <c r="L30" s="242" t="str">
        <f>'5- Identificación de Riesgos'!I30</f>
        <v>Afectación de reputacion,imagén,  credibilidad, satisfacción de usuarios y PI</v>
      </c>
      <c r="M30" s="156"/>
      <c r="N30" s="242"/>
      <c r="O30" s="242"/>
      <c r="P30" s="242"/>
      <c r="Q30" s="242"/>
      <c r="R30" s="235">
        <f t="shared" ref="R30:R69" si="3">SUM(COUNTIF(N30,"SI")*25%,COUNTIF(O30,"SI")*40%,COUNTIF(P30,"SI")*25%,COUNTIF(Q30,"SI")*10%)</f>
        <v>0</v>
      </c>
      <c r="S30" s="496">
        <f>AVERAGE(R30:R39)</f>
        <v>0</v>
      </c>
      <c r="T30" s="415"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Alta - 4</v>
      </c>
      <c r="U30" s="419"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23" t="str">
        <f>CONCATENATE(VLOOKUP((LEFT(T30,LEN(T30)-4)&amp;LEFT(U30,LEN(U30)-4)),'9- Matriz de Calor '!$D$18:$E$42,2,0)," - ",RIGHT(T30,1)*RIGHT(U30,1))</f>
        <v>Moderado - 8</v>
      </c>
    </row>
    <row r="31" spans="1:22" ht="62.25" customHeight="1">
      <c r="A31" s="454"/>
      <c r="B31" s="419"/>
      <c r="C31" s="300" t="str">
        <f>'[4]5- Identificación de Riesgos'!D31</f>
        <v>Debilidad en Procedimientos y procesos</v>
      </c>
      <c r="D31" s="301"/>
      <c r="E31" s="302" t="s">
        <v>546</v>
      </c>
      <c r="F31" s="303" t="s">
        <v>359</v>
      </c>
      <c r="G31" s="303" t="s">
        <v>358</v>
      </c>
      <c r="H31" s="303" t="s">
        <v>358</v>
      </c>
      <c r="I31" s="303" t="s">
        <v>359</v>
      </c>
      <c r="J31" s="294">
        <f t="shared" si="2"/>
        <v>0.5</v>
      </c>
      <c r="K31" s="496"/>
      <c r="L31" s="242" t="str">
        <f>'5- Identificación de Riesgos'!I31</f>
        <v>Incumplimiento de las metas establecidas</v>
      </c>
      <c r="M31" s="156"/>
      <c r="N31" s="242"/>
      <c r="O31" s="242"/>
      <c r="P31" s="242"/>
      <c r="Q31" s="242"/>
      <c r="R31" s="235">
        <f t="shared" si="3"/>
        <v>0</v>
      </c>
      <c r="S31" s="496"/>
      <c r="T31" s="415"/>
      <c r="U31" s="419"/>
      <c r="V31" s="423"/>
    </row>
    <row r="32" spans="1:22" ht="52.5" customHeight="1">
      <c r="A32" s="454"/>
      <c r="B32" s="419"/>
      <c r="C32" s="266"/>
      <c r="D32" s="246"/>
      <c r="E32" s="232"/>
      <c r="F32" s="269"/>
      <c r="G32" s="269"/>
      <c r="H32" s="269"/>
      <c r="I32" s="269"/>
      <c r="J32" s="274">
        <f t="shared" ref="J32:J69" si="4">COUNTIF(F32:I32,"SI")/4</f>
        <v>0</v>
      </c>
      <c r="K32" s="496"/>
      <c r="L32" s="273" t="str">
        <f>'5- Identificación de Riesgos'!I31</f>
        <v>Incumplimiento de las metas establecidas</v>
      </c>
      <c r="M32" s="156"/>
      <c r="N32" s="269"/>
      <c r="O32" s="269"/>
      <c r="P32" s="269"/>
      <c r="Q32" s="269"/>
      <c r="R32" s="271"/>
      <c r="S32" s="496"/>
      <c r="T32" s="415"/>
      <c r="U32" s="419"/>
      <c r="V32" s="423"/>
    </row>
    <row r="33" spans="1:22">
      <c r="A33" s="454"/>
      <c r="B33" s="419"/>
      <c r="C33" s="266">
        <f>'5- Identificación de Riesgos'!D32</f>
        <v>0</v>
      </c>
      <c r="D33" s="246"/>
      <c r="E33" s="232"/>
      <c r="F33" s="269"/>
      <c r="G33" s="269"/>
      <c r="H33" s="269"/>
      <c r="I33" s="269"/>
      <c r="J33" s="274">
        <f t="shared" si="4"/>
        <v>0</v>
      </c>
      <c r="K33" s="496"/>
      <c r="L33" s="273">
        <f>'5- Identificación de Riesgos'!I32</f>
        <v>0</v>
      </c>
      <c r="M33" s="156"/>
      <c r="N33" s="269"/>
      <c r="O33" s="269"/>
      <c r="P33" s="269"/>
      <c r="Q33" s="269"/>
      <c r="R33" s="271"/>
      <c r="S33" s="496"/>
      <c r="T33" s="415"/>
      <c r="U33" s="419"/>
      <c r="V33" s="423"/>
    </row>
    <row r="34" spans="1:22">
      <c r="A34" s="454"/>
      <c r="B34" s="419"/>
      <c r="C34" s="266">
        <f>'5- Identificación de Riesgos'!D33</f>
        <v>0</v>
      </c>
      <c r="D34" s="246"/>
      <c r="E34" s="232"/>
      <c r="F34" s="269"/>
      <c r="G34" s="269"/>
      <c r="H34" s="269"/>
      <c r="I34" s="269"/>
      <c r="J34" s="274">
        <f t="shared" si="4"/>
        <v>0</v>
      </c>
      <c r="K34" s="496"/>
      <c r="L34" s="273">
        <f>'5- Identificación de Riesgos'!I33</f>
        <v>0</v>
      </c>
      <c r="M34" s="156"/>
      <c r="N34" s="269"/>
      <c r="O34" s="269"/>
      <c r="P34" s="269"/>
      <c r="Q34" s="269"/>
      <c r="R34" s="271"/>
      <c r="S34" s="496"/>
      <c r="T34" s="415"/>
      <c r="U34" s="419"/>
      <c r="V34" s="423"/>
    </row>
    <row r="35" spans="1:22">
      <c r="A35" s="454"/>
      <c r="B35" s="419"/>
      <c r="C35" s="266">
        <f>'5- Identificación de Riesgos'!D34</f>
        <v>0</v>
      </c>
      <c r="D35" s="246"/>
      <c r="E35" s="232"/>
      <c r="F35" s="269"/>
      <c r="G35" s="269"/>
      <c r="H35" s="269"/>
      <c r="I35" s="269"/>
      <c r="J35" s="274">
        <f t="shared" si="4"/>
        <v>0</v>
      </c>
      <c r="K35" s="496"/>
      <c r="L35" s="273">
        <f>'5- Identificación de Riesgos'!I34</f>
        <v>0</v>
      </c>
      <c r="M35" s="156"/>
      <c r="N35" s="269"/>
      <c r="O35" s="269"/>
      <c r="P35" s="269"/>
      <c r="Q35" s="269"/>
      <c r="R35" s="271"/>
      <c r="S35" s="496"/>
      <c r="T35" s="415"/>
      <c r="U35" s="419"/>
      <c r="V35" s="423"/>
    </row>
    <row r="36" spans="1:22">
      <c r="A36" s="454"/>
      <c r="B36" s="419"/>
      <c r="C36" s="266">
        <f>'5- Identificación de Riesgos'!D35</f>
        <v>0</v>
      </c>
      <c r="D36" s="246"/>
      <c r="E36" s="232"/>
      <c r="F36" s="269"/>
      <c r="G36" s="269"/>
      <c r="H36" s="269"/>
      <c r="I36" s="269"/>
      <c r="J36" s="274">
        <f t="shared" si="4"/>
        <v>0</v>
      </c>
      <c r="K36" s="496"/>
      <c r="L36" s="273">
        <f>'5- Identificación de Riesgos'!I35</f>
        <v>0</v>
      </c>
      <c r="M36" s="156"/>
      <c r="N36" s="269"/>
      <c r="O36" s="269"/>
      <c r="P36" s="269"/>
      <c r="Q36" s="269"/>
      <c r="R36" s="271"/>
      <c r="S36" s="496"/>
      <c r="T36" s="415"/>
      <c r="U36" s="419"/>
      <c r="V36" s="423"/>
    </row>
    <row r="37" spans="1:22">
      <c r="A37" s="454"/>
      <c r="B37" s="419"/>
      <c r="C37" s="266">
        <f>'5- Identificación de Riesgos'!D36</f>
        <v>0</v>
      </c>
      <c r="D37" s="246"/>
      <c r="E37" s="232"/>
      <c r="F37" s="269"/>
      <c r="G37" s="269"/>
      <c r="H37" s="269"/>
      <c r="I37" s="269"/>
      <c r="J37" s="274">
        <f t="shared" si="4"/>
        <v>0</v>
      </c>
      <c r="K37" s="496"/>
      <c r="L37" s="273">
        <f>'5- Identificación de Riesgos'!I36</f>
        <v>0</v>
      </c>
      <c r="M37" s="156"/>
      <c r="N37" s="269"/>
      <c r="O37" s="269"/>
      <c r="P37" s="269"/>
      <c r="Q37" s="269"/>
      <c r="R37" s="271"/>
      <c r="S37" s="496"/>
      <c r="T37" s="415"/>
      <c r="U37" s="419"/>
      <c r="V37" s="423"/>
    </row>
    <row r="38" spans="1:22">
      <c r="A38" s="454"/>
      <c r="B38" s="419"/>
      <c r="C38" s="266">
        <f>'5- Identificación de Riesgos'!D37</f>
        <v>0</v>
      </c>
      <c r="D38" s="246"/>
      <c r="E38" s="232"/>
      <c r="F38" s="269"/>
      <c r="G38" s="269"/>
      <c r="H38" s="269"/>
      <c r="I38" s="269"/>
      <c r="J38" s="274">
        <f t="shared" si="4"/>
        <v>0</v>
      </c>
      <c r="K38" s="496"/>
      <c r="L38" s="273">
        <f>'5- Identificación de Riesgos'!I37</f>
        <v>0</v>
      </c>
      <c r="M38" s="156"/>
      <c r="N38" s="269"/>
      <c r="O38" s="269"/>
      <c r="P38" s="269"/>
      <c r="Q38" s="269"/>
      <c r="R38" s="271"/>
      <c r="S38" s="496"/>
      <c r="T38" s="415"/>
      <c r="U38" s="419"/>
      <c r="V38" s="423"/>
    </row>
    <row r="39" spans="1:22">
      <c r="A39" s="454"/>
      <c r="B39" s="419"/>
      <c r="C39" s="266">
        <f>'5- Identificación de Riesgos'!D38</f>
        <v>0</v>
      </c>
      <c r="D39" s="246"/>
      <c r="E39" s="232"/>
      <c r="F39" s="242"/>
      <c r="G39" s="242"/>
      <c r="H39" s="242"/>
      <c r="I39" s="242"/>
      <c r="J39" s="274">
        <f t="shared" si="4"/>
        <v>0</v>
      </c>
      <c r="K39" s="496"/>
      <c r="L39" s="242">
        <f>'5- Identificación de Riesgos'!I38</f>
        <v>0</v>
      </c>
      <c r="M39" s="156"/>
      <c r="N39" s="242"/>
      <c r="O39" s="242"/>
      <c r="P39" s="242"/>
      <c r="Q39" s="242"/>
      <c r="R39" s="235">
        <f t="shared" si="3"/>
        <v>0</v>
      </c>
      <c r="S39" s="496"/>
      <c r="T39" s="415"/>
      <c r="U39" s="419"/>
      <c r="V39" s="423"/>
    </row>
    <row r="40" spans="1:22" ht="85.5" customHeight="1">
      <c r="A40" s="454">
        <f>'5- Identificación de Riesgos'!A39</f>
        <v>4</v>
      </c>
      <c r="B40" s="419" t="str">
        <f>'5- Identificación de Riesgos'!B39</f>
        <v>Desactualización ,pérdida o acceso no autorizado a la información de las Historias Laborales</v>
      </c>
      <c r="C40" s="300" t="str">
        <f>'[4]5- Identificación de Riesgos'!D39</f>
        <v>Falta de manuales de procesos y procedimientos</v>
      </c>
      <c r="D40" s="301"/>
      <c r="E40" s="232" t="s">
        <v>519</v>
      </c>
      <c r="F40" s="297" t="s">
        <v>359</v>
      </c>
      <c r="G40" s="297" t="s">
        <v>359</v>
      </c>
      <c r="H40" s="297" t="s">
        <v>359</v>
      </c>
      <c r="I40" s="297" t="s">
        <v>359</v>
      </c>
      <c r="J40" s="294">
        <f t="shared" si="4"/>
        <v>1</v>
      </c>
      <c r="K40" s="496">
        <f>AVERAGE(J40:J49)</f>
        <v>0.625</v>
      </c>
      <c r="L40" s="242" t="str">
        <f>'5- Identificación de Riesgos'!I39</f>
        <v>Afectación de reputacion,imagén,  credibilidad, satisfacción de usuarios y PI</v>
      </c>
      <c r="M40" s="156"/>
      <c r="N40" s="242"/>
      <c r="O40" s="242"/>
      <c r="P40" s="242"/>
      <c r="Q40" s="242"/>
      <c r="R40" s="235">
        <f t="shared" si="3"/>
        <v>0</v>
      </c>
      <c r="S40" s="496">
        <f>AVERAGE(R40:R49)</f>
        <v>0</v>
      </c>
      <c r="T40" s="415" t="str">
        <f>CONCATENATE(INDEX('8- Políticas de Administración '!$B$6:$F$10,MATCH(ROUND(IF((RIGHT('5- Identificación de Riesgos'!H39,1)-'6- Valoración Controles'!K40)&lt;1,1,(RIGHT('5- Identificación de Riesgos'!H39,1)-'6- Valoración Controles'!K40)),0),'8- Políticas de Administración '!$F$6:$F$10,0),1)," - ",ROUND(IF((RIGHT('5- Identificación de Riesgos'!H39,1)-'6- Valoración Controles'!K40)&lt;1,1,(RIGHT('5- Identificación de Riesgos'!H39,1)-'6- Valoración Controles'!K40)),0))</f>
        <v>Baja - 2</v>
      </c>
      <c r="U40" s="419" t="str">
        <f>CONCATENATE(INDEX('8- Políticas de Administración '!$B$17:$F$21,MATCH(ROUND(IF((RIGHT('5- Identificación de Riesgos'!M39,1)-'6- Valoración Controles'!S40)&lt;1,1,(RIGHT('5- Identificación de Riesgos'!M39,1)-'6- Valoración Controles'!S40)),0),'8- Políticas de Administración '!$F$17:$F$21,0),1)," - ",ROUND(IF((RIGHT('5- Identificación de Riesgos'!M39,1)-'6- Valoración Controles'!S40)&lt;1,1,(RIGHT('5- Identificación de Riesgos'!M39,1)-'6- Valoración Controles'!S40)),0))</f>
        <v>Moderado - 3</v>
      </c>
      <c r="V40" s="423" t="str">
        <f>CONCATENATE(VLOOKUP((LEFT(T40,LEN(T40)-4)&amp;LEFT(U40,LEN(U40)-4)),'9- Matriz de Calor '!$D$18:$E$42,2,0)," - ",RIGHT(T40,1)*RIGHT(U40,1))</f>
        <v>Moderado - 6</v>
      </c>
    </row>
    <row r="41" spans="1:22" ht="73.5" customHeight="1">
      <c r="A41" s="454"/>
      <c r="B41" s="419"/>
      <c r="C41" s="300" t="str">
        <f>'[4]5- Identificación de Riesgos'!D40</f>
        <v>Desactualización de las Tablas de retenciòn documental para Hojas de Vida</v>
      </c>
      <c r="D41" s="301"/>
      <c r="E41" s="232" t="s">
        <v>508</v>
      </c>
      <c r="F41" s="297" t="s">
        <v>358</v>
      </c>
      <c r="G41" s="297" t="s">
        <v>359</v>
      </c>
      <c r="H41" s="297" t="s">
        <v>358</v>
      </c>
      <c r="I41" s="297" t="s">
        <v>359</v>
      </c>
      <c r="J41" s="294">
        <f t="shared" si="4"/>
        <v>0.5</v>
      </c>
      <c r="K41" s="496"/>
      <c r="L41" s="242">
        <f>'5- Identificación de Riesgos'!I40</f>
        <v>0</v>
      </c>
      <c r="M41" s="156"/>
      <c r="N41" s="242"/>
      <c r="O41" s="242"/>
      <c r="P41" s="242"/>
      <c r="Q41" s="242"/>
      <c r="R41" s="235">
        <f t="shared" si="3"/>
        <v>0</v>
      </c>
      <c r="S41" s="496"/>
      <c r="T41" s="415"/>
      <c r="U41" s="419"/>
      <c r="V41" s="423"/>
    </row>
    <row r="42" spans="1:22" ht="94.5" customHeight="1">
      <c r="A42" s="454"/>
      <c r="B42" s="419"/>
      <c r="C42" s="300" t="str">
        <f>'[4]5- Identificación de Riesgos'!D41</f>
        <v>Espacios para la Organizaciòn del archivo</v>
      </c>
      <c r="D42" s="301"/>
      <c r="E42" s="232" t="s">
        <v>520</v>
      </c>
      <c r="F42" s="297" t="s">
        <v>359</v>
      </c>
      <c r="G42" s="297" t="s">
        <v>359</v>
      </c>
      <c r="H42" s="297" t="s">
        <v>359</v>
      </c>
      <c r="I42" s="297" t="s">
        <v>359</v>
      </c>
      <c r="J42" s="297" t="s">
        <v>359</v>
      </c>
      <c r="K42" s="496"/>
      <c r="L42" s="242">
        <f>'5- Identificación de Riesgos'!I41</f>
        <v>0</v>
      </c>
      <c r="M42" s="156"/>
      <c r="N42" s="242"/>
      <c r="O42" s="242"/>
      <c r="P42" s="242"/>
      <c r="Q42" s="242"/>
      <c r="R42" s="235">
        <f t="shared" si="3"/>
        <v>0</v>
      </c>
      <c r="S42" s="496"/>
      <c r="T42" s="415"/>
      <c r="U42" s="419"/>
      <c r="V42" s="423"/>
    </row>
    <row r="43" spans="1:22" ht="59.25" customHeight="1">
      <c r="A43" s="454"/>
      <c r="B43" s="419"/>
      <c r="C43" s="300" t="str">
        <f>'[4]5- Identificación de Riesgos'!D42</f>
        <v>Expediente de Hojas de vida digilitalizados sin respaldo de copias</v>
      </c>
      <c r="D43" s="301"/>
      <c r="E43" s="232" t="s">
        <v>511</v>
      </c>
      <c r="F43" s="297" t="s">
        <v>358</v>
      </c>
      <c r="G43" s="297" t="s">
        <v>359</v>
      </c>
      <c r="H43" s="297" t="s">
        <v>358</v>
      </c>
      <c r="I43" s="297" t="s">
        <v>359</v>
      </c>
      <c r="J43" s="294">
        <f t="shared" si="4"/>
        <v>0.5</v>
      </c>
      <c r="K43" s="496"/>
      <c r="L43" s="242">
        <f>'5- Identificación de Riesgos'!I42</f>
        <v>0</v>
      </c>
      <c r="M43" s="156"/>
      <c r="N43" s="242"/>
      <c r="O43" s="242"/>
      <c r="P43" s="242"/>
      <c r="Q43" s="242"/>
      <c r="R43" s="235">
        <f t="shared" si="3"/>
        <v>0</v>
      </c>
      <c r="S43" s="496"/>
      <c r="T43" s="415"/>
      <c r="U43" s="419"/>
      <c r="V43" s="423"/>
    </row>
    <row r="44" spans="1:22" ht="56.25" customHeight="1">
      <c r="A44" s="454"/>
      <c r="B44" s="419"/>
      <c r="C44" s="300" t="str">
        <f>'[4]5- Identificación de Riesgos'!D43</f>
        <v xml:space="preserve">Falta de Personal y Capacitados </v>
      </c>
      <c r="D44" s="301"/>
      <c r="E44" s="301" t="s">
        <v>509</v>
      </c>
      <c r="F44" s="297" t="s">
        <v>358</v>
      </c>
      <c r="G44" s="297" t="s">
        <v>359</v>
      </c>
      <c r="H44" s="297" t="s">
        <v>358</v>
      </c>
      <c r="I44" s="297" t="s">
        <v>359</v>
      </c>
      <c r="J44" s="294">
        <f t="shared" si="4"/>
        <v>0.5</v>
      </c>
      <c r="K44" s="496"/>
      <c r="L44" s="242">
        <f>'5- Identificación de Riesgos'!I43</f>
        <v>0</v>
      </c>
      <c r="M44" s="156"/>
      <c r="N44" s="242"/>
      <c r="O44" s="242"/>
      <c r="P44" s="242"/>
      <c r="Q44" s="242"/>
      <c r="R44" s="235">
        <f t="shared" si="3"/>
        <v>0</v>
      </c>
      <c r="S44" s="496"/>
      <c r="T44" s="415"/>
      <c r="U44" s="419"/>
      <c r="V44" s="423"/>
    </row>
    <row r="45" spans="1:22" hidden="1">
      <c r="A45" s="454"/>
      <c r="B45" s="419"/>
      <c r="C45" s="266">
        <f>'5- Identificación de Riesgos'!D45</f>
        <v>0</v>
      </c>
      <c r="D45" s="246"/>
      <c r="E45" s="246"/>
      <c r="F45" s="269"/>
      <c r="G45" s="269"/>
      <c r="H45" s="269"/>
      <c r="I45" s="269"/>
      <c r="J45" s="274"/>
      <c r="K45" s="496"/>
      <c r="L45" s="273">
        <f>'5- Identificación de Riesgos'!I45</f>
        <v>0</v>
      </c>
      <c r="M45" s="156"/>
      <c r="N45" s="269"/>
      <c r="O45" s="269"/>
      <c r="P45" s="269"/>
      <c r="Q45" s="269"/>
      <c r="R45" s="271"/>
      <c r="S45" s="496"/>
      <c r="T45" s="415"/>
      <c r="U45" s="419"/>
      <c r="V45" s="423"/>
    </row>
    <row r="46" spans="1:22" hidden="1">
      <c r="A46" s="454"/>
      <c r="B46" s="419"/>
      <c r="C46" s="266">
        <f>'5- Identificación de Riesgos'!D46</f>
        <v>0</v>
      </c>
      <c r="D46" s="246"/>
      <c r="E46" s="246"/>
      <c r="F46" s="269"/>
      <c r="G46" s="269"/>
      <c r="H46" s="269"/>
      <c r="I46" s="269"/>
      <c r="J46" s="274"/>
      <c r="K46" s="496"/>
      <c r="L46" s="273">
        <f>'5- Identificación de Riesgos'!I46</f>
        <v>0</v>
      </c>
      <c r="M46" s="156"/>
      <c r="N46" s="269"/>
      <c r="O46" s="269"/>
      <c r="P46" s="269"/>
      <c r="Q46" s="269"/>
      <c r="R46" s="271"/>
      <c r="S46" s="496"/>
      <c r="T46" s="415"/>
      <c r="U46" s="419"/>
      <c r="V46" s="423"/>
    </row>
    <row r="47" spans="1:22" hidden="1">
      <c r="A47" s="454"/>
      <c r="B47" s="419"/>
      <c r="C47" s="266">
        <f>'5- Identificación de Riesgos'!D47</f>
        <v>0</v>
      </c>
      <c r="D47" s="246"/>
      <c r="E47" s="246"/>
      <c r="F47" s="269"/>
      <c r="G47" s="269"/>
      <c r="H47" s="269"/>
      <c r="I47" s="269"/>
      <c r="J47" s="274"/>
      <c r="K47" s="496"/>
      <c r="L47" s="273">
        <f>'5- Identificación de Riesgos'!I47</f>
        <v>0</v>
      </c>
      <c r="M47" s="156"/>
      <c r="N47" s="269"/>
      <c r="O47" s="269"/>
      <c r="P47" s="269"/>
      <c r="Q47" s="269"/>
      <c r="R47" s="271"/>
      <c r="S47" s="496"/>
      <c r="T47" s="415"/>
      <c r="U47" s="419"/>
      <c r="V47" s="423"/>
    </row>
    <row r="48" spans="1:22" hidden="1">
      <c r="A48" s="454"/>
      <c r="B48" s="419"/>
      <c r="C48" s="266">
        <f>'5- Identificación de Riesgos'!D48</f>
        <v>0</v>
      </c>
      <c r="D48" s="246"/>
      <c r="E48" s="246"/>
      <c r="F48" s="269"/>
      <c r="G48" s="269"/>
      <c r="H48" s="269"/>
      <c r="I48" s="269"/>
      <c r="J48" s="274"/>
      <c r="K48" s="496"/>
      <c r="L48" s="273">
        <f>'5- Identificación de Riesgos'!I48</f>
        <v>0</v>
      </c>
      <c r="M48" s="156"/>
      <c r="N48" s="269"/>
      <c r="O48" s="269"/>
      <c r="P48" s="269"/>
      <c r="Q48" s="269"/>
      <c r="R48" s="271"/>
      <c r="S48" s="496"/>
      <c r="T48" s="415"/>
      <c r="U48" s="419"/>
      <c r="V48" s="423"/>
    </row>
    <row r="49" spans="1:22" hidden="1">
      <c r="A49" s="454"/>
      <c r="B49" s="419"/>
      <c r="C49" s="266">
        <f>'5- Identificación de Riesgos'!D49</f>
        <v>0</v>
      </c>
      <c r="D49" s="246"/>
      <c r="E49" s="232"/>
      <c r="F49" s="242"/>
      <c r="G49" s="242"/>
      <c r="H49" s="242"/>
      <c r="I49" s="242"/>
      <c r="J49" s="274"/>
      <c r="K49" s="496"/>
      <c r="L49" s="242">
        <f>'5- Identificación de Riesgos'!I49</f>
        <v>0</v>
      </c>
      <c r="M49" s="156"/>
      <c r="N49" s="242"/>
      <c r="O49" s="242"/>
      <c r="P49" s="242"/>
      <c r="Q49" s="242"/>
      <c r="R49" s="235">
        <f t="shared" si="3"/>
        <v>0</v>
      </c>
      <c r="S49" s="496"/>
      <c r="T49" s="415"/>
      <c r="U49" s="419"/>
      <c r="V49" s="423"/>
    </row>
    <row r="50" spans="1:22" ht="60">
      <c r="A50" s="454">
        <f>'5- Identificación de Riesgos'!A50</f>
        <v>5</v>
      </c>
      <c r="B50" s="419" t="str">
        <f>'5- Identificación de Riesgos'!B50</f>
        <v>Inexactitud en el pago de sueldos y demás conceptos laborales</v>
      </c>
      <c r="C50" s="300" t="str">
        <f>'[4]5- Identificación de Riesgos'!D50</f>
        <v>Desactualización de la parametrización del sistema de nómina.</v>
      </c>
      <c r="D50" s="301"/>
      <c r="E50" s="232" t="s">
        <v>547</v>
      </c>
      <c r="F50" s="297" t="s">
        <v>358</v>
      </c>
      <c r="G50" s="297" t="s">
        <v>359</v>
      </c>
      <c r="H50" s="297" t="s">
        <v>359</v>
      </c>
      <c r="I50" s="297" t="s">
        <v>359</v>
      </c>
      <c r="J50" s="294">
        <f t="shared" ref="J50:J53" si="5">COUNTIF(F50:I50,"SI")/4</f>
        <v>0.75</v>
      </c>
      <c r="K50" s="496">
        <f>AVERAGE(J50:J59)</f>
        <v>0.625</v>
      </c>
      <c r="L50" s="242" t="str">
        <f>'5- Identificación de Riesgos'!I50</f>
        <v>Afectación de reputacion,imagén,  credibilidad, satisfacción de usuarios y PI</v>
      </c>
      <c r="M50" s="156"/>
      <c r="N50" s="242"/>
      <c r="O50" s="242"/>
      <c r="P50" s="242"/>
      <c r="Q50" s="242"/>
      <c r="R50" s="235">
        <f t="shared" si="3"/>
        <v>0</v>
      </c>
      <c r="S50" s="496">
        <f>AVERAGE(R50:R59)</f>
        <v>0</v>
      </c>
      <c r="T50" s="415"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Baja - 2</v>
      </c>
      <c r="U50" s="419"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Leve - 1</v>
      </c>
      <c r="V50" s="423" t="str">
        <f>CONCATENATE(VLOOKUP((LEFT(T50,LEN(T50)-4)&amp;LEFT(U50,LEN(U50)-4)),'9- Matriz de Calor '!$D$18:$E$42,2,0)," - ",RIGHT(T50,1)*RIGHT(U50,1))</f>
        <v>Bajo - 2</v>
      </c>
    </row>
    <row r="51" spans="1:22" ht="60">
      <c r="A51" s="454"/>
      <c r="B51" s="419"/>
      <c r="C51" s="300" t="str">
        <f>'[4]5- Identificación de Riesgos'!D51</f>
        <v>Aplicación errada de conceptos de ley, frente a lo que concierne a la liquidación de los sueldos y demás conceptos laborales.</v>
      </c>
      <c r="D51" s="301"/>
      <c r="E51" s="232" t="s">
        <v>510</v>
      </c>
      <c r="F51" s="297" t="s">
        <v>358</v>
      </c>
      <c r="G51" s="297" t="s">
        <v>359</v>
      </c>
      <c r="H51" s="297" t="s">
        <v>358</v>
      </c>
      <c r="I51" s="297" t="s">
        <v>359</v>
      </c>
      <c r="J51" s="294">
        <f t="shared" si="5"/>
        <v>0.5</v>
      </c>
      <c r="K51" s="496"/>
      <c r="L51" s="242" t="str">
        <f>'5- Identificación de Riesgos'!I51</f>
        <v>Afectación Económica</v>
      </c>
      <c r="M51" s="156"/>
      <c r="N51" s="242"/>
      <c r="O51" s="242"/>
      <c r="P51" s="242"/>
      <c r="Q51" s="242"/>
      <c r="R51" s="235">
        <f t="shared" si="3"/>
        <v>0</v>
      </c>
      <c r="S51" s="496"/>
      <c r="T51" s="415"/>
      <c r="U51" s="419"/>
      <c r="V51" s="423"/>
    </row>
    <row r="52" spans="1:22" ht="60">
      <c r="A52" s="454"/>
      <c r="B52" s="419"/>
      <c r="C52" s="300" t="str">
        <f>'[4]5- Identificación de Riesgos'!D52</f>
        <v>Inadecuada aplicación y/o seguimiento al cumplimiento de los controles asociados al procedimiento para el pago de sueldos y demás conceptos laborales.</v>
      </c>
      <c r="D52" s="301"/>
      <c r="E52" s="232" t="s">
        <v>512</v>
      </c>
      <c r="F52" s="297" t="s">
        <v>358</v>
      </c>
      <c r="G52" s="297" t="s">
        <v>359</v>
      </c>
      <c r="H52" s="297" t="s">
        <v>358</v>
      </c>
      <c r="I52" s="297" t="s">
        <v>359</v>
      </c>
      <c r="J52" s="294">
        <f t="shared" si="5"/>
        <v>0.5</v>
      </c>
      <c r="K52" s="496"/>
      <c r="L52" s="242" t="str">
        <f>'5- Identificación de Riesgos'!I52</f>
        <v>Incumplimiento de las metas establecidas</v>
      </c>
      <c r="M52" s="156"/>
      <c r="N52" s="242"/>
      <c r="O52" s="242"/>
      <c r="P52" s="242"/>
      <c r="Q52" s="242"/>
      <c r="R52" s="235">
        <f t="shared" si="3"/>
        <v>0</v>
      </c>
      <c r="S52" s="496"/>
      <c r="T52" s="415"/>
      <c r="U52" s="419"/>
      <c r="V52" s="423"/>
    </row>
    <row r="53" spans="1:22" ht="60">
      <c r="A53" s="454"/>
      <c r="B53" s="419"/>
      <c r="C53" s="300" t="str">
        <f>'[4]5- Identificación de Riesgos'!D53</f>
        <v>Novedades de nómina recibidas tardíamente.</v>
      </c>
      <c r="D53" s="301"/>
      <c r="E53" s="232" t="s">
        <v>513</v>
      </c>
      <c r="F53" s="297" t="s">
        <v>358</v>
      </c>
      <c r="G53" s="297" t="s">
        <v>359</v>
      </c>
      <c r="H53" s="297" t="s">
        <v>359</v>
      </c>
      <c r="I53" s="297" t="s">
        <v>359</v>
      </c>
      <c r="J53" s="294">
        <f t="shared" si="5"/>
        <v>0.75</v>
      </c>
      <c r="K53" s="496"/>
      <c r="L53" s="242">
        <f>'5- Identificación de Riesgos'!I53</f>
        <v>0</v>
      </c>
      <c r="M53" s="156"/>
      <c r="N53" s="242"/>
      <c r="O53" s="242"/>
      <c r="P53" s="242"/>
      <c r="Q53" s="242"/>
      <c r="R53" s="235">
        <f t="shared" si="3"/>
        <v>0</v>
      </c>
      <c r="S53" s="496"/>
      <c r="T53" s="415"/>
      <c r="U53" s="419"/>
      <c r="V53" s="423"/>
    </row>
    <row r="54" spans="1:22">
      <c r="A54" s="454"/>
      <c r="B54" s="419"/>
      <c r="C54" s="266"/>
      <c r="D54" s="246"/>
      <c r="E54" s="246"/>
      <c r="F54" s="242"/>
      <c r="G54" s="242"/>
      <c r="H54" s="242"/>
      <c r="I54" s="242"/>
      <c r="J54" s="235"/>
      <c r="K54" s="496"/>
      <c r="L54" s="242">
        <f>'5- Identificación de Riesgos'!I54</f>
        <v>0</v>
      </c>
      <c r="M54" s="156"/>
      <c r="N54" s="242"/>
      <c r="O54" s="242"/>
      <c r="P54" s="242"/>
      <c r="Q54" s="242"/>
      <c r="R54" s="235">
        <f t="shared" si="3"/>
        <v>0</v>
      </c>
      <c r="S54" s="496"/>
      <c r="T54" s="415"/>
      <c r="U54" s="419"/>
      <c r="V54" s="423"/>
    </row>
    <row r="55" spans="1:22">
      <c r="A55" s="454"/>
      <c r="B55" s="419"/>
      <c r="C55" s="266"/>
      <c r="D55" s="246"/>
      <c r="E55" s="232"/>
      <c r="F55" s="242"/>
      <c r="G55" s="242"/>
      <c r="H55" s="242"/>
      <c r="I55" s="242"/>
      <c r="J55" s="235"/>
      <c r="K55" s="496"/>
      <c r="L55" s="242">
        <f>'5- Identificación de Riesgos'!I55</f>
        <v>0</v>
      </c>
      <c r="M55" s="156"/>
      <c r="N55" s="242"/>
      <c r="O55" s="242"/>
      <c r="P55" s="242"/>
      <c r="Q55" s="242"/>
      <c r="R55" s="235">
        <f t="shared" si="3"/>
        <v>0</v>
      </c>
      <c r="S55" s="496"/>
      <c r="T55" s="415"/>
      <c r="U55" s="419"/>
      <c r="V55" s="423"/>
    </row>
    <row r="56" spans="1:22">
      <c r="A56" s="454"/>
      <c r="B56" s="419"/>
      <c r="C56" s="266"/>
      <c r="D56" s="246"/>
      <c r="E56" s="232"/>
      <c r="F56" s="269"/>
      <c r="G56" s="269"/>
      <c r="H56" s="269"/>
      <c r="I56" s="269"/>
      <c r="J56" s="271"/>
      <c r="K56" s="496"/>
      <c r="L56" s="269"/>
      <c r="M56" s="156"/>
      <c r="N56" s="269"/>
      <c r="O56" s="269"/>
      <c r="P56" s="269"/>
      <c r="Q56" s="269"/>
      <c r="R56" s="271"/>
      <c r="S56" s="496"/>
      <c r="T56" s="415"/>
      <c r="U56" s="419"/>
      <c r="V56" s="423"/>
    </row>
    <row r="57" spans="1:22">
      <c r="A57" s="454"/>
      <c r="B57" s="419"/>
      <c r="C57" s="266"/>
      <c r="D57" s="246"/>
      <c r="E57" s="232"/>
      <c r="F57" s="269"/>
      <c r="G57" s="269"/>
      <c r="H57" s="269"/>
      <c r="I57" s="269"/>
      <c r="J57" s="271"/>
      <c r="K57" s="496"/>
      <c r="L57" s="269"/>
      <c r="M57" s="156"/>
      <c r="N57" s="269"/>
      <c r="O57" s="269"/>
      <c r="P57" s="269"/>
      <c r="Q57" s="269"/>
      <c r="R57" s="271"/>
      <c r="S57" s="496"/>
      <c r="T57" s="415"/>
      <c r="U57" s="419"/>
      <c r="V57" s="423"/>
    </row>
    <row r="58" spans="1:22">
      <c r="A58" s="454"/>
      <c r="B58" s="419"/>
      <c r="C58" s="266"/>
      <c r="D58" s="246"/>
      <c r="E58" s="232"/>
      <c r="F58" s="242"/>
      <c r="G58" s="242"/>
      <c r="H58" s="242"/>
      <c r="I58" s="242"/>
      <c r="J58" s="235"/>
      <c r="K58" s="496"/>
      <c r="L58" s="242">
        <f>'5- Identificación de Riesgos'!I56</f>
        <v>0</v>
      </c>
      <c r="M58" s="156"/>
      <c r="N58" s="242"/>
      <c r="O58" s="242"/>
      <c r="P58" s="242"/>
      <c r="Q58" s="242"/>
      <c r="R58" s="235">
        <f t="shared" si="3"/>
        <v>0</v>
      </c>
      <c r="S58" s="496"/>
      <c r="T58" s="415"/>
      <c r="U58" s="419"/>
      <c r="V58" s="423"/>
    </row>
    <row r="59" spans="1:22">
      <c r="A59" s="454"/>
      <c r="B59" s="419"/>
      <c r="C59" s="266">
        <f>'5- Identificación de Riesgos'!D59</f>
        <v>0</v>
      </c>
      <c r="D59" s="246"/>
      <c r="E59" s="232"/>
      <c r="F59" s="242"/>
      <c r="G59" s="242"/>
      <c r="H59" s="242"/>
      <c r="I59" s="242"/>
      <c r="J59" s="235"/>
      <c r="K59" s="496"/>
      <c r="L59" s="242">
        <f>'5- Identificación de Riesgos'!I59</f>
        <v>0</v>
      </c>
      <c r="M59" s="156"/>
      <c r="N59" s="242"/>
      <c r="O59" s="242"/>
      <c r="P59" s="242"/>
      <c r="Q59" s="242"/>
      <c r="R59" s="235">
        <f t="shared" si="3"/>
        <v>0</v>
      </c>
      <c r="S59" s="496"/>
      <c r="T59" s="415"/>
      <c r="U59" s="419"/>
      <c r="V59" s="423"/>
    </row>
    <row r="60" spans="1:22" ht="90">
      <c r="A60" s="458">
        <f>'5- Identificación de Riesgos'!A60</f>
        <v>6</v>
      </c>
      <c r="B60" s="419" t="str">
        <f>'5- Identificación de Riesgos'!B60</f>
        <v>Recibir dádivas o beneficios a nombre propio o de terceros para favorecer, modificar,  retirar servidores judiciales o  alterar difundir información personal</v>
      </c>
      <c r="C60" s="266" t="str">
        <f>'5- Identificación de Riesgos'!D60</f>
        <v>1.Insuficientes programas de capacitación para la toma de conciencia debido al desconocimiento de l ley antisoborno (ISO 37001:2016), Plan Anticorrupción y  de los  valores y principios propios de la entidad.</v>
      </c>
      <c r="D60" s="246"/>
      <c r="E60" s="232"/>
      <c r="F60" s="242"/>
      <c r="G60" s="242"/>
      <c r="H60" s="242"/>
      <c r="I60" s="242"/>
      <c r="J60" s="235">
        <f t="shared" si="4"/>
        <v>0</v>
      </c>
      <c r="K60" s="496">
        <f>AVERAGE(J60:J69)</f>
        <v>0</v>
      </c>
      <c r="L60" s="242">
        <f>'5- Identificación de Riesgos'!I60</f>
        <v>0</v>
      </c>
      <c r="M60" s="156"/>
      <c r="N60" s="242"/>
      <c r="O60" s="242"/>
      <c r="P60" s="242"/>
      <c r="Q60" s="242"/>
      <c r="R60" s="235">
        <f t="shared" si="3"/>
        <v>0</v>
      </c>
      <c r="S60" s="496">
        <f>AVERAGE(R60:R69)</f>
        <v>0</v>
      </c>
      <c r="T60" s="415" t="e">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#DIV/0!</v>
      </c>
      <c r="U60" s="419" t="e">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#VALUE!</v>
      </c>
      <c r="V60" s="423" t="e">
        <f>CONCATENATE(VLOOKUP((LEFT(T60,LEN(T60)-4)&amp;LEFT(U60,LEN(U60)-4)),'9- Matriz de Calor '!$D$18:$E$42,2,0)," - ",RIGHT(T60,1)*RIGHT(U60,1))</f>
        <v>#DIV/0!</v>
      </c>
    </row>
    <row r="61" spans="1:22" ht="45">
      <c r="A61" s="458"/>
      <c r="B61" s="419"/>
      <c r="C61" s="266" t="str">
        <f>'5- Identificación de Riesgos'!D61</f>
        <v xml:space="preserve">2. Desconocimiento y no aplicación del Código de Ética y Buen Gobierno.    
</v>
      </c>
      <c r="D61" s="246"/>
      <c r="E61" s="232"/>
      <c r="F61" s="242"/>
      <c r="G61" s="242"/>
      <c r="H61" s="242"/>
      <c r="I61" s="242"/>
      <c r="J61" s="235">
        <f t="shared" si="4"/>
        <v>0</v>
      </c>
      <c r="K61" s="496"/>
      <c r="L61" s="242">
        <f>'5- Identificación de Riesgos'!I61</f>
        <v>0</v>
      </c>
      <c r="M61" s="156"/>
      <c r="N61" s="242"/>
      <c r="O61" s="242"/>
      <c r="P61" s="242"/>
      <c r="Q61" s="242"/>
      <c r="R61" s="235">
        <f t="shared" si="3"/>
        <v>0</v>
      </c>
      <c r="S61" s="496"/>
      <c r="T61" s="415"/>
      <c r="U61" s="419"/>
      <c r="V61" s="423"/>
    </row>
    <row r="62" spans="1:22" ht="60">
      <c r="A62" s="458"/>
      <c r="B62" s="419"/>
      <c r="C62" s="266" t="str">
        <f>'5- Identificación de Riesgos'!D62</f>
        <v xml:space="preserve">3.Carencia de compromiso  y transparencia de los servidores judiciales
</v>
      </c>
      <c r="D62" s="246"/>
      <c r="E62" s="232"/>
      <c r="F62" s="242"/>
      <c r="G62" s="242"/>
      <c r="H62" s="242"/>
      <c r="I62" s="242"/>
      <c r="J62" s="235">
        <f t="shared" si="4"/>
        <v>0</v>
      </c>
      <c r="K62" s="496"/>
      <c r="L62" s="242">
        <f>'5- Identificación de Riesgos'!I62</f>
        <v>0</v>
      </c>
      <c r="M62" s="156"/>
      <c r="N62" s="242"/>
      <c r="O62" s="242"/>
      <c r="P62" s="242"/>
      <c r="Q62" s="242"/>
      <c r="R62" s="235">
        <f t="shared" si="3"/>
        <v>0</v>
      </c>
      <c r="S62" s="496"/>
      <c r="T62" s="415"/>
      <c r="U62" s="419"/>
      <c r="V62" s="423"/>
    </row>
    <row r="63" spans="1:22" ht="30">
      <c r="A63" s="458"/>
      <c r="B63" s="419"/>
      <c r="C63" s="266" t="str">
        <f>'5- Identificación de Riesgos'!D63</f>
        <v>4.Deficiencia de  controles en el trámite  de los documentos</v>
      </c>
      <c r="D63" s="246"/>
      <c r="E63" s="232"/>
      <c r="F63" s="242"/>
      <c r="G63" s="242"/>
      <c r="H63" s="242"/>
      <c r="I63" s="242"/>
      <c r="J63" s="235">
        <f t="shared" si="4"/>
        <v>0</v>
      </c>
      <c r="K63" s="496"/>
      <c r="L63" s="242">
        <f>'5- Identificación de Riesgos'!I63</f>
        <v>0</v>
      </c>
      <c r="M63" s="156"/>
      <c r="N63" s="242"/>
      <c r="O63" s="242"/>
      <c r="P63" s="242"/>
      <c r="Q63" s="242"/>
      <c r="R63" s="235">
        <f t="shared" si="3"/>
        <v>0</v>
      </c>
      <c r="S63" s="496"/>
      <c r="T63" s="415"/>
      <c r="U63" s="419"/>
      <c r="V63" s="423"/>
    </row>
    <row r="64" spans="1:22" ht="30">
      <c r="A64" s="458"/>
      <c r="B64" s="419"/>
      <c r="C64" s="266" t="str">
        <f>'5- Identificación de Riesgos'!D64</f>
        <v xml:space="preserve">5. Aplicación no adecuada de los procedimientos de control </v>
      </c>
      <c r="D64" s="246"/>
      <c r="E64" s="246"/>
      <c r="F64" s="242"/>
      <c r="G64" s="242"/>
      <c r="H64" s="242"/>
      <c r="I64" s="242"/>
      <c r="J64" s="235">
        <f t="shared" si="4"/>
        <v>0</v>
      </c>
      <c r="K64" s="496"/>
      <c r="L64" s="242">
        <f>'5- Identificación de Riesgos'!I64</f>
        <v>0</v>
      </c>
      <c r="M64" s="156"/>
      <c r="N64" s="242"/>
      <c r="O64" s="242"/>
      <c r="P64" s="242"/>
      <c r="Q64" s="242"/>
      <c r="R64" s="235">
        <f t="shared" si="3"/>
        <v>0</v>
      </c>
      <c r="S64" s="496"/>
      <c r="T64" s="415"/>
      <c r="U64" s="419"/>
      <c r="V64" s="423"/>
    </row>
    <row r="65" spans="1:22">
      <c r="A65" s="458"/>
      <c r="B65" s="419"/>
      <c r="C65" s="266"/>
      <c r="D65" s="246"/>
      <c r="E65" s="246"/>
      <c r="F65" s="269"/>
      <c r="G65" s="269"/>
      <c r="H65" s="269"/>
      <c r="I65" s="269"/>
      <c r="J65" s="271"/>
      <c r="K65" s="496"/>
      <c r="L65" s="269"/>
      <c r="M65" s="156"/>
      <c r="N65" s="269"/>
      <c r="O65" s="269"/>
      <c r="P65" s="269"/>
      <c r="Q65" s="269"/>
      <c r="R65" s="271"/>
      <c r="S65" s="496"/>
      <c r="T65" s="415"/>
      <c r="U65" s="419"/>
      <c r="V65" s="423"/>
    </row>
    <row r="66" spans="1:22">
      <c r="A66" s="458"/>
      <c r="B66" s="419"/>
      <c r="C66" s="266"/>
      <c r="D66" s="246"/>
      <c r="E66" s="246"/>
      <c r="F66" s="269"/>
      <c r="G66" s="269"/>
      <c r="H66" s="269"/>
      <c r="I66" s="269"/>
      <c r="J66" s="271"/>
      <c r="K66" s="496"/>
      <c r="L66" s="269"/>
      <c r="M66" s="156"/>
      <c r="N66" s="269"/>
      <c r="O66" s="269"/>
      <c r="P66" s="269"/>
      <c r="Q66" s="269"/>
      <c r="R66" s="271"/>
      <c r="S66" s="496"/>
      <c r="T66" s="415"/>
      <c r="U66" s="419"/>
      <c r="V66" s="423"/>
    </row>
    <row r="67" spans="1:22">
      <c r="A67" s="458"/>
      <c r="B67" s="419"/>
      <c r="C67" s="266"/>
      <c r="D67" s="246"/>
      <c r="E67" s="246"/>
      <c r="F67" s="269"/>
      <c r="G67" s="269"/>
      <c r="H67" s="269"/>
      <c r="I67" s="269"/>
      <c r="J67" s="271"/>
      <c r="K67" s="496"/>
      <c r="L67" s="269"/>
      <c r="M67" s="156"/>
      <c r="N67" s="269"/>
      <c r="O67" s="269"/>
      <c r="P67" s="269"/>
      <c r="Q67" s="269"/>
      <c r="R67" s="271"/>
      <c r="S67" s="496"/>
      <c r="T67" s="415"/>
      <c r="U67" s="419"/>
      <c r="V67" s="423"/>
    </row>
    <row r="68" spans="1:22">
      <c r="A68" s="458"/>
      <c r="B68" s="419"/>
      <c r="C68" s="266"/>
      <c r="D68" s="246"/>
      <c r="E68" s="246"/>
      <c r="F68" s="269"/>
      <c r="G68" s="269"/>
      <c r="H68" s="269"/>
      <c r="I68" s="269"/>
      <c r="J68" s="271"/>
      <c r="K68" s="496"/>
      <c r="L68" s="269"/>
      <c r="M68" s="156"/>
      <c r="N68" s="269"/>
      <c r="O68" s="269"/>
      <c r="P68" s="269"/>
      <c r="Q68" s="269"/>
      <c r="R68" s="271"/>
      <c r="S68" s="496"/>
      <c r="T68" s="415"/>
      <c r="U68" s="419"/>
      <c r="V68" s="423"/>
    </row>
    <row r="69" spans="1:22">
      <c r="A69" s="458"/>
      <c r="B69" s="419"/>
      <c r="C69" s="266">
        <f>'5- Identificación de Riesgos'!D69</f>
        <v>0</v>
      </c>
      <c r="D69" s="246"/>
      <c r="E69" s="232"/>
      <c r="F69" s="242"/>
      <c r="G69" s="242"/>
      <c r="H69" s="242"/>
      <c r="I69" s="242"/>
      <c r="J69" s="235">
        <f t="shared" si="4"/>
        <v>0</v>
      </c>
      <c r="K69" s="496"/>
      <c r="L69" s="242">
        <f>'5- Identificación de Riesgos'!I69</f>
        <v>0</v>
      </c>
      <c r="M69" s="156"/>
      <c r="N69" s="242"/>
      <c r="O69" s="242"/>
      <c r="P69" s="242"/>
      <c r="Q69" s="242"/>
      <c r="R69" s="235">
        <f t="shared" si="3"/>
        <v>0</v>
      </c>
      <c r="S69" s="496"/>
      <c r="T69" s="415"/>
      <c r="U69" s="419"/>
      <c r="V69" s="423"/>
    </row>
    <row r="70" spans="1:22" ht="70.5" customHeight="1">
      <c r="A70" s="458">
        <f>'5- Identificación de Riesgos'!A70</f>
        <v>7</v>
      </c>
      <c r="B70" s="419" t="str">
        <f>'5- Identificación de Riesgos'!B70</f>
        <v>Ofrecer, prometer, entregar, aceptar o solicitar una ventaja indebida para adulterar las novedades de nómina,  prestaciones sociales, incapacidades y licencias, en favor propio o de terceros</v>
      </c>
      <c r="C70" s="266" t="str">
        <f>'5- Identificación de Riesgos'!D70</f>
        <v>1. Falta de ética de los servidores públicos (Debilidades en principios y valores)</v>
      </c>
      <c r="D70" s="246"/>
      <c r="E70" s="232"/>
      <c r="F70" s="242"/>
      <c r="G70" s="242"/>
      <c r="H70" s="242"/>
      <c r="I70" s="242"/>
      <c r="J70" s="235">
        <f t="shared" ref="J70:J109" si="6">COUNTIF(F70:I70,"SI")/4</f>
        <v>0</v>
      </c>
      <c r="K70" s="496">
        <f>AVERAGE(J70:J79)</f>
        <v>0</v>
      </c>
      <c r="L70" s="242">
        <f>'5- Identificación de Riesgos'!I70</f>
        <v>0</v>
      </c>
      <c r="M70" s="156"/>
      <c r="N70" s="242"/>
      <c r="O70" s="242"/>
      <c r="P70" s="242"/>
      <c r="Q70" s="242"/>
      <c r="R70" s="235">
        <f t="shared" ref="R70:R109" si="7">SUM(COUNTIF(N70,"SI")*25%,COUNTIF(O70,"SI")*40%,COUNTIF(P70,"SI")*25%,COUNTIF(Q70,"SI")*10%)</f>
        <v>0</v>
      </c>
      <c r="S70" s="496">
        <f>AVERAGE(R70:R79)</f>
        <v>0</v>
      </c>
      <c r="T70" s="415" t="e">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#DIV/0!</v>
      </c>
      <c r="U70" s="419" t="e">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#VALUE!</v>
      </c>
      <c r="V70" s="423" t="e">
        <f>CONCATENATE(VLOOKUP((LEFT(T70,LEN(T70)-4)&amp;LEFT(U70,LEN(U70)-4)),'9- Matriz de Calor '!$D$18:$E$42,2,0)," - ",RIGHT(T70,1)*RIGHT(U70,1))</f>
        <v>#DIV/0!</v>
      </c>
    </row>
    <row r="71" spans="1:22" ht="54.75" customHeight="1">
      <c r="A71" s="458"/>
      <c r="B71" s="419"/>
      <c r="C71" s="266" t="str">
        <f>'5- Identificación de Riesgos'!D71</f>
        <v>2. Falta de ética de terceros interesados  (Debilidades principios y valores)</v>
      </c>
      <c r="D71" s="246"/>
      <c r="E71" s="232"/>
      <c r="F71" s="242"/>
      <c r="G71" s="242"/>
      <c r="H71" s="242"/>
      <c r="I71" s="242"/>
      <c r="J71" s="235">
        <f t="shared" si="6"/>
        <v>0</v>
      </c>
      <c r="K71" s="496"/>
      <c r="L71" s="242">
        <f>'5- Identificación de Riesgos'!I71</f>
        <v>0</v>
      </c>
      <c r="M71" s="156"/>
      <c r="N71" s="242"/>
      <c r="O71" s="242"/>
      <c r="P71" s="242"/>
      <c r="Q71" s="242"/>
      <c r="R71" s="235">
        <f t="shared" si="7"/>
        <v>0</v>
      </c>
      <c r="S71" s="496"/>
      <c r="T71" s="415"/>
      <c r="U71" s="419"/>
      <c r="V71" s="423"/>
    </row>
    <row r="72" spans="1:22" ht="72" customHeight="1">
      <c r="A72" s="458"/>
      <c r="B72" s="419"/>
      <c r="C72" s="266" t="str">
        <f>'5- Identificación de Riesgos'!D72</f>
        <v>3. Debilidades en los controles de los procedimientos para liquidación de nómina, prestaciones sociales, recobro de incapacidades y licencias.</v>
      </c>
      <c r="D72" s="246"/>
      <c r="E72" s="232"/>
      <c r="F72" s="242"/>
      <c r="G72" s="242"/>
      <c r="H72" s="242"/>
      <c r="I72" s="242"/>
      <c r="J72" s="235">
        <f t="shared" si="6"/>
        <v>0</v>
      </c>
      <c r="K72" s="496"/>
      <c r="L72" s="242">
        <f>'5- Identificación de Riesgos'!I72</f>
        <v>0</v>
      </c>
      <c r="M72" s="156"/>
      <c r="N72" s="242"/>
      <c r="O72" s="242"/>
      <c r="P72" s="242"/>
      <c r="Q72" s="242"/>
      <c r="R72" s="235">
        <f t="shared" si="7"/>
        <v>0</v>
      </c>
      <c r="S72" s="496"/>
      <c r="T72" s="415"/>
      <c r="U72" s="419"/>
      <c r="V72" s="423"/>
    </row>
    <row r="73" spans="1:22">
      <c r="A73" s="458"/>
      <c r="B73" s="419"/>
      <c r="C73" s="266"/>
      <c r="D73" s="246"/>
      <c r="E73" s="232"/>
      <c r="F73" s="269"/>
      <c r="G73" s="269"/>
      <c r="H73" s="269"/>
      <c r="I73" s="269"/>
      <c r="J73" s="271"/>
      <c r="K73" s="496"/>
      <c r="L73" s="269"/>
      <c r="M73" s="156"/>
      <c r="N73" s="269"/>
      <c r="O73" s="269"/>
      <c r="P73" s="269"/>
      <c r="Q73" s="269"/>
      <c r="R73" s="271"/>
      <c r="S73" s="496"/>
      <c r="T73" s="415"/>
      <c r="U73" s="419"/>
      <c r="V73" s="423"/>
    </row>
    <row r="74" spans="1:22">
      <c r="A74" s="458"/>
      <c r="B74" s="419"/>
      <c r="C74" s="266"/>
      <c r="D74" s="246"/>
      <c r="E74" s="232"/>
      <c r="F74" s="269"/>
      <c r="G74" s="269"/>
      <c r="H74" s="269"/>
      <c r="I74" s="269"/>
      <c r="J74" s="271"/>
      <c r="K74" s="496"/>
      <c r="L74" s="269"/>
      <c r="M74" s="156"/>
      <c r="N74" s="269"/>
      <c r="O74" s="269"/>
      <c r="P74" s="269"/>
      <c r="Q74" s="269"/>
      <c r="R74" s="271"/>
      <c r="S74" s="496"/>
      <c r="T74" s="415"/>
      <c r="U74" s="419"/>
      <c r="V74" s="423"/>
    </row>
    <row r="75" spans="1:22">
      <c r="A75" s="458"/>
      <c r="B75" s="419"/>
      <c r="C75" s="266"/>
      <c r="D75" s="246"/>
      <c r="E75" s="232"/>
      <c r="F75" s="269"/>
      <c r="G75" s="269"/>
      <c r="H75" s="269"/>
      <c r="I75" s="269"/>
      <c r="J75" s="271"/>
      <c r="K75" s="496"/>
      <c r="L75" s="269"/>
      <c r="M75" s="156"/>
      <c r="N75" s="269"/>
      <c r="O75" s="269"/>
      <c r="P75" s="269"/>
      <c r="Q75" s="269"/>
      <c r="R75" s="271"/>
      <c r="S75" s="496"/>
      <c r="T75" s="415"/>
      <c r="U75" s="419"/>
      <c r="V75" s="423"/>
    </row>
    <row r="76" spans="1:22">
      <c r="A76" s="458"/>
      <c r="B76" s="419"/>
      <c r="C76" s="266"/>
      <c r="D76" s="246"/>
      <c r="E76" s="232"/>
      <c r="F76" s="269"/>
      <c r="G76" s="269"/>
      <c r="H76" s="269"/>
      <c r="I76" s="269"/>
      <c r="J76" s="271"/>
      <c r="K76" s="496"/>
      <c r="L76" s="269"/>
      <c r="M76" s="156"/>
      <c r="N76" s="269"/>
      <c r="O76" s="269"/>
      <c r="P76" s="269"/>
      <c r="Q76" s="269"/>
      <c r="R76" s="271"/>
      <c r="S76" s="496"/>
      <c r="T76" s="415"/>
      <c r="U76" s="419"/>
      <c r="V76" s="423"/>
    </row>
    <row r="77" spans="1:22">
      <c r="A77" s="458"/>
      <c r="B77" s="419"/>
      <c r="C77" s="266"/>
      <c r="D77" s="246"/>
      <c r="E77" s="232"/>
      <c r="F77" s="269"/>
      <c r="G77" s="269"/>
      <c r="H77" s="269"/>
      <c r="I77" s="269"/>
      <c r="J77" s="271"/>
      <c r="K77" s="496"/>
      <c r="L77" s="269"/>
      <c r="M77" s="156"/>
      <c r="N77" s="269"/>
      <c r="O77" s="269"/>
      <c r="P77" s="269"/>
      <c r="Q77" s="269"/>
      <c r="R77" s="271"/>
      <c r="S77" s="496"/>
      <c r="T77" s="415"/>
      <c r="U77" s="419"/>
      <c r="V77" s="423"/>
    </row>
    <row r="78" spans="1:22">
      <c r="A78" s="458"/>
      <c r="B78" s="419"/>
      <c r="C78" s="266">
        <f>'5- Identificación de Riesgos'!D76</f>
        <v>0</v>
      </c>
      <c r="D78" s="246"/>
      <c r="E78" s="232"/>
      <c r="F78" s="242"/>
      <c r="G78" s="242"/>
      <c r="H78" s="242"/>
      <c r="I78" s="242"/>
      <c r="J78" s="235">
        <f t="shared" si="6"/>
        <v>0</v>
      </c>
      <c r="K78" s="496"/>
      <c r="L78" s="242">
        <f>'5- Identificación de Riesgos'!I76</f>
        <v>0</v>
      </c>
      <c r="M78" s="156"/>
      <c r="N78" s="242"/>
      <c r="O78" s="242"/>
      <c r="P78" s="242"/>
      <c r="Q78" s="242"/>
      <c r="R78" s="235">
        <f t="shared" si="7"/>
        <v>0</v>
      </c>
      <c r="S78" s="496"/>
      <c r="T78" s="415"/>
      <c r="U78" s="419"/>
      <c r="V78" s="423"/>
    </row>
    <row r="79" spans="1:22">
      <c r="A79" s="458"/>
      <c r="B79" s="419"/>
      <c r="C79" s="266">
        <f>'5- Identificación de Riesgos'!D79</f>
        <v>0</v>
      </c>
      <c r="D79" s="246"/>
      <c r="E79" s="232"/>
      <c r="F79" s="242"/>
      <c r="G79" s="242"/>
      <c r="H79" s="242"/>
      <c r="I79" s="242"/>
      <c r="J79" s="235">
        <f t="shared" si="6"/>
        <v>0</v>
      </c>
      <c r="K79" s="496"/>
      <c r="L79" s="242">
        <f>'5- Identificación de Riesgos'!I79</f>
        <v>0</v>
      </c>
      <c r="M79" s="156"/>
      <c r="N79" s="242"/>
      <c r="O79" s="242"/>
      <c r="P79" s="242"/>
      <c r="Q79" s="242"/>
      <c r="R79" s="235">
        <f t="shared" si="7"/>
        <v>0</v>
      </c>
      <c r="S79" s="496"/>
      <c r="T79" s="415"/>
      <c r="U79" s="419"/>
      <c r="V79" s="423"/>
    </row>
    <row r="80" spans="1:22" ht="45">
      <c r="A80" s="458">
        <f>'5- Identificación de Riesgos'!A80</f>
        <v>8</v>
      </c>
      <c r="B80" s="419" t="str">
        <f>'5- Identificación de Riesgos'!B80</f>
        <v>Ofrecer, prometer, entregar, aceptar o solicitar una ventaja indebida para hacer modificaciones  fraudulentas de historias laborales, para favorecer el reconocimiento irregular de pensiones de jubilación, retroactivos.</v>
      </c>
      <c r="C80" s="266" t="str">
        <f>'5- Identificación de Riesgos'!D80</f>
        <v>1. Falta de ética de los servidores públicos (Debilidades en principios y valores)</v>
      </c>
      <c r="D80" s="246"/>
      <c r="E80" s="232"/>
      <c r="F80" s="242"/>
      <c r="G80" s="242"/>
      <c r="H80" s="242"/>
      <c r="I80" s="242"/>
      <c r="J80" s="235">
        <f t="shared" si="6"/>
        <v>0</v>
      </c>
      <c r="K80" s="496">
        <f>AVERAGE(J80:J88)</f>
        <v>0</v>
      </c>
      <c r="L80" s="242">
        <f>'5- Identificación de Riesgos'!I80</f>
        <v>0</v>
      </c>
      <c r="M80" s="156"/>
      <c r="N80" s="242"/>
      <c r="O80" s="242"/>
      <c r="P80" s="242"/>
      <c r="Q80" s="242"/>
      <c r="R80" s="235">
        <f t="shared" si="7"/>
        <v>0</v>
      </c>
      <c r="S80" s="496">
        <f>AVERAGE(R80:R88)</f>
        <v>0</v>
      </c>
      <c r="T80" s="415" t="e">
        <f>CONCATENATE(INDEX('8- Políticas de Administración '!$B$6:$F$10,MATCH(ROUND(IF((RIGHT('5- Identificación de Riesgos'!H80,1)-'6- Valoración Controles'!K80)&lt;1,1,(RIGHT('5- Identificación de Riesgos'!H80,1)-'6- Valoración Controles'!K80)),0),'8- Políticas de Administración '!$F$6:$F$10,0),1)," - ",ROUND(IF((RIGHT('5- Identificación de Riesgos'!H80,1)-'6- Valoración Controles'!K80)&lt;1,1,(RIGHT('5- Identificación de Riesgos'!H80,1)-'6- Valoración Controles'!K80)),0))</f>
        <v>#DIV/0!</v>
      </c>
      <c r="U80" s="419" t="e">
        <f>CONCATENATE(INDEX('8- Políticas de Administración '!$B$17:$F$21,MATCH(ROUND(IF((RIGHT('5- Identificación de Riesgos'!M80,1)-'6- Valoración Controles'!S80)&lt;1,1,(RIGHT('5- Identificación de Riesgos'!M80,1)-'6- Valoración Controles'!S80)),0),'8- Políticas de Administración '!$F$17:$F$21,0),1)," - ",ROUND(IF((RIGHT('5- Identificación de Riesgos'!M80,1)-'6- Valoración Controles'!S80)&lt;1,1,(RIGHT('5- Identificación de Riesgos'!M80,1)-'6- Valoración Controles'!S80)),0))</f>
        <v>#VALUE!</v>
      </c>
      <c r="V80" s="423" t="e">
        <f>CONCATENATE(VLOOKUP((LEFT(T80,LEN(T80)-4)&amp;LEFT(U80,LEN(U80)-4)),'9- Matriz de Calor '!$D$18:$E$42,2,0)," - ",RIGHT(T80,1)*RIGHT(U80,1))</f>
        <v>#DIV/0!</v>
      </c>
    </row>
    <row r="81" spans="1:22" ht="30">
      <c r="A81" s="458"/>
      <c r="B81" s="419"/>
      <c r="C81" s="266" t="str">
        <f>'5- Identificación de Riesgos'!D81</f>
        <v>2. Falta de ética de terceros interesados  (Debilidades principios y valores)</v>
      </c>
      <c r="D81" s="246"/>
      <c r="E81" s="232"/>
      <c r="F81" s="242"/>
      <c r="G81" s="242"/>
      <c r="H81" s="242"/>
      <c r="I81" s="242"/>
      <c r="J81" s="235">
        <f t="shared" si="6"/>
        <v>0</v>
      </c>
      <c r="K81" s="496"/>
      <c r="L81" s="242">
        <f>'5- Identificación de Riesgos'!I81</f>
        <v>0</v>
      </c>
      <c r="M81" s="156"/>
      <c r="N81" s="242"/>
      <c r="O81" s="242"/>
      <c r="P81" s="242"/>
      <c r="Q81" s="242"/>
      <c r="R81" s="235">
        <f t="shared" si="7"/>
        <v>0</v>
      </c>
      <c r="S81" s="496"/>
      <c r="T81" s="415"/>
      <c r="U81" s="419"/>
      <c r="V81" s="423"/>
    </row>
    <row r="82" spans="1:22" ht="30">
      <c r="A82" s="458"/>
      <c r="B82" s="419"/>
      <c r="C82" s="266" t="str">
        <f>'5- Identificación de Riesgos'!D82</f>
        <v>3. Debilidades en la verificación de tiempos laborales</v>
      </c>
      <c r="D82" s="246"/>
      <c r="E82" s="232"/>
      <c r="F82" s="242"/>
      <c r="G82" s="242"/>
      <c r="H82" s="242"/>
      <c r="I82" s="242"/>
      <c r="J82" s="235">
        <f t="shared" si="6"/>
        <v>0</v>
      </c>
      <c r="K82" s="496"/>
      <c r="L82" s="242">
        <f>'5- Identificación de Riesgos'!I82</f>
        <v>0</v>
      </c>
      <c r="M82" s="156"/>
      <c r="N82" s="242"/>
      <c r="O82" s="242"/>
      <c r="P82" s="242"/>
      <c r="Q82" s="242"/>
      <c r="R82" s="235">
        <f t="shared" si="7"/>
        <v>0</v>
      </c>
      <c r="S82" s="496"/>
      <c r="T82" s="415"/>
      <c r="U82" s="419"/>
      <c r="V82" s="423"/>
    </row>
    <row r="83" spans="1:22">
      <c r="A83" s="458"/>
      <c r="B83" s="419"/>
      <c r="C83" s="266"/>
      <c r="D83" s="246"/>
      <c r="E83" s="232"/>
      <c r="F83" s="269"/>
      <c r="G83" s="269"/>
      <c r="H83" s="269"/>
      <c r="I83" s="269"/>
      <c r="J83" s="271"/>
      <c r="K83" s="496"/>
      <c r="L83" s="269"/>
      <c r="M83" s="156"/>
      <c r="N83" s="269"/>
      <c r="O83" s="269"/>
      <c r="P83" s="269"/>
      <c r="Q83" s="269"/>
      <c r="R83" s="271"/>
      <c r="S83" s="496"/>
      <c r="T83" s="415"/>
      <c r="U83" s="419"/>
      <c r="V83" s="423"/>
    </row>
    <row r="84" spans="1:22">
      <c r="A84" s="458"/>
      <c r="B84" s="419"/>
      <c r="C84" s="266"/>
      <c r="D84" s="246"/>
      <c r="E84" s="232"/>
      <c r="F84" s="269"/>
      <c r="G84" s="269"/>
      <c r="H84" s="269"/>
      <c r="I84" s="269"/>
      <c r="J84" s="271"/>
      <c r="K84" s="496"/>
      <c r="L84" s="269"/>
      <c r="M84" s="156"/>
      <c r="N84" s="269"/>
      <c r="O84" s="269"/>
      <c r="P84" s="269"/>
      <c r="Q84" s="269"/>
      <c r="R84" s="271"/>
      <c r="S84" s="496"/>
      <c r="T84" s="415"/>
      <c r="U84" s="419"/>
      <c r="V84" s="423"/>
    </row>
    <row r="85" spans="1:22">
      <c r="A85" s="458"/>
      <c r="B85" s="419"/>
      <c r="C85" s="266"/>
      <c r="D85" s="246"/>
      <c r="E85" s="232"/>
      <c r="F85" s="269"/>
      <c r="G85" s="269"/>
      <c r="H85" s="269"/>
      <c r="I85" s="269"/>
      <c r="J85" s="271"/>
      <c r="K85" s="496"/>
      <c r="L85" s="269"/>
      <c r="M85" s="156"/>
      <c r="N85" s="269"/>
      <c r="O85" s="269"/>
      <c r="P85" s="269"/>
      <c r="Q85" s="269"/>
      <c r="R85" s="271"/>
      <c r="S85" s="496"/>
      <c r="T85" s="415"/>
      <c r="U85" s="419"/>
      <c r="V85" s="423"/>
    </row>
    <row r="86" spans="1:22">
      <c r="A86" s="458"/>
      <c r="B86" s="419"/>
      <c r="C86" s="266"/>
      <c r="D86" s="246"/>
      <c r="E86" s="232"/>
      <c r="F86" s="269"/>
      <c r="G86" s="269"/>
      <c r="H86" s="269"/>
      <c r="I86" s="269"/>
      <c r="J86" s="271"/>
      <c r="K86" s="496"/>
      <c r="L86" s="269"/>
      <c r="M86" s="156"/>
      <c r="N86" s="269"/>
      <c r="O86" s="269"/>
      <c r="P86" s="269"/>
      <c r="Q86" s="269"/>
      <c r="R86" s="271"/>
      <c r="S86" s="496"/>
      <c r="T86" s="415"/>
      <c r="U86" s="419"/>
      <c r="V86" s="423"/>
    </row>
    <row r="87" spans="1:22">
      <c r="A87" s="458"/>
      <c r="B87" s="419"/>
      <c r="C87" s="266">
        <f>'5- Identificación de Riesgos'!D83</f>
        <v>0</v>
      </c>
      <c r="D87" s="246"/>
      <c r="E87" s="232"/>
      <c r="F87" s="242"/>
      <c r="G87" s="242"/>
      <c r="H87" s="242"/>
      <c r="I87" s="242"/>
      <c r="J87" s="235">
        <f t="shared" si="6"/>
        <v>0</v>
      </c>
      <c r="K87" s="496"/>
      <c r="L87" s="242">
        <f>'5- Identificación de Riesgos'!I83</f>
        <v>0</v>
      </c>
      <c r="M87" s="156"/>
      <c r="N87" s="242"/>
      <c r="O87" s="242"/>
      <c r="P87" s="242"/>
      <c r="Q87" s="242"/>
      <c r="R87" s="235">
        <f t="shared" si="7"/>
        <v>0</v>
      </c>
      <c r="S87" s="496"/>
      <c r="T87" s="415"/>
      <c r="U87" s="419"/>
      <c r="V87" s="423"/>
    </row>
    <row r="88" spans="1:22">
      <c r="A88" s="458"/>
      <c r="B88" s="419"/>
      <c r="C88" s="266">
        <f>'5- Identificación de Riesgos'!D89</f>
        <v>0</v>
      </c>
      <c r="D88" s="246"/>
      <c r="E88" s="232"/>
      <c r="F88" s="242"/>
      <c r="G88" s="242"/>
      <c r="H88" s="242"/>
      <c r="I88" s="242"/>
      <c r="J88" s="235">
        <f t="shared" si="6"/>
        <v>0</v>
      </c>
      <c r="K88" s="496"/>
      <c r="L88" s="242">
        <f>'5- Identificación de Riesgos'!I89</f>
        <v>0</v>
      </c>
      <c r="M88" s="156"/>
      <c r="N88" s="242"/>
      <c r="O88" s="242"/>
      <c r="P88" s="242"/>
      <c r="Q88" s="242"/>
      <c r="R88" s="235">
        <f t="shared" si="7"/>
        <v>0</v>
      </c>
      <c r="S88" s="496"/>
      <c r="T88" s="415"/>
      <c r="U88" s="419"/>
      <c r="V88" s="423"/>
    </row>
    <row r="89" spans="1:22" ht="45">
      <c r="A89" s="458">
        <f>'5- Identificación de Riesgos'!A90</f>
        <v>9</v>
      </c>
      <c r="B89" s="419" t="str">
        <f>'5- Identificación de Riesgos'!B90</f>
        <v>Ofrecer, prometer, entregar, aceptar o solicitar una ventaja indebida para otorgar beneficios del Plan de Bienestar a servidores y/o sus familias con criterios subjetivos, u otorgar beneficios a personas que no tienen derecho a ellos</v>
      </c>
      <c r="C89" s="266" t="str">
        <f>'5- Identificación de Riesgos'!D90</f>
        <v>1. Falta de ética de los servidores públicos (Debilidades en principios y valores)</v>
      </c>
      <c r="D89" s="246"/>
      <c r="E89" s="232"/>
      <c r="F89" s="242"/>
      <c r="G89" s="242"/>
      <c r="H89" s="242"/>
      <c r="I89" s="242"/>
      <c r="J89" s="235">
        <f t="shared" si="6"/>
        <v>0</v>
      </c>
      <c r="K89" s="496">
        <f>AVERAGE(J89:J99)</f>
        <v>0</v>
      </c>
      <c r="L89" s="242">
        <f>'5- Identificación de Riesgos'!I90</f>
        <v>0</v>
      </c>
      <c r="M89" s="156"/>
      <c r="N89" s="242"/>
      <c r="O89" s="242"/>
      <c r="P89" s="242"/>
      <c r="Q89" s="242"/>
      <c r="R89" s="235">
        <f t="shared" si="7"/>
        <v>0</v>
      </c>
      <c r="S89" s="496">
        <f>AVERAGE(R89:R99)</f>
        <v>0</v>
      </c>
      <c r="T89" s="415" t="e">
        <f>CONCATENATE(INDEX('8- Políticas de Administración '!$B$6:$F$10,MATCH(ROUND(IF((RIGHT('5- Identificación de Riesgos'!H90,1)-'6- Valoración Controles'!K89)&lt;1,1,(RIGHT('5- Identificación de Riesgos'!H90,1)-'6- Valoración Controles'!K89)),0),'8- Políticas de Administración '!$F$6:$F$10,0),1)," - ",ROUND(IF((RIGHT('5- Identificación de Riesgos'!H90,1)-'6- Valoración Controles'!K89)&lt;1,1,(RIGHT('5- Identificación de Riesgos'!H90,1)-'6- Valoración Controles'!K89)),0))</f>
        <v>#DIV/0!</v>
      </c>
      <c r="U89" s="419" t="e">
        <f>CONCATENATE(INDEX('8- Políticas de Administración '!$B$17:$F$21,MATCH(ROUND(IF((RIGHT('5- Identificación de Riesgos'!M90,1)-'6- Valoración Controles'!S89)&lt;1,1,(RIGHT('5- Identificación de Riesgos'!M90,1)-'6- Valoración Controles'!S89)),0),'8- Políticas de Administración '!$F$17:$F$21,0),1)," - ",ROUND(IF((RIGHT('5- Identificación de Riesgos'!M90,1)-'6- Valoración Controles'!S89)&lt;1,1,(RIGHT('5- Identificación de Riesgos'!M90,1)-'6- Valoración Controles'!S89)),0))</f>
        <v>#VALUE!</v>
      </c>
      <c r="V89" s="423" t="e">
        <f>CONCATENATE(VLOOKUP((LEFT(T89,LEN(T89)-4)&amp;LEFT(U89,LEN(U89)-4)),'9- Matriz de Calor '!$D$18:$E$42,2,0)," - ",RIGHT(T89,1)*RIGHT(U89,1))</f>
        <v>#DIV/0!</v>
      </c>
    </row>
    <row r="90" spans="1:22" ht="45" customHeight="1">
      <c r="A90" s="458"/>
      <c r="B90" s="419"/>
      <c r="C90" s="266" t="str">
        <f>'5- Identificación de Riesgos'!D91</f>
        <v>2. Falta de ética de terceros interesados  (Debilidades principios y valores)</v>
      </c>
      <c r="D90" s="246"/>
      <c r="E90" s="232"/>
      <c r="F90" s="242"/>
      <c r="G90" s="242"/>
      <c r="H90" s="242"/>
      <c r="I90" s="242"/>
      <c r="J90" s="235">
        <f t="shared" si="6"/>
        <v>0</v>
      </c>
      <c r="K90" s="496"/>
      <c r="L90" s="242">
        <f>'5- Identificación de Riesgos'!I91</f>
        <v>0</v>
      </c>
      <c r="M90" s="156"/>
      <c r="N90" s="242"/>
      <c r="O90" s="242"/>
      <c r="P90" s="242"/>
      <c r="Q90" s="242"/>
      <c r="R90" s="235">
        <f t="shared" si="7"/>
        <v>0</v>
      </c>
      <c r="S90" s="496"/>
      <c r="T90" s="415"/>
      <c r="U90" s="419"/>
      <c r="V90" s="423"/>
    </row>
    <row r="91" spans="1:22" ht="45" customHeight="1">
      <c r="A91" s="458"/>
      <c r="B91" s="419"/>
      <c r="C91" s="266" t="str">
        <f>'5- Identificación de Riesgos'!D92</f>
        <v>3. Debilidades en los controles del procedimiento para el diseño de planes y programas de bienestar social</v>
      </c>
      <c r="D91" s="246"/>
      <c r="E91" s="232"/>
      <c r="F91" s="242"/>
      <c r="G91" s="242"/>
      <c r="H91" s="242"/>
      <c r="I91" s="242"/>
      <c r="J91" s="235">
        <f t="shared" si="6"/>
        <v>0</v>
      </c>
      <c r="K91" s="496"/>
      <c r="L91" s="242">
        <f>'5- Identificación de Riesgos'!I92</f>
        <v>0</v>
      </c>
      <c r="M91" s="156"/>
      <c r="N91" s="242"/>
      <c r="O91" s="242"/>
      <c r="P91" s="242"/>
      <c r="Q91" s="242"/>
      <c r="R91" s="235">
        <f t="shared" si="7"/>
        <v>0</v>
      </c>
      <c r="S91" s="496"/>
      <c r="T91" s="415"/>
      <c r="U91" s="419"/>
      <c r="V91" s="423"/>
    </row>
    <row r="92" spans="1:22">
      <c r="A92" s="458"/>
      <c r="B92" s="419"/>
      <c r="C92" s="266"/>
      <c r="D92" s="246"/>
      <c r="E92" s="232"/>
      <c r="F92" s="269"/>
      <c r="G92" s="269"/>
      <c r="H92" s="269"/>
      <c r="I92" s="269"/>
      <c r="J92" s="271"/>
      <c r="K92" s="496"/>
      <c r="L92" s="269"/>
      <c r="M92" s="156"/>
      <c r="N92" s="269"/>
      <c r="O92" s="269"/>
      <c r="P92" s="269"/>
      <c r="Q92" s="269"/>
      <c r="R92" s="271"/>
      <c r="S92" s="496"/>
      <c r="T92" s="415"/>
      <c r="U92" s="419"/>
      <c r="V92" s="423"/>
    </row>
    <row r="93" spans="1:22">
      <c r="A93" s="458"/>
      <c r="B93" s="419"/>
      <c r="C93" s="266"/>
      <c r="D93" s="246"/>
      <c r="E93" s="232"/>
      <c r="F93" s="269"/>
      <c r="G93" s="269"/>
      <c r="H93" s="269"/>
      <c r="I93" s="269"/>
      <c r="J93" s="271"/>
      <c r="K93" s="496"/>
      <c r="L93" s="269"/>
      <c r="M93" s="156"/>
      <c r="N93" s="269"/>
      <c r="O93" s="269"/>
      <c r="P93" s="269"/>
      <c r="Q93" s="269"/>
      <c r="R93" s="271"/>
      <c r="S93" s="496"/>
      <c r="T93" s="415"/>
      <c r="U93" s="419"/>
      <c r="V93" s="423"/>
    </row>
    <row r="94" spans="1:22">
      <c r="A94" s="458"/>
      <c r="B94" s="419"/>
      <c r="C94" s="266"/>
      <c r="D94" s="246"/>
      <c r="E94" s="232"/>
      <c r="F94" s="269"/>
      <c r="G94" s="269"/>
      <c r="H94" s="269"/>
      <c r="I94" s="269"/>
      <c r="J94" s="271"/>
      <c r="K94" s="496"/>
      <c r="L94" s="269"/>
      <c r="M94" s="156"/>
      <c r="N94" s="269"/>
      <c r="O94" s="269"/>
      <c r="P94" s="269"/>
      <c r="Q94" s="269"/>
      <c r="R94" s="271"/>
      <c r="S94" s="496"/>
      <c r="T94" s="415"/>
      <c r="U94" s="419"/>
      <c r="V94" s="423"/>
    </row>
    <row r="95" spans="1:22">
      <c r="A95" s="458"/>
      <c r="B95" s="419"/>
      <c r="C95" s="266"/>
      <c r="D95" s="246"/>
      <c r="E95" s="232"/>
      <c r="F95" s="269"/>
      <c r="G95" s="269"/>
      <c r="H95" s="269"/>
      <c r="I95" s="269"/>
      <c r="J95" s="271"/>
      <c r="K95" s="496"/>
      <c r="L95" s="269"/>
      <c r="M95" s="156"/>
      <c r="N95" s="269"/>
      <c r="O95" s="269"/>
      <c r="P95" s="269"/>
      <c r="Q95" s="269"/>
      <c r="R95" s="271"/>
      <c r="S95" s="496"/>
      <c r="T95" s="415"/>
      <c r="U95" s="419"/>
      <c r="V95" s="423"/>
    </row>
    <row r="96" spans="1:22">
      <c r="A96" s="458"/>
      <c r="B96" s="419"/>
      <c r="C96" s="266"/>
      <c r="D96" s="246"/>
      <c r="E96" s="232"/>
      <c r="F96" s="269"/>
      <c r="G96" s="269"/>
      <c r="H96" s="269"/>
      <c r="I96" s="269"/>
      <c r="J96" s="271"/>
      <c r="K96" s="496"/>
      <c r="L96" s="269"/>
      <c r="M96" s="156"/>
      <c r="N96" s="269"/>
      <c r="O96" s="269"/>
      <c r="P96" s="269"/>
      <c r="Q96" s="269"/>
      <c r="R96" s="271"/>
      <c r="S96" s="496"/>
      <c r="T96" s="415"/>
      <c r="U96" s="419"/>
      <c r="V96" s="423"/>
    </row>
    <row r="97" spans="1:22">
      <c r="A97" s="458"/>
      <c r="B97" s="419"/>
      <c r="C97" s="266"/>
      <c r="D97" s="246"/>
      <c r="E97" s="232"/>
      <c r="F97" s="269"/>
      <c r="G97" s="269"/>
      <c r="H97" s="269"/>
      <c r="I97" s="269"/>
      <c r="J97" s="271"/>
      <c r="K97" s="496"/>
      <c r="L97" s="269"/>
      <c r="M97" s="156"/>
      <c r="N97" s="269"/>
      <c r="O97" s="269"/>
      <c r="P97" s="269"/>
      <c r="Q97" s="269"/>
      <c r="R97" s="271"/>
      <c r="S97" s="496"/>
      <c r="T97" s="415"/>
      <c r="U97" s="419"/>
      <c r="V97" s="423"/>
    </row>
    <row r="98" spans="1:22">
      <c r="A98" s="458"/>
      <c r="B98" s="419"/>
      <c r="C98" s="266">
        <f>'5- Identificación de Riesgos'!D93</f>
        <v>0</v>
      </c>
      <c r="D98" s="246"/>
      <c r="E98" s="232"/>
      <c r="F98" s="242"/>
      <c r="G98" s="242"/>
      <c r="H98" s="242"/>
      <c r="I98" s="242"/>
      <c r="J98" s="235">
        <f t="shared" si="6"/>
        <v>0</v>
      </c>
      <c r="K98" s="496"/>
      <c r="L98" s="242">
        <f>'5- Identificación de Riesgos'!I93</f>
        <v>0</v>
      </c>
      <c r="M98" s="156"/>
      <c r="N98" s="242"/>
      <c r="O98" s="242"/>
      <c r="P98" s="242"/>
      <c r="Q98" s="242"/>
      <c r="R98" s="235">
        <f t="shared" si="7"/>
        <v>0</v>
      </c>
      <c r="S98" s="496"/>
      <c r="T98" s="415"/>
      <c r="U98" s="419"/>
      <c r="V98" s="423"/>
    </row>
    <row r="99" spans="1:22">
      <c r="A99" s="458"/>
      <c r="B99" s="419"/>
      <c r="C99" s="266">
        <f>'5- Identificación de Riesgos'!D99</f>
        <v>0</v>
      </c>
      <c r="D99" s="246"/>
      <c r="E99" s="232"/>
      <c r="F99" s="242"/>
      <c r="G99" s="242"/>
      <c r="H99" s="242"/>
      <c r="I99" s="242"/>
      <c r="J99" s="235">
        <f t="shared" si="6"/>
        <v>0</v>
      </c>
      <c r="K99" s="496"/>
      <c r="L99" s="242">
        <f>'5- Identificación de Riesgos'!I99</f>
        <v>0</v>
      </c>
      <c r="M99" s="156"/>
      <c r="N99" s="242"/>
      <c r="O99" s="242"/>
      <c r="P99" s="242"/>
      <c r="Q99" s="242"/>
      <c r="R99" s="235">
        <f t="shared" si="7"/>
        <v>0</v>
      </c>
      <c r="S99" s="496"/>
      <c r="T99" s="415"/>
      <c r="U99" s="419"/>
      <c r="V99" s="423"/>
    </row>
    <row r="100" spans="1:22" ht="45">
      <c r="A100" s="458">
        <f>'5- Identificación de Riesgos'!A100</f>
        <v>10</v>
      </c>
      <c r="B100" s="419" t="str">
        <f>'5- Identificación de Riesgos'!B100</f>
        <v>Ofrecer, prometer, entregar, aceptar o solicitar una ventaja indebida para el trámite de vinculación sin cumplir con los requisitos establecidos</v>
      </c>
      <c r="C100" s="266" t="str">
        <f>'5- Identificación de Riesgos'!D100</f>
        <v>1. Falta de ética de los servidores públicos (Debilidades en principios y valores)</v>
      </c>
      <c r="D100" s="246"/>
      <c r="E100" s="232"/>
      <c r="F100" s="242"/>
      <c r="G100" s="242"/>
      <c r="H100" s="242"/>
      <c r="I100" s="242"/>
      <c r="J100" s="235">
        <f t="shared" si="6"/>
        <v>0</v>
      </c>
      <c r="K100" s="496">
        <f>AVERAGE(J100:J109)</f>
        <v>0</v>
      </c>
      <c r="L100" s="242">
        <f>'5- Identificación de Riesgos'!I100</f>
        <v>0</v>
      </c>
      <c r="M100" s="156"/>
      <c r="N100" s="242"/>
      <c r="O100" s="242"/>
      <c r="P100" s="242"/>
      <c r="Q100" s="242"/>
      <c r="R100" s="235">
        <f t="shared" si="7"/>
        <v>0</v>
      </c>
      <c r="S100" s="496">
        <f>AVERAGE(R100:R109)</f>
        <v>0</v>
      </c>
      <c r="T100" s="415" t="e">
        <f>CONCATENATE(INDEX('8- Políticas de Administración '!$B$6:$F$10,MATCH(ROUND(IF((RIGHT('5- Identificación de Riesgos'!H100,1)-'6- Valoración Controles'!K100)&lt;1,1,(RIGHT('5- Identificación de Riesgos'!H100,1)-'6- Valoración Controles'!K100)),0),'8- Políticas de Administración '!$F$6:$F$10,0),1)," - ",ROUND(IF((RIGHT('5- Identificación de Riesgos'!H100,1)-'6- Valoración Controles'!K100)&lt;1,1,(RIGHT('5- Identificación de Riesgos'!H100,1)-'6- Valoración Controles'!K100)),0))</f>
        <v>#DIV/0!</v>
      </c>
      <c r="U100" s="419" t="e">
        <f>CONCATENATE(INDEX('8- Políticas de Administración '!$B$17:$F$21,MATCH(ROUND(IF((RIGHT('5- Identificación de Riesgos'!M100,1)-'6- Valoración Controles'!S100)&lt;1,1,(RIGHT('5- Identificación de Riesgos'!M100,1)-'6- Valoración Controles'!S100)),0),'8- Políticas de Administración '!$F$17:$F$21,0),1)," - ",ROUND(IF((RIGHT('5- Identificación de Riesgos'!M100,1)-'6- Valoración Controles'!S100)&lt;1,1,(RIGHT('5- Identificación de Riesgos'!M100,1)-'6- Valoración Controles'!S100)),0))</f>
        <v>#VALUE!</v>
      </c>
      <c r="V100" s="423" t="e">
        <f>CONCATENATE(VLOOKUP((LEFT(T100,LEN(T100)-4)&amp;LEFT(U100,LEN(U100)-4)),'9- Matriz de Calor '!$D$18:$E$42,2,0)," - ",RIGHT(T100,1)*RIGHT(U100,1))</f>
        <v>#DIV/0!</v>
      </c>
    </row>
    <row r="101" spans="1:22" ht="30">
      <c r="A101" s="458"/>
      <c r="B101" s="419"/>
      <c r="C101" s="266" t="str">
        <f>'5- Identificación de Riesgos'!D101</f>
        <v>2. Falta de ética de terceros interesados  (Debilidades principios y valores)</v>
      </c>
      <c r="D101" s="246"/>
      <c r="E101" s="232"/>
      <c r="F101" s="242"/>
      <c r="G101" s="242"/>
      <c r="H101" s="242"/>
      <c r="I101" s="242"/>
      <c r="J101" s="235">
        <f t="shared" si="6"/>
        <v>0</v>
      </c>
      <c r="K101" s="496"/>
      <c r="L101" s="242">
        <f>'5- Identificación de Riesgos'!I101</f>
        <v>0</v>
      </c>
      <c r="M101" s="156"/>
      <c r="N101" s="242"/>
      <c r="O101" s="242"/>
      <c r="P101" s="242"/>
      <c r="Q101" s="242"/>
      <c r="R101" s="235">
        <f t="shared" si="7"/>
        <v>0</v>
      </c>
      <c r="S101" s="496"/>
      <c r="T101" s="415"/>
      <c r="U101" s="419"/>
      <c r="V101" s="423"/>
    </row>
    <row r="102" spans="1:22" ht="60">
      <c r="A102" s="458"/>
      <c r="B102" s="419"/>
      <c r="C102" s="266" t="str">
        <f>'5- Identificación de Riesgos'!D102</f>
        <v>3. Debilidades en los controles del  procedimiento para vinculación, permanencia y retiro de servidores judiciales</v>
      </c>
      <c r="D102" s="246"/>
      <c r="E102" s="232"/>
      <c r="F102" s="242"/>
      <c r="G102" s="242"/>
      <c r="H102" s="242"/>
      <c r="I102" s="242"/>
      <c r="J102" s="235">
        <f t="shared" si="6"/>
        <v>0</v>
      </c>
      <c r="K102" s="496"/>
      <c r="L102" s="242">
        <f>'5- Identificación de Riesgos'!I102</f>
        <v>0</v>
      </c>
      <c r="M102" s="156"/>
      <c r="N102" s="242"/>
      <c r="O102" s="242"/>
      <c r="P102" s="242"/>
      <c r="Q102" s="242"/>
      <c r="R102" s="235">
        <f t="shared" si="7"/>
        <v>0</v>
      </c>
      <c r="S102" s="496"/>
      <c r="T102" s="415"/>
      <c r="U102" s="419"/>
      <c r="V102" s="423"/>
    </row>
    <row r="103" spans="1:22">
      <c r="A103" s="459"/>
      <c r="B103" s="420"/>
      <c r="C103" s="280"/>
      <c r="D103" s="262"/>
      <c r="E103" s="277"/>
      <c r="F103" s="270"/>
      <c r="G103" s="270"/>
      <c r="H103" s="270"/>
      <c r="I103" s="270"/>
      <c r="J103" s="281"/>
      <c r="K103" s="497"/>
      <c r="L103" s="270"/>
      <c r="M103" s="282"/>
      <c r="N103" s="270"/>
      <c r="O103" s="270"/>
      <c r="P103" s="270"/>
      <c r="Q103" s="270"/>
      <c r="R103" s="281"/>
      <c r="S103" s="497"/>
      <c r="T103" s="416"/>
      <c r="U103" s="420"/>
      <c r="V103" s="424"/>
    </row>
    <row r="104" spans="1:22">
      <c r="A104" s="459"/>
      <c r="B104" s="420"/>
      <c r="C104" s="280"/>
      <c r="D104" s="262"/>
      <c r="E104" s="277"/>
      <c r="F104" s="270"/>
      <c r="G104" s="270"/>
      <c r="H104" s="270"/>
      <c r="I104" s="270"/>
      <c r="J104" s="281"/>
      <c r="K104" s="497"/>
      <c r="L104" s="270"/>
      <c r="M104" s="282"/>
      <c r="N104" s="270"/>
      <c r="O104" s="270"/>
      <c r="P104" s="270"/>
      <c r="Q104" s="270"/>
      <c r="R104" s="281"/>
      <c r="S104" s="497"/>
      <c r="T104" s="416"/>
      <c r="U104" s="420"/>
      <c r="V104" s="424"/>
    </row>
    <row r="105" spans="1:22">
      <c r="A105" s="459"/>
      <c r="B105" s="420"/>
      <c r="C105" s="280"/>
      <c r="D105" s="262"/>
      <c r="E105" s="277"/>
      <c r="F105" s="270"/>
      <c r="G105" s="270"/>
      <c r="H105" s="270"/>
      <c r="I105" s="270"/>
      <c r="J105" s="281"/>
      <c r="K105" s="497"/>
      <c r="L105" s="270"/>
      <c r="M105" s="282"/>
      <c r="N105" s="270"/>
      <c r="O105" s="270"/>
      <c r="P105" s="270"/>
      <c r="Q105" s="270"/>
      <c r="R105" s="281"/>
      <c r="S105" s="497"/>
      <c r="T105" s="416"/>
      <c r="U105" s="420"/>
      <c r="V105" s="424"/>
    </row>
    <row r="106" spans="1:22">
      <c r="A106" s="459"/>
      <c r="B106" s="420"/>
      <c r="C106" s="280"/>
      <c r="D106" s="262"/>
      <c r="E106" s="277"/>
      <c r="F106" s="270"/>
      <c r="G106" s="270"/>
      <c r="H106" s="270"/>
      <c r="I106" s="270"/>
      <c r="J106" s="281"/>
      <c r="K106" s="497"/>
      <c r="L106" s="270"/>
      <c r="M106" s="282"/>
      <c r="N106" s="270"/>
      <c r="O106" s="270"/>
      <c r="P106" s="270"/>
      <c r="Q106" s="270"/>
      <c r="R106" s="281"/>
      <c r="S106" s="497"/>
      <c r="T106" s="416"/>
      <c r="U106" s="420"/>
      <c r="V106" s="424"/>
    </row>
    <row r="107" spans="1:22">
      <c r="A107" s="459"/>
      <c r="B107" s="420"/>
      <c r="C107" s="280"/>
      <c r="D107" s="262"/>
      <c r="E107" s="277"/>
      <c r="F107" s="270"/>
      <c r="G107" s="270"/>
      <c r="H107" s="270"/>
      <c r="I107" s="270"/>
      <c r="J107" s="281"/>
      <c r="K107" s="497"/>
      <c r="L107" s="270"/>
      <c r="M107" s="282"/>
      <c r="N107" s="270"/>
      <c r="O107" s="270"/>
      <c r="P107" s="270"/>
      <c r="Q107" s="270"/>
      <c r="R107" s="281"/>
      <c r="S107" s="497"/>
      <c r="T107" s="416"/>
      <c r="U107" s="420"/>
      <c r="V107" s="424"/>
    </row>
    <row r="108" spans="1:22">
      <c r="A108" s="459"/>
      <c r="B108" s="420"/>
      <c r="C108" s="280"/>
      <c r="D108" s="262"/>
      <c r="E108" s="277"/>
      <c r="F108" s="270"/>
      <c r="G108" s="270"/>
      <c r="H108" s="270"/>
      <c r="I108" s="270"/>
      <c r="J108" s="281"/>
      <c r="K108" s="497"/>
      <c r="L108" s="270"/>
      <c r="M108" s="282"/>
      <c r="N108" s="270"/>
      <c r="O108" s="270"/>
      <c r="P108" s="270"/>
      <c r="Q108" s="270"/>
      <c r="R108" s="281"/>
      <c r="S108" s="497"/>
      <c r="T108" s="416"/>
      <c r="U108" s="420"/>
      <c r="V108" s="424"/>
    </row>
    <row r="109" spans="1:22" ht="15.75" thickBot="1">
      <c r="A109" s="460"/>
      <c r="B109" s="421"/>
      <c r="C109" s="267">
        <f>'5- Identificación de Riesgos'!D109</f>
        <v>0</v>
      </c>
      <c r="D109" s="244"/>
      <c r="E109" s="155"/>
      <c r="F109" s="245"/>
      <c r="G109" s="245"/>
      <c r="H109" s="245"/>
      <c r="I109" s="245"/>
      <c r="J109" s="237">
        <f t="shared" si="6"/>
        <v>0</v>
      </c>
      <c r="K109" s="498"/>
      <c r="L109" s="245">
        <f>'5- Identificación de Riesgos'!I109</f>
        <v>0</v>
      </c>
      <c r="M109" s="157"/>
      <c r="N109" s="245"/>
      <c r="O109" s="245"/>
      <c r="P109" s="245"/>
      <c r="Q109" s="245"/>
      <c r="R109" s="237">
        <f t="shared" si="7"/>
        <v>0</v>
      </c>
      <c r="S109" s="498"/>
      <c r="T109" s="417"/>
      <c r="U109" s="421"/>
      <c r="V109" s="425"/>
    </row>
  </sheetData>
  <mergeCells count="89">
    <mergeCell ref="E1:T3"/>
    <mergeCell ref="T60:T69"/>
    <mergeCell ref="U60:U69"/>
    <mergeCell ref="V60:V69"/>
    <mergeCell ref="U50:U59"/>
    <mergeCell ref="V50:V59"/>
    <mergeCell ref="T40:T49"/>
    <mergeCell ref="U40:U49"/>
    <mergeCell ref="V40:V49"/>
    <mergeCell ref="T30:T39"/>
    <mergeCell ref="U30:U39"/>
    <mergeCell ref="V30:V39"/>
    <mergeCell ref="V20:V29"/>
    <mergeCell ref="T20:T29"/>
    <mergeCell ref="U20:U29"/>
    <mergeCell ref="A60:A69"/>
    <mergeCell ref="B60:B69"/>
    <mergeCell ref="K60:K69"/>
    <mergeCell ref="S60:S69"/>
    <mergeCell ref="T50:T59"/>
    <mergeCell ref="A50:A59"/>
    <mergeCell ref="B50:B59"/>
    <mergeCell ref="K50:K59"/>
    <mergeCell ref="S50:S59"/>
    <mergeCell ref="A40:A49"/>
    <mergeCell ref="B40:B49"/>
    <mergeCell ref="K40:K49"/>
    <mergeCell ref="S40:S49"/>
    <mergeCell ref="A20:A29"/>
    <mergeCell ref="A30:A39"/>
    <mergeCell ref="B30:B39"/>
    <mergeCell ref="K30:K39"/>
    <mergeCell ref="S30:S39"/>
    <mergeCell ref="B20:B29"/>
    <mergeCell ref="K20:K29"/>
    <mergeCell ref="S20:S29"/>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U1:V3"/>
    <mergeCell ref="A10:A19"/>
    <mergeCell ref="B10:B19"/>
    <mergeCell ref="C5:V5"/>
    <mergeCell ref="C6:V6"/>
    <mergeCell ref="S10:S19"/>
    <mergeCell ref="T10:T19"/>
    <mergeCell ref="U10:U19"/>
    <mergeCell ref="V10:V19"/>
    <mergeCell ref="K10:K19"/>
    <mergeCell ref="U70:U79"/>
    <mergeCell ref="V70:V79"/>
    <mergeCell ref="A80:A88"/>
    <mergeCell ref="B80:B88"/>
    <mergeCell ref="K80:K88"/>
    <mergeCell ref="S80:S88"/>
    <mergeCell ref="T80:T88"/>
    <mergeCell ref="U80:U88"/>
    <mergeCell ref="V80:V88"/>
    <mergeCell ref="A70:A79"/>
    <mergeCell ref="B70:B79"/>
    <mergeCell ref="K70:K79"/>
    <mergeCell ref="S70:S79"/>
    <mergeCell ref="T70:T79"/>
    <mergeCell ref="U89:U99"/>
    <mergeCell ref="V89:V99"/>
    <mergeCell ref="A100:A109"/>
    <mergeCell ref="B100:B109"/>
    <mergeCell ref="K100:K109"/>
    <mergeCell ref="S100:S109"/>
    <mergeCell ref="T100:T109"/>
    <mergeCell ref="U100:U109"/>
    <mergeCell ref="V100:V109"/>
    <mergeCell ref="A89:A99"/>
    <mergeCell ref="B89:B99"/>
    <mergeCell ref="K89:K99"/>
    <mergeCell ref="S89:S99"/>
    <mergeCell ref="T89:T99"/>
  </mergeCells>
  <conditionalFormatting sqref="T10 T20 T30 T40 T50 T60 T70 T80 T89 T100">
    <cfRule type="containsText" dxfId="212" priority="406" operator="containsText" text="Muy Baja">
      <formula>NOT(ISERROR(SEARCH("Muy Baja",T10)))</formula>
    </cfRule>
    <cfRule type="containsText" dxfId="211" priority="407" operator="containsText" text="Baja">
      <formula>NOT(ISERROR(SEARCH("Baja",T10)))</formula>
    </cfRule>
    <cfRule type="containsText" dxfId="210" priority="408" operator="containsText" text="Muy Alta">
      <formula>NOT(ISERROR(SEARCH("Muy Alta",T10)))</formula>
    </cfRule>
    <cfRule type="containsText" dxfId="209" priority="410" operator="containsText" text="Alta">
      <formula>NOT(ISERROR(SEARCH("Alta",T10)))</formula>
    </cfRule>
    <cfRule type="containsText" dxfId="208" priority="411" operator="containsText" text="Media">
      <formula>NOT(ISERROR(SEARCH("Media",T10)))</formula>
    </cfRule>
    <cfRule type="containsText" dxfId="207" priority="412" operator="containsText" text="Media">
      <formula>NOT(ISERROR(SEARCH("Media",T10)))</formula>
    </cfRule>
    <cfRule type="containsText" dxfId="206" priority="413" operator="containsText" text="Media">
      <formula>NOT(ISERROR(SEARCH("Media",T10)))</formula>
    </cfRule>
    <cfRule type="containsText" dxfId="205" priority="414" operator="containsText" text="Muy Baja">
      <formula>NOT(ISERROR(SEARCH("Muy Baja",T10)))</formula>
    </cfRule>
    <cfRule type="containsText" dxfId="204" priority="415" operator="containsText" text="Baja">
      <formula>NOT(ISERROR(SEARCH("Baja",T10)))</formula>
    </cfRule>
    <cfRule type="containsText" dxfId="203" priority="416" operator="containsText" text="Muy Baja">
      <formula>NOT(ISERROR(SEARCH("Muy Baja",T10)))</formula>
    </cfRule>
    <cfRule type="containsText" dxfId="202" priority="417" operator="containsText" text="Muy Baja">
      <formula>NOT(ISERROR(SEARCH("Muy Baja",T10)))</formula>
    </cfRule>
    <cfRule type="containsText" dxfId="201" priority="418" operator="containsText" text="Muy Baja">
      <formula>NOT(ISERROR(SEARCH("Muy Baja",T10)))</formula>
    </cfRule>
    <cfRule type="containsText" dxfId="200" priority="419" operator="containsText" text="Muy Baja'Tabla probabilidad'!">
      <formula>NOT(ISERROR(SEARCH("Muy Baja'Tabla probabilidad'!",T10)))</formula>
    </cfRule>
    <cfRule type="containsText" dxfId="199" priority="420" operator="containsText" text="Muy bajo">
      <formula>NOT(ISERROR(SEARCH("Muy bajo",T10)))</formula>
    </cfRule>
    <cfRule type="containsText" dxfId="198" priority="421" operator="containsText" text="Alta">
      <formula>NOT(ISERROR(SEARCH("Alta",T10)))</formula>
    </cfRule>
    <cfRule type="containsText" dxfId="197" priority="422" operator="containsText" text="Media">
      <formula>NOT(ISERROR(SEARCH("Media",T10)))</formula>
    </cfRule>
    <cfRule type="containsText" dxfId="196" priority="423" operator="containsText" text="Baja">
      <formula>NOT(ISERROR(SEARCH("Baja",T10)))</formula>
    </cfRule>
    <cfRule type="containsText" dxfId="195" priority="424" operator="containsText" text="Muy baja">
      <formula>NOT(ISERROR(SEARCH("Muy baja",T10)))</formula>
    </cfRule>
    <cfRule type="cellIs" dxfId="194" priority="427" operator="between">
      <formula>1</formula>
      <formula>2</formula>
    </cfRule>
    <cfRule type="cellIs" dxfId="193" priority="428" operator="between">
      <formula>0</formula>
      <formula>2</formula>
    </cfRule>
  </conditionalFormatting>
  <conditionalFormatting sqref="U10 U20 U30 U40 U50 U60 U70 U80 U89 U100">
    <cfRule type="containsText" dxfId="192" priority="400" operator="containsText" text="Catastrófico">
      <formula>NOT(ISERROR(SEARCH("Catastrófico",U10)))</formula>
    </cfRule>
    <cfRule type="containsText" dxfId="191" priority="401" operator="containsText" text="Mayor">
      <formula>NOT(ISERROR(SEARCH("Mayor",U10)))</formula>
    </cfRule>
    <cfRule type="containsText" dxfId="190" priority="402" operator="containsText" text="Alta">
      <formula>NOT(ISERROR(SEARCH("Alta",U10)))</formula>
    </cfRule>
    <cfRule type="containsText" dxfId="189" priority="403" operator="containsText" text="Moderado">
      <formula>NOT(ISERROR(SEARCH("Moderado",U10)))</formula>
    </cfRule>
    <cfRule type="containsText" dxfId="188" priority="404" operator="containsText" text="Menor">
      <formula>NOT(ISERROR(SEARCH("Menor",U10)))</formula>
    </cfRule>
    <cfRule type="containsText" dxfId="187" priority="405" operator="containsText" text="Leve">
      <formula>NOT(ISERROR(SEARCH("Leve",U10)))</formula>
    </cfRule>
  </conditionalFormatting>
  <conditionalFormatting sqref="V10 V20 V30 V40 V50 V60 V70 V80 V89 V100">
    <cfRule type="containsText" dxfId="186" priority="364" operator="containsText" text="Extremo">
      <formula>NOT(ISERROR(SEARCH("Extremo",V10)))</formula>
    </cfRule>
    <cfRule type="containsText" dxfId="185" priority="365" operator="containsText" text="Alto">
      <formula>NOT(ISERROR(SEARCH("Alto",V10)))</formula>
    </cfRule>
    <cfRule type="containsText" dxfId="184" priority="366" operator="containsText" text="Bajo">
      <formula>NOT(ISERROR(SEARCH("Bajo",V10)))</formula>
    </cfRule>
    <cfRule type="containsText" dxfId="183" priority="367" operator="containsText" text="Moderado">
      <formula>NOT(ISERROR(SEARCH("Moderado",V10)))</formula>
    </cfRule>
  </conditionalFormatting>
  <dataValidations xWindow="590" yWindow="604" count="2">
    <dataValidation allowBlank="1" showInputMessage="1" showErrorMessage="1" prompt="Enunciar cuál es el control" sqref="E60:E61 M10:M14 E23 E10:E21 E30:E38 E43 E55:E58 E40:E41 E63 E70:E71 E80:E81 E89:E90 E100:E101 E78 E87 E98 E53 E50:E51"/>
    <dataValidation type="list" allowBlank="1" showInputMessage="1" showErrorMessage="1" sqref="N10:Q109 G10:I41 G42:J42 F10:F109 G43:I109">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425"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426" operator="containsText" id="{5790250D-E3CC-4EBD-835F-F5F4C0703B76}">
            <xm:f>NOT(ISERROR(SEARCH('8- Políticas de Administración '!$B$5,T10)))</xm:f>
            <xm:f>'8- Políticas de Administración '!$B$5</xm:f>
            <x14:dxf>
              <font>
                <color rgb="FF9C0006"/>
              </font>
              <fill>
                <patternFill>
                  <bgColor rgb="FFFFC7CE"/>
                </patternFill>
              </fill>
            </x14:dxf>
          </x14:cfRule>
          <xm:sqref>T10 T20 T30 T40 T50 T60 T70 T80 T89 T100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fitToPage="1"/>
  </sheetPr>
  <dimension ref="A1:JI109"/>
  <sheetViews>
    <sheetView showGridLines="0" zoomScale="60" zoomScaleNormal="60" zoomScalePageLayoutView="70" workbookViewId="0">
      <pane xSplit="5" ySplit="9" topLeftCell="F10" activePane="bottomRight" state="frozen"/>
      <selection pane="topRight" activeCell="F1" sqref="F1"/>
      <selection pane="bottomLeft" activeCell="A10" sqref="A10"/>
      <selection pane="bottomRight" activeCell="O16" sqref="O16"/>
    </sheetView>
  </sheetViews>
  <sheetFormatPr baseColWidth="10" defaultColWidth="11.42578125" defaultRowHeight="15"/>
  <cols>
    <col min="1" max="1" width="5.42578125" customWidth="1"/>
    <col min="2" max="2" width="25.28515625" customWidth="1"/>
    <col min="3" max="3" width="48.5703125" customWidth="1"/>
    <col min="4" max="4" width="25.28515625" hidden="1" customWidth="1"/>
    <col min="5" max="5" width="43" hidden="1"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7.42578125" customWidth="1"/>
    <col min="15" max="15" width="14.42578125" style="17" customWidth="1"/>
    <col min="16" max="16" width="17.42578125" style="17" customWidth="1"/>
    <col min="17" max="17" width="26.42578125" style="17" customWidth="1"/>
    <col min="18" max="269" width="11.42578125" style="17"/>
    <col min="270" max="16384" width="11.42578125" style="22"/>
  </cols>
  <sheetData>
    <row r="1" spans="1:269" s="19" customFormat="1" ht="27.75" customHeight="1">
      <c r="A1" s="556"/>
      <c r="B1" s="556"/>
      <c r="C1" s="556"/>
      <c r="D1" s="556"/>
      <c r="E1" s="556"/>
      <c r="F1" s="553"/>
      <c r="G1" s="553"/>
      <c r="H1" s="553"/>
      <c r="I1" s="553"/>
      <c r="J1" s="553"/>
      <c r="K1" s="553"/>
      <c r="L1" s="553"/>
      <c r="M1" s="553"/>
      <c r="N1" s="553"/>
      <c r="O1" s="553"/>
      <c r="P1" s="553"/>
      <c r="Q1" s="553"/>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556"/>
      <c r="B2" s="556"/>
      <c r="C2" s="556"/>
      <c r="D2" s="556"/>
      <c r="E2" s="556"/>
      <c r="F2" s="553"/>
      <c r="G2" s="553"/>
      <c r="H2" s="553"/>
      <c r="I2" s="553"/>
      <c r="J2" s="553"/>
      <c r="K2" s="553"/>
      <c r="L2" s="553"/>
      <c r="M2" s="553"/>
      <c r="N2" s="553"/>
      <c r="O2" s="553"/>
      <c r="P2" s="553"/>
      <c r="Q2" s="553"/>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556"/>
      <c r="B3" s="556"/>
      <c r="C3" s="556"/>
      <c r="D3" s="556"/>
      <c r="E3" s="556"/>
      <c r="F3" s="553"/>
      <c r="G3" s="553"/>
      <c r="H3" s="553"/>
      <c r="I3" s="553"/>
      <c r="J3" s="553"/>
      <c r="K3" s="553"/>
      <c r="L3" s="553"/>
      <c r="M3" s="553"/>
      <c r="N3" s="553"/>
      <c r="O3" s="553"/>
      <c r="P3" s="553"/>
      <c r="Q3" s="553"/>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469" t="s">
        <v>263</v>
      </c>
      <c r="B4" s="469"/>
      <c r="C4" s="499" t="s">
        <v>4</v>
      </c>
      <c r="D4" s="499"/>
      <c r="E4" s="499"/>
      <c r="F4" s="499"/>
      <c r="G4" s="499"/>
      <c r="H4" s="499"/>
      <c r="I4" s="499"/>
      <c r="J4" s="499"/>
      <c r="K4" s="499"/>
      <c r="L4" s="499"/>
      <c r="M4" s="499"/>
      <c r="N4" s="499"/>
      <c r="O4" s="499"/>
      <c r="P4" s="499"/>
      <c r="Q4" s="499"/>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469" t="s">
        <v>264</v>
      </c>
      <c r="B5" s="469"/>
      <c r="C5" s="499" t="s">
        <v>34</v>
      </c>
      <c r="D5" s="499"/>
      <c r="E5" s="499"/>
      <c r="F5" s="499"/>
      <c r="G5" s="499"/>
      <c r="H5" s="499"/>
      <c r="I5" s="499"/>
      <c r="J5" s="499"/>
      <c r="K5" s="499"/>
      <c r="L5" s="499"/>
      <c r="M5" s="499"/>
      <c r="N5" s="499"/>
      <c r="O5" s="499"/>
      <c r="P5" s="499"/>
      <c r="Q5" s="499"/>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469" t="s">
        <v>265</v>
      </c>
      <c r="B6" s="469"/>
      <c r="C6" s="500" t="s">
        <v>266</v>
      </c>
      <c r="D6" s="500"/>
      <c r="E6" s="500"/>
      <c r="F6" s="500"/>
      <c r="G6" s="500"/>
      <c r="H6" s="500"/>
      <c r="I6" s="500"/>
      <c r="J6" s="500"/>
      <c r="K6" s="500"/>
      <c r="L6" s="500"/>
      <c r="M6" s="500"/>
      <c r="N6" s="500"/>
      <c r="O6" s="500"/>
      <c r="P6" s="500"/>
      <c r="Q6" s="500"/>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507" t="s">
        <v>360</v>
      </c>
      <c r="B7" s="507"/>
      <c r="C7" s="507"/>
      <c r="D7" s="507"/>
      <c r="E7" s="507"/>
      <c r="F7" s="507" t="s">
        <v>282</v>
      </c>
      <c r="G7" s="507"/>
      <c r="H7" s="507"/>
      <c r="I7" s="87"/>
      <c r="J7" s="479" t="s">
        <v>361</v>
      </c>
      <c r="K7" s="479"/>
      <c r="L7" s="479"/>
      <c r="M7" s="479"/>
      <c r="N7" s="480"/>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509" t="s">
        <v>272</v>
      </c>
      <c r="B8" s="510" t="s">
        <v>344</v>
      </c>
      <c r="C8" s="557" t="s">
        <v>274</v>
      </c>
      <c r="D8" s="559" t="s">
        <v>284</v>
      </c>
      <c r="E8" s="510" t="s">
        <v>268</v>
      </c>
      <c r="F8" s="554" t="s">
        <v>362</v>
      </c>
      <c r="G8" s="554" t="s">
        <v>363</v>
      </c>
      <c r="H8" s="554" t="s">
        <v>364</v>
      </c>
      <c r="I8" s="561"/>
      <c r="J8" s="554" t="s">
        <v>365</v>
      </c>
      <c r="K8" s="554" t="s">
        <v>366</v>
      </c>
      <c r="L8" s="554" t="s">
        <v>367</v>
      </c>
      <c r="M8" s="554" t="s">
        <v>368</v>
      </c>
      <c r="N8" s="554" t="s">
        <v>369</v>
      </c>
      <c r="O8" s="554" t="s">
        <v>370</v>
      </c>
      <c r="P8" s="554" t="s">
        <v>371</v>
      </c>
      <c r="Q8" s="554" t="s">
        <v>372</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470"/>
      <c r="B9" s="511"/>
      <c r="C9" s="558"/>
      <c r="D9" s="560"/>
      <c r="E9" s="511"/>
      <c r="F9" s="555"/>
      <c r="G9" s="555"/>
      <c r="H9" s="555"/>
      <c r="I9" s="562"/>
      <c r="J9" s="555"/>
      <c r="K9" s="555"/>
      <c r="L9" s="555"/>
      <c r="M9" s="555"/>
      <c r="N9" s="555"/>
      <c r="O9" s="555"/>
      <c r="P9" s="555"/>
      <c r="Q9" s="555"/>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13.5" customHeight="1">
      <c r="A10" s="539">
        <f>'5- Identificación de Riesgos'!A10</f>
        <v>1</v>
      </c>
      <c r="B10" s="534" t="str">
        <f>'5- Identificación de Riesgos'!B10</f>
        <v xml:space="preserve">Pérdida de recursos por inadecuada gestión y control en los recobros de las incapacidades y licencias </v>
      </c>
      <c r="C10" s="541" t="str">
        <f>'5- Identificación de Riesgos'!C10</f>
        <v xml:space="preserve">Posibilidad de afectación económica a la entidad debido a las debilidades de tipo administrativo que afectan el trámite del recobro de las incapacidades y licencias </v>
      </c>
      <c r="D10" s="541" t="s">
        <v>293</v>
      </c>
      <c r="E10" s="158" t="str">
        <f>'5- Identificación de Riesgos'!D10</f>
        <v>Recepción de novedades extemporáneas</v>
      </c>
      <c r="F10" s="544" t="str">
        <f>'5- Identificación de Riesgos'!H10</f>
        <v>Alta - 4</v>
      </c>
      <c r="G10" s="541" t="str">
        <f>'5- Identificación de Riesgos'!M10</f>
        <v>Leve - 1</v>
      </c>
      <c r="H10" s="541" t="str">
        <f>'5- Identificación de Riesgos'!N10</f>
        <v>Moderado - 4</v>
      </c>
      <c r="I10" s="148"/>
      <c r="J10" s="547" t="str">
        <f>'6- Valoración Controles'!T10</f>
        <v>Media - 3</v>
      </c>
      <c r="K10" s="547" t="str">
        <f>'6- Valoración Controles'!U10</f>
        <v>Leve - 1</v>
      </c>
      <c r="L10" s="550" t="e">
        <f>AVERAGE(#REF!)</f>
        <v>#REF!</v>
      </c>
      <c r="M10" s="534" t="str">
        <f>'6- Valoración Controles'!V10</f>
        <v>Moderado - 3</v>
      </c>
      <c r="N10" s="565" t="s">
        <v>373</v>
      </c>
      <c r="O10" s="159"/>
      <c r="P10" s="159"/>
      <c r="Q10" s="160"/>
    </row>
    <row r="11" spans="1:269" ht="13.5" customHeight="1">
      <c r="A11" s="540"/>
      <c r="B11" s="535"/>
      <c r="C11" s="542"/>
      <c r="D11" s="542"/>
      <c r="E11" s="161" t="str">
        <f>'5- Identificación de Riesgos'!D11</f>
        <v>Falta de control en el ingreso de novedades</v>
      </c>
      <c r="F11" s="545"/>
      <c r="G11" s="546"/>
      <c r="H11" s="542"/>
      <c r="I11" s="88"/>
      <c r="J11" s="548"/>
      <c r="K11" s="548"/>
      <c r="L11" s="551"/>
      <c r="M11" s="535"/>
      <c r="N11" s="563"/>
      <c r="O11" s="162"/>
      <c r="P11" s="162">
        <v>5</v>
      </c>
      <c r="Q11" s="163"/>
    </row>
    <row r="12" spans="1:269" ht="13.5" customHeight="1">
      <c r="A12" s="540"/>
      <c r="B12" s="535"/>
      <c r="C12" s="542"/>
      <c r="D12" s="542"/>
      <c r="E12" s="161" t="str">
        <f>'5- Identificación de Riesgos'!D12</f>
        <v>Información inconsistente  en las bases de datos</v>
      </c>
      <c r="F12" s="545"/>
      <c r="G12" s="546"/>
      <c r="H12" s="542"/>
      <c r="I12" s="88"/>
      <c r="J12" s="548"/>
      <c r="K12" s="548"/>
      <c r="L12" s="551"/>
      <c r="M12" s="535"/>
      <c r="N12" s="563"/>
      <c r="O12" s="162"/>
      <c r="P12" s="162"/>
      <c r="Q12" s="163"/>
    </row>
    <row r="13" spans="1:269" ht="13.5" customHeight="1">
      <c r="A13" s="540"/>
      <c r="B13" s="535"/>
      <c r="C13" s="542"/>
      <c r="D13" s="542"/>
      <c r="E13" s="161" t="str">
        <f>'5- Identificación de Riesgos'!D13</f>
        <v>Alto volumen de trabajo</v>
      </c>
      <c r="F13" s="545"/>
      <c r="G13" s="546"/>
      <c r="H13" s="542"/>
      <c r="I13" s="88"/>
      <c r="J13" s="548"/>
      <c r="K13" s="548"/>
      <c r="L13" s="551"/>
      <c r="M13" s="535"/>
      <c r="N13" s="563"/>
      <c r="O13" s="162"/>
      <c r="P13" s="162"/>
      <c r="Q13" s="163"/>
    </row>
    <row r="14" spans="1:269" ht="13.5" customHeight="1">
      <c r="A14" s="540"/>
      <c r="B14" s="535"/>
      <c r="C14" s="542"/>
      <c r="D14" s="542"/>
      <c r="E14" s="161" t="str">
        <f>'5- Identificación de Riesgos'!D14</f>
        <v>Recibir tardíamente o no recibir las incapacidades o licencias por parte del servidor o su superior.</v>
      </c>
      <c r="F14" s="545"/>
      <c r="G14" s="546"/>
      <c r="H14" s="542"/>
      <c r="I14" s="88"/>
      <c r="J14" s="548"/>
      <c r="K14" s="548"/>
      <c r="L14" s="551"/>
      <c r="M14" s="535"/>
      <c r="N14" s="563"/>
      <c r="O14" s="162"/>
      <c r="P14" s="162"/>
      <c r="Q14" s="163"/>
    </row>
    <row r="15" spans="1:269" ht="13.5" customHeight="1">
      <c r="A15" s="540"/>
      <c r="B15" s="535"/>
      <c r="C15" s="542"/>
      <c r="D15" s="542"/>
      <c r="E15" s="161" t="str">
        <f>'5- Identificación de Riesgos'!D15</f>
        <v>Falta de gestión en el trámite de recobro ante las EPS, ARL o AFP.</v>
      </c>
      <c r="F15" s="545"/>
      <c r="G15" s="546"/>
      <c r="H15" s="542"/>
      <c r="I15" s="88"/>
      <c r="J15" s="548"/>
      <c r="K15" s="548"/>
      <c r="L15" s="551"/>
      <c r="M15" s="535"/>
      <c r="N15" s="563"/>
      <c r="O15" s="162"/>
      <c r="P15" s="162"/>
      <c r="Q15" s="163"/>
    </row>
    <row r="16" spans="1:269" ht="13.5" customHeight="1">
      <c r="A16" s="540"/>
      <c r="B16" s="535"/>
      <c r="C16" s="542"/>
      <c r="D16" s="542"/>
      <c r="E16" s="161" t="e">
        <f>'5- Identificación de Riesgos'!#REF!</f>
        <v>#REF!</v>
      </c>
      <c r="F16" s="545"/>
      <c r="G16" s="546"/>
      <c r="H16" s="542"/>
      <c r="I16" s="88"/>
      <c r="J16" s="548"/>
      <c r="K16" s="548"/>
      <c r="L16" s="551"/>
      <c r="M16" s="535"/>
      <c r="N16" s="563"/>
      <c r="O16" s="162"/>
      <c r="P16" s="162"/>
      <c r="Q16" s="163"/>
    </row>
    <row r="17" spans="1:17" ht="13.5" customHeight="1">
      <c r="A17" s="540"/>
      <c r="B17" s="535"/>
      <c r="C17" s="542"/>
      <c r="D17" s="542"/>
      <c r="E17" s="161" t="e">
        <f>'5- Identificación de Riesgos'!#REF!</f>
        <v>#REF!</v>
      </c>
      <c r="F17" s="545"/>
      <c r="G17" s="546"/>
      <c r="H17" s="542"/>
      <c r="I17" s="88"/>
      <c r="J17" s="548"/>
      <c r="K17" s="548"/>
      <c r="L17" s="551"/>
      <c r="M17" s="535"/>
      <c r="N17" s="563"/>
      <c r="O17" s="162"/>
      <c r="P17" s="162"/>
      <c r="Q17" s="163"/>
    </row>
    <row r="18" spans="1:17" ht="13.5" customHeight="1">
      <c r="A18" s="540"/>
      <c r="B18" s="535"/>
      <c r="C18" s="542"/>
      <c r="D18" s="542"/>
      <c r="E18" s="161" t="e">
        <f>'5- Identificación de Riesgos'!#REF!</f>
        <v>#REF!</v>
      </c>
      <c r="F18" s="545"/>
      <c r="G18" s="546"/>
      <c r="H18" s="542"/>
      <c r="I18" s="88"/>
      <c r="J18" s="548"/>
      <c r="K18" s="548"/>
      <c r="L18" s="551"/>
      <c r="M18" s="535"/>
      <c r="N18" s="563"/>
      <c r="O18" s="162"/>
      <c r="P18" s="162"/>
      <c r="Q18" s="163"/>
    </row>
    <row r="19" spans="1:17" ht="13.5" customHeight="1" thickBot="1">
      <c r="A19" s="540"/>
      <c r="B19" s="536"/>
      <c r="C19" s="542"/>
      <c r="D19" s="542"/>
      <c r="E19" s="161">
        <f>'5- Identificación de Riesgos'!D19</f>
        <v>0</v>
      </c>
      <c r="F19" s="545"/>
      <c r="G19" s="546"/>
      <c r="H19" s="542"/>
      <c r="I19" s="89"/>
      <c r="J19" s="549"/>
      <c r="K19" s="549"/>
      <c r="L19" s="552"/>
      <c r="M19" s="536"/>
      <c r="N19" s="564"/>
      <c r="O19" s="162"/>
      <c r="P19" s="162"/>
      <c r="Q19" s="163"/>
    </row>
    <row r="20" spans="1:17" ht="13.5" customHeight="1">
      <c r="A20" s="539">
        <f>'5- Identificación de Riesgos'!A20</f>
        <v>2</v>
      </c>
      <c r="B20" s="534" t="str">
        <f>'5- Identificación de Riesgos'!B20</f>
        <v xml:space="preserve"> Incumplimiento de los términos legales para resolver requerimientos </v>
      </c>
      <c r="C20" s="541" t="str">
        <f>'5- Identificación de Riesgos'!C20</f>
        <v xml:space="preserve">Respuesta extemporanea de peticiones </v>
      </c>
      <c r="D20" s="536" t="s">
        <v>293</v>
      </c>
      <c r="E20" s="161" t="str">
        <f>'5- Identificación de Riesgos'!D20</f>
        <v>Recepción de solicitudes de  forma manual</v>
      </c>
      <c r="F20" s="544" t="str">
        <f>'5- Identificación de Riesgos'!H20</f>
        <v>Muy Baja - 1</v>
      </c>
      <c r="G20" s="541" t="str">
        <f>'5- Identificación de Riesgos'!M20</f>
        <v>Leve - 1</v>
      </c>
      <c r="H20" s="541" t="str">
        <f>'5- Identificación de Riesgos'!N20</f>
        <v>Bajo - 1</v>
      </c>
      <c r="I20" s="88"/>
      <c r="J20" s="547" t="str">
        <f>'6- Valoración Controles'!T20</f>
        <v>Muy Baja - 1</v>
      </c>
      <c r="K20" s="547" t="str">
        <f>'6- Valoración Controles'!U20</f>
        <v>Leve - 1</v>
      </c>
      <c r="L20" s="550" t="e">
        <f>AVERAGE(#REF!)</f>
        <v>#REF!</v>
      </c>
      <c r="M20" s="534" t="str">
        <f>'6- Valoración Controles'!V20</f>
        <v>Bajo - 1</v>
      </c>
      <c r="N20" s="563" t="s">
        <v>373</v>
      </c>
      <c r="O20" s="162"/>
      <c r="P20" s="162"/>
      <c r="Q20" s="163"/>
    </row>
    <row r="21" spans="1:17" ht="13.5" customHeight="1">
      <c r="A21" s="540"/>
      <c r="B21" s="535"/>
      <c r="C21" s="542"/>
      <c r="D21" s="542"/>
      <c r="E21" s="161" t="str">
        <f>'5- Identificación de Riesgos'!D21</f>
        <v>Falta de control en el ingreso de novedades</v>
      </c>
      <c r="F21" s="545"/>
      <c r="G21" s="546"/>
      <c r="H21" s="542"/>
      <c r="I21" s="88"/>
      <c r="J21" s="548"/>
      <c r="K21" s="548"/>
      <c r="L21" s="551"/>
      <c r="M21" s="535"/>
      <c r="N21" s="563"/>
      <c r="O21" s="162"/>
      <c r="P21" s="162"/>
      <c r="Q21" s="163"/>
    </row>
    <row r="22" spans="1:17" ht="13.5" customHeight="1">
      <c r="A22" s="540"/>
      <c r="B22" s="535"/>
      <c r="C22" s="542"/>
      <c r="D22" s="542"/>
      <c r="E22" s="161" t="str">
        <f>'5- Identificación de Riesgos'!D22</f>
        <v>Alto volumen de trabajo</v>
      </c>
      <c r="F22" s="545"/>
      <c r="G22" s="546"/>
      <c r="H22" s="542"/>
      <c r="I22" s="88"/>
      <c r="J22" s="548"/>
      <c r="K22" s="548"/>
      <c r="L22" s="551"/>
      <c r="M22" s="535"/>
      <c r="N22" s="563"/>
      <c r="O22" s="162"/>
      <c r="P22" s="162"/>
      <c r="Q22" s="163"/>
    </row>
    <row r="23" spans="1:17" ht="13.5" customHeight="1">
      <c r="A23" s="540"/>
      <c r="B23" s="535"/>
      <c r="C23" s="542"/>
      <c r="D23" s="542"/>
      <c r="E23" s="161" t="str">
        <f>'5- Identificación de Riesgos'!D23</f>
        <v>Falta de rigor en el momento de recepción de las peticiones en cuanto a la verificación del cumplimiento de requisitos para trámite.</v>
      </c>
      <c r="F23" s="545"/>
      <c r="G23" s="546"/>
      <c r="H23" s="542"/>
      <c r="I23" s="88"/>
      <c r="J23" s="548"/>
      <c r="K23" s="548"/>
      <c r="L23" s="551"/>
      <c r="M23" s="535"/>
      <c r="N23" s="563"/>
      <c r="O23" s="162"/>
      <c r="P23" s="162"/>
      <c r="Q23" s="163"/>
    </row>
    <row r="24" spans="1:17" ht="13.5" customHeight="1">
      <c r="A24" s="540"/>
      <c r="B24" s="535"/>
      <c r="C24" s="542"/>
      <c r="D24" s="542"/>
      <c r="E24" s="161">
        <f>'5- Identificación de Riesgos'!D24</f>
        <v>0</v>
      </c>
      <c r="F24" s="545"/>
      <c r="G24" s="546"/>
      <c r="H24" s="542"/>
      <c r="I24" s="88"/>
      <c r="J24" s="548"/>
      <c r="K24" s="548"/>
      <c r="L24" s="551"/>
      <c r="M24" s="535"/>
      <c r="N24" s="563"/>
      <c r="O24" s="162"/>
      <c r="P24" s="162"/>
      <c r="Q24" s="163"/>
    </row>
    <row r="25" spans="1:17" ht="13.5" customHeight="1">
      <c r="A25" s="540"/>
      <c r="B25" s="535"/>
      <c r="C25" s="542"/>
      <c r="D25" s="542"/>
      <c r="E25" s="161" t="e">
        <f>'5- Identificación de Riesgos'!#REF!</f>
        <v>#REF!</v>
      </c>
      <c r="F25" s="545"/>
      <c r="G25" s="546"/>
      <c r="H25" s="542"/>
      <c r="I25" s="88"/>
      <c r="J25" s="548"/>
      <c r="K25" s="548"/>
      <c r="L25" s="551"/>
      <c r="M25" s="535"/>
      <c r="N25" s="563"/>
      <c r="O25" s="162"/>
      <c r="P25" s="162"/>
      <c r="Q25" s="163"/>
    </row>
    <row r="26" spans="1:17" ht="13.5" customHeight="1">
      <c r="A26" s="540"/>
      <c r="B26" s="535"/>
      <c r="C26" s="542"/>
      <c r="D26" s="542"/>
      <c r="E26" s="161" t="e">
        <f>'5- Identificación de Riesgos'!#REF!</f>
        <v>#REF!</v>
      </c>
      <c r="F26" s="545"/>
      <c r="G26" s="546"/>
      <c r="H26" s="542"/>
      <c r="I26" s="88"/>
      <c r="J26" s="548"/>
      <c r="K26" s="548"/>
      <c r="L26" s="551"/>
      <c r="M26" s="535"/>
      <c r="N26" s="563"/>
      <c r="O26" s="162"/>
      <c r="P26" s="162"/>
      <c r="Q26" s="163"/>
    </row>
    <row r="27" spans="1:17" ht="13.5" customHeight="1">
      <c r="A27" s="540"/>
      <c r="B27" s="535"/>
      <c r="C27" s="542"/>
      <c r="D27" s="542"/>
      <c r="E27" s="161" t="e">
        <f>'5- Identificación de Riesgos'!#REF!</f>
        <v>#REF!</v>
      </c>
      <c r="F27" s="545"/>
      <c r="G27" s="546"/>
      <c r="H27" s="542"/>
      <c r="I27" s="88"/>
      <c r="J27" s="548"/>
      <c r="K27" s="548"/>
      <c r="L27" s="551"/>
      <c r="M27" s="535"/>
      <c r="N27" s="563"/>
      <c r="O27" s="162"/>
      <c r="P27" s="162"/>
      <c r="Q27" s="163"/>
    </row>
    <row r="28" spans="1:17" ht="13.5" customHeight="1">
      <c r="A28" s="540"/>
      <c r="B28" s="535"/>
      <c r="C28" s="542"/>
      <c r="D28" s="542"/>
      <c r="E28" s="161" t="e">
        <f>'5- Identificación de Riesgos'!#REF!</f>
        <v>#REF!</v>
      </c>
      <c r="F28" s="545"/>
      <c r="G28" s="546"/>
      <c r="H28" s="542"/>
      <c r="I28" s="88"/>
      <c r="J28" s="548"/>
      <c r="K28" s="548"/>
      <c r="L28" s="551"/>
      <c r="M28" s="535"/>
      <c r="N28" s="563"/>
      <c r="O28" s="162"/>
      <c r="P28" s="162"/>
      <c r="Q28" s="163"/>
    </row>
    <row r="29" spans="1:17" ht="13.5" customHeight="1" thickBot="1">
      <c r="A29" s="540"/>
      <c r="B29" s="536"/>
      <c r="C29" s="542"/>
      <c r="D29" s="542"/>
      <c r="E29" s="161">
        <f>'5- Identificación de Riesgos'!D29</f>
        <v>0</v>
      </c>
      <c r="F29" s="545"/>
      <c r="G29" s="546"/>
      <c r="H29" s="542"/>
      <c r="I29" s="89"/>
      <c r="J29" s="549"/>
      <c r="K29" s="549"/>
      <c r="L29" s="552"/>
      <c r="M29" s="536"/>
      <c r="N29" s="564"/>
      <c r="O29" s="162"/>
      <c r="P29" s="162"/>
      <c r="Q29" s="163"/>
    </row>
    <row r="30" spans="1:17" ht="15" customHeight="1">
      <c r="A30" s="539">
        <f>'5- Identificación de Riesgos'!A30</f>
        <v>3</v>
      </c>
      <c r="B30" s="534" t="str">
        <f>'5- Identificación de Riesgos'!B30</f>
        <v xml:space="preserve">Desactualización de los  Manuales de cargos y funciones </v>
      </c>
      <c r="C30" s="541" t="str">
        <f>'5- Identificación de Riesgos'!C30</f>
        <v xml:space="preserve">Se efectúan modificaciones , se crean cargos y no se registran en los respectivos Manuales </v>
      </c>
      <c r="D30" s="536" t="s">
        <v>293</v>
      </c>
      <c r="E30" s="161" t="str">
        <f>'5- Identificación de Riesgos'!D30</f>
        <v xml:space="preserve">Debilidad en la  estandarizacion de funciones </v>
      </c>
      <c r="F30" s="544" t="str">
        <f>'5- Identificación de Riesgos'!H30</f>
        <v>Alta - 4</v>
      </c>
      <c r="G30" s="541" t="str">
        <f>'5- Identificación de Riesgos'!M30</f>
        <v>Menor - 2</v>
      </c>
      <c r="H30" s="541" t="str">
        <f>'5- Identificación de Riesgos'!N30</f>
        <v>Moderado - 8</v>
      </c>
      <c r="I30" s="88"/>
      <c r="J30" s="547" t="str">
        <f>'6- Valoración Controles'!T30</f>
        <v>Alta - 4</v>
      </c>
      <c r="K30" s="547" t="str">
        <f>'6- Valoración Controles'!U30</f>
        <v>Menor - 2</v>
      </c>
      <c r="L30" s="550" t="e">
        <f>AVERAGE(#REF!)</f>
        <v>#REF!</v>
      </c>
      <c r="M30" s="534" t="str">
        <f>'6- Valoración Controles'!V30</f>
        <v>Moderado - 8</v>
      </c>
      <c r="N30" s="563" t="s">
        <v>373</v>
      </c>
      <c r="O30" s="162"/>
      <c r="P30" s="162"/>
      <c r="Q30" s="163"/>
    </row>
    <row r="31" spans="1:17">
      <c r="A31" s="540"/>
      <c r="B31" s="535"/>
      <c r="C31" s="542"/>
      <c r="D31" s="542"/>
      <c r="E31" s="161" t="str">
        <f>'5- Identificación de Riesgos'!D31</f>
        <v>Debilidad en Procedimientos y procesos</v>
      </c>
      <c r="F31" s="545"/>
      <c r="G31" s="546"/>
      <c r="H31" s="542"/>
      <c r="I31" s="88"/>
      <c r="J31" s="548"/>
      <c r="K31" s="548"/>
      <c r="L31" s="551"/>
      <c r="M31" s="535"/>
      <c r="N31" s="563"/>
      <c r="O31" s="162"/>
      <c r="P31" s="162"/>
      <c r="Q31" s="163"/>
    </row>
    <row r="32" spans="1:17">
      <c r="A32" s="540"/>
      <c r="B32" s="535"/>
      <c r="C32" s="542"/>
      <c r="D32" s="542"/>
      <c r="E32" s="161" t="e">
        <f>'5- Identificación de Riesgos'!#REF!</f>
        <v>#REF!</v>
      </c>
      <c r="F32" s="545"/>
      <c r="G32" s="546"/>
      <c r="H32" s="542"/>
      <c r="I32" s="88"/>
      <c r="J32" s="548"/>
      <c r="K32" s="548"/>
      <c r="L32" s="551"/>
      <c r="M32" s="535"/>
      <c r="N32" s="563"/>
      <c r="O32" s="162"/>
      <c r="P32" s="162"/>
      <c r="Q32" s="163"/>
    </row>
    <row r="33" spans="1:17">
      <c r="A33" s="540"/>
      <c r="B33" s="535"/>
      <c r="C33" s="542"/>
      <c r="D33" s="542"/>
      <c r="E33" s="161" t="e">
        <f>'5- Identificación de Riesgos'!#REF!</f>
        <v>#REF!</v>
      </c>
      <c r="F33" s="545"/>
      <c r="G33" s="546"/>
      <c r="H33" s="542"/>
      <c r="I33" s="88"/>
      <c r="J33" s="548"/>
      <c r="K33" s="548"/>
      <c r="L33" s="551"/>
      <c r="M33" s="535"/>
      <c r="N33" s="563"/>
      <c r="O33" s="162"/>
      <c r="P33" s="162"/>
      <c r="Q33" s="163"/>
    </row>
    <row r="34" spans="1:17">
      <c r="A34" s="540"/>
      <c r="B34" s="535"/>
      <c r="C34" s="542"/>
      <c r="D34" s="542"/>
      <c r="E34" s="161" t="e">
        <f>'5- Identificación de Riesgos'!#REF!</f>
        <v>#REF!</v>
      </c>
      <c r="F34" s="545"/>
      <c r="G34" s="546"/>
      <c r="H34" s="542"/>
      <c r="I34" s="88"/>
      <c r="J34" s="548"/>
      <c r="K34" s="548"/>
      <c r="L34" s="551"/>
      <c r="M34" s="535"/>
      <c r="N34" s="563"/>
      <c r="O34" s="162"/>
      <c r="P34" s="162"/>
      <c r="Q34" s="163"/>
    </row>
    <row r="35" spans="1:17">
      <c r="A35" s="540"/>
      <c r="B35" s="535"/>
      <c r="C35" s="542"/>
      <c r="D35" s="542"/>
      <c r="E35" s="161" t="e">
        <f>'5- Identificación de Riesgos'!#REF!</f>
        <v>#REF!</v>
      </c>
      <c r="F35" s="545"/>
      <c r="G35" s="546"/>
      <c r="H35" s="542"/>
      <c r="I35" s="88"/>
      <c r="J35" s="548"/>
      <c r="K35" s="548"/>
      <c r="L35" s="551"/>
      <c r="M35" s="535"/>
      <c r="N35" s="563"/>
      <c r="O35" s="162"/>
      <c r="P35" s="162"/>
      <c r="Q35" s="163"/>
    </row>
    <row r="36" spans="1:17">
      <c r="A36" s="540"/>
      <c r="B36" s="535"/>
      <c r="C36" s="542"/>
      <c r="D36" s="542"/>
      <c r="E36" s="161" t="e">
        <f>'5- Identificación de Riesgos'!#REF!</f>
        <v>#REF!</v>
      </c>
      <c r="F36" s="545"/>
      <c r="G36" s="546"/>
      <c r="H36" s="542"/>
      <c r="I36" s="88"/>
      <c r="J36" s="548"/>
      <c r="K36" s="548"/>
      <c r="L36" s="551"/>
      <c r="M36" s="535"/>
      <c r="N36" s="563"/>
      <c r="O36" s="162"/>
      <c r="P36" s="162"/>
      <c r="Q36" s="163"/>
    </row>
    <row r="37" spans="1:17">
      <c r="A37" s="540"/>
      <c r="B37" s="535"/>
      <c r="C37" s="542"/>
      <c r="D37" s="542"/>
      <c r="E37" s="161" t="e">
        <f>'5- Identificación de Riesgos'!#REF!</f>
        <v>#REF!</v>
      </c>
      <c r="F37" s="545"/>
      <c r="G37" s="546"/>
      <c r="H37" s="542"/>
      <c r="I37" s="88"/>
      <c r="J37" s="548"/>
      <c r="K37" s="548"/>
      <c r="L37" s="551"/>
      <c r="M37" s="535"/>
      <c r="N37" s="563"/>
      <c r="O37" s="162"/>
      <c r="P37" s="162"/>
      <c r="Q37" s="163"/>
    </row>
    <row r="38" spans="1:17">
      <c r="A38" s="540"/>
      <c r="B38" s="535"/>
      <c r="C38" s="542"/>
      <c r="D38" s="542"/>
      <c r="E38" s="161" t="e">
        <f>'5- Identificación de Riesgos'!#REF!</f>
        <v>#REF!</v>
      </c>
      <c r="F38" s="545"/>
      <c r="G38" s="546"/>
      <c r="H38" s="542"/>
      <c r="I38" s="88"/>
      <c r="J38" s="548"/>
      <c r="K38" s="548"/>
      <c r="L38" s="551"/>
      <c r="M38" s="535"/>
      <c r="N38" s="563"/>
      <c r="O38" s="162"/>
      <c r="P38" s="162"/>
      <c r="Q38" s="163"/>
    </row>
    <row r="39" spans="1:17" ht="32.450000000000003" customHeight="1" thickBot="1">
      <c r="A39" s="540"/>
      <c r="B39" s="536"/>
      <c r="C39" s="542"/>
      <c r="D39" s="542"/>
      <c r="E39" s="161">
        <f>'5- Identificación de Riesgos'!D38</f>
        <v>0</v>
      </c>
      <c r="F39" s="545"/>
      <c r="G39" s="546"/>
      <c r="H39" s="542"/>
      <c r="I39" s="89"/>
      <c r="J39" s="549"/>
      <c r="K39" s="549"/>
      <c r="L39" s="552"/>
      <c r="M39" s="536"/>
      <c r="N39" s="564"/>
      <c r="O39" s="162"/>
      <c r="P39" s="162"/>
      <c r="Q39" s="163"/>
    </row>
    <row r="40" spans="1:17" ht="15" customHeight="1">
      <c r="A40" s="539">
        <f>'5- Identificación de Riesgos'!A39</f>
        <v>4</v>
      </c>
      <c r="B40" s="534" t="str">
        <f>'5- Identificación de Riesgos'!B39</f>
        <v>Desactualización ,pérdida o acceso no autorizado a la información de las Historias Laborales</v>
      </c>
      <c r="C40" s="541" t="str">
        <f>'5- Identificación de Riesgos'!C39</f>
        <v xml:space="preserve">Se modifican, desaparecen, alteraran  o divulgan documentos o información de las historias laborales </v>
      </c>
      <c r="D40" s="536" t="s">
        <v>293</v>
      </c>
      <c r="E40" s="161" t="str">
        <f>'5- Identificación de Riesgos'!D39</f>
        <v>Falta de manuales de procesos y procedimientos</v>
      </c>
      <c r="F40" s="544" t="str">
        <f>'5- Identificación de Riesgos'!H39</f>
        <v>Media - 3</v>
      </c>
      <c r="G40" s="541" t="str">
        <f>'5- Identificación de Riesgos'!M39</f>
        <v>Moderado - 3</v>
      </c>
      <c r="H40" s="541" t="str">
        <f>'5- Identificación de Riesgos'!N39</f>
        <v>Moderado - 9</v>
      </c>
      <c r="I40" s="88"/>
      <c r="J40" s="547" t="str">
        <f>'6- Valoración Controles'!T40</f>
        <v>Baja - 2</v>
      </c>
      <c r="K40" s="547" t="str">
        <f>'6- Valoración Controles'!U40</f>
        <v>Moderado - 3</v>
      </c>
      <c r="L40" s="550" t="e">
        <f>AVERAGE(#REF!)</f>
        <v>#REF!</v>
      </c>
      <c r="M40" s="534" t="str">
        <f>'6- Valoración Controles'!V40</f>
        <v>Moderado - 6</v>
      </c>
      <c r="N40" s="563" t="s">
        <v>373</v>
      </c>
      <c r="O40" s="162"/>
      <c r="P40" s="162"/>
      <c r="Q40" s="163"/>
    </row>
    <row r="41" spans="1:17" ht="30">
      <c r="A41" s="540"/>
      <c r="B41" s="535"/>
      <c r="C41" s="542"/>
      <c r="D41" s="542"/>
      <c r="E41" s="161" t="str">
        <f>'5- Identificación de Riesgos'!D40</f>
        <v>Desactualización de las Tablas de retenciòn documental para Hojas de Vida</v>
      </c>
      <c r="F41" s="545"/>
      <c r="G41" s="546"/>
      <c r="H41" s="542"/>
      <c r="I41" s="88"/>
      <c r="J41" s="548"/>
      <c r="K41" s="548"/>
      <c r="L41" s="551"/>
      <c r="M41" s="535"/>
      <c r="N41" s="563"/>
      <c r="O41" s="162"/>
      <c r="P41" s="162"/>
      <c r="Q41" s="163"/>
    </row>
    <row r="42" spans="1:17">
      <c r="A42" s="540"/>
      <c r="B42" s="535"/>
      <c r="C42" s="542"/>
      <c r="D42" s="542"/>
      <c r="E42" s="161" t="str">
        <f>'5- Identificación de Riesgos'!D41</f>
        <v>Espacios para la Organizaciòn del archivo</v>
      </c>
      <c r="F42" s="545"/>
      <c r="G42" s="546"/>
      <c r="H42" s="542"/>
      <c r="I42" s="88"/>
      <c r="J42" s="548"/>
      <c r="K42" s="548"/>
      <c r="L42" s="551"/>
      <c r="M42" s="535"/>
      <c r="N42" s="563"/>
      <c r="O42" s="162"/>
      <c r="P42" s="162"/>
      <c r="Q42" s="163"/>
    </row>
    <row r="43" spans="1:17" ht="30">
      <c r="A43" s="540"/>
      <c r="B43" s="535"/>
      <c r="C43" s="542"/>
      <c r="D43" s="542"/>
      <c r="E43" s="161" t="str">
        <f>'5- Identificación de Riesgos'!D42</f>
        <v>Expediente de Hojas de vida digilitalizados sin respaldo de copias</v>
      </c>
      <c r="F43" s="545"/>
      <c r="G43" s="546"/>
      <c r="H43" s="542"/>
      <c r="I43" s="88"/>
      <c r="J43" s="548"/>
      <c r="K43" s="548"/>
      <c r="L43" s="551"/>
      <c r="M43" s="535"/>
      <c r="N43" s="563"/>
      <c r="O43" s="162"/>
      <c r="P43" s="162"/>
      <c r="Q43" s="163"/>
    </row>
    <row r="44" spans="1:17">
      <c r="A44" s="540"/>
      <c r="B44" s="535"/>
      <c r="C44" s="542"/>
      <c r="D44" s="542"/>
      <c r="E44" s="161" t="str">
        <f>'5- Identificación de Riesgos'!D43</f>
        <v xml:space="preserve">Falta de Personal y Capacitados </v>
      </c>
      <c r="F44" s="545"/>
      <c r="G44" s="546"/>
      <c r="H44" s="542"/>
      <c r="I44" s="88"/>
      <c r="J44" s="548"/>
      <c r="K44" s="548"/>
      <c r="L44" s="551"/>
      <c r="M44" s="535"/>
      <c r="N44" s="563"/>
      <c r="O44" s="162"/>
      <c r="P44" s="162"/>
      <c r="Q44" s="163"/>
    </row>
    <row r="45" spans="1:17">
      <c r="A45" s="540"/>
      <c r="B45" s="535"/>
      <c r="C45" s="542"/>
      <c r="D45" s="542"/>
      <c r="E45" s="161" t="e">
        <f>'5- Identificación de Riesgos'!#REF!</f>
        <v>#REF!</v>
      </c>
      <c r="F45" s="545"/>
      <c r="G45" s="546"/>
      <c r="H45" s="542"/>
      <c r="I45" s="88"/>
      <c r="J45" s="548"/>
      <c r="K45" s="548"/>
      <c r="L45" s="551"/>
      <c r="M45" s="535"/>
      <c r="N45" s="563"/>
      <c r="O45" s="162"/>
      <c r="P45" s="162"/>
      <c r="Q45" s="163"/>
    </row>
    <row r="46" spans="1:17">
      <c r="A46" s="540"/>
      <c r="B46" s="535"/>
      <c r="C46" s="542"/>
      <c r="D46" s="542"/>
      <c r="E46" s="161" t="e">
        <f>'5- Identificación de Riesgos'!#REF!</f>
        <v>#REF!</v>
      </c>
      <c r="F46" s="545"/>
      <c r="G46" s="546"/>
      <c r="H46" s="542"/>
      <c r="I46" s="88"/>
      <c r="J46" s="548"/>
      <c r="K46" s="548"/>
      <c r="L46" s="551"/>
      <c r="M46" s="535"/>
      <c r="N46" s="563"/>
      <c r="O46" s="162"/>
      <c r="P46" s="162"/>
      <c r="Q46" s="163"/>
    </row>
    <row r="47" spans="1:17">
      <c r="A47" s="540"/>
      <c r="B47" s="535"/>
      <c r="C47" s="542"/>
      <c r="D47" s="542"/>
      <c r="E47" s="161" t="e">
        <f>'5- Identificación de Riesgos'!#REF!</f>
        <v>#REF!</v>
      </c>
      <c r="F47" s="545"/>
      <c r="G47" s="546"/>
      <c r="H47" s="542"/>
      <c r="I47" s="88"/>
      <c r="J47" s="548"/>
      <c r="K47" s="548"/>
      <c r="L47" s="551"/>
      <c r="M47" s="535"/>
      <c r="N47" s="563"/>
      <c r="O47" s="162"/>
      <c r="P47" s="162"/>
      <c r="Q47" s="163"/>
    </row>
    <row r="48" spans="1:17">
      <c r="A48" s="540"/>
      <c r="B48" s="535"/>
      <c r="C48" s="542"/>
      <c r="D48" s="542"/>
      <c r="E48" s="161" t="e">
        <f>'5- Identificación de Riesgos'!#REF!</f>
        <v>#REF!</v>
      </c>
      <c r="F48" s="545"/>
      <c r="G48" s="546"/>
      <c r="H48" s="542"/>
      <c r="I48" s="88"/>
      <c r="J48" s="548"/>
      <c r="K48" s="548"/>
      <c r="L48" s="551"/>
      <c r="M48" s="535"/>
      <c r="N48" s="563"/>
      <c r="O48" s="162"/>
      <c r="P48" s="162"/>
      <c r="Q48" s="163"/>
    </row>
    <row r="49" spans="1:17" ht="15.75" thickBot="1">
      <c r="A49" s="540"/>
      <c r="B49" s="536"/>
      <c r="C49" s="542"/>
      <c r="D49" s="542"/>
      <c r="E49" s="161">
        <f>'5- Identificación de Riesgos'!D49</f>
        <v>0</v>
      </c>
      <c r="F49" s="545"/>
      <c r="G49" s="546"/>
      <c r="H49" s="542"/>
      <c r="I49" s="89"/>
      <c r="J49" s="549"/>
      <c r="K49" s="549"/>
      <c r="L49" s="552"/>
      <c r="M49" s="536"/>
      <c r="N49" s="564"/>
      <c r="O49" s="162"/>
      <c r="P49" s="162"/>
      <c r="Q49" s="163"/>
    </row>
    <row r="50" spans="1:17" ht="72" customHeight="1">
      <c r="A50" s="539">
        <f>'5- Identificación de Riesgos'!A50</f>
        <v>5</v>
      </c>
      <c r="B50" s="534" t="str">
        <f>'5- Identificación de Riesgos'!B50</f>
        <v>Inexactitud en el pago de sueldos y demás conceptos laborales</v>
      </c>
      <c r="C50" s="541" t="str">
        <f>'5- Identificación de Riesgos'!C50</f>
        <v>Liquidacion de Nómina con inconsistencias en los valores finales con respecto a las novedades presentadas</v>
      </c>
      <c r="D50" s="536" t="s">
        <v>293</v>
      </c>
      <c r="E50" s="161" t="e">
        <f>'5- Identificación de Riesgos'!#REF!</f>
        <v>#REF!</v>
      </c>
      <c r="F50" s="544" t="str">
        <f>'5- Identificación de Riesgos'!H50</f>
        <v>Media - 3</v>
      </c>
      <c r="G50" s="541" t="str">
        <f>'5- Identificación de Riesgos'!M50</f>
        <v>Leve - 1</v>
      </c>
      <c r="H50" s="541" t="str">
        <f>'5- Identificación de Riesgos'!N50</f>
        <v>Moderado - 3</v>
      </c>
      <c r="I50" s="88"/>
      <c r="J50" s="547" t="str">
        <f>'6- Valoración Controles'!T50</f>
        <v>Baja - 2</v>
      </c>
      <c r="K50" s="547" t="str">
        <f>'6- Valoración Controles'!U50</f>
        <v>Leve - 1</v>
      </c>
      <c r="L50" s="550" t="e">
        <f>AVERAGE(#REF!)</f>
        <v>#REF!</v>
      </c>
      <c r="M50" s="534" t="str">
        <f>'6- Valoración Controles'!V50</f>
        <v>Bajo - 2</v>
      </c>
      <c r="N50" s="563" t="s">
        <v>373</v>
      </c>
      <c r="O50" s="162"/>
      <c r="P50" s="162"/>
      <c r="Q50" s="163"/>
    </row>
    <row r="51" spans="1:17" ht="43.15" customHeight="1">
      <c r="A51" s="540"/>
      <c r="B51" s="535"/>
      <c r="C51" s="542"/>
      <c r="D51" s="542"/>
      <c r="E51" s="161" t="e">
        <f>'5- Identificación de Riesgos'!#REF!</f>
        <v>#REF!</v>
      </c>
      <c r="F51" s="545"/>
      <c r="G51" s="546"/>
      <c r="H51" s="542"/>
      <c r="I51" s="88"/>
      <c r="J51" s="548"/>
      <c r="K51" s="548"/>
      <c r="L51" s="551"/>
      <c r="M51" s="535"/>
      <c r="N51" s="563"/>
      <c r="O51" s="162"/>
      <c r="P51" s="162"/>
      <c r="Q51" s="163"/>
    </row>
    <row r="52" spans="1:17" ht="60" customHeight="1">
      <c r="A52" s="540"/>
      <c r="B52" s="535"/>
      <c r="C52" s="542"/>
      <c r="D52" s="542"/>
      <c r="E52" s="161" t="e">
        <f>'5- Identificación de Riesgos'!#REF!</f>
        <v>#REF!</v>
      </c>
      <c r="F52" s="545"/>
      <c r="G52" s="546"/>
      <c r="H52" s="542"/>
      <c r="I52" s="88"/>
      <c r="J52" s="548"/>
      <c r="K52" s="548"/>
      <c r="L52" s="551"/>
      <c r="M52" s="535"/>
      <c r="N52" s="563"/>
      <c r="O52" s="162"/>
      <c r="P52" s="162"/>
      <c r="Q52" s="163"/>
    </row>
    <row r="53" spans="1:17" ht="45" customHeight="1">
      <c r="A53" s="540"/>
      <c r="B53" s="535"/>
      <c r="C53" s="542"/>
      <c r="D53" s="542"/>
      <c r="E53" s="161" t="e">
        <f>'5- Identificación de Riesgos'!#REF!</f>
        <v>#REF!</v>
      </c>
      <c r="F53" s="545"/>
      <c r="G53" s="546"/>
      <c r="H53" s="542"/>
      <c r="I53" s="88"/>
      <c r="J53" s="548"/>
      <c r="K53" s="548"/>
      <c r="L53" s="551"/>
      <c r="M53" s="535"/>
      <c r="N53" s="563"/>
      <c r="O53" s="162"/>
      <c r="P53" s="162"/>
      <c r="Q53" s="163"/>
    </row>
    <row r="54" spans="1:17" ht="14.45" customHeight="1">
      <c r="A54" s="540"/>
      <c r="B54" s="535"/>
      <c r="C54" s="542"/>
      <c r="D54" s="542"/>
      <c r="E54" s="161" t="e">
        <f>'5- Identificación de Riesgos'!#REF!</f>
        <v>#REF!</v>
      </c>
      <c r="F54" s="545"/>
      <c r="G54" s="546"/>
      <c r="H54" s="542"/>
      <c r="I54" s="88"/>
      <c r="J54" s="548"/>
      <c r="K54" s="548"/>
      <c r="L54" s="551"/>
      <c r="M54" s="535"/>
      <c r="N54" s="563"/>
      <c r="O54" s="162"/>
      <c r="P54" s="162"/>
      <c r="Q54" s="163"/>
    </row>
    <row r="55" spans="1:17">
      <c r="A55" s="540"/>
      <c r="B55" s="535"/>
      <c r="C55" s="542"/>
      <c r="D55" s="542"/>
      <c r="E55" s="161" t="e">
        <f>'5- Identificación de Riesgos'!#REF!</f>
        <v>#REF!</v>
      </c>
      <c r="F55" s="545"/>
      <c r="G55" s="546"/>
      <c r="H55" s="542"/>
      <c r="I55" s="88"/>
      <c r="J55" s="548"/>
      <c r="K55" s="548"/>
      <c r="L55" s="551"/>
      <c r="M55" s="535"/>
      <c r="N55" s="563"/>
      <c r="O55" s="162"/>
      <c r="P55" s="162"/>
      <c r="Q55" s="163"/>
    </row>
    <row r="56" spans="1:17" ht="14.45" customHeight="1">
      <c r="A56" s="540"/>
      <c r="B56" s="535"/>
      <c r="C56" s="542"/>
      <c r="D56" s="542"/>
      <c r="E56" s="161" t="e">
        <f>'5- Identificación de Riesgos'!#REF!</f>
        <v>#REF!</v>
      </c>
      <c r="F56" s="545"/>
      <c r="G56" s="546"/>
      <c r="H56" s="542"/>
      <c r="I56" s="88"/>
      <c r="J56" s="548"/>
      <c r="K56" s="548"/>
      <c r="L56" s="551"/>
      <c r="M56" s="535"/>
      <c r="N56" s="563"/>
      <c r="O56" s="162"/>
      <c r="P56" s="162"/>
      <c r="Q56" s="163"/>
    </row>
    <row r="57" spans="1:17">
      <c r="A57" s="540"/>
      <c r="B57" s="535"/>
      <c r="C57" s="542"/>
      <c r="D57" s="542"/>
      <c r="E57" s="161" t="e">
        <f>'5- Identificación de Riesgos'!#REF!</f>
        <v>#REF!</v>
      </c>
      <c r="F57" s="545"/>
      <c r="G57" s="546"/>
      <c r="H57" s="542"/>
      <c r="I57" s="88"/>
      <c r="J57" s="548"/>
      <c r="K57" s="548"/>
      <c r="L57" s="551"/>
      <c r="M57" s="535"/>
      <c r="N57" s="563"/>
      <c r="O57" s="162"/>
      <c r="P57" s="162"/>
      <c r="Q57" s="163"/>
    </row>
    <row r="58" spans="1:17">
      <c r="A58" s="540"/>
      <c r="B58" s="535"/>
      <c r="C58" s="542"/>
      <c r="D58" s="542"/>
      <c r="E58" s="161" t="e">
        <f>'5- Identificación de Riesgos'!#REF!</f>
        <v>#REF!</v>
      </c>
      <c r="F58" s="545"/>
      <c r="G58" s="546"/>
      <c r="H58" s="542"/>
      <c r="I58" s="88"/>
      <c r="J58" s="548"/>
      <c r="K58" s="548"/>
      <c r="L58" s="551"/>
      <c r="M58" s="535"/>
      <c r="N58" s="563"/>
      <c r="O58" s="162"/>
      <c r="P58" s="162"/>
      <c r="Q58" s="163"/>
    </row>
    <row r="59" spans="1:17" ht="15.75" thickBot="1">
      <c r="A59" s="540"/>
      <c r="B59" s="536"/>
      <c r="C59" s="542"/>
      <c r="D59" s="542"/>
      <c r="E59" s="161" t="e">
        <f>'5- Identificación de Riesgos'!#REF!</f>
        <v>#REF!</v>
      </c>
      <c r="F59" s="545"/>
      <c r="G59" s="546"/>
      <c r="H59" s="542"/>
      <c r="I59" s="89"/>
      <c r="J59" s="549"/>
      <c r="K59" s="549"/>
      <c r="L59" s="552"/>
      <c r="M59" s="536"/>
      <c r="N59" s="564"/>
      <c r="O59" s="162"/>
      <c r="P59" s="162"/>
      <c r="Q59" s="163"/>
    </row>
    <row r="60" spans="1:17" ht="90" customHeight="1">
      <c r="A60" s="539">
        <f>'5- Identificación de Riesgos'!A60</f>
        <v>6</v>
      </c>
      <c r="B60" s="534" t="str">
        <f>'5- Identificación de Riesgos'!B60</f>
        <v>Recibir dádivas o beneficios a nombre propio o de terceros para favorecer, modificar,  retirar servidores judiciales o  alterar difundir información personal</v>
      </c>
      <c r="C60" s="541" t="str">
        <f>'5- Identificación de Riesgos'!C60</f>
        <v>posiblidad de alterar informacion de las plantas, inclusion de novedades sin que  cumplan con la totalidad de  requisitos y/o alteracion de la información  de las hojas de vida  que no coincidan con la realidad</v>
      </c>
      <c r="D60" s="542" t="s">
        <v>293</v>
      </c>
      <c r="E60" s="173" t="str">
        <f>'5- Identificación de Riesgos'!D60</f>
        <v>1.Insuficientes programas de capacitación para la toma de conciencia debido al desconocimiento de l ley antisoborno (ISO 37001:2016), Plan Anticorrupción y  de los  valores y principios propios de la entidad.</v>
      </c>
      <c r="F60" s="544" t="e">
        <f>'5- Identificación de Riesgos'!H60</f>
        <v>#DIV/0!</v>
      </c>
      <c r="G60" s="541">
        <f>'5- Identificación de Riesgos'!M60</f>
        <v>0</v>
      </c>
      <c r="H60" s="541">
        <f>'5- Identificación de Riesgos'!N60</f>
        <v>0</v>
      </c>
      <c r="I60" s="174"/>
      <c r="J60" s="547" t="e">
        <f>'6- Valoración Controles'!T60</f>
        <v>#DIV/0!</v>
      </c>
      <c r="K60" s="547" t="e">
        <f>'6- Valoración Controles'!U60</f>
        <v>#VALUE!</v>
      </c>
      <c r="L60" s="550" t="e">
        <f>AVERAGE(#REF!)</f>
        <v>#REF!</v>
      </c>
      <c r="M60" s="534" t="e">
        <f>'6- Valoración Controles'!V60</f>
        <v>#DIV/0!</v>
      </c>
      <c r="N60" s="537" t="s">
        <v>374</v>
      </c>
      <c r="O60" s="162"/>
      <c r="P60" s="162"/>
      <c r="Q60" s="163"/>
    </row>
    <row r="61" spans="1:17" ht="45">
      <c r="A61" s="540"/>
      <c r="B61" s="535"/>
      <c r="C61" s="542"/>
      <c r="D61" s="542"/>
      <c r="E61" s="161" t="str">
        <f>'5- Identificación de Riesgos'!D61</f>
        <v xml:space="preserve">2. Desconocimiento y no aplicación del Código de Ética y Buen Gobierno.    
</v>
      </c>
      <c r="F61" s="545"/>
      <c r="G61" s="546"/>
      <c r="H61" s="542"/>
      <c r="I61" s="88"/>
      <c r="J61" s="548"/>
      <c r="K61" s="548"/>
      <c r="L61" s="551"/>
      <c r="M61" s="535"/>
      <c r="N61" s="535"/>
      <c r="O61" s="162"/>
      <c r="P61" s="162"/>
      <c r="Q61" s="163"/>
    </row>
    <row r="62" spans="1:17" ht="45">
      <c r="A62" s="540"/>
      <c r="B62" s="535"/>
      <c r="C62" s="542"/>
      <c r="D62" s="542"/>
      <c r="E62" s="161" t="str">
        <f>'5- Identificación de Riesgos'!D62</f>
        <v xml:space="preserve">3.Carencia de compromiso  y transparencia de los servidores judiciales
</v>
      </c>
      <c r="F62" s="545"/>
      <c r="G62" s="546"/>
      <c r="H62" s="542"/>
      <c r="I62" s="88"/>
      <c r="J62" s="548"/>
      <c r="K62" s="548"/>
      <c r="L62" s="551"/>
      <c r="M62" s="535"/>
      <c r="N62" s="535"/>
      <c r="O62" s="162"/>
      <c r="P62" s="162"/>
      <c r="Q62" s="163"/>
    </row>
    <row r="63" spans="1:17" ht="30">
      <c r="A63" s="540"/>
      <c r="B63" s="535"/>
      <c r="C63" s="542"/>
      <c r="D63" s="542"/>
      <c r="E63" s="161" t="str">
        <f>'5- Identificación de Riesgos'!D63</f>
        <v>4.Deficiencia de  controles en el trámite  de los documentos</v>
      </c>
      <c r="F63" s="545"/>
      <c r="G63" s="546"/>
      <c r="H63" s="542"/>
      <c r="I63" s="88"/>
      <c r="J63" s="548"/>
      <c r="K63" s="548"/>
      <c r="L63" s="551"/>
      <c r="M63" s="535"/>
      <c r="N63" s="535"/>
      <c r="O63" s="162"/>
      <c r="P63" s="162"/>
      <c r="Q63" s="163"/>
    </row>
    <row r="64" spans="1:17" ht="30">
      <c r="A64" s="540"/>
      <c r="B64" s="535"/>
      <c r="C64" s="542"/>
      <c r="D64" s="542"/>
      <c r="E64" s="161" t="str">
        <f>'5- Identificación de Riesgos'!D64</f>
        <v xml:space="preserve">5. Aplicación no adecuada de los procedimientos de control </v>
      </c>
      <c r="F64" s="545"/>
      <c r="G64" s="546"/>
      <c r="H64" s="542"/>
      <c r="I64" s="88"/>
      <c r="J64" s="548"/>
      <c r="K64" s="548"/>
      <c r="L64" s="551"/>
      <c r="M64" s="535"/>
      <c r="N64" s="535"/>
      <c r="O64" s="162"/>
      <c r="P64" s="162"/>
      <c r="Q64" s="163"/>
    </row>
    <row r="65" spans="1:17">
      <c r="A65" s="540"/>
      <c r="B65" s="535"/>
      <c r="C65" s="542"/>
      <c r="D65" s="542"/>
      <c r="E65" s="161" t="e">
        <f>'5- Identificación de Riesgos'!#REF!</f>
        <v>#REF!</v>
      </c>
      <c r="F65" s="545"/>
      <c r="G65" s="546"/>
      <c r="H65" s="542"/>
      <c r="I65" s="88"/>
      <c r="J65" s="548"/>
      <c r="K65" s="548"/>
      <c r="L65" s="551"/>
      <c r="M65" s="535"/>
      <c r="N65" s="535"/>
      <c r="O65" s="162"/>
      <c r="P65" s="162"/>
      <c r="Q65" s="163"/>
    </row>
    <row r="66" spans="1:17">
      <c r="A66" s="540"/>
      <c r="B66" s="535"/>
      <c r="C66" s="542"/>
      <c r="D66" s="542"/>
      <c r="E66" s="161" t="e">
        <f>'5- Identificación de Riesgos'!#REF!</f>
        <v>#REF!</v>
      </c>
      <c r="F66" s="545"/>
      <c r="G66" s="546"/>
      <c r="H66" s="542"/>
      <c r="I66" s="88"/>
      <c r="J66" s="548"/>
      <c r="K66" s="548"/>
      <c r="L66" s="551"/>
      <c r="M66" s="535"/>
      <c r="N66" s="535"/>
      <c r="O66" s="162"/>
      <c r="P66" s="162"/>
      <c r="Q66" s="163"/>
    </row>
    <row r="67" spans="1:17">
      <c r="A67" s="540"/>
      <c r="B67" s="535"/>
      <c r="C67" s="542"/>
      <c r="D67" s="542"/>
      <c r="E67" s="161" t="e">
        <f>'5- Identificación de Riesgos'!#REF!</f>
        <v>#REF!</v>
      </c>
      <c r="F67" s="545"/>
      <c r="G67" s="546"/>
      <c r="H67" s="542"/>
      <c r="I67" s="88"/>
      <c r="J67" s="548"/>
      <c r="K67" s="548"/>
      <c r="L67" s="551"/>
      <c r="M67" s="535"/>
      <c r="N67" s="535"/>
      <c r="O67" s="162"/>
      <c r="P67" s="162"/>
      <c r="Q67" s="163"/>
    </row>
    <row r="68" spans="1:17">
      <c r="A68" s="540"/>
      <c r="B68" s="535"/>
      <c r="C68" s="542"/>
      <c r="D68" s="542"/>
      <c r="E68" s="161" t="e">
        <f>'5- Identificación de Riesgos'!#REF!</f>
        <v>#REF!</v>
      </c>
      <c r="F68" s="545"/>
      <c r="G68" s="546"/>
      <c r="H68" s="542"/>
      <c r="I68" s="88"/>
      <c r="J68" s="548"/>
      <c r="K68" s="548"/>
      <c r="L68" s="551"/>
      <c r="M68" s="535"/>
      <c r="N68" s="535"/>
      <c r="O68" s="162"/>
      <c r="P68" s="162"/>
      <c r="Q68" s="163"/>
    </row>
    <row r="69" spans="1:17" ht="15.75" thickBot="1">
      <c r="A69" s="540"/>
      <c r="B69" s="536"/>
      <c r="C69" s="542"/>
      <c r="D69" s="543"/>
      <c r="E69" s="175">
        <f>'5- Identificación de Riesgos'!D69</f>
        <v>0</v>
      </c>
      <c r="F69" s="545"/>
      <c r="G69" s="546"/>
      <c r="H69" s="542"/>
      <c r="I69" s="149"/>
      <c r="J69" s="549"/>
      <c r="K69" s="549"/>
      <c r="L69" s="552"/>
      <c r="M69" s="536"/>
      <c r="N69" s="538"/>
      <c r="O69" s="164"/>
      <c r="P69" s="164"/>
      <c r="Q69" s="165"/>
    </row>
    <row r="70" spans="1:17" ht="90" customHeight="1">
      <c r="A70" s="539">
        <f>'5- Identificación de Riesgos'!A70</f>
        <v>7</v>
      </c>
      <c r="B70" s="534" t="str">
        <f>'5- Identificación de Riesgos'!B70</f>
        <v>Ofrecer, prometer, entregar, aceptar o solicitar una ventaja indebida para adulterar las novedades de nómina,  prestaciones sociales, incapacidades y licencias, en favor propio o de terceros</v>
      </c>
      <c r="C70" s="541" t="str">
        <f>'5- Identificación de Riesgos'!C70</f>
        <v>Cuando  se  manipula la información de pre-nómina, nómina, incapacidades y licencias para generar beneficios indebidos.
.</v>
      </c>
      <c r="D70" s="542" t="s">
        <v>293</v>
      </c>
      <c r="E70" s="173" t="str">
        <f>'5- Identificación de Riesgos'!D70</f>
        <v>1. Falta de ética de los servidores públicos (Debilidades en principios y valores)</v>
      </c>
      <c r="F70" s="544" t="e">
        <f>'5- Identificación de Riesgos'!H70</f>
        <v>#DIV/0!</v>
      </c>
      <c r="G70" s="541">
        <f>'5- Identificación de Riesgos'!M70</f>
        <v>0</v>
      </c>
      <c r="H70" s="541" t="str">
        <f>'5- Identificación de Riesgos'!N70</f>
        <v/>
      </c>
      <c r="I70" s="174"/>
      <c r="J70" s="547" t="e">
        <f>'6- Valoración Controles'!T70</f>
        <v>#DIV/0!</v>
      </c>
      <c r="K70" s="547" t="e">
        <f>'6- Valoración Controles'!U70</f>
        <v>#VALUE!</v>
      </c>
      <c r="L70" s="550" t="e">
        <f>AVERAGE(#REF!)</f>
        <v>#REF!</v>
      </c>
      <c r="M70" s="534" t="e">
        <f>'6- Valoración Controles'!V70</f>
        <v>#DIV/0!</v>
      </c>
      <c r="N70" s="537" t="s">
        <v>374</v>
      </c>
      <c r="O70" s="162"/>
      <c r="P70" s="162"/>
      <c r="Q70" s="163"/>
    </row>
    <row r="71" spans="1:17" ht="45" customHeight="1">
      <c r="A71" s="540"/>
      <c r="B71" s="535"/>
      <c r="C71" s="542"/>
      <c r="D71" s="542"/>
      <c r="E71" s="161" t="str">
        <f>'5- Identificación de Riesgos'!D71</f>
        <v>2. Falta de ética de terceros interesados  (Debilidades principios y valores)</v>
      </c>
      <c r="F71" s="545"/>
      <c r="G71" s="546"/>
      <c r="H71" s="542"/>
      <c r="I71" s="88"/>
      <c r="J71" s="548"/>
      <c r="K71" s="548"/>
      <c r="L71" s="551"/>
      <c r="M71" s="535"/>
      <c r="N71" s="535"/>
      <c r="O71" s="162"/>
      <c r="P71" s="162"/>
      <c r="Q71" s="163"/>
    </row>
    <row r="72" spans="1:17" ht="45" customHeight="1">
      <c r="A72" s="540"/>
      <c r="B72" s="535"/>
      <c r="C72" s="542"/>
      <c r="D72" s="542"/>
      <c r="E72" s="161" t="str">
        <f>'5- Identificación de Riesgos'!D72</f>
        <v>3. Debilidades en los controles de los procedimientos para liquidación de nómina, prestaciones sociales, recobro de incapacidades y licencias.</v>
      </c>
      <c r="F72" s="545"/>
      <c r="G72" s="546"/>
      <c r="H72" s="542"/>
      <c r="I72" s="88"/>
      <c r="J72" s="548"/>
      <c r="K72" s="548"/>
      <c r="L72" s="551"/>
      <c r="M72" s="535"/>
      <c r="N72" s="535"/>
      <c r="O72" s="162"/>
      <c r="P72" s="162"/>
      <c r="Q72" s="163"/>
    </row>
    <row r="73" spans="1:17" ht="30" customHeight="1">
      <c r="A73" s="540"/>
      <c r="B73" s="535"/>
      <c r="C73" s="542"/>
      <c r="D73" s="542"/>
      <c r="E73" s="161">
        <f>'5- Identificación de Riesgos'!D76</f>
        <v>0</v>
      </c>
      <c r="F73" s="545"/>
      <c r="G73" s="546"/>
      <c r="H73" s="542"/>
      <c r="I73" s="88"/>
      <c r="J73" s="548"/>
      <c r="K73" s="548"/>
      <c r="L73" s="551"/>
      <c r="M73" s="535"/>
      <c r="N73" s="535"/>
      <c r="O73" s="162"/>
      <c r="P73" s="162"/>
      <c r="Q73" s="163"/>
    </row>
    <row r="74" spans="1:17" ht="30" customHeight="1">
      <c r="A74" s="540"/>
      <c r="B74" s="535"/>
      <c r="C74" s="542"/>
      <c r="D74" s="542"/>
      <c r="E74" s="161" t="e">
        <f>'5- Identificación de Riesgos'!#REF!</f>
        <v>#REF!</v>
      </c>
      <c r="F74" s="545"/>
      <c r="G74" s="546"/>
      <c r="H74" s="542"/>
      <c r="I74" s="88"/>
      <c r="J74" s="548"/>
      <c r="K74" s="548"/>
      <c r="L74" s="551"/>
      <c r="M74" s="535"/>
      <c r="N74" s="535"/>
      <c r="O74" s="162"/>
      <c r="P74" s="162"/>
      <c r="Q74" s="163"/>
    </row>
    <row r="75" spans="1:17">
      <c r="A75" s="540"/>
      <c r="B75" s="535"/>
      <c r="C75" s="542"/>
      <c r="D75" s="542"/>
      <c r="E75" s="161" t="e">
        <f>'5- Identificación de Riesgos'!#REF!</f>
        <v>#REF!</v>
      </c>
      <c r="F75" s="545"/>
      <c r="G75" s="546"/>
      <c r="H75" s="542"/>
      <c r="I75" s="88"/>
      <c r="J75" s="548"/>
      <c r="K75" s="548"/>
      <c r="L75" s="551"/>
      <c r="M75" s="535"/>
      <c r="N75" s="535"/>
      <c r="O75" s="162"/>
      <c r="P75" s="162"/>
      <c r="Q75" s="163"/>
    </row>
    <row r="76" spans="1:17">
      <c r="A76" s="540"/>
      <c r="B76" s="535"/>
      <c r="C76" s="542"/>
      <c r="D76" s="542"/>
      <c r="E76" s="161" t="e">
        <f>'5- Identificación de Riesgos'!#REF!</f>
        <v>#REF!</v>
      </c>
      <c r="F76" s="545"/>
      <c r="G76" s="546"/>
      <c r="H76" s="542"/>
      <c r="I76" s="88"/>
      <c r="J76" s="548"/>
      <c r="K76" s="548"/>
      <c r="L76" s="551"/>
      <c r="M76" s="535"/>
      <c r="N76" s="535"/>
      <c r="O76" s="162"/>
      <c r="P76" s="162"/>
      <c r="Q76" s="163"/>
    </row>
    <row r="77" spans="1:17">
      <c r="A77" s="540"/>
      <c r="B77" s="535"/>
      <c r="C77" s="542"/>
      <c r="D77" s="542"/>
      <c r="E77" s="161" t="e">
        <f>'5- Identificación de Riesgos'!#REF!</f>
        <v>#REF!</v>
      </c>
      <c r="F77" s="545"/>
      <c r="G77" s="546"/>
      <c r="H77" s="542"/>
      <c r="I77" s="88"/>
      <c r="J77" s="548"/>
      <c r="K77" s="548"/>
      <c r="L77" s="551"/>
      <c r="M77" s="535"/>
      <c r="N77" s="535"/>
      <c r="O77" s="162"/>
      <c r="P77" s="162"/>
      <c r="Q77" s="163"/>
    </row>
    <row r="78" spans="1:17">
      <c r="A78" s="540"/>
      <c r="B78" s="535"/>
      <c r="C78" s="542"/>
      <c r="D78" s="542"/>
      <c r="E78" s="161" t="e">
        <f>'5- Identificación de Riesgos'!#REF!</f>
        <v>#REF!</v>
      </c>
      <c r="F78" s="545"/>
      <c r="G78" s="546"/>
      <c r="H78" s="542"/>
      <c r="I78" s="88"/>
      <c r="J78" s="548"/>
      <c r="K78" s="548"/>
      <c r="L78" s="551"/>
      <c r="M78" s="535"/>
      <c r="N78" s="535"/>
      <c r="O78" s="162"/>
      <c r="P78" s="162"/>
      <c r="Q78" s="163"/>
    </row>
    <row r="79" spans="1:17" ht="15.75" thickBot="1">
      <c r="A79" s="540"/>
      <c r="B79" s="536"/>
      <c r="C79" s="542"/>
      <c r="D79" s="543"/>
      <c r="E79" s="175">
        <f>'5- Identificación de Riesgos'!D79</f>
        <v>0</v>
      </c>
      <c r="F79" s="545"/>
      <c r="G79" s="546"/>
      <c r="H79" s="542"/>
      <c r="I79" s="149"/>
      <c r="J79" s="549"/>
      <c r="K79" s="549"/>
      <c r="L79" s="552"/>
      <c r="M79" s="536"/>
      <c r="N79" s="538"/>
      <c r="O79" s="164"/>
      <c r="P79" s="164"/>
      <c r="Q79" s="165"/>
    </row>
    <row r="80" spans="1:17" ht="90" customHeight="1">
      <c r="A80" s="539">
        <f>'5- Identificación de Riesgos'!A80</f>
        <v>8</v>
      </c>
      <c r="B80" s="534" t="str">
        <f>'5- Identificación de Riesgos'!B80</f>
        <v>Ofrecer, prometer, entregar, aceptar o solicitar una ventaja indebida para hacer modificaciones  fraudulentas de historias laborales, para favorecer el reconocimiento irregular de pensiones de jubilación, retroactivos.</v>
      </c>
      <c r="C80" s="541" t="str">
        <f>'5- Identificación de Riesgos'!C80</f>
        <v>Cuando de manera indebida se alteran las bases de datos para  aumentar fraudulentamente el número de semanas cotizadas a personas que no cumplen con el tiempo laboral exigido por la ley, aportar documentación falsa  y alterar sin soporte el número de semanas.</v>
      </c>
      <c r="D80" s="542" t="s">
        <v>293</v>
      </c>
      <c r="E80" s="173" t="str">
        <f>'5- Identificación de Riesgos'!D80</f>
        <v>1. Falta de ética de los servidores públicos (Debilidades en principios y valores)</v>
      </c>
      <c r="F80" s="544" t="e">
        <f>'5- Identificación de Riesgos'!H80</f>
        <v>#DIV/0!</v>
      </c>
      <c r="G80" s="541">
        <f>'5- Identificación de Riesgos'!M80</f>
        <v>0</v>
      </c>
      <c r="H80" s="541">
        <f>'5- Identificación de Riesgos'!N80</f>
        <v>0</v>
      </c>
      <c r="I80" s="174"/>
      <c r="J80" s="547" t="e">
        <f>'6- Valoración Controles'!T80</f>
        <v>#DIV/0!</v>
      </c>
      <c r="K80" s="547" t="e">
        <f>'6- Valoración Controles'!U80</f>
        <v>#VALUE!</v>
      </c>
      <c r="L80" s="550" t="e">
        <f>AVERAGE(#REF!)</f>
        <v>#REF!</v>
      </c>
      <c r="M80" s="534" t="e">
        <f>'6- Valoración Controles'!V80</f>
        <v>#DIV/0!</v>
      </c>
      <c r="N80" s="537" t="s">
        <v>374</v>
      </c>
      <c r="O80" s="162"/>
      <c r="P80" s="162"/>
      <c r="Q80" s="163"/>
    </row>
    <row r="81" spans="1:17" ht="45" customHeight="1">
      <c r="A81" s="540"/>
      <c r="B81" s="535"/>
      <c r="C81" s="542"/>
      <c r="D81" s="542"/>
      <c r="E81" s="161" t="str">
        <f>'5- Identificación de Riesgos'!D81</f>
        <v>2. Falta de ética de terceros interesados  (Debilidades principios y valores)</v>
      </c>
      <c r="F81" s="545"/>
      <c r="G81" s="546"/>
      <c r="H81" s="542"/>
      <c r="I81" s="88"/>
      <c r="J81" s="548"/>
      <c r="K81" s="548"/>
      <c r="L81" s="551"/>
      <c r="M81" s="535"/>
      <c r="N81" s="535"/>
      <c r="O81" s="162"/>
      <c r="P81" s="162"/>
      <c r="Q81" s="163"/>
    </row>
    <row r="82" spans="1:17" ht="45" customHeight="1">
      <c r="A82" s="540"/>
      <c r="B82" s="535"/>
      <c r="C82" s="542"/>
      <c r="D82" s="542"/>
      <c r="E82" s="161" t="str">
        <f>'5- Identificación de Riesgos'!D82</f>
        <v>3. Debilidades en la verificación de tiempos laborales</v>
      </c>
      <c r="F82" s="545"/>
      <c r="G82" s="546"/>
      <c r="H82" s="542"/>
      <c r="I82" s="88"/>
      <c r="J82" s="548"/>
      <c r="K82" s="548"/>
      <c r="L82" s="551"/>
      <c r="M82" s="535"/>
      <c r="N82" s="535"/>
      <c r="O82" s="162"/>
      <c r="P82" s="162"/>
      <c r="Q82" s="163"/>
    </row>
    <row r="83" spans="1:17" ht="30" customHeight="1">
      <c r="A83" s="540"/>
      <c r="B83" s="535"/>
      <c r="C83" s="542"/>
      <c r="D83" s="542"/>
      <c r="E83" s="161">
        <f>'5- Identificación de Riesgos'!D83</f>
        <v>0</v>
      </c>
      <c r="F83" s="545"/>
      <c r="G83" s="546"/>
      <c r="H83" s="542"/>
      <c r="I83" s="88"/>
      <c r="J83" s="548"/>
      <c r="K83" s="548"/>
      <c r="L83" s="551"/>
      <c r="M83" s="535"/>
      <c r="N83" s="535"/>
      <c r="O83" s="162"/>
      <c r="P83" s="162"/>
      <c r="Q83" s="163"/>
    </row>
    <row r="84" spans="1:17" ht="30" customHeight="1">
      <c r="A84" s="540"/>
      <c r="B84" s="535"/>
      <c r="C84" s="542"/>
      <c r="D84" s="542"/>
      <c r="E84" s="161">
        <f>'5- Identificación de Riesgos'!D84</f>
        <v>0</v>
      </c>
      <c r="F84" s="545"/>
      <c r="G84" s="546"/>
      <c r="H84" s="542"/>
      <c r="I84" s="88"/>
      <c r="J84" s="548"/>
      <c r="K84" s="548"/>
      <c r="L84" s="551"/>
      <c r="M84" s="535"/>
      <c r="N84" s="535"/>
      <c r="O84" s="162"/>
      <c r="P84" s="162"/>
      <c r="Q84" s="163"/>
    </row>
    <row r="85" spans="1:17">
      <c r="A85" s="540"/>
      <c r="B85" s="535"/>
      <c r="C85" s="542"/>
      <c r="D85" s="542"/>
      <c r="E85" s="161">
        <f>'5- Identificación de Riesgos'!D85</f>
        <v>0</v>
      </c>
      <c r="F85" s="545"/>
      <c r="G85" s="546"/>
      <c r="H85" s="542"/>
      <c r="I85" s="88"/>
      <c r="J85" s="548"/>
      <c r="K85" s="548"/>
      <c r="L85" s="551"/>
      <c r="M85" s="535"/>
      <c r="N85" s="535"/>
      <c r="O85" s="162"/>
      <c r="P85" s="162"/>
      <c r="Q85" s="163"/>
    </row>
    <row r="86" spans="1:17">
      <c r="A86" s="540"/>
      <c r="B86" s="535"/>
      <c r="C86" s="542"/>
      <c r="D86" s="542"/>
      <c r="E86" s="161">
        <f>'5- Identificación de Riesgos'!D86</f>
        <v>0</v>
      </c>
      <c r="F86" s="545"/>
      <c r="G86" s="546"/>
      <c r="H86" s="542"/>
      <c r="I86" s="88"/>
      <c r="J86" s="548"/>
      <c r="K86" s="548"/>
      <c r="L86" s="551"/>
      <c r="M86" s="535"/>
      <c r="N86" s="535"/>
      <c r="O86" s="162"/>
      <c r="P86" s="162"/>
      <c r="Q86" s="163"/>
    </row>
    <row r="87" spans="1:17">
      <c r="A87" s="540"/>
      <c r="B87" s="535"/>
      <c r="C87" s="542"/>
      <c r="D87" s="542"/>
      <c r="E87" s="161">
        <f>'5- Identificación de Riesgos'!D87</f>
        <v>0</v>
      </c>
      <c r="F87" s="545"/>
      <c r="G87" s="546"/>
      <c r="H87" s="542"/>
      <c r="I87" s="88"/>
      <c r="J87" s="548"/>
      <c r="K87" s="548"/>
      <c r="L87" s="551"/>
      <c r="M87" s="535"/>
      <c r="N87" s="535"/>
      <c r="O87" s="162"/>
      <c r="P87" s="162"/>
      <c r="Q87" s="163"/>
    </row>
    <row r="88" spans="1:17">
      <c r="A88" s="540"/>
      <c r="B88" s="535"/>
      <c r="C88" s="542"/>
      <c r="D88" s="542"/>
      <c r="E88" s="161">
        <f>'5- Identificación de Riesgos'!D88</f>
        <v>0</v>
      </c>
      <c r="F88" s="545"/>
      <c r="G88" s="546"/>
      <c r="H88" s="542"/>
      <c r="I88" s="88"/>
      <c r="J88" s="548"/>
      <c r="K88" s="548"/>
      <c r="L88" s="551"/>
      <c r="M88" s="535"/>
      <c r="N88" s="535"/>
      <c r="O88" s="162"/>
      <c r="P88" s="162"/>
      <c r="Q88" s="163"/>
    </row>
    <row r="89" spans="1:17" ht="15.75" thickBot="1">
      <c r="A89" s="540"/>
      <c r="B89" s="536"/>
      <c r="C89" s="542"/>
      <c r="D89" s="543"/>
      <c r="E89" s="175">
        <f>'5- Identificación de Riesgos'!D89</f>
        <v>0</v>
      </c>
      <c r="F89" s="545"/>
      <c r="G89" s="546"/>
      <c r="H89" s="542"/>
      <c r="I89" s="149"/>
      <c r="J89" s="549"/>
      <c r="K89" s="549"/>
      <c r="L89" s="552"/>
      <c r="M89" s="536"/>
      <c r="N89" s="538"/>
      <c r="O89" s="164"/>
      <c r="P89" s="164"/>
      <c r="Q89" s="165"/>
    </row>
    <row r="90" spans="1:17" ht="90" customHeight="1">
      <c r="A90" s="539">
        <f>'5- Identificación de Riesgos'!A90</f>
        <v>9</v>
      </c>
      <c r="B90" s="534" t="str">
        <f>'5- Identificación de Riesgos'!B90</f>
        <v>Ofrecer, prometer, entregar, aceptar o solicitar una ventaja indebida para otorgar beneficios del Plan de Bienestar a servidores y/o sus familias con criterios subjetivos, u otorgar beneficios a personas que no tienen derecho a ellos</v>
      </c>
      <c r="C90" s="541" t="str">
        <f>'5- Identificación de Riesgos'!C90</f>
        <v>Cuando de manera indebida se otorgan beneficios en el marco de la formulación y/o ejecución del Plan de Bienestar, a terceros que no tienen derecho a ellos</v>
      </c>
      <c r="D90" s="542" t="s">
        <v>293</v>
      </c>
      <c r="E90" s="173" t="str">
        <f>'5- Identificación de Riesgos'!D90</f>
        <v>1. Falta de ética de los servidores públicos (Debilidades en principios y valores)</v>
      </c>
      <c r="F90" s="544" t="e">
        <f>'5- Identificación de Riesgos'!H90</f>
        <v>#DIV/0!</v>
      </c>
      <c r="G90" s="541">
        <f>'5- Identificación de Riesgos'!M90</f>
        <v>0</v>
      </c>
      <c r="H90" s="541">
        <f>'5- Identificación de Riesgos'!N90</f>
        <v>0</v>
      </c>
      <c r="I90" s="174"/>
      <c r="J90" s="547" t="e">
        <f>'6- Valoración Controles'!T89</f>
        <v>#DIV/0!</v>
      </c>
      <c r="K90" s="547" t="e">
        <f>'6- Valoración Controles'!U89</f>
        <v>#VALUE!</v>
      </c>
      <c r="L90" s="550" t="e">
        <f>AVERAGE(#REF!)</f>
        <v>#REF!</v>
      </c>
      <c r="M90" s="534" t="e">
        <f>'6- Valoración Controles'!V89</f>
        <v>#DIV/0!</v>
      </c>
      <c r="N90" s="537" t="s">
        <v>374</v>
      </c>
      <c r="O90" s="162"/>
      <c r="P90" s="162"/>
      <c r="Q90" s="163"/>
    </row>
    <row r="91" spans="1:17" ht="45" customHeight="1">
      <c r="A91" s="540"/>
      <c r="B91" s="535"/>
      <c r="C91" s="542"/>
      <c r="D91" s="542"/>
      <c r="E91" s="161" t="str">
        <f>'5- Identificación de Riesgos'!D91</f>
        <v>2. Falta de ética de terceros interesados  (Debilidades principios y valores)</v>
      </c>
      <c r="F91" s="545"/>
      <c r="G91" s="546"/>
      <c r="H91" s="542"/>
      <c r="I91" s="88"/>
      <c r="J91" s="548"/>
      <c r="K91" s="548"/>
      <c r="L91" s="551"/>
      <c r="M91" s="535"/>
      <c r="N91" s="535"/>
      <c r="O91" s="162"/>
      <c r="P91" s="162"/>
      <c r="Q91" s="163"/>
    </row>
    <row r="92" spans="1:17" ht="45">
      <c r="A92" s="540"/>
      <c r="B92" s="535"/>
      <c r="C92" s="542"/>
      <c r="D92" s="542"/>
      <c r="E92" s="161" t="str">
        <f>'5- Identificación de Riesgos'!D92</f>
        <v>3. Debilidades en los controles del procedimiento para el diseño de planes y programas de bienestar social</v>
      </c>
      <c r="F92" s="545"/>
      <c r="G92" s="546"/>
      <c r="H92" s="542"/>
      <c r="I92" s="88"/>
      <c r="J92" s="548"/>
      <c r="K92" s="548"/>
      <c r="L92" s="551"/>
      <c r="M92" s="535"/>
      <c r="N92" s="535"/>
      <c r="O92" s="162"/>
      <c r="P92" s="162"/>
      <c r="Q92" s="163"/>
    </row>
    <row r="93" spans="1:17" ht="30" customHeight="1">
      <c r="A93" s="540"/>
      <c r="B93" s="535"/>
      <c r="C93" s="542"/>
      <c r="D93" s="542"/>
      <c r="E93" s="161">
        <f>'5- Identificación de Riesgos'!D93</f>
        <v>0</v>
      </c>
      <c r="F93" s="545"/>
      <c r="G93" s="546"/>
      <c r="H93" s="542"/>
      <c r="I93" s="88"/>
      <c r="J93" s="548"/>
      <c r="K93" s="548"/>
      <c r="L93" s="551"/>
      <c r="M93" s="535"/>
      <c r="N93" s="535"/>
      <c r="O93" s="162"/>
      <c r="P93" s="162"/>
      <c r="Q93" s="163"/>
    </row>
    <row r="94" spans="1:17" ht="30" customHeight="1">
      <c r="A94" s="540"/>
      <c r="B94" s="535"/>
      <c r="C94" s="542"/>
      <c r="D94" s="542"/>
      <c r="E94" s="161" t="e">
        <f>'5- Identificación de Riesgos'!#REF!</f>
        <v>#REF!</v>
      </c>
      <c r="F94" s="545"/>
      <c r="G94" s="546"/>
      <c r="H94" s="542"/>
      <c r="I94" s="88"/>
      <c r="J94" s="548"/>
      <c r="K94" s="548"/>
      <c r="L94" s="551"/>
      <c r="M94" s="535"/>
      <c r="N94" s="535"/>
      <c r="O94" s="162"/>
      <c r="P94" s="162"/>
      <c r="Q94" s="163"/>
    </row>
    <row r="95" spans="1:17">
      <c r="A95" s="540"/>
      <c r="B95" s="535"/>
      <c r="C95" s="542"/>
      <c r="D95" s="542"/>
      <c r="E95" s="161" t="e">
        <f>'5- Identificación de Riesgos'!#REF!</f>
        <v>#REF!</v>
      </c>
      <c r="F95" s="545"/>
      <c r="G95" s="546"/>
      <c r="H95" s="542"/>
      <c r="I95" s="88"/>
      <c r="J95" s="548"/>
      <c r="K95" s="548"/>
      <c r="L95" s="551"/>
      <c r="M95" s="535"/>
      <c r="N95" s="535"/>
      <c r="O95" s="162"/>
      <c r="P95" s="162"/>
      <c r="Q95" s="163"/>
    </row>
    <row r="96" spans="1:17">
      <c r="A96" s="540"/>
      <c r="B96" s="535"/>
      <c r="C96" s="542"/>
      <c r="D96" s="542"/>
      <c r="E96" s="161" t="e">
        <f>'5- Identificación de Riesgos'!#REF!</f>
        <v>#REF!</v>
      </c>
      <c r="F96" s="545"/>
      <c r="G96" s="546"/>
      <c r="H96" s="542"/>
      <c r="I96" s="88"/>
      <c r="J96" s="548"/>
      <c r="K96" s="548"/>
      <c r="L96" s="551"/>
      <c r="M96" s="535"/>
      <c r="N96" s="535"/>
      <c r="O96" s="162"/>
      <c r="P96" s="162"/>
      <c r="Q96" s="163"/>
    </row>
    <row r="97" spans="1:17">
      <c r="A97" s="540"/>
      <c r="B97" s="535"/>
      <c r="C97" s="542"/>
      <c r="D97" s="542"/>
      <c r="E97" s="161" t="e">
        <f>'5- Identificación de Riesgos'!#REF!</f>
        <v>#REF!</v>
      </c>
      <c r="F97" s="545"/>
      <c r="G97" s="546"/>
      <c r="H97" s="542"/>
      <c r="I97" s="88"/>
      <c r="J97" s="548"/>
      <c r="K97" s="548"/>
      <c r="L97" s="551"/>
      <c r="M97" s="535"/>
      <c r="N97" s="535"/>
      <c r="O97" s="162"/>
      <c r="P97" s="162"/>
      <c r="Q97" s="163"/>
    </row>
    <row r="98" spans="1:17">
      <c r="A98" s="540"/>
      <c r="B98" s="535"/>
      <c r="C98" s="542"/>
      <c r="D98" s="542"/>
      <c r="E98" s="161" t="e">
        <f>'5- Identificación de Riesgos'!#REF!</f>
        <v>#REF!</v>
      </c>
      <c r="F98" s="545"/>
      <c r="G98" s="546"/>
      <c r="H98" s="542"/>
      <c r="I98" s="88"/>
      <c r="J98" s="548"/>
      <c r="K98" s="548"/>
      <c r="L98" s="551"/>
      <c r="M98" s="535"/>
      <c r="N98" s="535"/>
      <c r="O98" s="162"/>
      <c r="P98" s="162"/>
      <c r="Q98" s="163"/>
    </row>
    <row r="99" spans="1:17" ht="15.75" thickBot="1">
      <c r="A99" s="540"/>
      <c r="B99" s="536"/>
      <c r="C99" s="542"/>
      <c r="D99" s="543"/>
      <c r="E99" s="175">
        <f>'5- Identificación de Riesgos'!D99</f>
        <v>0</v>
      </c>
      <c r="F99" s="545"/>
      <c r="G99" s="546"/>
      <c r="H99" s="542"/>
      <c r="I99" s="149"/>
      <c r="J99" s="549"/>
      <c r="K99" s="549"/>
      <c r="L99" s="552"/>
      <c r="M99" s="536"/>
      <c r="N99" s="538"/>
      <c r="O99" s="164"/>
      <c r="P99" s="164"/>
      <c r="Q99" s="165"/>
    </row>
    <row r="100" spans="1:17" ht="30" customHeight="1">
      <c r="A100" s="539">
        <f>'5- Identificación de Riesgos'!A100</f>
        <v>10</v>
      </c>
      <c r="B100" s="534" t="str">
        <f>'5- Identificación de Riesgos'!B100</f>
        <v>Ofrecer, prometer, entregar, aceptar o solicitar una ventaja indebida para el trámite de vinculación sin cumplir con los requisitos establecidos</v>
      </c>
      <c r="C100" s="541" t="str">
        <f>'5- Identificación de Riesgos'!C100</f>
        <v>Cuando de manera indebida se alteran documentos, se aporta documentación falsa o se realizan vinculaciones de personal sin los soporte requeridos.</v>
      </c>
      <c r="D100" s="542" t="s">
        <v>293</v>
      </c>
      <c r="E100" s="173" t="str">
        <f>'5- Identificación de Riesgos'!D100</f>
        <v>1. Falta de ética de los servidores públicos (Debilidades en principios y valores)</v>
      </c>
      <c r="F100" s="544" t="e">
        <f>'5- Identificación de Riesgos'!H100</f>
        <v>#DIV/0!</v>
      </c>
      <c r="G100" s="541">
        <f>'5- Identificación de Riesgos'!M100</f>
        <v>0</v>
      </c>
      <c r="H100" s="541">
        <f>'5- Identificación de Riesgos'!N100</f>
        <v>0</v>
      </c>
      <c r="I100" s="174"/>
      <c r="J100" s="547" t="e">
        <f>'6- Valoración Controles'!T100</f>
        <v>#DIV/0!</v>
      </c>
      <c r="K100" s="547" t="e">
        <f>'6- Valoración Controles'!U100</f>
        <v>#VALUE!</v>
      </c>
      <c r="L100" s="550" t="e">
        <f>AVERAGE(#REF!)</f>
        <v>#REF!</v>
      </c>
      <c r="M100" s="534" t="e">
        <f>'6- Valoración Controles'!V100</f>
        <v>#DIV/0!</v>
      </c>
      <c r="N100" s="537" t="s">
        <v>374</v>
      </c>
      <c r="O100" s="162"/>
      <c r="P100" s="162"/>
      <c r="Q100" s="163"/>
    </row>
    <row r="101" spans="1:17" ht="30">
      <c r="A101" s="540"/>
      <c r="B101" s="535"/>
      <c r="C101" s="542"/>
      <c r="D101" s="542"/>
      <c r="E101" s="161" t="str">
        <f>'5- Identificación de Riesgos'!D101</f>
        <v>2. Falta de ética de terceros interesados  (Debilidades principios y valores)</v>
      </c>
      <c r="F101" s="545"/>
      <c r="G101" s="546"/>
      <c r="H101" s="542"/>
      <c r="I101" s="88"/>
      <c r="J101" s="548"/>
      <c r="K101" s="548"/>
      <c r="L101" s="551"/>
      <c r="M101" s="535"/>
      <c r="N101" s="535"/>
      <c r="O101" s="162"/>
      <c r="P101" s="162"/>
      <c r="Q101" s="163"/>
    </row>
    <row r="102" spans="1:17" ht="60" customHeight="1">
      <c r="A102" s="540"/>
      <c r="B102" s="535"/>
      <c r="C102" s="542"/>
      <c r="D102" s="542"/>
      <c r="E102" s="161" t="str">
        <f>'5- Identificación de Riesgos'!D102</f>
        <v>3. Debilidades en los controles del  procedimiento para vinculación, permanencia y retiro de servidores judiciales</v>
      </c>
      <c r="F102" s="545"/>
      <c r="G102" s="546"/>
      <c r="H102" s="542"/>
      <c r="I102" s="88"/>
      <c r="J102" s="548"/>
      <c r="K102" s="548"/>
      <c r="L102" s="551"/>
      <c r="M102" s="535"/>
      <c r="N102" s="535"/>
      <c r="O102" s="162"/>
      <c r="P102" s="162"/>
      <c r="Q102" s="163"/>
    </row>
    <row r="103" spans="1:17">
      <c r="A103" s="540"/>
      <c r="B103" s="535"/>
      <c r="C103" s="542"/>
      <c r="D103" s="542"/>
      <c r="E103" s="161" t="e">
        <f>'5- Identificación de Riesgos'!#REF!</f>
        <v>#REF!</v>
      </c>
      <c r="F103" s="545"/>
      <c r="G103" s="546"/>
      <c r="H103" s="542"/>
      <c r="I103" s="88"/>
      <c r="J103" s="548"/>
      <c r="K103" s="548"/>
      <c r="L103" s="551"/>
      <c r="M103" s="535"/>
      <c r="N103" s="535"/>
      <c r="O103" s="162"/>
      <c r="P103" s="162"/>
      <c r="Q103" s="163"/>
    </row>
    <row r="104" spans="1:17">
      <c r="A104" s="540"/>
      <c r="B104" s="535"/>
      <c r="C104" s="542"/>
      <c r="D104" s="542"/>
      <c r="E104" s="161" t="e">
        <f>'5- Identificación de Riesgos'!#REF!</f>
        <v>#REF!</v>
      </c>
      <c r="F104" s="545"/>
      <c r="G104" s="546"/>
      <c r="H104" s="542"/>
      <c r="I104" s="88"/>
      <c r="J104" s="548"/>
      <c r="K104" s="548"/>
      <c r="L104" s="551"/>
      <c r="M104" s="535"/>
      <c r="N104" s="535"/>
      <c r="O104" s="162"/>
      <c r="P104" s="162"/>
      <c r="Q104" s="163"/>
    </row>
    <row r="105" spans="1:17">
      <c r="A105" s="540"/>
      <c r="B105" s="535"/>
      <c r="C105" s="542"/>
      <c r="D105" s="542"/>
      <c r="E105" s="161" t="e">
        <f>'5- Identificación de Riesgos'!#REF!</f>
        <v>#REF!</v>
      </c>
      <c r="F105" s="545"/>
      <c r="G105" s="546"/>
      <c r="H105" s="542"/>
      <c r="I105" s="88"/>
      <c r="J105" s="548"/>
      <c r="K105" s="548"/>
      <c r="L105" s="551"/>
      <c r="M105" s="535"/>
      <c r="N105" s="535"/>
      <c r="O105" s="162"/>
      <c r="P105" s="162"/>
      <c r="Q105" s="163"/>
    </row>
    <row r="106" spans="1:17">
      <c r="A106" s="540"/>
      <c r="B106" s="535"/>
      <c r="C106" s="542"/>
      <c r="D106" s="542"/>
      <c r="E106" s="161" t="e">
        <f>'5- Identificación de Riesgos'!#REF!</f>
        <v>#REF!</v>
      </c>
      <c r="F106" s="545"/>
      <c r="G106" s="546"/>
      <c r="H106" s="542"/>
      <c r="I106" s="88"/>
      <c r="J106" s="548"/>
      <c r="K106" s="548"/>
      <c r="L106" s="551"/>
      <c r="M106" s="535"/>
      <c r="N106" s="535"/>
      <c r="O106" s="162"/>
      <c r="P106" s="162"/>
      <c r="Q106" s="163"/>
    </row>
    <row r="107" spans="1:17">
      <c r="A107" s="540"/>
      <c r="B107" s="535"/>
      <c r="C107" s="542"/>
      <c r="D107" s="542"/>
      <c r="E107" s="161" t="e">
        <f>'5- Identificación de Riesgos'!#REF!</f>
        <v>#REF!</v>
      </c>
      <c r="F107" s="545"/>
      <c r="G107" s="546"/>
      <c r="H107" s="542"/>
      <c r="I107" s="88"/>
      <c r="J107" s="548"/>
      <c r="K107" s="548"/>
      <c r="L107" s="551"/>
      <c r="M107" s="535"/>
      <c r="N107" s="535"/>
      <c r="O107" s="162"/>
      <c r="P107" s="162"/>
      <c r="Q107" s="163"/>
    </row>
    <row r="108" spans="1:17">
      <c r="A108" s="540"/>
      <c r="B108" s="535"/>
      <c r="C108" s="542"/>
      <c r="D108" s="542"/>
      <c r="E108" s="161" t="e">
        <f>'5- Identificación de Riesgos'!#REF!</f>
        <v>#REF!</v>
      </c>
      <c r="F108" s="545"/>
      <c r="G108" s="546"/>
      <c r="H108" s="542"/>
      <c r="I108" s="88"/>
      <c r="J108" s="548"/>
      <c r="K108" s="548"/>
      <c r="L108" s="551"/>
      <c r="M108" s="535"/>
      <c r="N108" s="535"/>
      <c r="O108" s="162"/>
      <c r="P108" s="162"/>
      <c r="Q108" s="163"/>
    </row>
    <row r="109" spans="1:17" ht="15.75" thickBot="1">
      <c r="A109" s="540"/>
      <c r="B109" s="536"/>
      <c r="C109" s="542"/>
      <c r="D109" s="543"/>
      <c r="E109" s="175">
        <f>'5- Identificación de Riesgos'!D109</f>
        <v>0</v>
      </c>
      <c r="F109" s="545"/>
      <c r="G109" s="546"/>
      <c r="H109" s="542"/>
      <c r="I109" s="149"/>
      <c r="J109" s="549"/>
      <c r="K109" s="549"/>
      <c r="L109" s="552"/>
      <c r="M109" s="536"/>
      <c r="N109" s="538"/>
      <c r="O109" s="164"/>
      <c r="P109" s="164"/>
      <c r="Q109" s="165"/>
    </row>
  </sheetData>
  <mergeCells count="148">
    <mergeCell ref="M60:M69"/>
    <mergeCell ref="N60:N69"/>
    <mergeCell ref="G60:G69"/>
    <mergeCell ref="H60:H69"/>
    <mergeCell ref="J60:J69"/>
    <mergeCell ref="K60:K69"/>
    <mergeCell ref="L60:L69"/>
    <mergeCell ref="A60:A69"/>
    <mergeCell ref="B60:B69"/>
    <mergeCell ref="C60:C69"/>
    <mergeCell ref="D60:D69"/>
    <mergeCell ref="F60:F69"/>
    <mergeCell ref="M40:M49"/>
    <mergeCell ref="N40:N49"/>
    <mergeCell ref="G50:G59"/>
    <mergeCell ref="H50:H59"/>
    <mergeCell ref="J50:J59"/>
    <mergeCell ref="K50:K59"/>
    <mergeCell ref="L50:L59"/>
    <mergeCell ref="A50:A59"/>
    <mergeCell ref="B50:B59"/>
    <mergeCell ref="C50:C59"/>
    <mergeCell ref="D50:D59"/>
    <mergeCell ref="F50:F59"/>
    <mergeCell ref="M50:M59"/>
    <mergeCell ref="N50:N59"/>
    <mergeCell ref="G10:G19"/>
    <mergeCell ref="H10:H19"/>
    <mergeCell ref="G40:G49"/>
    <mergeCell ref="H40:H49"/>
    <mergeCell ref="J40:J49"/>
    <mergeCell ref="K40:K49"/>
    <mergeCell ref="L40:L49"/>
    <mergeCell ref="A40:A49"/>
    <mergeCell ref="B40:B49"/>
    <mergeCell ref="C40:C49"/>
    <mergeCell ref="D40:D49"/>
    <mergeCell ref="F40:F49"/>
    <mergeCell ref="H30:H39"/>
    <mergeCell ref="H20:H29"/>
    <mergeCell ref="N20:N29"/>
    <mergeCell ref="M10:M19"/>
    <mergeCell ref="N10:N19"/>
    <mergeCell ref="J20:J29"/>
    <mergeCell ref="L20:L29"/>
    <mergeCell ref="J10:J19"/>
    <mergeCell ref="K10:K19"/>
    <mergeCell ref="J30:J39"/>
    <mergeCell ref="K30:K39"/>
    <mergeCell ref="L30:L39"/>
    <mergeCell ref="M30:M39"/>
    <mergeCell ref="N30:N39"/>
    <mergeCell ref="I8:I9"/>
    <mergeCell ref="A30:A39"/>
    <mergeCell ref="B30:B39"/>
    <mergeCell ref="C30:C39"/>
    <mergeCell ref="D30:D39"/>
    <mergeCell ref="F30:F39"/>
    <mergeCell ref="M20:M29"/>
    <mergeCell ref="L10:L19"/>
    <mergeCell ref="B8:B9"/>
    <mergeCell ref="A10:A19"/>
    <mergeCell ref="B10:B19"/>
    <mergeCell ref="F10:F19"/>
    <mergeCell ref="K8:K9"/>
    <mergeCell ref="E8:E9"/>
    <mergeCell ref="C10:C19"/>
    <mergeCell ref="D10:D19"/>
    <mergeCell ref="F20:F29"/>
    <mergeCell ref="G20:G29"/>
    <mergeCell ref="C20:C29"/>
    <mergeCell ref="D20:D29"/>
    <mergeCell ref="A20:A29"/>
    <mergeCell ref="B20:B29"/>
    <mergeCell ref="K20:K29"/>
    <mergeCell ref="G30:G39"/>
    <mergeCell ref="A6:B6"/>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C4:Q4"/>
    <mergeCell ref="C5:Q5"/>
    <mergeCell ref="C6:Q6"/>
    <mergeCell ref="L8:L9"/>
    <mergeCell ref="J8:J9"/>
    <mergeCell ref="H8:H9"/>
    <mergeCell ref="C8:C9"/>
    <mergeCell ref="D8:D9"/>
    <mergeCell ref="M70:M79"/>
    <mergeCell ref="N70:N79"/>
    <mergeCell ref="A80:A89"/>
    <mergeCell ref="B80:B89"/>
    <mergeCell ref="C80:C89"/>
    <mergeCell ref="D80:D89"/>
    <mergeCell ref="F80:F89"/>
    <mergeCell ref="G80:G89"/>
    <mergeCell ref="H80:H89"/>
    <mergeCell ref="J80:J89"/>
    <mergeCell ref="K80:K89"/>
    <mergeCell ref="L80:L89"/>
    <mergeCell ref="M80:M89"/>
    <mergeCell ref="N80:N89"/>
    <mergeCell ref="G70:G79"/>
    <mergeCell ref="H70:H79"/>
    <mergeCell ref="J70:J79"/>
    <mergeCell ref="K70:K79"/>
    <mergeCell ref="L70:L79"/>
    <mergeCell ref="A70:A79"/>
    <mergeCell ref="B70:B79"/>
    <mergeCell ref="C70:C79"/>
    <mergeCell ref="D70:D79"/>
    <mergeCell ref="F70:F79"/>
    <mergeCell ref="M90:M99"/>
    <mergeCell ref="N90:N99"/>
    <mergeCell ref="A100:A109"/>
    <mergeCell ref="B100:B109"/>
    <mergeCell ref="C100:C109"/>
    <mergeCell ref="D100:D109"/>
    <mergeCell ref="F100:F109"/>
    <mergeCell ref="G100:G109"/>
    <mergeCell ref="H100:H109"/>
    <mergeCell ref="J100:J109"/>
    <mergeCell ref="K100:K109"/>
    <mergeCell ref="L100:L109"/>
    <mergeCell ref="M100:M109"/>
    <mergeCell ref="N100:N109"/>
    <mergeCell ref="G90:G99"/>
    <mergeCell ref="H90:H99"/>
    <mergeCell ref="J90:J99"/>
    <mergeCell ref="K90:K99"/>
    <mergeCell ref="L90:L99"/>
    <mergeCell ref="A90:A99"/>
    <mergeCell ref="B90:B99"/>
    <mergeCell ref="C90:C99"/>
    <mergeCell ref="D90:D99"/>
    <mergeCell ref="F90:F99"/>
  </mergeCells>
  <conditionalFormatting sqref="F10 F20 F30 F40 F50 F60 F70 F80 F90 F100">
    <cfRule type="containsText" dxfId="180" priority="315" operator="containsText" text="Muy Baja">
      <formula>NOT(ISERROR(SEARCH("Muy Baja",F10)))</formula>
    </cfRule>
    <cfRule type="containsText" dxfId="179" priority="316" operator="containsText" text="Baja">
      <formula>NOT(ISERROR(SEARCH("Baja",F10)))</formula>
    </cfRule>
    <cfRule type="containsText" dxfId="178" priority="317" operator="containsText" text="Muy Alta">
      <formula>NOT(ISERROR(SEARCH("Muy Alta",F10)))</formula>
    </cfRule>
    <cfRule type="containsText" dxfId="177" priority="319" operator="containsText" text="Alta">
      <formula>NOT(ISERROR(SEARCH("Alta",F10)))</formula>
    </cfRule>
    <cfRule type="containsText" dxfId="176" priority="320" operator="containsText" text="Media">
      <formula>NOT(ISERROR(SEARCH("Media",F10)))</formula>
    </cfRule>
    <cfRule type="containsText" dxfId="175" priority="321" operator="containsText" text="Media">
      <formula>NOT(ISERROR(SEARCH("Media",F10)))</formula>
    </cfRule>
    <cfRule type="containsText" dxfId="174" priority="322" operator="containsText" text="Media">
      <formula>NOT(ISERROR(SEARCH("Media",F10)))</formula>
    </cfRule>
    <cfRule type="containsText" dxfId="173" priority="323" operator="containsText" text="Muy Baja">
      <formula>NOT(ISERROR(SEARCH("Muy Baja",F10)))</formula>
    </cfRule>
    <cfRule type="containsText" dxfId="172" priority="324" operator="containsText" text="Baja">
      <formula>NOT(ISERROR(SEARCH("Baja",F10)))</formula>
    </cfRule>
    <cfRule type="containsText" dxfId="171" priority="325" operator="containsText" text="Muy Baja">
      <formula>NOT(ISERROR(SEARCH("Muy Baja",F10)))</formula>
    </cfRule>
    <cfRule type="containsText" dxfId="170" priority="326" operator="containsText" text="Muy Baja">
      <formula>NOT(ISERROR(SEARCH("Muy Baja",F10)))</formula>
    </cfRule>
    <cfRule type="containsText" dxfId="169" priority="327" operator="containsText" text="Muy Baja">
      <formula>NOT(ISERROR(SEARCH("Muy Baja",F10)))</formula>
    </cfRule>
    <cfRule type="containsText" dxfId="168" priority="328" operator="containsText" text="Muy Baja'Tabla probabilidad'!">
      <formula>NOT(ISERROR(SEARCH("Muy Baja'Tabla probabilidad'!",F10)))</formula>
    </cfRule>
    <cfRule type="containsText" dxfId="167" priority="329" operator="containsText" text="Muy bajo">
      <formula>NOT(ISERROR(SEARCH("Muy bajo",F10)))</formula>
    </cfRule>
    <cfRule type="containsText" dxfId="166" priority="330" operator="containsText" text="Alta">
      <formula>NOT(ISERROR(SEARCH("Alta",F10)))</formula>
    </cfRule>
    <cfRule type="containsText" dxfId="165" priority="331" operator="containsText" text="Media">
      <formula>NOT(ISERROR(SEARCH("Media",F10)))</formula>
    </cfRule>
    <cfRule type="containsText" dxfId="164" priority="332" operator="containsText" text="Baja">
      <formula>NOT(ISERROR(SEARCH("Baja",F10)))</formula>
    </cfRule>
    <cfRule type="containsText" dxfId="163" priority="333" operator="containsText" text="Muy baja">
      <formula>NOT(ISERROR(SEARCH("Muy baja",F10)))</formula>
    </cfRule>
    <cfRule type="cellIs" dxfId="162" priority="336" operator="between">
      <formula>1</formula>
      <formula>2</formula>
    </cfRule>
    <cfRule type="cellIs" dxfId="161" priority="337" operator="between">
      <formula>0</formula>
      <formula>2</formula>
    </cfRule>
  </conditionalFormatting>
  <conditionalFormatting sqref="G10 G20 G30 G40 G50 G60 G70 G80 G90 G100">
    <cfRule type="containsText" dxfId="160" priority="309" operator="containsText" text="Catastrófico">
      <formula>NOT(ISERROR(SEARCH("Catastrófico",G10)))</formula>
    </cfRule>
    <cfRule type="containsText" dxfId="159" priority="310" operator="containsText" text="Mayor">
      <formula>NOT(ISERROR(SEARCH("Mayor",G10)))</formula>
    </cfRule>
    <cfRule type="containsText" dxfId="158" priority="311" operator="containsText" text="Alta">
      <formula>NOT(ISERROR(SEARCH("Alta",G10)))</formula>
    </cfRule>
    <cfRule type="containsText" dxfId="157" priority="312" operator="containsText" text="Moderado">
      <formula>NOT(ISERROR(SEARCH("Moderado",G10)))</formula>
    </cfRule>
    <cfRule type="containsText" dxfId="156" priority="313" operator="containsText" text="Menor">
      <formula>NOT(ISERROR(SEARCH("Menor",G10)))</formula>
    </cfRule>
    <cfRule type="containsText" dxfId="155" priority="314" operator="containsText" text="Leve">
      <formula>NOT(ISERROR(SEARCH("Leve",G10)))</formula>
    </cfRule>
  </conditionalFormatting>
  <conditionalFormatting sqref="H10:I10 H20:I20 H30:I30 H40:I40 H50:I50 H60:I60 H70:I70 H80:I80 H90:I90 H100:I100">
    <cfRule type="containsText" dxfId="154" priority="304" operator="containsText" text="Extremo">
      <formula>NOT(ISERROR(SEARCH("Extremo",H10)))</formula>
    </cfRule>
    <cfRule type="containsText" dxfId="153" priority="305" operator="containsText" text="Alto">
      <formula>NOT(ISERROR(SEARCH("Alto",H10)))</formula>
    </cfRule>
    <cfRule type="containsText" dxfId="152" priority="306" operator="containsText" text="Bajo">
      <formula>NOT(ISERROR(SEARCH("Bajo",H10)))</formula>
    </cfRule>
    <cfRule type="containsText" dxfId="151" priority="307" operator="containsText" text="Moderado">
      <formula>NOT(ISERROR(SEARCH("Moderado",H10)))</formula>
    </cfRule>
    <cfRule type="containsText" dxfId="150" priority="308" operator="containsText" text="Extremo">
      <formula>NOT(ISERROR(SEARCH("Extremo",H10)))</formula>
    </cfRule>
  </conditionalFormatting>
  <conditionalFormatting sqref="J10:J109">
    <cfRule type="containsText" dxfId="149" priority="6" operator="containsText" text="Muy Baja">
      <formula>NOT(ISERROR(SEARCH("Muy Baja",J10)))</formula>
    </cfRule>
    <cfRule type="containsText" dxfId="148" priority="273" operator="containsText" text="Muy Alta">
      <formula>NOT(ISERROR(SEARCH("Muy Alta",J10)))</formula>
    </cfRule>
    <cfRule type="containsText" dxfId="147" priority="274" operator="containsText" text="Alta">
      <formula>NOT(ISERROR(SEARCH("Alta",J10)))</formula>
    </cfRule>
    <cfRule type="containsText" dxfId="146" priority="275" operator="containsText" text="Media">
      <formula>NOT(ISERROR(SEARCH("Media",J10)))</formula>
    </cfRule>
    <cfRule type="containsText" dxfId="145" priority="276" operator="containsText" text="Baja">
      <formula>NOT(ISERROR(SEARCH("Baja",J10)))</formula>
    </cfRule>
    <cfRule type="containsText" dxfId="144" priority="277" operator="containsText" text="Muy Baja">
      <formula>NOT(ISERROR(SEARCH("Muy Baja",J10)))</formula>
    </cfRule>
  </conditionalFormatting>
  <conditionalFormatting sqref="K10:K109">
    <cfRule type="containsText" dxfId="143" priority="268" operator="containsText" text="Catastrófico">
      <formula>NOT(ISERROR(SEARCH("Catastrófico",K10)))</formula>
    </cfRule>
    <cfRule type="containsText" dxfId="142" priority="269" operator="containsText" text="Moderado">
      <formula>NOT(ISERROR(SEARCH("Moderado",K10)))</formula>
    </cfRule>
    <cfRule type="containsText" dxfId="141" priority="270" operator="containsText" text="Menor">
      <formula>NOT(ISERROR(SEARCH("Menor",K10)))</formula>
    </cfRule>
    <cfRule type="containsText" dxfId="140" priority="271" operator="containsText" text="Leve">
      <formula>NOT(ISERROR(SEARCH("Leve",K10)))</formula>
    </cfRule>
    <cfRule type="containsText" dxfId="139" priority="272" operator="containsText" text="Mayor">
      <formula>NOT(ISERROR(SEARCH("Mayor",K10)))</formula>
    </cfRule>
  </conditionalFormatting>
  <conditionalFormatting sqref="M10 M20 M30 M40 M50 M60 M70 M80 M90 M100">
    <cfRule type="containsText" dxfId="138" priority="278" operator="containsText" text="Extremo">
      <formula>NOT(ISERROR(SEARCH("Extremo",M10)))</formula>
    </cfRule>
    <cfRule type="containsText" dxfId="137" priority="279" operator="containsText" text="Alto">
      <formula>NOT(ISERROR(SEARCH("Alto",M10)))</formula>
    </cfRule>
    <cfRule type="containsText" dxfId="136" priority="280" operator="containsText" text="Moderado">
      <formula>NOT(ISERROR(SEARCH("Moderado",M10)))</formula>
    </cfRule>
    <cfRule type="containsText" dxfId="135" priority="281" operator="containsText" text="Menor">
      <formula>NOT(ISERROR(SEARCH("Menor",M10)))</formula>
    </cfRule>
    <cfRule type="containsText" dxfId="134" priority="282" operator="containsText" text="Bajo">
      <formula>NOT(ISERROR(SEARCH("Bajo",M10)))</formula>
    </cfRule>
    <cfRule type="containsText" dxfId="133" priority="283" operator="containsText" text="Moderado">
      <formula>NOT(ISERROR(SEARCH("Moderado",M10)))</formula>
    </cfRule>
    <cfRule type="containsText" dxfId="132" priority="284" operator="containsText" text="Extremo">
      <formula>NOT(ISERROR(SEARCH("Extremo",M10)))</formula>
    </cfRule>
    <cfRule type="containsText" dxfId="131" priority="285" operator="containsText" text="Baja">
      <formula>NOT(ISERROR(SEARCH("Baja",M10)))</formula>
    </cfRule>
    <cfRule type="containsText" dxfId="130" priority="286" operator="containsText" text="Alto">
      <formula>NOT(ISERROR(SEARCH("Alto",M10)))</formula>
    </cfRule>
  </conditionalFormatting>
  <dataValidations count="1">
    <dataValidation type="list" allowBlank="1" showInputMessage="1" showErrorMessage="1" sqref="D10:D109">
      <formula1>#REF!</formula1>
    </dataValidation>
  </dataValidations>
  <printOptions horizontalCentered="1"/>
  <pageMargins left="0.70866141732283472" right="0.70866141732283472" top="0.74803149606299213" bottom="0.74803149606299213" header="0.31496062992125984" footer="0.31496062992125984"/>
  <pageSetup scale="57"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334"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335"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F50 F60 F70 F80 F90 F100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N10:N109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EG718"/>
  <sheetViews>
    <sheetView showGridLines="0" topLeftCell="A7" zoomScale="70" zoomScaleNormal="70" workbookViewId="0">
      <selection activeCell="N28" sqref="N28"/>
    </sheetView>
  </sheetViews>
  <sheetFormatPr baseColWidth="10" defaultColWidth="11.42578125" defaultRowHeight="15"/>
  <cols>
    <col min="2" max="2" width="24.28515625" customWidth="1"/>
    <col min="3" max="3" width="62.85546875" customWidth="1"/>
    <col min="4" max="4" width="10.28515625" bestFit="1" customWidth="1"/>
    <col min="5" max="5" width="84.28515625" style="47"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4"/>
    </row>
    <row r="2" spans="1:137" ht="24" thickBot="1">
      <c r="A2" s="2"/>
      <c r="B2" s="566" t="s">
        <v>375</v>
      </c>
      <c r="C2" s="566"/>
      <c r="D2" s="566"/>
      <c r="E2" s="566"/>
      <c r="F2" s="85"/>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6"/>
      <c r="C3" s="16"/>
      <c r="D3" s="16"/>
      <c r="E3" s="45"/>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60"/>
      <c r="C4" s="61" t="s">
        <v>376</v>
      </c>
      <c r="D4" s="61"/>
      <c r="E4" s="61" t="s">
        <v>377</v>
      </c>
      <c r="F4" s="62"/>
      <c r="G4" s="2"/>
      <c r="H4" s="2"/>
      <c r="I4" s="2"/>
      <c r="J4" s="2"/>
      <c r="K4" s="2"/>
      <c r="L4" s="2"/>
      <c r="M4" s="2"/>
      <c r="N4" s="2"/>
      <c r="O4" s="2"/>
      <c r="P4" s="2"/>
      <c r="Q4" s="2"/>
      <c r="R4" s="2"/>
      <c r="S4" s="2"/>
      <c r="T4" s="2"/>
      <c r="U4" s="2"/>
      <c r="V4" s="2"/>
      <c r="W4" s="2"/>
      <c r="X4" s="2"/>
      <c r="Y4" s="2"/>
      <c r="Z4" s="2"/>
      <c r="AA4" s="2"/>
      <c r="AB4" s="2"/>
      <c r="AC4" s="2"/>
      <c r="AD4" s="2"/>
      <c r="AE4" s="2"/>
    </row>
    <row r="5" spans="1:137" ht="40.5">
      <c r="A5" s="2"/>
      <c r="B5" s="60"/>
      <c r="C5" s="61" t="s">
        <v>378</v>
      </c>
      <c r="D5" s="61"/>
      <c r="E5" s="63" t="s">
        <v>379</v>
      </c>
      <c r="F5" s="61" t="s">
        <v>377</v>
      </c>
      <c r="G5" s="2"/>
      <c r="H5" s="2"/>
      <c r="I5" s="2"/>
      <c r="J5" s="2"/>
      <c r="K5" s="2"/>
      <c r="L5" s="2"/>
      <c r="M5" s="2"/>
      <c r="N5" s="2"/>
      <c r="O5" s="2"/>
      <c r="P5" s="2"/>
      <c r="Q5" s="2"/>
      <c r="R5" s="2"/>
      <c r="S5" s="2"/>
      <c r="T5" s="2"/>
      <c r="U5" s="2"/>
      <c r="V5" s="2"/>
      <c r="W5" s="2"/>
      <c r="X5" s="2"/>
      <c r="Y5" s="2"/>
      <c r="Z5" s="2"/>
      <c r="AA5" s="2"/>
      <c r="AB5" s="2"/>
      <c r="AC5" s="2"/>
      <c r="AD5" s="2"/>
      <c r="AE5" s="2"/>
    </row>
    <row r="6" spans="1:137" ht="20.25">
      <c r="A6" s="2"/>
      <c r="B6" s="64" t="s">
        <v>380</v>
      </c>
      <c r="C6" s="106" t="s">
        <v>381</v>
      </c>
      <c r="D6" s="65">
        <v>0.04</v>
      </c>
      <c r="E6" s="66" t="s">
        <v>382</v>
      </c>
      <c r="F6" s="67">
        <v>1</v>
      </c>
      <c r="G6" s="2"/>
      <c r="H6" s="49"/>
      <c r="I6" s="2"/>
      <c r="J6" s="2"/>
      <c r="K6" s="2"/>
      <c r="L6" s="2"/>
      <c r="M6" s="2"/>
      <c r="N6" s="2"/>
      <c r="O6" s="2"/>
      <c r="P6" s="2"/>
      <c r="Q6" s="2"/>
      <c r="R6" s="2"/>
      <c r="S6" s="2"/>
      <c r="T6" s="2"/>
      <c r="U6" s="2"/>
      <c r="V6" s="2"/>
      <c r="W6" s="2"/>
      <c r="X6" s="2"/>
      <c r="Y6" s="2"/>
      <c r="Z6" s="2"/>
      <c r="AA6" s="2"/>
      <c r="AB6" s="2"/>
      <c r="AC6" s="2"/>
      <c r="AD6" s="2"/>
      <c r="AE6" s="2"/>
    </row>
    <row r="7" spans="1:137" ht="20.25">
      <c r="A7" s="2"/>
      <c r="B7" s="68" t="s">
        <v>383</v>
      </c>
      <c r="C7" s="106" t="s">
        <v>384</v>
      </c>
      <c r="D7" s="65">
        <v>0.09</v>
      </c>
      <c r="E7" s="66" t="s">
        <v>385</v>
      </c>
      <c r="F7" s="67">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69" t="s">
        <v>386</v>
      </c>
      <c r="C8" s="106" t="s">
        <v>387</v>
      </c>
      <c r="D8" s="65">
        <v>0.28999999999999998</v>
      </c>
      <c r="E8" s="66" t="s">
        <v>388</v>
      </c>
      <c r="F8" s="67">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70" t="s">
        <v>389</v>
      </c>
      <c r="C9" s="106" t="s">
        <v>390</v>
      </c>
      <c r="D9" s="65">
        <v>0.49</v>
      </c>
      <c r="E9" s="66" t="s">
        <v>391</v>
      </c>
      <c r="F9" s="67">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71" t="s">
        <v>392</v>
      </c>
      <c r="C10" s="106" t="s">
        <v>393</v>
      </c>
      <c r="D10" s="65">
        <v>1</v>
      </c>
      <c r="E10" s="66" t="s">
        <v>394</v>
      </c>
      <c r="F10" s="67">
        <v>5</v>
      </c>
      <c r="G10" s="2"/>
      <c r="H10" s="2"/>
      <c r="I10" s="90" t="s">
        <v>395</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6"/>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4"/>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4"/>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567" t="s">
        <v>396</v>
      </c>
      <c r="C14" s="567"/>
      <c r="D14" s="567"/>
      <c r="E14" s="567"/>
      <c r="F14" s="95"/>
      <c r="G14" s="59"/>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4"/>
      <c r="C15" s="94"/>
      <c r="D15" s="94"/>
      <c r="E15" s="94"/>
      <c r="F15" s="96"/>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5" customFormat="1" ht="20.25">
      <c r="A16" s="73"/>
      <c r="B16" s="97"/>
      <c r="C16" s="569" t="s">
        <v>296</v>
      </c>
      <c r="D16" s="569"/>
      <c r="E16" s="569"/>
      <c r="F16" s="98"/>
      <c r="G16" s="73"/>
      <c r="H16" s="73"/>
      <c r="I16" s="91" t="s">
        <v>284</v>
      </c>
      <c r="J16" s="73"/>
      <c r="K16" s="73"/>
      <c r="L16" s="73"/>
      <c r="M16" s="73"/>
      <c r="N16" s="73"/>
      <c r="O16" s="73"/>
      <c r="P16" s="73"/>
      <c r="Q16" s="73"/>
      <c r="R16" s="73"/>
      <c r="S16" s="73"/>
      <c r="T16" s="73"/>
      <c r="U16" s="73"/>
      <c r="V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row>
    <row r="17" spans="1:137" s="75" customFormat="1" ht="40.5" customHeight="1">
      <c r="A17" s="73"/>
      <c r="B17" s="64" t="s">
        <v>397</v>
      </c>
      <c r="C17" s="568" t="s">
        <v>297</v>
      </c>
      <c r="D17" s="568"/>
      <c r="E17" s="568"/>
      <c r="F17" s="99">
        <v>1</v>
      </c>
      <c r="G17" s="73"/>
      <c r="H17" s="73"/>
      <c r="I17" s="90" t="s">
        <v>296</v>
      </c>
      <c r="J17" s="73"/>
      <c r="K17" s="73"/>
      <c r="L17" s="73"/>
      <c r="M17" s="73"/>
      <c r="N17" s="73"/>
      <c r="O17" s="73"/>
      <c r="P17" s="73"/>
      <c r="Q17" s="73"/>
      <c r="R17" s="73"/>
      <c r="S17" s="73"/>
      <c r="T17" s="73"/>
      <c r="U17" s="73"/>
      <c r="V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row>
    <row r="18" spans="1:137" s="75" customFormat="1" ht="20.25">
      <c r="A18" s="73"/>
      <c r="B18" s="68" t="s">
        <v>398</v>
      </c>
      <c r="C18" s="568" t="s">
        <v>304</v>
      </c>
      <c r="D18" s="568"/>
      <c r="E18" s="568"/>
      <c r="F18" s="99">
        <v>2</v>
      </c>
      <c r="G18" s="73"/>
      <c r="H18" s="73"/>
      <c r="I18" s="90" t="s">
        <v>290</v>
      </c>
      <c r="J18" s="73"/>
      <c r="K18" s="73"/>
      <c r="L18" s="73"/>
      <c r="M18" s="73"/>
      <c r="N18" s="73"/>
      <c r="O18" s="73"/>
      <c r="P18" s="73"/>
      <c r="Q18" s="73"/>
      <c r="R18" s="73"/>
      <c r="S18" s="73"/>
      <c r="T18" s="73"/>
      <c r="U18" s="73"/>
      <c r="V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row>
    <row r="19" spans="1:137" s="75" customFormat="1" ht="30">
      <c r="A19" s="73"/>
      <c r="B19" s="69" t="s">
        <v>399</v>
      </c>
      <c r="C19" s="568" t="s">
        <v>310</v>
      </c>
      <c r="D19" s="568"/>
      <c r="E19" s="568"/>
      <c r="F19" s="99">
        <v>3</v>
      </c>
      <c r="G19" s="73"/>
      <c r="H19" s="73"/>
      <c r="I19" s="90" t="s">
        <v>293</v>
      </c>
      <c r="J19" s="73"/>
      <c r="K19" s="73"/>
      <c r="L19" s="73"/>
      <c r="M19" s="73"/>
      <c r="N19" s="73"/>
      <c r="O19" s="73"/>
      <c r="P19" s="73"/>
      <c r="Q19" s="73"/>
      <c r="R19" s="73"/>
      <c r="S19" s="73"/>
      <c r="T19" s="73"/>
      <c r="U19" s="73"/>
      <c r="V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row>
    <row r="20" spans="1:137" s="75" customFormat="1" ht="30">
      <c r="A20" s="73"/>
      <c r="B20" s="70" t="s">
        <v>400</v>
      </c>
      <c r="C20" s="568" t="s">
        <v>327</v>
      </c>
      <c r="D20" s="568"/>
      <c r="E20" s="568"/>
      <c r="F20" s="99">
        <v>4</v>
      </c>
      <c r="G20" s="73"/>
      <c r="H20" s="73"/>
      <c r="I20" s="90" t="s">
        <v>401</v>
      </c>
      <c r="J20" s="73"/>
      <c r="K20" s="73"/>
      <c r="L20" s="73"/>
      <c r="M20" s="73"/>
      <c r="N20" s="73"/>
      <c r="O20" s="73"/>
      <c r="P20" s="73"/>
      <c r="Q20" s="73"/>
      <c r="R20" s="73"/>
      <c r="S20" s="73"/>
      <c r="T20" s="73"/>
      <c r="U20" s="73"/>
      <c r="V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row>
    <row r="21" spans="1:137" s="75" customFormat="1" ht="60.6" customHeight="1">
      <c r="A21" s="73"/>
      <c r="B21" s="71" t="s">
        <v>402</v>
      </c>
      <c r="C21" s="568" t="s">
        <v>318</v>
      </c>
      <c r="D21" s="568"/>
      <c r="E21" s="568"/>
      <c r="F21" s="99">
        <v>5</v>
      </c>
      <c r="G21" s="73"/>
      <c r="H21" s="73"/>
      <c r="I21" s="90" t="str">
        <f>C48</f>
        <v>Interrupción o afectación en la prestación del servicio administrativo</v>
      </c>
      <c r="J21" s="73"/>
      <c r="K21" s="73"/>
      <c r="L21" s="73"/>
      <c r="M21" s="73"/>
      <c r="N21" s="73"/>
      <c r="O21" s="73"/>
      <c r="P21" s="73"/>
      <c r="Q21" s="73"/>
      <c r="R21" s="73"/>
      <c r="S21" s="73"/>
      <c r="T21" s="73"/>
      <c r="U21" s="73"/>
      <c r="V21" s="73"/>
      <c r="W21" s="73"/>
      <c r="X21" s="73"/>
      <c r="Y21" s="73"/>
      <c r="Z21" s="73"/>
      <c r="AA21" s="73"/>
      <c r="AB21" s="73"/>
      <c r="AC21" s="73"/>
      <c r="AD21" s="73"/>
      <c r="AE21" s="73"/>
      <c r="AF21" s="73"/>
      <c r="AG21" s="73"/>
      <c r="AH21" s="73"/>
      <c r="AI21" s="73"/>
      <c r="AJ21" s="73"/>
      <c r="AK21" s="73"/>
      <c r="AL21" s="73"/>
      <c r="AM21" s="73"/>
      <c r="AN21" s="73"/>
      <c r="AO21" s="73"/>
      <c r="AP21" s="73"/>
      <c r="AQ21" s="73"/>
      <c r="AR21" s="73"/>
      <c r="AS21" s="73"/>
      <c r="AT21" s="73"/>
      <c r="AU21" s="73"/>
      <c r="AV21" s="73"/>
      <c r="AW21" s="73"/>
      <c r="AX21" s="73"/>
      <c r="AY21" s="73"/>
      <c r="AZ21" s="73"/>
      <c r="BA21" s="73"/>
      <c r="BB21" s="73"/>
      <c r="BC21" s="73"/>
      <c r="BD21" s="73"/>
      <c r="BE21" s="73"/>
      <c r="BF21" s="73"/>
      <c r="BG21" s="73"/>
      <c r="BH21" s="73"/>
      <c r="BI21" s="73"/>
      <c r="BJ21" s="73"/>
      <c r="BK21" s="73"/>
      <c r="BL21" s="73"/>
      <c r="BM21" s="73"/>
      <c r="BN21" s="73"/>
      <c r="BO21" s="73"/>
      <c r="BP21" s="73"/>
      <c r="BQ21" s="73"/>
      <c r="BR21" s="73"/>
      <c r="BS21" s="73"/>
      <c r="BT21" s="73"/>
      <c r="BU21" s="73"/>
      <c r="BV21" s="73"/>
      <c r="BW21" s="73"/>
      <c r="BX21" s="73"/>
      <c r="BY21" s="73"/>
      <c r="BZ21" s="73"/>
      <c r="CA21" s="73"/>
      <c r="CB21" s="73"/>
      <c r="CC21" s="73"/>
      <c r="CD21" s="73"/>
      <c r="CE21" s="73"/>
      <c r="CF21" s="73"/>
      <c r="CG21" s="73"/>
      <c r="CH21" s="73"/>
      <c r="CI21" s="73"/>
      <c r="CJ21" s="73"/>
      <c r="CK21" s="73"/>
      <c r="CL21" s="73"/>
      <c r="CM21" s="73"/>
      <c r="CN21" s="73"/>
      <c r="CO21" s="73"/>
      <c r="CP21" s="73"/>
      <c r="CQ21" s="73"/>
      <c r="CR21" s="73"/>
      <c r="CS21" s="73"/>
      <c r="CT21" s="73"/>
      <c r="CU21" s="73"/>
      <c r="CV21" s="73"/>
      <c r="CW21" s="73"/>
      <c r="CX21" s="73"/>
      <c r="CY21" s="73"/>
      <c r="CZ21" s="73"/>
      <c r="DA21" s="73"/>
      <c r="DB21" s="73"/>
      <c r="DC21" s="73"/>
      <c r="DD21" s="73"/>
      <c r="DE21" s="73"/>
      <c r="DF21" s="73"/>
      <c r="DG21" s="73"/>
      <c r="DH21" s="73"/>
      <c r="DI21" s="73"/>
      <c r="DJ21" s="73"/>
      <c r="DK21" s="73"/>
      <c r="DL21" s="73"/>
      <c r="DM21" s="73"/>
      <c r="DN21" s="73"/>
      <c r="DO21" s="73"/>
      <c r="DP21" s="73"/>
      <c r="DQ21" s="73"/>
      <c r="DR21" s="73"/>
      <c r="DS21" s="73"/>
      <c r="DT21" s="73"/>
      <c r="DU21" s="73"/>
      <c r="DV21" s="73"/>
      <c r="DW21" s="73"/>
      <c r="DX21" s="73"/>
      <c r="DY21" s="73"/>
      <c r="DZ21" s="73"/>
      <c r="EA21" s="73"/>
      <c r="EB21" s="73"/>
      <c r="EC21" s="73"/>
      <c r="ED21" s="73"/>
      <c r="EE21" s="73"/>
      <c r="EF21" s="73"/>
      <c r="EG21" s="73"/>
    </row>
    <row r="22" spans="1:137" s="75" customFormat="1" ht="20.25">
      <c r="A22" s="73"/>
      <c r="B22" s="81"/>
      <c r="C22" s="72"/>
      <c r="D22" s="72"/>
      <c r="E22" s="72"/>
      <c r="F22" s="82"/>
      <c r="G22" s="73"/>
      <c r="H22" s="73"/>
      <c r="I22" s="90" t="str">
        <f>C56</f>
        <v>Afectación Ambiental</v>
      </c>
      <c r="J22" s="73"/>
      <c r="K22" s="73"/>
      <c r="L22" s="73"/>
      <c r="M22" s="73"/>
      <c r="N22" s="73"/>
      <c r="O22" s="73"/>
      <c r="P22" s="73"/>
      <c r="Q22" s="73"/>
      <c r="R22" s="73"/>
      <c r="S22" s="73"/>
      <c r="T22" s="73"/>
      <c r="U22" s="73"/>
      <c r="V22" s="73"/>
      <c r="W22" s="73"/>
      <c r="X22" s="73"/>
      <c r="Y22" s="73"/>
      <c r="Z22" s="73"/>
      <c r="AA22" s="73"/>
      <c r="AB22" s="73"/>
      <c r="AC22" s="73"/>
      <c r="AD22" s="73"/>
      <c r="AE22" s="73"/>
      <c r="AF22" s="73"/>
      <c r="AG22" s="73"/>
      <c r="AH22" s="73"/>
      <c r="AI22" s="73"/>
      <c r="AJ22" s="73"/>
      <c r="AK22" s="73"/>
      <c r="AL22" s="73"/>
      <c r="AM22" s="73"/>
      <c r="AN22" s="73"/>
      <c r="AO22" s="73"/>
      <c r="AP22" s="73"/>
      <c r="AQ22" s="73"/>
      <c r="AR22" s="73"/>
      <c r="AS22" s="73"/>
      <c r="AT22" s="73"/>
      <c r="AU22" s="73"/>
      <c r="AV22" s="73"/>
      <c r="AW22" s="73"/>
      <c r="AX22" s="73"/>
      <c r="AY22" s="73"/>
      <c r="AZ22" s="73"/>
      <c r="BA22" s="73"/>
      <c r="BB22" s="73"/>
      <c r="BC22" s="73"/>
      <c r="BD22" s="73"/>
      <c r="BE22" s="73"/>
      <c r="BF22" s="73"/>
      <c r="BG22" s="73"/>
      <c r="BH22" s="73"/>
      <c r="BI22" s="73"/>
      <c r="BJ22" s="73"/>
      <c r="BK22" s="73"/>
      <c r="BL22" s="73"/>
      <c r="BM22" s="73"/>
      <c r="BN22" s="73"/>
      <c r="BO22" s="73"/>
      <c r="BP22" s="73"/>
      <c r="BQ22" s="73"/>
      <c r="BR22" s="73"/>
      <c r="BS22" s="73"/>
      <c r="BT22" s="73"/>
      <c r="BU22" s="73"/>
      <c r="BV22" s="73"/>
      <c r="BW22" s="73"/>
      <c r="BX22" s="73"/>
      <c r="BY22" s="73"/>
      <c r="BZ22" s="73"/>
      <c r="CA22" s="73"/>
      <c r="CB22" s="73"/>
      <c r="CC22" s="73"/>
      <c r="CD22" s="73"/>
      <c r="CE22" s="73"/>
      <c r="CF22" s="73"/>
      <c r="CG22" s="73"/>
      <c r="CH22" s="73"/>
      <c r="CI22" s="73"/>
      <c r="CJ22" s="73"/>
      <c r="CK22" s="73"/>
      <c r="CL22" s="73"/>
      <c r="CM22" s="73"/>
      <c r="CN22" s="73"/>
      <c r="CO22" s="73"/>
      <c r="CP22" s="73"/>
      <c r="CQ22" s="73"/>
      <c r="CR22" s="73"/>
      <c r="CS22" s="73"/>
      <c r="CT22" s="73"/>
      <c r="CU22" s="73"/>
      <c r="CV22" s="73"/>
      <c r="CW22" s="73"/>
      <c r="CX22" s="73"/>
      <c r="CY22" s="73"/>
      <c r="CZ22" s="73"/>
      <c r="DA22" s="73"/>
      <c r="DB22" s="73"/>
      <c r="DC22" s="73"/>
      <c r="DD22" s="73"/>
      <c r="DE22" s="73"/>
      <c r="DF22" s="73"/>
      <c r="DG22" s="73"/>
      <c r="DH22" s="73"/>
      <c r="DI22" s="73"/>
      <c r="DJ22" s="73"/>
      <c r="DK22" s="73"/>
      <c r="DL22" s="73"/>
      <c r="DM22" s="73"/>
      <c r="DN22" s="73"/>
      <c r="DO22" s="73"/>
      <c r="DP22" s="73"/>
      <c r="DQ22" s="73"/>
      <c r="DR22" s="73"/>
      <c r="DS22" s="73"/>
      <c r="DT22" s="73"/>
      <c r="DU22" s="73"/>
      <c r="DV22" s="73"/>
      <c r="DW22" s="73"/>
      <c r="DX22" s="73"/>
      <c r="DY22" s="73"/>
      <c r="DZ22" s="73"/>
      <c r="EA22" s="73"/>
      <c r="EB22" s="73"/>
      <c r="EC22" s="73"/>
      <c r="ED22" s="73"/>
      <c r="EE22" s="73"/>
      <c r="EF22" s="73"/>
      <c r="EG22" s="73"/>
    </row>
    <row r="23" spans="1:137" s="75" customFormat="1" ht="20.25">
      <c r="A23" s="73"/>
      <c r="B23" s="81"/>
      <c r="C23" s="72"/>
      <c r="D23" s="72"/>
      <c r="E23" s="72"/>
      <c r="F23" s="82"/>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c r="AH23" s="73"/>
      <c r="AI23" s="73"/>
      <c r="AJ23" s="73"/>
      <c r="AK23" s="73"/>
      <c r="AL23" s="73"/>
      <c r="AM23" s="73"/>
      <c r="AN23" s="73"/>
      <c r="AO23" s="73"/>
      <c r="AP23" s="73"/>
      <c r="AQ23" s="73"/>
      <c r="AR23" s="73"/>
      <c r="AS23" s="73"/>
      <c r="AT23" s="73"/>
      <c r="AU23" s="73"/>
      <c r="AV23" s="73"/>
      <c r="AW23" s="73"/>
      <c r="AX23" s="73"/>
      <c r="AY23" s="73"/>
      <c r="AZ23" s="73"/>
      <c r="BA23" s="73"/>
      <c r="BB23" s="73"/>
      <c r="BC23" s="73"/>
      <c r="BD23" s="73"/>
      <c r="BE23" s="73"/>
      <c r="BF23" s="73"/>
      <c r="BG23" s="73"/>
      <c r="BH23" s="73"/>
      <c r="BI23" s="73"/>
      <c r="BJ23" s="73"/>
      <c r="BK23" s="73"/>
      <c r="BL23" s="73"/>
      <c r="BM23" s="73"/>
      <c r="BN23" s="73"/>
      <c r="BO23" s="73"/>
      <c r="BP23" s="73"/>
      <c r="BQ23" s="73"/>
      <c r="BR23" s="73"/>
      <c r="BS23" s="73"/>
      <c r="BT23" s="73"/>
      <c r="BU23" s="73"/>
      <c r="BV23" s="73"/>
      <c r="BW23" s="73"/>
      <c r="BX23" s="73"/>
      <c r="BY23" s="73"/>
      <c r="BZ23" s="73"/>
      <c r="CA23" s="73"/>
      <c r="CB23" s="73"/>
      <c r="CC23" s="73"/>
      <c r="CD23" s="73"/>
      <c r="CE23" s="73"/>
      <c r="CF23" s="73"/>
      <c r="CG23" s="73"/>
      <c r="CH23" s="73"/>
      <c r="CI23" s="73"/>
      <c r="CJ23" s="73"/>
      <c r="CK23" s="73"/>
      <c r="CL23" s="73"/>
      <c r="CM23" s="73"/>
      <c r="CN23" s="73"/>
      <c r="CO23" s="73"/>
      <c r="CP23" s="73"/>
      <c r="CQ23" s="73"/>
      <c r="CR23" s="73"/>
      <c r="CS23" s="73"/>
      <c r="CT23" s="73"/>
      <c r="CU23" s="73"/>
      <c r="CV23" s="73"/>
      <c r="CW23" s="73"/>
      <c r="CX23" s="73"/>
      <c r="CY23" s="73"/>
      <c r="CZ23" s="73"/>
      <c r="DA23" s="73"/>
      <c r="DB23" s="73"/>
      <c r="DC23" s="73"/>
      <c r="DD23" s="73"/>
      <c r="DE23" s="73"/>
      <c r="DF23" s="73"/>
      <c r="DG23" s="73"/>
      <c r="DH23" s="73"/>
      <c r="DI23" s="73"/>
      <c r="DJ23" s="73"/>
      <c r="DK23" s="73"/>
      <c r="DL23" s="73"/>
      <c r="DM23" s="73"/>
      <c r="DN23" s="73"/>
      <c r="DO23" s="73"/>
      <c r="DP23" s="73"/>
      <c r="DQ23" s="73"/>
      <c r="DR23" s="73"/>
      <c r="DS23" s="73"/>
      <c r="DT23" s="73"/>
      <c r="DU23" s="73"/>
      <c r="DV23" s="73"/>
      <c r="DW23" s="73"/>
      <c r="DX23" s="73"/>
      <c r="DY23" s="73"/>
      <c r="DZ23" s="73"/>
      <c r="EA23" s="73"/>
      <c r="EB23" s="73"/>
      <c r="EC23" s="73"/>
      <c r="ED23" s="73"/>
      <c r="EE23" s="73"/>
      <c r="EF23" s="73"/>
      <c r="EG23" s="73"/>
    </row>
    <row r="24" spans="1:137" s="75" customFormat="1" ht="20.25">
      <c r="A24" s="73"/>
      <c r="B24" s="74"/>
      <c r="C24" s="570" t="s">
        <v>290</v>
      </c>
      <c r="D24" s="570"/>
      <c r="E24" s="570"/>
      <c r="F24" s="82"/>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c r="AH24" s="73"/>
      <c r="AI24" s="73"/>
      <c r="AJ24" s="73"/>
      <c r="AK24" s="73"/>
      <c r="AL24" s="73"/>
      <c r="AM24" s="73"/>
      <c r="AN24" s="73"/>
      <c r="AO24" s="73"/>
      <c r="AP24" s="73"/>
      <c r="AQ24" s="73"/>
      <c r="AR24" s="73"/>
      <c r="AS24" s="73"/>
      <c r="AT24" s="73"/>
      <c r="AU24" s="73"/>
      <c r="AV24" s="73"/>
      <c r="AW24" s="73"/>
      <c r="AX24" s="73"/>
      <c r="AY24" s="73"/>
      <c r="AZ24" s="73"/>
      <c r="BA24" s="73"/>
      <c r="BB24" s="73"/>
      <c r="BC24" s="73"/>
      <c r="BD24" s="73"/>
      <c r="BE24" s="73"/>
      <c r="BF24" s="73"/>
      <c r="BG24" s="73"/>
      <c r="BH24" s="73"/>
      <c r="BI24" s="73"/>
      <c r="BJ24" s="73"/>
      <c r="BK24" s="73"/>
      <c r="BL24" s="73"/>
      <c r="BM24" s="73"/>
      <c r="BN24" s="73"/>
      <c r="BO24" s="73"/>
      <c r="BP24" s="73"/>
      <c r="BQ24" s="73"/>
      <c r="BR24" s="73"/>
      <c r="BS24" s="73"/>
      <c r="BT24" s="73"/>
      <c r="BU24" s="73"/>
      <c r="BV24" s="73"/>
      <c r="BW24" s="73"/>
      <c r="BX24" s="73"/>
      <c r="BY24" s="73"/>
      <c r="BZ24" s="73"/>
      <c r="CA24" s="73"/>
      <c r="CB24" s="73"/>
      <c r="CC24" s="73"/>
      <c r="CD24" s="73"/>
      <c r="CE24" s="73"/>
      <c r="CF24" s="73"/>
      <c r="CG24" s="73"/>
      <c r="CH24" s="73"/>
      <c r="CI24" s="73"/>
      <c r="CJ24" s="73"/>
      <c r="CK24" s="73"/>
      <c r="CL24" s="73"/>
      <c r="CM24" s="73"/>
      <c r="CN24" s="73"/>
      <c r="CO24" s="73"/>
      <c r="CP24" s="73"/>
      <c r="CQ24" s="73"/>
      <c r="CR24" s="73"/>
      <c r="CS24" s="73"/>
      <c r="CT24" s="73"/>
      <c r="CU24" s="73"/>
      <c r="CV24" s="73"/>
      <c r="CW24" s="73"/>
      <c r="CX24" s="73"/>
      <c r="CY24" s="73"/>
      <c r="CZ24" s="73"/>
      <c r="DA24" s="73"/>
      <c r="DB24" s="73"/>
      <c r="DC24" s="73"/>
      <c r="DD24" s="73"/>
      <c r="DE24" s="73"/>
      <c r="DF24" s="73"/>
      <c r="DG24" s="73"/>
      <c r="DH24" s="73"/>
      <c r="DI24" s="73"/>
      <c r="DJ24" s="73"/>
      <c r="DK24" s="73"/>
      <c r="DL24" s="73"/>
      <c r="DM24" s="73"/>
      <c r="DN24" s="73"/>
      <c r="DO24" s="73"/>
      <c r="DP24" s="73"/>
      <c r="DQ24" s="73"/>
      <c r="DR24" s="73"/>
      <c r="DS24" s="73"/>
      <c r="DT24" s="73"/>
      <c r="DU24" s="73"/>
      <c r="DV24" s="73"/>
      <c r="DW24" s="73"/>
      <c r="DX24" s="73"/>
      <c r="DY24" s="73"/>
      <c r="DZ24" s="73"/>
      <c r="EA24" s="73"/>
      <c r="EB24" s="73"/>
      <c r="EC24" s="73"/>
      <c r="ED24" s="73"/>
      <c r="EE24" s="73"/>
      <c r="EF24" s="73"/>
      <c r="EG24" s="73"/>
    </row>
    <row r="25" spans="1:137" s="75" customFormat="1" ht="20.25">
      <c r="A25" s="73"/>
      <c r="B25" s="76" t="s">
        <v>397</v>
      </c>
      <c r="C25" s="568" t="s">
        <v>291</v>
      </c>
      <c r="D25" s="568"/>
      <c r="E25" s="568"/>
      <c r="F25" s="99">
        <v>1</v>
      </c>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c r="AH25" s="73"/>
      <c r="AI25" s="73"/>
      <c r="AJ25" s="73"/>
      <c r="AK25" s="73"/>
      <c r="AL25" s="73"/>
      <c r="AM25" s="73"/>
      <c r="AN25" s="73"/>
      <c r="AO25" s="73"/>
      <c r="AP25" s="73"/>
      <c r="AQ25" s="73"/>
      <c r="AR25" s="73"/>
      <c r="AS25" s="73"/>
      <c r="AT25" s="73"/>
      <c r="AU25" s="73"/>
      <c r="AV25" s="73"/>
      <c r="AW25" s="73"/>
      <c r="AX25" s="73"/>
      <c r="AY25" s="73"/>
      <c r="AZ25" s="73"/>
      <c r="BA25" s="73"/>
      <c r="BB25" s="73"/>
      <c r="BC25" s="73"/>
      <c r="BD25" s="73"/>
      <c r="BE25" s="73"/>
      <c r="BF25" s="73"/>
      <c r="BG25" s="73"/>
      <c r="BH25" s="73"/>
      <c r="BI25" s="73"/>
      <c r="BJ25" s="73"/>
      <c r="BK25" s="73"/>
      <c r="BL25" s="73"/>
      <c r="BM25" s="73"/>
      <c r="BN25" s="73"/>
      <c r="BO25" s="73"/>
      <c r="BP25" s="73"/>
      <c r="BQ25" s="73"/>
      <c r="BR25" s="73"/>
      <c r="BS25" s="73"/>
      <c r="BT25" s="73"/>
      <c r="BU25" s="73"/>
      <c r="BV25" s="73"/>
      <c r="BW25" s="73"/>
      <c r="BX25" s="73"/>
      <c r="BY25" s="73"/>
      <c r="BZ25" s="73"/>
      <c r="CA25" s="73"/>
      <c r="CB25" s="73"/>
      <c r="CC25" s="73"/>
      <c r="CD25" s="73"/>
      <c r="CE25" s="73"/>
      <c r="CF25" s="73"/>
      <c r="CG25" s="73"/>
      <c r="CH25" s="73"/>
      <c r="CI25" s="73"/>
      <c r="CJ25" s="73"/>
      <c r="CK25" s="73"/>
      <c r="CL25" s="73"/>
      <c r="CM25" s="73"/>
      <c r="CN25" s="73"/>
      <c r="CO25" s="73"/>
      <c r="CP25" s="73"/>
      <c r="CQ25" s="73"/>
      <c r="CR25" s="73"/>
      <c r="CS25" s="73"/>
      <c r="CT25" s="73"/>
      <c r="CU25" s="73"/>
      <c r="CV25" s="73"/>
      <c r="CW25" s="73"/>
      <c r="CX25" s="73"/>
      <c r="CY25" s="73"/>
      <c r="CZ25" s="73"/>
      <c r="DA25" s="73"/>
      <c r="DB25" s="73"/>
      <c r="DC25" s="73"/>
      <c r="DD25" s="73"/>
      <c r="DE25" s="73"/>
      <c r="DF25" s="73"/>
      <c r="DG25" s="73"/>
      <c r="DH25" s="73"/>
      <c r="DI25" s="73"/>
      <c r="DJ25" s="73"/>
      <c r="DK25" s="73"/>
      <c r="DL25" s="73"/>
      <c r="DM25" s="73"/>
      <c r="DN25" s="73"/>
      <c r="DO25" s="73"/>
      <c r="DP25" s="73"/>
      <c r="DQ25" s="73"/>
      <c r="DR25" s="73"/>
      <c r="DS25" s="73"/>
      <c r="DT25" s="73"/>
      <c r="DU25" s="73"/>
      <c r="DV25" s="73"/>
      <c r="DW25" s="73"/>
      <c r="DX25" s="73"/>
      <c r="DY25" s="73"/>
      <c r="DZ25" s="73"/>
      <c r="EA25" s="73"/>
      <c r="EB25" s="73"/>
      <c r="EC25" s="73"/>
      <c r="ED25" s="73"/>
      <c r="EE25" s="73"/>
      <c r="EF25" s="73"/>
      <c r="EG25" s="73"/>
    </row>
    <row r="26" spans="1:137" s="75" customFormat="1" ht="20.25">
      <c r="A26" s="73"/>
      <c r="B26" s="77" t="s">
        <v>398</v>
      </c>
      <c r="C26" s="568" t="s">
        <v>403</v>
      </c>
      <c r="D26" s="568"/>
      <c r="E26" s="568"/>
      <c r="F26" s="99">
        <v>2</v>
      </c>
      <c r="G26" s="73"/>
      <c r="H26" s="73"/>
      <c r="I26" s="81"/>
      <c r="J26" s="81"/>
      <c r="K26" s="81"/>
      <c r="L26" s="81"/>
      <c r="M26" s="81"/>
      <c r="N26" s="81"/>
      <c r="O26" s="81"/>
      <c r="P26" s="81"/>
      <c r="Q26" s="81"/>
      <c r="R26" s="81"/>
      <c r="S26" s="81"/>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3"/>
      <c r="BG26" s="73"/>
      <c r="BH26" s="73"/>
      <c r="BI26" s="73"/>
      <c r="BJ26" s="73"/>
      <c r="BK26" s="73"/>
      <c r="BL26" s="73"/>
      <c r="BM26" s="73"/>
      <c r="BN26" s="73"/>
      <c r="BO26" s="73"/>
      <c r="BP26" s="73"/>
      <c r="BQ26" s="73"/>
      <c r="BR26" s="73"/>
      <c r="BS26" s="73"/>
      <c r="BT26" s="73"/>
      <c r="BU26" s="73"/>
      <c r="BV26" s="73"/>
      <c r="BW26" s="73"/>
      <c r="BX26" s="73"/>
      <c r="BY26" s="73"/>
      <c r="BZ26" s="73"/>
      <c r="CA26" s="73"/>
      <c r="CB26" s="73"/>
      <c r="CC26" s="73"/>
      <c r="CD26" s="73"/>
      <c r="CE26" s="73"/>
      <c r="CF26" s="73"/>
      <c r="CG26" s="73"/>
      <c r="CH26" s="73"/>
      <c r="CI26" s="73"/>
      <c r="CJ26" s="73"/>
      <c r="CK26" s="73"/>
      <c r="CL26" s="73"/>
      <c r="CM26" s="73"/>
      <c r="CN26" s="73"/>
      <c r="CO26" s="73"/>
      <c r="CP26" s="73"/>
      <c r="CQ26" s="73"/>
      <c r="CR26" s="73"/>
      <c r="CS26" s="73"/>
      <c r="CT26" s="73"/>
      <c r="CU26" s="73"/>
      <c r="CV26" s="73"/>
      <c r="CW26" s="73"/>
      <c r="CX26" s="73"/>
      <c r="CY26" s="73"/>
      <c r="CZ26" s="73"/>
      <c r="DA26" s="73"/>
      <c r="DB26" s="73"/>
      <c r="DC26" s="73"/>
      <c r="DD26" s="73"/>
      <c r="DE26" s="73"/>
      <c r="DF26" s="73"/>
      <c r="DG26" s="73"/>
      <c r="DH26" s="73"/>
      <c r="DI26" s="73"/>
      <c r="DJ26" s="73"/>
      <c r="DK26" s="73"/>
      <c r="DL26" s="73"/>
      <c r="DM26" s="73"/>
      <c r="DN26" s="73"/>
      <c r="DO26" s="73"/>
      <c r="DP26" s="73"/>
      <c r="DQ26" s="73"/>
      <c r="DR26" s="73"/>
      <c r="DS26" s="73"/>
      <c r="DT26" s="73"/>
      <c r="DU26" s="73"/>
      <c r="DV26" s="73"/>
      <c r="DW26" s="73"/>
      <c r="DX26" s="73"/>
      <c r="DY26" s="73"/>
      <c r="DZ26" s="73"/>
      <c r="EA26" s="73"/>
      <c r="EB26" s="73"/>
      <c r="EC26" s="73"/>
      <c r="ED26" s="73"/>
      <c r="EE26" s="73"/>
      <c r="EF26" s="73"/>
      <c r="EG26" s="73"/>
    </row>
    <row r="27" spans="1:137" s="75" customFormat="1" ht="20.25">
      <c r="A27" s="73"/>
      <c r="B27" s="78" t="s">
        <v>399</v>
      </c>
      <c r="C27" s="568" t="s">
        <v>404</v>
      </c>
      <c r="D27" s="568"/>
      <c r="E27" s="568"/>
      <c r="F27" s="99">
        <v>3</v>
      </c>
      <c r="G27" s="73"/>
      <c r="H27" s="73"/>
      <c r="I27" s="81"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1"/>
      <c r="K27" s="81"/>
      <c r="L27" s="81"/>
      <c r="M27" s="81"/>
      <c r="N27" s="81"/>
      <c r="O27" s="81"/>
      <c r="P27" s="81"/>
      <c r="Q27" s="81"/>
      <c r="R27" s="81"/>
      <c r="S27" s="81"/>
      <c r="T27" s="73"/>
      <c r="U27" s="73"/>
      <c r="V27" s="73"/>
      <c r="W27" s="73"/>
      <c r="X27" s="73"/>
      <c r="Y27" s="73"/>
      <c r="Z27" s="73"/>
      <c r="AA27" s="73"/>
      <c r="AB27" s="73"/>
      <c r="AC27" s="73"/>
      <c r="AD27" s="73"/>
      <c r="AE27" s="73"/>
      <c r="AF27" s="73"/>
      <c r="AG27" s="73"/>
      <c r="AH27" s="73"/>
      <c r="AI27" s="73"/>
      <c r="AJ27" s="73"/>
      <c r="AK27" s="73"/>
      <c r="AL27" s="73"/>
      <c r="AM27" s="73"/>
      <c r="AN27" s="73"/>
      <c r="AO27" s="73"/>
      <c r="AP27" s="73"/>
      <c r="AQ27" s="73"/>
      <c r="AR27" s="73"/>
      <c r="AS27" s="73"/>
      <c r="AT27" s="73"/>
      <c r="AU27" s="73"/>
      <c r="AV27" s="73"/>
      <c r="AW27" s="73"/>
      <c r="AX27" s="73"/>
      <c r="AY27" s="73"/>
      <c r="AZ27" s="73"/>
      <c r="BA27" s="73"/>
      <c r="BB27" s="73"/>
      <c r="BC27" s="73"/>
      <c r="BD27" s="73"/>
      <c r="BE27" s="73"/>
      <c r="BF27" s="73"/>
      <c r="BG27" s="73"/>
      <c r="BH27" s="73"/>
      <c r="BI27" s="73"/>
      <c r="BJ27" s="73"/>
      <c r="BK27" s="73"/>
      <c r="BL27" s="73"/>
      <c r="BM27" s="73"/>
      <c r="BN27" s="73"/>
      <c r="BO27" s="73"/>
      <c r="BP27" s="73"/>
      <c r="BQ27" s="73"/>
      <c r="BR27" s="73"/>
      <c r="BS27" s="73"/>
      <c r="BT27" s="73"/>
      <c r="BU27" s="73"/>
      <c r="BV27" s="73"/>
      <c r="BW27" s="73"/>
      <c r="BX27" s="73"/>
      <c r="BY27" s="73"/>
      <c r="BZ27" s="73"/>
      <c r="CA27" s="73"/>
      <c r="CB27" s="73"/>
      <c r="CC27" s="73"/>
      <c r="CD27" s="73"/>
      <c r="CE27" s="73"/>
      <c r="CF27" s="73"/>
      <c r="CG27" s="73"/>
      <c r="CH27" s="73"/>
      <c r="CI27" s="73"/>
      <c r="CJ27" s="73"/>
      <c r="CK27" s="73"/>
      <c r="CL27" s="73"/>
      <c r="CM27" s="73"/>
      <c r="CN27" s="73"/>
      <c r="CO27" s="73"/>
      <c r="CP27" s="73"/>
      <c r="CQ27" s="73"/>
      <c r="CR27" s="73"/>
      <c r="CS27" s="73"/>
      <c r="CT27" s="73"/>
      <c r="CU27" s="73"/>
      <c r="CV27" s="73"/>
      <c r="CW27" s="73"/>
      <c r="CX27" s="73"/>
      <c r="CY27" s="73"/>
      <c r="CZ27" s="73"/>
      <c r="DA27" s="73"/>
      <c r="DB27" s="73"/>
      <c r="DC27" s="73"/>
      <c r="DD27" s="73"/>
      <c r="DE27" s="73"/>
      <c r="DF27" s="73"/>
      <c r="DG27" s="73"/>
      <c r="DH27" s="73"/>
      <c r="DI27" s="73"/>
      <c r="DJ27" s="73"/>
      <c r="DK27" s="73"/>
      <c r="DL27" s="73"/>
      <c r="DM27" s="73"/>
      <c r="DN27" s="73"/>
      <c r="DO27" s="73"/>
      <c r="DP27" s="73"/>
      <c r="DQ27" s="73"/>
      <c r="DR27" s="73"/>
      <c r="DS27" s="73"/>
      <c r="DT27" s="73"/>
      <c r="DU27" s="73"/>
      <c r="DV27" s="73"/>
      <c r="DW27" s="73"/>
      <c r="DX27" s="73"/>
      <c r="DY27" s="73"/>
      <c r="DZ27" s="73"/>
      <c r="EA27" s="73"/>
      <c r="EB27" s="73"/>
      <c r="EC27" s="73"/>
      <c r="ED27" s="73"/>
      <c r="EE27" s="73"/>
      <c r="EF27" s="73"/>
      <c r="EG27" s="73"/>
    </row>
    <row r="28" spans="1:137" s="75" customFormat="1" ht="20.25">
      <c r="A28" s="73"/>
      <c r="B28" s="79" t="s">
        <v>400</v>
      </c>
      <c r="C28" s="568" t="s">
        <v>405</v>
      </c>
      <c r="D28" s="568"/>
      <c r="E28" s="568"/>
      <c r="F28" s="99">
        <v>4</v>
      </c>
      <c r="G28" s="73"/>
      <c r="H28" s="73"/>
      <c r="I28" s="81" t="str">
        <v xml:space="preserve">Si el hecho llegara a presentarse, tendría bajo impacto o efecto sobre la entidad.
</v>
      </c>
      <c r="J28" s="81"/>
      <c r="K28" s="81"/>
      <c r="L28" s="81"/>
      <c r="M28" s="81"/>
      <c r="N28" s="81"/>
      <c r="O28" s="81"/>
      <c r="P28" s="81"/>
      <c r="Q28" s="81"/>
      <c r="R28" s="81"/>
      <c r="S28" s="81"/>
      <c r="T28" s="73"/>
      <c r="U28" s="73"/>
      <c r="V28" s="73"/>
      <c r="W28" s="73"/>
      <c r="X28" s="73"/>
      <c r="Y28" s="73"/>
      <c r="Z28" s="73"/>
      <c r="AA28" s="73"/>
      <c r="AB28" s="73"/>
      <c r="AC28" s="73"/>
      <c r="AD28" s="73"/>
      <c r="AE28" s="73"/>
      <c r="AF28" s="73"/>
      <c r="AG28" s="73"/>
      <c r="AH28" s="73"/>
      <c r="AI28" s="73"/>
      <c r="AJ28" s="73"/>
      <c r="AK28" s="73"/>
      <c r="AL28" s="73"/>
      <c r="AM28" s="73"/>
      <c r="AN28" s="73"/>
      <c r="AO28" s="73"/>
      <c r="AP28" s="73"/>
      <c r="AQ28" s="73"/>
      <c r="AR28" s="73"/>
      <c r="AS28" s="73"/>
      <c r="AT28" s="73"/>
      <c r="AU28" s="73"/>
      <c r="AV28" s="73"/>
      <c r="AW28" s="73"/>
      <c r="AX28" s="73"/>
      <c r="AY28" s="73"/>
      <c r="AZ28" s="73"/>
      <c r="BA28" s="73"/>
      <c r="BB28" s="73"/>
      <c r="BC28" s="73"/>
      <c r="BD28" s="73"/>
      <c r="BE28" s="73"/>
      <c r="BF28" s="73"/>
      <c r="BG28" s="73"/>
      <c r="BH28" s="73"/>
      <c r="BI28" s="73"/>
      <c r="BJ28" s="73"/>
      <c r="BK28" s="73"/>
      <c r="BL28" s="73"/>
      <c r="BM28" s="73"/>
      <c r="BN28" s="73"/>
      <c r="BO28" s="73"/>
      <c r="BP28" s="73"/>
      <c r="BQ28" s="73"/>
      <c r="BR28" s="73"/>
      <c r="BS28" s="73"/>
      <c r="BT28" s="73"/>
      <c r="BU28" s="73"/>
      <c r="BV28" s="73"/>
      <c r="BW28" s="73"/>
      <c r="BX28" s="73"/>
      <c r="BY28" s="73"/>
      <c r="BZ28" s="73"/>
      <c r="CA28" s="73"/>
      <c r="CB28" s="73"/>
      <c r="CC28" s="73"/>
      <c r="CD28" s="73"/>
      <c r="CE28" s="73"/>
      <c r="CF28" s="73"/>
      <c r="CG28" s="73"/>
      <c r="CH28" s="73"/>
      <c r="CI28" s="73"/>
      <c r="CJ28" s="73"/>
      <c r="CK28" s="73"/>
      <c r="CL28" s="73"/>
      <c r="CM28" s="73"/>
      <c r="CN28" s="73"/>
      <c r="CO28" s="73"/>
      <c r="CP28" s="73"/>
      <c r="CQ28" s="73"/>
      <c r="CR28" s="73"/>
      <c r="CS28" s="73"/>
      <c r="CT28" s="73"/>
      <c r="CU28" s="73"/>
      <c r="CV28" s="73"/>
      <c r="CW28" s="73"/>
      <c r="CX28" s="73"/>
      <c r="CY28" s="73"/>
      <c r="CZ28" s="73"/>
      <c r="DA28" s="73"/>
      <c r="DB28" s="73"/>
      <c r="DC28" s="73"/>
      <c r="DD28" s="73"/>
      <c r="DE28" s="73"/>
      <c r="DF28" s="73"/>
      <c r="DG28" s="73"/>
      <c r="DH28" s="73"/>
      <c r="DI28" s="73"/>
      <c r="DJ28" s="73"/>
      <c r="DK28" s="73"/>
      <c r="DL28" s="73"/>
      <c r="DM28" s="73"/>
      <c r="DN28" s="73"/>
      <c r="DO28" s="73"/>
      <c r="DP28" s="73"/>
      <c r="DQ28" s="73"/>
      <c r="DR28" s="73"/>
      <c r="DS28" s="73"/>
      <c r="DT28" s="73"/>
      <c r="DU28" s="73"/>
      <c r="DV28" s="73"/>
      <c r="DW28" s="73"/>
      <c r="DX28" s="73"/>
      <c r="DY28" s="73"/>
      <c r="DZ28" s="73"/>
      <c r="EA28" s="73"/>
      <c r="EB28" s="73"/>
      <c r="EC28" s="73"/>
      <c r="ED28" s="73"/>
      <c r="EE28" s="73"/>
      <c r="EF28" s="73"/>
      <c r="EG28" s="73"/>
    </row>
    <row r="29" spans="1:137" s="75" customFormat="1" ht="20.25">
      <c r="A29" s="73"/>
      <c r="B29" s="80" t="s">
        <v>402</v>
      </c>
      <c r="C29" s="568" t="s">
        <v>329</v>
      </c>
      <c r="D29" s="568"/>
      <c r="E29" s="568"/>
      <c r="F29" s="99">
        <v>5</v>
      </c>
      <c r="G29" s="73"/>
      <c r="H29" s="73"/>
      <c r="I29" s="81" t="str">
        <v xml:space="preserve">Si el hecho llegara a presentarse, tendría medianas consecuencias o efectos sobre la entidad.
</v>
      </c>
      <c r="J29" s="81"/>
      <c r="K29" s="81"/>
      <c r="L29" s="81"/>
      <c r="M29" s="81"/>
      <c r="N29" s="81"/>
      <c r="O29" s="81"/>
      <c r="P29" s="81"/>
      <c r="Q29" s="81"/>
      <c r="R29" s="81"/>
      <c r="S29" s="81"/>
      <c r="T29" s="73"/>
      <c r="U29" s="73"/>
      <c r="V29" s="73"/>
      <c r="W29" s="73"/>
      <c r="X29" s="73"/>
      <c r="Y29" s="73"/>
      <c r="Z29" s="73"/>
      <c r="AA29" s="73"/>
      <c r="AB29" s="73"/>
      <c r="AC29" s="73"/>
      <c r="AD29" s="73"/>
      <c r="AE29" s="73"/>
      <c r="AF29" s="73"/>
      <c r="AG29" s="73"/>
      <c r="AH29" s="73"/>
      <c r="AI29" s="73"/>
      <c r="AJ29" s="73"/>
      <c r="AK29" s="73"/>
      <c r="AL29" s="73"/>
      <c r="AM29" s="73"/>
      <c r="AN29" s="73"/>
      <c r="AO29" s="73"/>
      <c r="AP29" s="73"/>
      <c r="AQ29" s="73"/>
      <c r="AR29" s="73"/>
      <c r="AS29" s="73"/>
      <c r="AT29" s="73"/>
      <c r="AU29" s="73"/>
      <c r="AV29" s="73"/>
      <c r="AW29" s="73"/>
      <c r="AX29" s="73"/>
      <c r="AY29" s="73"/>
      <c r="AZ29" s="73"/>
      <c r="BA29" s="73"/>
      <c r="BB29" s="73"/>
      <c r="BC29" s="73"/>
      <c r="BD29" s="73"/>
      <c r="BE29" s="73"/>
      <c r="BF29" s="73"/>
      <c r="BG29" s="73"/>
      <c r="BH29" s="73"/>
      <c r="BI29" s="73"/>
      <c r="BJ29" s="73"/>
      <c r="BK29" s="73"/>
      <c r="BL29" s="73"/>
      <c r="BM29" s="73"/>
      <c r="BN29" s="73"/>
      <c r="BO29" s="73"/>
      <c r="BP29" s="73"/>
      <c r="BQ29" s="73"/>
      <c r="BR29" s="73"/>
      <c r="BS29" s="73"/>
      <c r="BT29" s="73"/>
      <c r="BU29" s="73"/>
      <c r="BV29" s="73"/>
      <c r="BW29" s="73"/>
      <c r="BX29" s="73"/>
      <c r="BY29" s="73"/>
      <c r="BZ29" s="73"/>
      <c r="CA29" s="73"/>
      <c r="CB29" s="73"/>
      <c r="CC29" s="73"/>
      <c r="CD29" s="73"/>
      <c r="CE29" s="73"/>
      <c r="CF29" s="73"/>
      <c r="CG29" s="73"/>
      <c r="CH29" s="73"/>
      <c r="CI29" s="73"/>
      <c r="CJ29" s="73"/>
      <c r="CK29" s="73"/>
      <c r="CL29" s="73"/>
      <c r="CM29" s="73"/>
      <c r="CN29" s="73"/>
      <c r="CO29" s="73"/>
      <c r="CP29" s="73"/>
      <c r="CQ29" s="73"/>
      <c r="CR29" s="73"/>
      <c r="CS29" s="73"/>
      <c r="CT29" s="73"/>
      <c r="CU29" s="73"/>
      <c r="CV29" s="73"/>
      <c r="CW29" s="73"/>
      <c r="CX29" s="73"/>
      <c r="CY29" s="73"/>
      <c r="CZ29" s="73"/>
      <c r="DA29" s="73"/>
      <c r="DB29" s="73"/>
      <c r="DC29" s="73"/>
      <c r="DD29" s="73"/>
      <c r="DE29" s="73"/>
      <c r="DF29" s="73"/>
      <c r="DG29" s="73"/>
      <c r="DH29" s="73"/>
      <c r="DI29" s="73"/>
      <c r="DJ29" s="73"/>
      <c r="DK29" s="73"/>
      <c r="DL29" s="73"/>
      <c r="DM29" s="73"/>
      <c r="DN29" s="73"/>
      <c r="DO29" s="73"/>
      <c r="DP29" s="73"/>
      <c r="DQ29" s="73"/>
      <c r="DR29" s="73"/>
      <c r="DS29" s="73"/>
      <c r="DT29" s="73"/>
      <c r="DU29" s="73"/>
      <c r="DV29" s="73"/>
      <c r="DW29" s="73"/>
      <c r="DX29" s="73"/>
      <c r="DY29" s="73"/>
      <c r="DZ29" s="73"/>
      <c r="EA29" s="73"/>
      <c r="EB29" s="73"/>
      <c r="EC29" s="73"/>
      <c r="ED29" s="73"/>
      <c r="EE29" s="73"/>
      <c r="EF29" s="73"/>
      <c r="EG29" s="73"/>
    </row>
    <row r="30" spans="1:137" s="75" customFormat="1" ht="20.25">
      <c r="A30" s="73"/>
      <c r="B30" s="81"/>
      <c r="C30" s="72"/>
      <c r="D30" s="72"/>
      <c r="E30" s="72"/>
      <c r="F30" s="82"/>
      <c r="G30" s="73"/>
      <c r="H30" s="73"/>
      <c r="I30" s="81" t="str">
        <v xml:space="preserve">Si el hecho llegara a presentarse, tendría altas consecuencias o efectos sobre la entidad
</v>
      </c>
      <c r="J30" s="81"/>
      <c r="K30" s="81"/>
      <c r="L30" s="81"/>
      <c r="M30" s="81"/>
      <c r="N30" s="81"/>
      <c r="O30" s="81"/>
      <c r="P30" s="81"/>
      <c r="Q30" s="81"/>
      <c r="R30" s="81"/>
      <c r="S30" s="81"/>
      <c r="T30" s="73"/>
      <c r="U30" s="73"/>
      <c r="V30" s="73"/>
      <c r="W30" s="73"/>
      <c r="X30" s="73"/>
      <c r="Y30" s="73"/>
      <c r="Z30" s="73"/>
      <c r="AA30" s="73"/>
      <c r="AB30" s="73"/>
      <c r="AC30" s="73"/>
      <c r="AD30" s="73"/>
      <c r="AE30" s="73"/>
      <c r="AF30" s="73"/>
      <c r="AG30" s="73"/>
      <c r="AH30" s="73"/>
      <c r="AI30" s="73"/>
      <c r="AJ30" s="73"/>
      <c r="AK30" s="73"/>
      <c r="AL30" s="73"/>
      <c r="AM30" s="73"/>
      <c r="AN30" s="73"/>
      <c r="AO30" s="73"/>
      <c r="AP30" s="73"/>
      <c r="AQ30" s="73"/>
      <c r="AR30" s="73"/>
      <c r="AS30" s="73"/>
      <c r="AT30" s="73"/>
      <c r="AU30" s="73"/>
      <c r="AV30" s="73"/>
      <c r="AW30" s="73"/>
      <c r="AX30" s="73"/>
      <c r="AY30" s="73"/>
      <c r="AZ30" s="73"/>
      <c r="BA30" s="73"/>
      <c r="BB30" s="73"/>
      <c r="BC30" s="73"/>
      <c r="BD30" s="73"/>
      <c r="BE30" s="73"/>
      <c r="BF30" s="73"/>
      <c r="BG30" s="73"/>
      <c r="BH30" s="73"/>
      <c r="BI30" s="73"/>
      <c r="BJ30" s="73"/>
      <c r="BK30" s="73"/>
      <c r="BL30" s="73"/>
      <c r="BM30" s="73"/>
      <c r="BN30" s="73"/>
      <c r="BO30" s="73"/>
      <c r="BP30" s="73"/>
      <c r="BQ30" s="73"/>
      <c r="BR30" s="73"/>
      <c r="BS30" s="73"/>
      <c r="BT30" s="73"/>
      <c r="BU30" s="73"/>
      <c r="BV30" s="73"/>
      <c r="BW30" s="73"/>
      <c r="BX30" s="73"/>
      <c r="BY30" s="73"/>
      <c r="BZ30" s="73"/>
      <c r="CA30" s="73"/>
      <c r="CB30" s="73"/>
      <c r="CC30" s="73"/>
      <c r="CD30" s="73"/>
      <c r="CE30" s="73"/>
      <c r="CF30" s="73"/>
      <c r="CG30" s="73"/>
      <c r="CH30" s="73"/>
      <c r="CI30" s="73"/>
      <c r="CJ30" s="73"/>
      <c r="CK30" s="73"/>
      <c r="CL30" s="73"/>
      <c r="CM30" s="73"/>
      <c r="CN30" s="73"/>
      <c r="CO30" s="73"/>
      <c r="CP30" s="73"/>
      <c r="CQ30" s="73"/>
      <c r="CR30" s="73"/>
      <c r="CS30" s="73"/>
      <c r="CT30" s="73"/>
      <c r="CU30" s="73"/>
      <c r="CV30" s="73"/>
      <c r="CW30" s="73"/>
      <c r="CX30" s="73"/>
      <c r="CY30" s="73"/>
      <c r="CZ30" s="73"/>
      <c r="DA30" s="73"/>
      <c r="DB30" s="73"/>
      <c r="DC30" s="73"/>
      <c r="DD30" s="73"/>
      <c r="DE30" s="73"/>
      <c r="DF30" s="73"/>
      <c r="DG30" s="73"/>
      <c r="DH30" s="73"/>
      <c r="DI30" s="73"/>
      <c r="DJ30" s="73"/>
      <c r="DK30" s="73"/>
      <c r="DL30" s="73"/>
      <c r="DM30" s="73"/>
      <c r="DN30" s="73"/>
      <c r="DO30" s="73"/>
      <c r="DP30" s="73"/>
      <c r="DQ30" s="73"/>
      <c r="DR30" s="73"/>
      <c r="DS30" s="73"/>
      <c r="DT30" s="73"/>
      <c r="DU30" s="73"/>
      <c r="DV30" s="73"/>
      <c r="DW30" s="73"/>
      <c r="DX30" s="73"/>
      <c r="DY30" s="73"/>
      <c r="DZ30" s="73"/>
      <c r="EA30" s="73"/>
      <c r="EB30" s="73"/>
      <c r="EC30" s="73"/>
      <c r="ED30" s="73"/>
      <c r="EE30" s="73"/>
      <c r="EF30" s="73"/>
      <c r="EG30" s="73"/>
    </row>
    <row r="31" spans="1:137" s="73" customFormat="1" ht="20.25">
      <c r="B31" s="83"/>
      <c r="C31" s="83"/>
      <c r="D31" s="83"/>
      <c r="E31" s="83"/>
      <c r="F31" s="82"/>
      <c r="I31" s="81" t="str">
        <v xml:space="preserve">Si el hecho llegara a presentarse, tendría desastrosas consecuencias o efectos sobre la entidad.
</v>
      </c>
      <c r="J31" s="81"/>
      <c r="K31" s="81"/>
      <c r="L31" s="81"/>
      <c r="M31" s="81"/>
      <c r="N31" s="81"/>
      <c r="O31" s="81"/>
      <c r="P31" s="81"/>
      <c r="Q31" s="81"/>
      <c r="R31" s="81"/>
      <c r="S31" s="81"/>
    </row>
    <row r="32" spans="1:137" s="73" customFormat="1" ht="20.25">
      <c r="B32" s="97"/>
      <c r="C32" s="569" t="s">
        <v>293</v>
      </c>
      <c r="D32" s="569"/>
      <c r="E32" s="569"/>
      <c r="F32" s="82"/>
      <c r="I32" s="81"/>
      <c r="J32" s="81"/>
      <c r="K32" s="81"/>
      <c r="L32" s="81"/>
      <c r="M32" s="81"/>
      <c r="N32" s="81"/>
      <c r="O32" s="81"/>
      <c r="P32" s="81"/>
      <c r="Q32" s="81"/>
      <c r="R32" s="81"/>
      <c r="S32" s="81"/>
    </row>
    <row r="33" spans="2:19" s="73" customFormat="1" ht="20.25">
      <c r="B33" s="64" t="s">
        <v>397</v>
      </c>
      <c r="C33" s="568" t="s">
        <v>303</v>
      </c>
      <c r="D33" s="568"/>
      <c r="E33" s="568"/>
      <c r="F33" s="100">
        <v>1</v>
      </c>
      <c r="I33" s="81"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1"/>
      <c r="K33" s="81"/>
      <c r="L33" s="81"/>
      <c r="M33" s="81"/>
      <c r="N33" s="81"/>
      <c r="O33" s="81"/>
      <c r="P33" s="81"/>
      <c r="Q33" s="81"/>
      <c r="R33" s="81"/>
      <c r="S33" s="81"/>
    </row>
    <row r="34" spans="2:19" s="73" customFormat="1" ht="20.25">
      <c r="B34" s="68" t="s">
        <v>398</v>
      </c>
      <c r="C34" s="568" t="s">
        <v>294</v>
      </c>
      <c r="D34" s="568"/>
      <c r="E34" s="568"/>
      <c r="F34" s="100">
        <v>2</v>
      </c>
      <c r="I34" s="81" t="str">
        <v xml:space="preserve">Si el hecho llegara a presentarse, tendría bajo impacto o efecto sobre la entidad.
</v>
      </c>
      <c r="J34" s="81"/>
      <c r="K34" s="81"/>
      <c r="L34" s="81"/>
      <c r="M34" s="81"/>
      <c r="N34" s="81"/>
      <c r="O34" s="81"/>
      <c r="P34" s="81"/>
      <c r="Q34" s="81"/>
      <c r="R34" s="81"/>
      <c r="S34" s="81"/>
    </row>
    <row r="35" spans="2:19" s="73" customFormat="1" ht="20.25">
      <c r="B35" s="69" t="s">
        <v>399</v>
      </c>
      <c r="C35" s="568" t="s">
        <v>406</v>
      </c>
      <c r="D35" s="568"/>
      <c r="E35" s="568"/>
      <c r="F35" s="100">
        <v>3</v>
      </c>
      <c r="I35" s="81" t="str">
        <v xml:space="preserve">Si el hecho llegara a presentarse, tendría medianas consecuencias o efectos sobre la entidad.
</v>
      </c>
      <c r="J35" s="81"/>
      <c r="K35" s="81"/>
      <c r="L35" s="81"/>
      <c r="M35" s="81"/>
      <c r="N35" s="81"/>
      <c r="O35" s="81"/>
      <c r="P35" s="81"/>
      <c r="Q35" s="81"/>
      <c r="R35" s="81"/>
      <c r="S35" s="81"/>
    </row>
    <row r="36" spans="2:19" s="73" customFormat="1" ht="20.25">
      <c r="B36" s="70" t="s">
        <v>400</v>
      </c>
      <c r="C36" s="568" t="s">
        <v>407</v>
      </c>
      <c r="D36" s="568"/>
      <c r="E36" s="568"/>
      <c r="F36" s="100">
        <v>4</v>
      </c>
      <c r="I36" s="81" t="str">
        <v xml:space="preserve">Si el hecho llegara a presentarse, tendría altas consecuencias o efectos sobre la entidad
</v>
      </c>
      <c r="J36" s="81"/>
      <c r="K36" s="81"/>
      <c r="L36" s="81"/>
      <c r="M36" s="81"/>
      <c r="N36" s="81"/>
      <c r="O36" s="81"/>
      <c r="P36" s="81"/>
      <c r="Q36" s="81"/>
      <c r="R36" s="81"/>
      <c r="S36" s="81"/>
    </row>
    <row r="37" spans="2:19" s="73" customFormat="1" ht="20.25">
      <c r="B37" s="71" t="s">
        <v>402</v>
      </c>
      <c r="C37" s="568" t="s">
        <v>408</v>
      </c>
      <c r="D37" s="568"/>
      <c r="E37" s="568"/>
      <c r="F37" s="100">
        <v>5</v>
      </c>
      <c r="I37" s="81" t="str">
        <v xml:space="preserve">Si el hecho llegara a presentarse, tendría desastrosas consecuencias o efectos sobre la entidad.
</v>
      </c>
      <c r="J37" s="81"/>
      <c r="K37" s="81"/>
      <c r="L37" s="81"/>
      <c r="M37" s="81"/>
      <c r="N37" s="81"/>
      <c r="O37" s="81"/>
      <c r="P37" s="81"/>
      <c r="Q37" s="81"/>
      <c r="R37" s="81"/>
      <c r="S37" s="81"/>
    </row>
    <row r="38" spans="2:19" s="73" customFormat="1" ht="20.25">
      <c r="B38" s="83"/>
      <c r="C38" s="83"/>
      <c r="D38" s="83"/>
      <c r="E38" s="83"/>
      <c r="F38" s="82"/>
      <c r="I38" s="81"/>
      <c r="J38" s="81"/>
      <c r="K38" s="81"/>
      <c r="L38" s="81"/>
      <c r="M38" s="81"/>
      <c r="N38" s="81"/>
      <c r="O38" s="81"/>
      <c r="P38" s="81"/>
      <c r="Q38" s="81"/>
      <c r="R38" s="81"/>
      <c r="S38" s="81"/>
    </row>
    <row r="39" spans="2:19" s="73" customFormat="1" ht="20.25">
      <c r="B39" s="83"/>
      <c r="C39" s="83"/>
      <c r="D39" s="83"/>
      <c r="E39" s="83"/>
      <c r="F39" s="82"/>
    </row>
    <row r="40" spans="2:19" s="73" customFormat="1" ht="20.25">
      <c r="B40" s="74"/>
      <c r="C40" s="569" t="s">
        <v>401</v>
      </c>
      <c r="D40" s="569"/>
      <c r="E40" s="569"/>
      <c r="F40" s="82"/>
    </row>
    <row r="41" spans="2:19" s="73" customFormat="1" ht="20.25">
      <c r="B41" s="101" t="s">
        <v>397</v>
      </c>
      <c r="C41" s="568" t="s">
        <v>409</v>
      </c>
      <c r="D41" s="568"/>
      <c r="E41" s="568"/>
      <c r="F41" s="100">
        <v>1</v>
      </c>
    </row>
    <row r="42" spans="2:19" s="73" customFormat="1" ht="20.25">
      <c r="B42" s="102" t="s">
        <v>398</v>
      </c>
      <c r="C42" s="568" t="s">
        <v>410</v>
      </c>
      <c r="D42" s="568"/>
      <c r="E42" s="568"/>
      <c r="F42" s="100">
        <v>2</v>
      </c>
    </row>
    <row r="43" spans="2:19" s="73" customFormat="1" ht="20.25">
      <c r="B43" s="103" t="s">
        <v>399</v>
      </c>
      <c r="C43" s="568" t="s">
        <v>411</v>
      </c>
      <c r="D43" s="568"/>
      <c r="E43" s="568"/>
      <c r="F43" s="100">
        <v>3</v>
      </c>
    </row>
    <row r="44" spans="2:19" s="73" customFormat="1" ht="20.25">
      <c r="B44" s="104" t="s">
        <v>400</v>
      </c>
      <c r="C44" s="568" t="s">
        <v>412</v>
      </c>
      <c r="D44" s="568"/>
      <c r="E44" s="568"/>
      <c r="F44" s="100">
        <v>4</v>
      </c>
    </row>
    <row r="45" spans="2:19" s="73" customFormat="1" ht="20.25">
      <c r="B45" s="105" t="s">
        <v>402</v>
      </c>
      <c r="C45" s="568" t="s">
        <v>413</v>
      </c>
      <c r="D45" s="568"/>
      <c r="E45" s="568"/>
      <c r="F45" s="100">
        <v>5</v>
      </c>
    </row>
    <row r="46" spans="2:19" s="73" customFormat="1" ht="20.25">
      <c r="B46" s="81"/>
      <c r="C46" s="81" t="s">
        <v>414</v>
      </c>
      <c r="D46" s="81"/>
      <c r="F46" s="82"/>
    </row>
    <row r="47" spans="2:19" s="73" customFormat="1" ht="20.25">
      <c r="B47" s="81"/>
      <c r="C47" s="81"/>
      <c r="D47" s="81"/>
      <c r="F47" s="82"/>
    </row>
    <row r="48" spans="2:19" s="73" customFormat="1" ht="20.25">
      <c r="B48" s="74"/>
      <c r="C48" s="570" t="s">
        <v>415</v>
      </c>
      <c r="D48" s="570"/>
      <c r="E48" s="570"/>
      <c r="F48" s="82"/>
    </row>
    <row r="49" spans="2:6" s="73" customFormat="1" ht="20.25" customHeight="1">
      <c r="B49" s="76" t="s">
        <v>397</v>
      </c>
      <c r="C49" s="571" t="s">
        <v>416</v>
      </c>
      <c r="D49" s="572"/>
      <c r="E49" s="573"/>
      <c r="F49" s="67">
        <v>1</v>
      </c>
    </row>
    <row r="50" spans="2:6" s="73" customFormat="1" ht="20.25" customHeight="1">
      <c r="B50" s="77" t="s">
        <v>398</v>
      </c>
      <c r="C50" s="571" t="s">
        <v>417</v>
      </c>
      <c r="D50" s="572"/>
      <c r="E50" s="573"/>
      <c r="F50" s="67">
        <v>2</v>
      </c>
    </row>
    <row r="51" spans="2:6" s="73" customFormat="1" ht="20.25" customHeight="1">
      <c r="B51" s="78" t="s">
        <v>399</v>
      </c>
      <c r="C51" s="571" t="s">
        <v>418</v>
      </c>
      <c r="D51" s="572"/>
      <c r="E51" s="573"/>
      <c r="F51" s="67">
        <v>3</v>
      </c>
    </row>
    <row r="52" spans="2:6" s="73" customFormat="1" ht="20.25" customHeight="1">
      <c r="B52" s="79" t="s">
        <v>400</v>
      </c>
      <c r="C52" s="571" t="s">
        <v>419</v>
      </c>
      <c r="D52" s="572"/>
      <c r="E52" s="573"/>
      <c r="F52" s="67">
        <v>4</v>
      </c>
    </row>
    <row r="53" spans="2:6" s="73" customFormat="1" ht="20.25" customHeight="1">
      <c r="B53" s="80" t="s">
        <v>402</v>
      </c>
      <c r="C53" s="571" t="s">
        <v>420</v>
      </c>
      <c r="D53" s="572"/>
      <c r="E53" s="573"/>
      <c r="F53" s="67">
        <v>5</v>
      </c>
    </row>
    <row r="54" spans="2:6" s="73" customFormat="1" ht="20.25">
      <c r="B54" s="81"/>
      <c r="C54" s="81"/>
      <c r="D54" s="81"/>
      <c r="E54" s="81"/>
      <c r="F54" s="82"/>
    </row>
    <row r="55" spans="2:6" s="73" customFormat="1" ht="20.25"/>
    <row r="56" spans="2:6" s="73" customFormat="1" ht="20.25" customHeight="1">
      <c r="B56" s="74"/>
      <c r="C56" s="93" t="s">
        <v>395</v>
      </c>
      <c r="D56" s="93"/>
      <c r="E56" s="93"/>
      <c r="F56" s="82"/>
    </row>
    <row r="57" spans="2:6" s="73" customFormat="1" ht="20.25" customHeight="1">
      <c r="B57" s="76" t="s">
        <v>397</v>
      </c>
      <c r="C57" s="574" t="s">
        <v>421</v>
      </c>
      <c r="D57" s="575"/>
      <c r="E57" s="576"/>
      <c r="F57" s="67">
        <v>1</v>
      </c>
    </row>
    <row r="58" spans="2:6" s="73" customFormat="1" ht="20.25" customHeight="1">
      <c r="B58" s="77" t="s">
        <v>398</v>
      </c>
      <c r="C58" s="574" t="s">
        <v>422</v>
      </c>
      <c r="D58" s="575"/>
      <c r="E58" s="576"/>
      <c r="F58" s="67">
        <v>2</v>
      </c>
    </row>
    <row r="59" spans="2:6" s="73" customFormat="1" ht="20.25" customHeight="1">
      <c r="B59" s="78" t="s">
        <v>399</v>
      </c>
      <c r="C59" s="574" t="s">
        <v>423</v>
      </c>
      <c r="D59" s="575"/>
      <c r="E59" s="576"/>
      <c r="F59" s="67">
        <v>3</v>
      </c>
    </row>
    <row r="60" spans="2:6" s="73" customFormat="1" ht="20.25" customHeight="1">
      <c r="B60" s="79" t="s">
        <v>400</v>
      </c>
      <c r="C60" s="574" t="s">
        <v>424</v>
      </c>
      <c r="D60" s="575"/>
      <c r="E60" s="576"/>
      <c r="F60" s="67">
        <v>4</v>
      </c>
    </row>
    <row r="61" spans="2:6" s="73" customFormat="1" ht="20.25" customHeight="1">
      <c r="B61" s="80" t="s">
        <v>402</v>
      </c>
      <c r="C61" s="574" t="s">
        <v>425</v>
      </c>
      <c r="D61" s="575"/>
      <c r="E61" s="576"/>
      <c r="F61" s="67">
        <v>5</v>
      </c>
    </row>
    <row r="62" spans="2:6" s="73" customFormat="1" ht="20.25">
      <c r="E62" s="84"/>
    </row>
    <row r="63" spans="2:6" s="73" customFormat="1" ht="20.25">
      <c r="E63" s="84"/>
    </row>
    <row r="64" spans="2:6" s="73" customFormat="1" ht="20.25">
      <c r="E64" s="84"/>
    </row>
    <row r="65" spans="5:5" s="73" customFormat="1" ht="20.25">
      <c r="E65" s="84"/>
    </row>
    <row r="66" spans="5:5" s="73" customFormat="1" ht="20.25">
      <c r="E66" s="84"/>
    </row>
    <row r="67" spans="5:5" s="73" customFormat="1" ht="20.25">
      <c r="E67" s="84"/>
    </row>
    <row r="68" spans="5:5" s="73" customFormat="1" ht="20.25">
      <c r="E68" s="84"/>
    </row>
    <row r="69" spans="5:5" s="73" customFormat="1" ht="20.25">
      <c r="E69" s="84"/>
    </row>
    <row r="70" spans="5:5" s="73" customFormat="1" ht="20.25">
      <c r="E70" s="84"/>
    </row>
    <row r="71" spans="5:5" s="73" customFormat="1" ht="20.25">
      <c r="E71" s="84"/>
    </row>
    <row r="72" spans="5:5" s="73" customFormat="1" ht="20.25">
      <c r="E72" s="84"/>
    </row>
    <row r="73" spans="5:5" s="73" customFormat="1" ht="20.25">
      <c r="E73" s="84"/>
    </row>
    <row r="74" spans="5:5" s="73" customFormat="1" ht="20.25">
      <c r="E74" s="84"/>
    </row>
    <row r="75" spans="5:5" s="73" customFormat="1" ht="20.25">
      <c r="E75" s="84"/>
    </row>
    <row r="76" spans="5:5" s="73" customFormat="1" ht="20.25">
      <c r="E76" s="84"/>
    </row>
    <row r="77" spans="5:5" s="73" customFormat="1" ht="20.25">
      <c r="E77" s="84"/>
    </row>
    <row r="78" spans="5:5" s="73" customFormat="1" ht="20.25">
      <c r="E78" s="84"/>
    </row>
    <row r="79" spans="5:5" s="73" customFormat="1" ht="20.25">
      <c r="E79" s="84"/>
    </row>
    <row r="80" spans="5:5" s="73" customFormat="1" ht="20.25">
      <c r="E80" s="84"/>
    </row>
    <row r="81" spans="5:5" s="73" customFormat="1" ht="20.25">
      <c r="E81" s="84"/>
    </row>
    <row r="82" spans="5:5" s="73" customFormat="1" ht="20.25">
      <c r="E82" s="84"/>
    </row>
    <row r="83" spans="5:5" s="73" customFormat="1" ht="20.25">
      <c r="E83" s="84"/>
    </row>
    <row r="84" spans="5:5" s="73" customFormat="1" ht="20.25">
      <c r="E84" s="84"/>
    </row>
    <row r="85" spans="5:5" s="73" customFormat="1" ht="20.25">
      <c r="E85" s="84"/>
    </row>
    <row r="86" spans="5:5" s="73" customFormat="1" ht="20.25">
      <c r="E86" s="84"/>
    </row>
    <row r="87" spans="5:5" s="73" customFormat="1" ht="20.25">
      <c r="E87" s="84"/>
    </row>
    <row r="88" spans="5:5" s="73" customFormat="1" ht="20.25">
      <c r="E88" s="84"/>
    </row>
    <row r="89" spans="5:5" s="73" customFormat="1" ht="20.25">
      <c r="E89" s="84"/>
    </row>
    <row r="90" spans="5:5" s="73" customFormat="1" ht="20.25">
      <c r="E90" s="84"/>
    </row>
    <row r="91" spans="5:5" s="73" customFormat="1" ht="20.25">
      <c r="E91" s="84"/>
    </row>
    <row r="92" spans="5:5" s="73" customFormat="1" ht="20.25">
      <c r="E92" s="84"/>
    </row>
    <row r="93" spans="5:5" s="73" customFormat="1" ht="20.25">
      <c r="E93" s="84"/>
    </row>
    <row r="94" spans="5:5" s="73" customFormat="1" ht="20.25">
      <c r="E94" s="84"/>
    </row>
    <row r="95" spans="5:5" s="73" customFormat="1" ht="20.25">
      <c r="E95" s="84"/>
    </row>
    <row r="96" spans="5:5" s="73" customFormat="1" ht="20.25">
      <c r="E96" s="84"/>
    </row>
    <row r="97" spans="5:5" s="73" customFormat="1" ht="20.25">
      <c r="E97" s="84"/>
    </row>
    <row r="98" spans="5:5" s="73" customFormat="1" ht="20.25">
      <c r="E98" s="84"/>
    </row>
    <row r="99" spans="5:5" s="73" customFormat="1" ht="20.25">
      <c r="E99" s="84"/>
    </row>
    <row r="100" spans="5:5" s="73" customFormat="1" ht="20.25">
      <c r="E100" s="84"/>
    </row>
    <row r="101" spans="5:5" s="73" customFormat="1" ht="20.25">
      <c r="E101" s="84"/>
    </row>
    <row r="102" spans="5:5" s="73" customFormat="1" ht="20.25">
      <c r="E102" s="84"/>
    </row>
    <row r="103" spans="5:5" s="73" customFormat="1" ht="20.25">
      <c r="E103" s="84"/>
    </row>
    <row r="104" spans="5:5" s="73" customFormat="1" ht="20.25">
      <c r="E104" s="84"/>
    </row>
    <row r="105" spans="5:5" s="73" customFormat="1" ht="20.25">
      <c r="E105" s="84"/>
    </row>
    <row r="106" spans="5:5" s="73" customFormat="1" ht="20.25">
      <c r="E106" s="84"/>
    </row>
    <row r="107" spans="5:5" s="73" customFormat="1" ht="20.25">
      <c r="E107" s="84"/>
    </row>
    <row r="108" spans="5:5" s="73" customFormat="1" ht="20.25">
      <c r="E108" s="84"/>
    </row>
    <row r="109" spans="5:5" s="73" customFormat="1" ht="20.25">
      <c r="E109" s="84"/>
    </row>
    <row r="110" spans="5:5" s="73" customFormat="1" ht="20.25">
      <c r="E110" s="84"/>
    </row>
    <row r="111" spans="5:5" s="73" customFormat="1" ht="20.25">
      <c r="E111" s="84"/>
    </row>
    <row r="112" spans="5:5" s="73" customFormat="1" ht="20.25">
      <c r="E112" s="84"/>
    </row>
    <row r="113" spans="5:5" s="73" customFormat="1" ht="20.25">
      <c r="E113" s="84"/>
    </row>
    <row r="114" spans="5:5" s="73" customFormat="1" ht="20.25">
      <c r="E114" s="84"/>
    </row>
    <row r="115" spans="5:5" s="73" customFormat="1" ht="20.25">
      <c r="E115" s="84"/>
    </row>
    <row r="116" spans="5:5" s="73" customFormat="1" ht="20.25">
      <c r="E116" s="84"/>
    </row>
    <row r="117" spans="5:5" s="73" customFormat="1" ht="20.25">
      <c r="E117" s="84"/>
    </row>
    <row r="118" spans="5:5" s="73" customFormat="1" ht="20.25">
      <c r="E118" s="84"/>
    </row>
    <row r="119" spans="5:5" s="73" customFormat="1" ht="20.25">
      <c r="E119" s="84"/>
    </row>
    <row r="120" spans="5:5" s="73" customFormat="1" ht="20.25">
      <c r="E120" s="84"/>
    </row>
    <row r="121" spans="5:5" s="73" customFormat="1" ht="20.25">
      <c r="E121" s="84"/>
    </row>
    <row r="122" spans="5:5" s="73" customFormat="1" ht="20.25">
      <c r="E122" s="84"/>
    </row>
    <row r="123" spans="5:5" s="73" customFormat="1" ht="20.25">
      <c r="E123" s="84"/>
    </row>
    <row r="124" spans="5:5" s="73" customFormat="1" ht="20.25">
      <c r="E124" s="84"/>
    </row>
    <row r="125" spans="5:5" s="73" customFormat="1" ht="20.25">
      <c r="E125" s="84"/>
    </row>
    <row r="126" spans="5:5" s="73" customFormat="1" ht="20.25">
      <c r="E126" s="84"/>
    </row>
    <row r="127" spans="5:5" s="73" customFormat="1" ht="20.25">
      <c r="E127" s="84"/>
    </row>
    <row r="128" spans="5:5" s="73" customFormat="1" ht="20.25">
      <c r="E128" s="84"/>
    </row>
    <row r="129" spans="5:5" s="73" customFormat="1" ht="20.25">
      <c r="E129" s="84"/>
    </row>
    <row r="130" spans="5:5" s="73" customFormat="1" ht="20.25">
      <c r="E130" s="84"/>
    </row>
    <row r="131" spans="5:5" s="73" customFormat="1" ht="20.25">
      <c r="E131" s="84"/>
    </row>
    <row r="132" spans="5:5" s="73" customFormat="1" ht="20.25">
      <c r="E132" s="84"/>
    </row>
    <row r="133" spans="5:5" s="73" customFormat="1" ht="20.25">
      <c r="E133" s="84"/>
    </row>
    <row r="134" spans="5:5" s="73" customFormat="1" ht="20.25">
      <c r="E134" s="84"/>
    </row>
    <row r="135" spans="5:5" s="73" customFormat="1" ht="20.25">
      <c r="E135" s="84"/>
    </row>
    <row r="136" spans="5:5" s="73" customFormat="1" ht="20.25">
      <c r="E136" s="84"/>
    </row>
    <row r="137" spans="5:5" s="73" customFormat="1" ht="20.25">
      <c r="E137" s="84"/>
    </row>
    <row r="138" spans="5:5" s="73" customFormat="1" ht="20.25">
      <c r="E138" s="84"/>
    </row>
    <row r="139" spans="5:5" s="73" customFormat="1" ht="20.25">
      <c r="E139" s="84"/>
    </row>
    <row r="140" spans="5:5" s="73" customFormat="1" ht="20.25">
      <c r="E140" s="84"/>
    </row>
    <row r="141" spans="5:5" s="73" customFormat="1" ht="20.25">
      <c r="E141" s="84"/>
    </row>
    <row r="142" spans="5:5" s="73" customFormat="1" ht="20.25">
      <c r="E142" s="84"/>
    </row>
    <row r="143" spans="5:5" s="73" customFormat="1" ht="20.25">
      <c r="E143" s="84"/>
    </row>
    <row r="144" spans="5:5" s="73" customFormat="1" ht="20.25">
      <c r="E144" s="84"/>
    </row>
    <row r="145" spans="5:5" s="73" customFormat="1" ht="20.25">
      <c r="E145" s="84"/>
    </row>
    <row r="146" spans="5:5" s="73" customFormat="1" ht="20.25">
      <c r="E146" s="84"/>
    </row>
    <row r="147" spans="5:5" s="73" customFormat="1" ht="20.25">
      <c r="E147" s="84"/>
    </row>
    <row r="148" spans="5:5" s="73" customFormat="1" ht="20.25">
      <c r="E148" s="84"/>
    </row>
    <row r="149" spans="5:5" s="73" customFormat="1" ht="20.25">
      <c r="E149" s="84"/>
    </row>
    <row r="150" spans="5:5" s="73" customFormat="1" ht="20.25">
      <c r="E150" s="84"/>
    </row>
    <row r="151" spans="5:5" s="73" customFormat="1" ht="20.25">
      <c r="E151" s="84"/>
    </row>
    <row r="152" spans="5:5" s="73" customFormat="1" ht="20.25">
      <c r="E152" s="84"/>
    </row>
    <row r="153" spans="5:5" s="73" customFormat="1" ht="20.25">
      <c r="E153" s="84"/>
    </row>
    <row r="154" spans="5:5" s="73" customFormat="1" ht="20.25">
      <c r="E154" s="84"/>
    </row>
    <row r="155" spans="5:5" s="73" customFormat="1" ht="20.25">
      <c r="E155" s="84"/>
    </row>
    <row r="156" spans="5:5" s="73" customFormat="1" ht="20.25">
      <c r="E156" s="84"/>
    </row>
    <row r="157" spans="5:5" s="73" customFormat="1" ht="20.25">
      <c r="E157" s="84"/>
    </row>
    <row r="158" spans="5:5" s="73" customFormat="1" ht="20.25">
      <c r="E158" s="84"/>
    </row>
    <row r="159" spans="5:5" s="73" customFormat="1" ht="20.25">
      <c r="E159" s="84"/>
    </row>
    <row r="160" spans="5:5" s="73" customFormat="1" ht="20.25">
      <c r="E160" s="84"/>
    </row>
    <row r="161" spans="5:5" s="73" customFormat="1" ht="20.25">
      <c r="E161" s="84"/>
    </row>
    <row r="162" spans="5:5" s="73" customFormat="1" ht="20.25">
      <c r="E162" s="84"/>
    </row>
    <row r="163" spans="5:5" s="73" customFormat="1" ht="20.25">
      <c r="E163" s="84"/>
    </row>
    <row r="164" spans="5:5" s="73" customFormat="1" ht="20.25">
      <c r="E164" s="84"/>
    </row>
    <row r="165" spans="5:5" s="73" customFormat="1" ht="20.25">
      <c r="E165" s="84"/>
    </row>
    <row r="166" spans="5:5" s="73" customFormat="1" ht="20.25">
      <c r="E166" s="84"/>
    </row>
    <row r="167" spans="5:5" s="73" customFormat="1" ht="20.25">
      <c r="E167" s="84"/>
    </row>
    <row r="168" spans="5:5" s="73" customFormat="1" ht="20.25">
      <c r="E168" s="84"/>
    </row>
    <row r="169" spans="5:5" s="73" customFormat="1" ht="20.25">
      <c r="E169" s="84"/>
    </row>
    <row r="170" spans="5:5" s="73" customFormat="1" ht="20.25">
      <c r="E170" s="84"/>
    </row>
    <row r="171" spans="5:5" s="73" customFormat="1" ht="20.25">
      <c r="E171" s="84"/>
    </row>
    <row r="172" spans="5:5" s="73" customFormat="1" ht="20.25">
      <c r="E172" s="84"/>
    </row>
    <row r="173" spans="5:5" s="73" customFormat="1" ht="20.25">
      <c r="E173" s="84"/>
    </row>
    <row r="174" spans="5:5" s="73" customFormat="1" ht="20.25">
      <c r="E174" s="84"/>
    </row>
    <row r="175" spans="5:5" s="73" customFormat="1" ht="20.25">
      <c r="E175" s="84"/>
    </row>
    <row r="176" spans="5:5" s="73" customFormat="1" ht="20.25">
      <c r="E176" s="84"/>
    </row>
    <row r="177" spans="5:5" s="73" customFormat="1" ht="20.25">
      <c r="E177" s="84"/>
    </row>
    <row r="178" spans="5:5" s="73" customFormat="1" ht="20.25">
      <c r="E178" s="84"/>
    </row>
    <row r="179" spans="5:5" s="73" customFormat="1" ht="20.25">
      <c r="E179" s="84"/>
    </row>
    <row r="180" spans="5:5" s="73" customFormat="1" ht="20.25">
      <c r="E180" s="84"/>
    </row>
    <row r="181" spans="5:5" s="73" customFormat="1" ht="20.25">
      <c r="E181" s="84"/>
    </row>
    <row r="182" spans="5:5" s="73" customFormat="1" ht="20.25">
      <c r="E182" s="84"/>
    </row>
    <row r="183" spans="5:5" s="73" customFormat="1" ht="20.25">
      <c r="E183" s="84"/>
    </row>
    <row r="184" spans="5:5" s="73" customFormat="1" ht="20.25">
      <c r="E184" s="84"/>
    </row>
    <row r="185" spans="5:5" s="73" customFormat="1" ht="20.25">
      <c r="E185" s="84"/>
    </row>
    <row r="186" spans="5:5" s="73" customFormat="1" ht="20.25">
      <c r="E186" s="84"/>
    </row>
    <row r="187" spans="5:5" s="73" customFormat="1" ht="20.25">
      <c r="E187" s="84"/>
    </row>
    <row r="188" spans="5:5" s="73" customFormat="1" ht="20.25">
      <c r="E188" s="84"/>
    </row>
    <row r="189" spans="5:5" s="73" customFormat="1" ht="20.25">
      <c r="E189" s="84"/>
    </row>
    <row r="190" spans="5:5" s="73" customFormat="1" ht="20.25">
      <c r="E190" s="84"/>
    </row>
    <row r="191" spans="5:5" s="73" customFormat="1" ht="20.25">
      <c r="E191" s="84"/>
    </row>
    <row r="192" spans="5:5" s="73" customFormat="1" ht="20.25">
      <c r="E192" s="84"/>
    </row>
    <row r="193" spans="5:5" s="73" customFormat="1" ht="20.25">
      <c r="E193" s="84"/>
    </row>
    <row r="194" spans="5:5" s="73" customFormat="1" ht="20.25">
      <c r="E194" s="84"/>
    </row>
    <row r="195" spans="5:5" s="73" customFormat="1" ht="20.25">
      <c r="E195" s="84"/>
    </row>
    <row r="196" spans="5:5" s="73" customFormat="1" ht="20.25">
      <c r="E196" s="84"/>
    </row>
    <row r="197" spans="5:5" s="73" customFormat="1" ht="20.25">
      <c r="E197" s="84"/>
    </row>
    <row r="198" spans="5:5" s="73" customFormat="1" ht="20.25">
      <c r="E198" s="84"/>
    </row>
    <row r="199" spans="5:5" s="2" customFormat="1">
      <c r="E199" s="44"/>
    </row>
    <row r="200" spans="5:5" s="2" customFormat="1">
      <c r="E200" s="44"/>
    </row>
    <row r="201" spans="5:5" s="2" customFormat="1">
      <c r="E201" s="44"/>
    </row>
    <row r="202" spans="5:5" s="2" customFormat="1">
      <c r="E202" s="44"/>
    </row>
    <row r="203" spans="5:5" s="2" customFormat="1">
      <c r="E203" s="44"/>
    </row>
    <row r="204" spans="5:5" s="2" customFormat="1">
      <c r="E204" s="44"/>
    </row>
    <row r="205" spans="5:5" s="2" customFormat="1">
      <c r="E205" s="44"/>
    </row>
    <row r="206" spans="5:5" s="2" customFormat="1">
      <c r="E206" s="44"/>
    </row>
    <row r="207" spans="5:5" s="2" customFormat="1">
      <c r="E207" s="44"/>
    </row>
    <row r="208" spans="5:5" s="2" customFormat="1">
      <c r="E208" s="44"/>
    </row>
    <row r="209" spans="5:5" s="2" customFormat="1">
      <c r="E209" s="44"/>
    </row>
    <row r="210" spans="5:5" s="2" customFormat="1">
      <c r="E210" s="44"/>
    </row>
    <row r="211" spans="5:5" s="2" customFormat="1">
      <c r="E211" s="44"/>
    </row>
    <row r="212" spans="5:5" s="2" customFormat="1">
      <c r="E212" s="44"/>
    </row>
    <row r="213" spans="5:5" s="2" customFormat="1">
      <c r="E213" s="44"/>
    </row>
    <row r="214" spans="5:5" s="2" customFormat="1">
      <c r="E214" s="44"/>
    </row>
    <row r="215" spans="5:5" s="2" customFormat="1">
      <c r="E215" s="44"/>
    </row>
    <row r="216" spans="5:5" s="2" customFormat="1">
      <c r="E216" s="44"/>
    </row>
    <row r="217" spans="5:5" s="2" customFormat="1">
      <c r="E217" s="44"/>
    </row>
    <row r="218" spans="5:5" s="2" customFormat="1">
      <c r="E218" s="44"/>
    </row>
    <row r="219" spans="5:5" s="2" customFormat="1">
      <c r="E219" s="44"/>
    </row>
    <row r="220" spans="5:5" s="2" customFormat="1">
      <c r="E220" s="44"/>
    </row>
    <row r="221" spans="5:5" s="2" customFormat="1">
      <c r="E221" s="44"/>
    </row>
    <row r="222" spans="5:5" s="2" customFormat="1">
      <c r="E222" s="44"/>
    </row>
    <row r="223" spans="5:5" s="2" customFormat="1">
      <c r="E223" s="44"/>
    </row>
    <row r="224" spans="5:5" s="2" customFormat="1">
      <c r="E224" s="44"/>
    </row>
    <row r="225" spans="5:5" s="2" customFormat="1">
      <c r="E225" s="44"/>
    </row>
    <row r="226" spans="5:5" s="2" customFormat="1">
      <c r="E226" s="44"/>
    </row>
    <row r="227" spans="5:5" s="2" customFormat="1">
      <c r="E227" s="44"/>
    </row>
    <row r="228" spans="5:5" s="2" customFormat="1">
      <c r="E228" s="44"/>
    </row>
    <row r="229" spans="5:5" s="2" customFormat="1">
      <c r="E229" s="44"/>
    </row>
    <row r="230" spans="5:5" s="2" customFormat="1">
      <c r="E230" s="44"/>
    </row>
    <row r="231" spans="5:5" s="2" customFormat="1">
      <c r="E231" s="44"/>
    </row>
    <row r="232" spans="5:5" s="2" customFormat="1">
      <c r="E232" s="44"/>
    </row>
    <row r="233" spans="5:5" s="2" customFormat="1">
      <c r="E233" s="44"/>
    </row>
    <row r="234" spans="5:5" s="2" customFormat="1">
      <c r="E234" s="44"/>
    </row>
    <row r="235" spans="5:5" s="2" customFormat="1">
      <c r="E235" s="44"/>
    </row>
    <row r="236" spans="5:5" s="2" customFormat="1">
      <c r="E236" s="44"/>
    </row>
    <row r="237" spans="5:5" s="2" customFormat="1">
      <c r="E237" s="44"/>
    </row>
    <row r="238" spans="5:5" s="2" customFormat="1">
      <c r="E238" s="44"/>
    </row>
    <row r="239" spans="5:5" s="2" customFormat="1">
      <c r="E239" s="44"/>
    </row>
    <row r="240" spans="5:5" s="2" customFormat="1">
      <c r="E240" s="44"/>
    </row>
    <row r="241" spans="5:5" s="2" customFormat="1">
      <c r="E241" s="44"/>
    </row>
    <row r="242" spans="5:5" s="2" customFormat="1">
      <c r="E242" s="44"/>
    </row>
    <row r="243" spans="5:5" s="2" customFormat="1">
      <c r="E243" s="44"/>
    </row>
    <row r="244" spans="5:5" s="2" customFormat="1">
      <c r="E244" s="44"/>
    </row>
    <row r="245" spans="5:5" s="2" customFormat="1">
      <c r="E245" s="44"/>
    </row>
    <row r="246" spans="5:5" s="2" customFormat="1">
      <c r="E246" s="44"/>
    </row>
    <row r="247" spans="5:5" s="2" customFormat="1">
      <c r="E247" s="44"/>
    </row>
    <row r="248" spans="5:5" s="2" customFormat="1">
      <c r="E248" s="44"/>
    </row>
    <row r="249" spans="5:5" s="2" customFormat="1">
      <c r="E249" s="44"/>
    </row>
    <row r="250" spans="5:5" s="2" customFormat="1">
      <c r="E250" s="44"/>
    </row>
    <row r="251" spans="5:5" s="2" customFormat="1">
      <c r="E251" s="44"/>
    </row>
    <row r="252" spans="5:5" s="2" customFormat="1">
      <c r="E252" s="44"/>
    </row>
    <row r="253" spans="5:5" s="2" customFormat="1">
      <c r="E253" s="44"/>
    </row>
    <row r="254" spans="5:5" s="2" customFormat="1">
      <c r="E254" s="44"/>
    </row>
    <row r="255" spans="5:5" s="2" customFormat="1">
      <c r="E255" s="44"/>
    </row>
    <row r="256" spans="5:5" s="2" customFormat="1">
      <c r="E256" s="44"/>
    </row>
    <row r="257" spans="5:5" s="2" customFormat="1">
      <c r="E257" s="44"/>
    </row>
    <row r="258" spans="5:5" s="2" customFormat="1">
      <c r="E258" s="44"/>
    </row>
    <row r="259" spans="5:5" s="2" customFormat="1">
      <c r="E259" s="44"/>
    </row>
    <row r="260" spans="5:5" s="2" customFormat="1">
      <c r="E260" s="44"/>
    </row>
    <row r="261" spans="5:5" s="2" customFormat="1">
      <c r="E261" s="44"/>
    </row>
    <row r="262" spans="5:5" s="2" customFormat="1">
      <c r="E262" s="44"/>
    </row>
    <row r="263" spans="5:5" s="2" customFormat="1">
      <c r="E263" s="44"/>
    </row>
    <row r="264" spans="5:5" s="2" customFormat="1">
      <c r="E264" s="44"/>
    </row>
    <row r="265" spans="5:5" s="2" customFormat="1">
      <c r="E265" s="44"/>
    </row>
    <row r="266" spans="5:5" s="2" customFormat="1">
      <c r="E266" s="44"/>
    </row>
    <row r="267" spans="5:5" s="2" customFormat="1">
      <c r="E267" s="44"/>
    </row>
    <row r="268" spans="5:5" s="2" customFormat="1">
      <c r="E268" s="44"/>
    </row>
    <row r="269" spans="5:5" s="2" customFormat="1">
      <c r="E269" s="44"/>
    </row>
    <row r="270" spans="5:5" s="2" customFormat="1">
      <c r="E270" s="44"/>
    </row>
    <row r="271" spans="5:5" s="2" customFormat="1">
      <c r="E271" s="44"/>
    </row>
    <row r="272" spans="5:5" s="2" customFormat="1">
      <c r="E272" s="44"/>
    </row>
    <row r="273" spans="5:5" s="2" customFormat="1">
      <c r="E273" s="44"/>
    </row>
    <row r="274" spans="5:5" s="2" customFormat="1">
      <c r="E274" s="44"/>
    </row>
    <row r="275" spans="5:5" s="2" customFormat="1">
      <c r="E275" s="44"/>
    </row>
    <row r="276" spans="5:5" s="2" customFormat="1">
      <c r="E276" s="44"/>
    </row>
    <row r="277" spans="5:5" s="2" customFormat="1">
      <c r="E277" s="44"/>
    </row>
    <row r="278" spans="5:5" s="2" customFormat="1">
      <c r="E278" s="44"/>
    </row>
    <row r="279" spans="5:5" s="2" customFormat="1">
      <c r="E279" s="44"/>
    </row>
    <row r="280" spans="5:5" s="2" customFormat="1">
      <c r="E280" s="44"/>
    </row>
    <row r="281" spans="5:5" s="2" customFormat="1">
      <c r="E281" s="44"/>
    </row>
    <row r="282" spans="5:5" s="2" customFormat="1">
      <c r="E282" s="44"/>
    </row>
    <row r="283" spans="5:5" s="2" customFormat="1">
      <c r="E283" s="44"/>
    </row>
    <row r="284" spans="5:5" s="2" customFormat="1">
      <c r="E284" s="44"/>
    </row>
    <row r="285" spans="5:5" s="2" customFormat="1">
      <c r="E285" s="44"/>
    </row>
    <row r="286" spans="5:5" s="2" customFormat="1">
      <c r="E286" s="44"/>
    </row>
    <row r="287" spans="5:5" s="2" customFormat="1">
      <c r="E287" s="44"/>
    </row>
    <row r="288" spans="5:5" s="2" customFormat="1">
      <c r="E288" s="44"/>
    </row>
    <row r="289" spans="5:5" s="2" customFormat="1">
      <c r="E289" s="44"/>
    </row>
    <row r="290" spans="5:5" s="2" customFormat="1">
      <c r="E290" s="44"/>
    </row>
    <row r="291" spans="5:5" s="2" customFormat="1">
      <c r="E291" s="44"/>
    </row>
    <row r="292" spans="5:5" s="2" customFormat="1">
      <c r="E292" s="44"/>
    </row>
    <row r="293" spans="5:5" s="2" customFormat="1">
      <c r="E293" s="44"/>
    </row>
    <row r="294" spans="5:5" s="2" customFormat="1">
      <c r="E294" s="44"/>
    </row>
    <row r="295" spans="5:5" s="2" customFormat="1">
      <c r="E295" s="44"/>
    </row>
    <row r="296" spans="5:5" s="2" customFormat="1">
      <c r="E296" s="44"/>
    </row>
    <row r="297" spans="5:5" s="2" customFormat="1">
      <c r="E297" s="44"/>
    </row>
    <row r="298" spans="5:5" s="2" customFormat="1">
      <c r="E298" s="44"/>
    </row>
    <row r="299" spans="5:5" s="2" customFormat="1">
      <c r="E299" s="44"/>
    </row>
    <row r="300" spans="5:5" s="2" customFormat="1">
      <c r="E300" s="44"/>
    </row>
    <row r="301" spans="5:5" s="2" customFormat="1">
      <c r="E301" s="44"/>
    </row>
    <row r="302" spans="5:5" s="2" customFormat="1">
      <c r="E302" s="44"/>
    </row>
    <row r="303" spans="5:5" s="2" customFormat="1">
      <c r="E303" s="44"/>
    </row>
    <row r="304" spans="5:5" s="2" customFormat="1">
      <c r="E304" s="44"/>
    </row>
    <row r="305" spans="5:5" s="2" customFormat="1">
      <c r="E305" s="44"/>
    </row>
    <row r="306" spans="5:5" s="2" customFormat="1">
      <c r="E306" s="44"/>
    </row>
    <row r="307" spans="5:5" s="2" customFormat="1">
      <c r="E307" s="44"/>
    </row>
    <row r="308" spans="5:5" s="2" customFormat="1">
      <c r="E308" s="44"/>
    </row>
    <row r="309" spans="5:5" s="2" customFormat="1">
      <c r="E309" s="44"/>
    </row>
    <row r="310" spans="5:5" s="2" customFormat="1">
      <c r="E310" s="44"/>
    </row>
    <row r="311" spans="5:5" s="2" customFormat="1">
      <c r="E311" s="44"/>
    </row>
    <row r="312" spans="5:5" s="2" customFormat="1">
      <c r="E312" s="44"/>
    </row>
    <row r="313" spans="5:5" s="2" customFormat="1">
      <c r="E313" s="44"/>
    </row>
    <row r="314" spans="5:5" s="2" customFormat="1">
      <c r="E314" s="44"/>
    </row>
    <row r="315" spans="5:5" s="2" customFormat="1">
      <c r="E315" s="44"/>
    </row>
    <row r="316" spans="5:5" s="2" customFormat="1">
      <c r="E316" s="44"/>
    </row>
    <row r="317" spans="5:5" s="2" customFormat="1">
      <c r="E317" s="44"/>
    </row>
    <row r="318" spans="5:5" s="2" customFormat="1">
      <c r="E318" s="44"/>
    </row>
    <row r="319" spans="5:5" s="2" customFormat="1">
      <c r="E319" s="44"/>
    </row>
    <row r="320" spans="5:5" s="2" customFormat="1">
      <c r="E320" s="44"/>
    </row>
    <row r="321" spans="5:5" s="2" customFormat="1">
      <c r="E321" s="44"/>
    </row>
    <row r="322" spans="5:5" s="2" customFormat="1">
      <c r="E322" s="44"/>
    </row>
    <row r="323" spans="5:5" s="2" customFormat="1">
      <c r="E323" s="44"/>
    </row>
    <row r="324" spans="5:5" s="2" customFormat="1">
      <c r="E324" s="44"/>
    </row>
    <row r="325" spans="5:5" s="2" customFormat="1">
      <c r="E325" s="44"/>
    </row>
    <row r="326" spans="5:5" s="2" customFormat="1">
      <c r="E326" s="44"/>
    </row>
    <row r="327" spans="5:5" s="2" customFormat="1">
      <c r="E327" s="44"/>
    </row>
    <row r="328" spans="5:5" s="2" customFormat="1">
      <c r="E328" s="44"/>
    </row>
    <row r="329" spans="5:5" s="2" customFormat="1">
      <c r="E329" s="44"/>
    </row>
    <row r="330" spans="5:5" s="2" customFormat="1">
      <c r="E330" s="44"/>
    </row>
    <row r="331" spans="5:5" s="2" customFormat="1">
      <c r="E331" s="44"/>
    </row>
    <row r="332" spans="5:5" s="2" customFormat="1">
      <c r="E332" s="44"/>
    </row>
    <row r="333" spans="5:5" s="2" customFormat="1">
      <c r="E333" s="44"/>
    </row>
    <row r="334" spans="5:5" s="2" customFormat="1">
      <c r="E334" s="44"/>
    </row>
    <row r="335" spans="5:5" s="2" customFormat="1">
      <c r="E335" s="44"/>
    </row>
    <row r="336" spans="5:5" s="2" customFormat="1">
      <c r="E336" s="44"/>
    </row>
    <row r="337" spans="5:5" s="2" customFormat="1">
      <c r="E337" s="44"/>
    </row>
    <row r="338" spans="5:5" s="2" customFormat="1">
      <c r="E338" s="44"/>
    </row>
    <row r="339" spans="5:5" s="2" customFormat="1">
      <c r="E339" s="44"/>
    </row>
    <row r="340" spans="5:5" s="2" customFormat="1">
      <c r="E340" s="44"/>
    </row>
    <row r="341" spans="5:5" s="2" customFormat="1">
      <c r="E341" s="44"/>
    </row>
    <row r="342" spans="5:5" s="2" customFormat="1">
      <c r="E342" s="44"/>
    </row>
    <row r="343" spans="5:5" s="2" customFormat="1">
      <c r="E343" s="44"/>
    </row>
    <row r="344" spans="5:5" s="2" customFormat="1">
      <c r="E344" s="44"/>
    </row>
    <row r="345" spans="5:5" s="2" customFormat="1">
      <c r="E345" s="44"/>
    </row>
    <row r="346" spans="5:5" s="2" customFormat="1">
      <c r="E346" s="44"/>
    </row>
    <row r="347" spans="5:5" s="2" customFormat="1">
      <c r="E347" s="44"/>
    </row>
    <row r="348" spans="5:5" s="2" customFormat="1">
      <c r="E348" s="44"/>
    </row>
    <row r="349" spans="5:5" s="2" customFormat="1">
      <c r="E349" s="44"/>
    </row>
    <row r="350" spans="5:5" s="2" customFormat="1">
      <c r="E350" s="44"/>
    </row>
    <row r="351" spans="5:5" s="2" customFormat="1">
      <c r="E351" s="44"/>
    </row>
    <row r="352" spans="5:5" s="2" customFormat="1">
      <c r="E352" s="44"/>
    </row>
    <row r="353" spans="5:5" s="2" customFormat="1">
      <c r="E353" s="44"/>
    </row>
    <row r="354" spans="5:5" s="2" customFormat="1">
      <c r="E354" s="44"/>
    </row>
    <row r="355" spans="5:5" s="2" customFormat="1">
      <c r="E355" s="44"/>
    </row>
    <row r="356" spans="5:5" s="2" customFormat="1">
      <c r="E356" s="44"/>
    </row>
    <row r="357" spans="5:5" s="2" customFormat="1">
      <c r="E357" s="44"/>
    </row>
    <row r="358" spans="5:5" s="2" customFormat="1">
      <c r="E358" s="44"/>
    </row>
    <row r="359" spans="5:5" s="2" customFormat="1">
      <c r="E359" s="44"/>
    </row>
    <row r="360" spans="5:5" s="2" customFormat="1">
      <c r="E360" s="44"/>
    </row>
    <row r="361" spans="5:5" s="2" customFormat="1">
      <c r="E361" s="44"/>
    </row>
    <row r="362" spans="5:5" s="2" customFormat="1">
      <c r="E362" s="44"/>
    </row>
    <row r="363" spans="5:5" s="2" customFormat="1">
      <c r="E363" s="44"/>
    </row>
    <row r="364" spans="5:5" s="2" customFormat="1">
      <c r="E364" s="44"/>
    </row>
    <row r="365" spans="5:5" s="2" customFormat="1">
      <c r="E365" s="44"/>
    </row>
    <row r="366" spans="5:5" s="2" customFormat="1">
      <c r="E366" s="44"/>
    </row>
    <row r="367" spans="5:5" s="2" customFormat="1">
      <c r="E367" s="44"/>
    </row>
    <row r="368" spans="5:5" s="2" customFormat="1">
      <c r="E368" s="44"/>
    </row>
    <row r="369" spans="5:5" s="2" customFormat="1">
      <c r="E369" s="44"/>
    </row>
    <row r="370" spans="5:5" s="2" customFormat="1">
      <c r="E370" s="44"/>
    </row>
    <row r="371" spans="5:5" s="2" customFormat="1">
      <c r="E371" s="44"/>
    </row>
    <row r="372" spans="5:5" s="2" customFormat="1">
      <c r="E372" s="44"/>
    </row>
    <row r="373" spans="5:5" s="2" customFormat="1">
      <c r="E373" s="44"/>
    </row>
    <row r="374" spans="5:5" s="2" customFormat="1">
      <c r="E374" s="44"/>
    </row>
    <row r="375" spans="5:5" s="2" customFormat="1">
      <c r="E375" s="44"/>
    </row>
    <row r="376" spans="5:5" s="2" customFormat="1">
      <c r="E376" s="44"/>
    </row>
    <row r="377" spans="5:5" s="2" customFormat="1">
      <c r="E377" s="44"/>
    </row>
    <row r="378" spans="5:5" s="2" customFormat="1">
      <c r="E378" s="44"/>
    </row>
    <row r="379" spans="5:5" s="2" customFormat="1">
      <c r="E379" s="44"/>
    </row>
    <row r="380" spans="5:5" s="2" customFormat="1">
      <c r="E380" s="44"/>
    </row>
    <row r="381" spans="5:5" s="2" customFormat="1">
      <c r="E381" s="44"/>
    </row>
    <row r="382" spans="5:5" s="2" customFormat="1">
      <c r="E382" s="44"/>
    </row>
    <row r="383" spans="5:5" s="2" customFormat="1">
      <c r="E383" s="44"/>
    </row>
    <row r="384" spans="5:5" s="2" customFormat="1">
      <c r="E384" s="44"/>
    </row>
    <row r="385" spans="5:5" s="2" customFormat="1">
      <c r="E385" s="44"/>
    </row>
    <row r="386" spans="5:5" s="2" customFormat="1">
      <c r="E386" s="44"/>
    </row>
    <row r="387" spans="5:5" s="2" customFormat="1">
      <c r="E387" s="44"/>
    </row>
    <row r="388" spans="5:5" s="2" customFormat="1">
      <c r="E388" s="44"/>
    </row>
    <row r="389" spans="5:5" s="2" customFormat="1">
      <c r="E389" s="44"/>
    </row>
    <row r="390" spans="5:5" s="2" customFormat="1">
      <c r="E390" s="44"/>
    </row>
    <row r="391" spans="5:5" s="2" customFormat="1">
      <c r="E391" s="44"/>
    </row>
    <row r="392" spans="5:5" s="2" customFormat="1">
      <c r="E392" s="44"/>
    </row>
    <row r="393" spans="5:5" s="2" customFormat="1">
      <c r="E393" s="44"/>
    </row>
    <row r="394" spans="5:5" s="2" customFormat="1">
      <c r="E394" s="44"/>
    </row>
    <row r="395" spans="5:5" s="2" customFormat="1">
      <c r="E395" s="44"/>
    </row>
    <row r="396" spans="5:5" s="2" customFormat="1">
      <c r="E396" s="44"/>
    </row>
    <row r="397" spans="5:5" s="2" customFormat="1">
      <c r="E397" s="44"/>
    </row>
    <row r="398" spans="5:5" s="2" customFormat="1">
      <c r="E398" s="44"/>
    </row>
    <row r="399" spans="5:5" s="2" customFormat="1">
      <c r="E399" s="44"/>
    </row>
    <row r="400" spans="5:5" s="2" customFormat="1">
      <c r="E400" s="44"/>
    </row>
    <row r="401" spans="5:5" s="2" customFormat="1">
      <c r="E401" s="44"/>
    </row>
    <row r="402" spans="5:5" s="2" customFormat="1">
      <c r="E402" s="44"/>
    </row>
    <row r="403" spans="5:5" s="2" customFormat="1">
      <c r="E403" s="44"/>
    </row>
    <row r="404" spans="5:5" s="2" customFormat="1">
      <c r="E404" s="44"/>
    </row>
    <row r="405" spans="5:5" s="2" customFormat="1">
      <c r="E405" s="44"/>
    </row>
    <row r="406" spans="5:5" s="2" customFormat="1">
      <c r="E406" s="44"/>
    </row>
    <row r="407" spans="5:5" s="2" customFormat="1">
      <c r="E407" s="44"/>
    </row>
    <row r="408" spans="5:5" s="2" customFormat="1">
      <c r="E408" s="44"/>
    </row>
    <row r="409" spans="5:5" s="2" customFormat="1">
      <c r="E409" s="44"/>
    </row>
    <row r="410" spans="5:5" s="2" customFormat="1">
      <c r="E410" s="44"/>
    </row>
    <row r="411" spans="5:5" s="2" customFormat="1">
      <c r="E411" s="44"/>
    </row>
    <row r="412" spans="5:5" s="2" customFormat="1">
      <c r="E412" s="44"/>
    </row>
    <row r="413" spans="5:5" s="2" customFormat="1">
      <c r="E413" s="44"/>
    </row>
    <row r="414" spans="5:5" s="2" customFormat="1">
      <c r="E414" s="44"/>
    </row>
    <row r="415" spans="5:5" s="2" customFormat="1">
      <c r="E415" s="44"/>
    </row>
    <row r="416" spans="5:5" s="2" customFormat="1">
      <c r="E416" s="44"/>
    </row>
    <row r="417" spans="5:5" s="2" customFormat="1">
      <c r="E417" s="44"/>
    </row>
    <row r="418" spans="5:5" s="2" customFormat="1">
      <c r="E418" s="44"/>
    </row>
    <row r="419" spans="5:5" s="2" customFormat="1">
      <c r="E419" s="44"/>
    </row>
    <row r="420" spans="5:5" s="2" customFormat="1">
      <c r="E420" s="44"/>
    </row>
    <row r="421" spans="5:5" s="2" customFormat="1">
      <c r="E421" s="44"/>
    </row>
    <row r="422" spans="5:5" s="2" customFormat="1">
      <c r="E422" s="44"/>
    </row>
    <row r="423" spans="5:5" s="2" customFormat="1">
      <c r="E423" s="44"/>
    </row>
    <row r="424" spans="5:5" s="2" customFormat="1">
      <c r="E424" s="44"/>
    </row>
    <row r="425" spans="5:5" s="2" customFormat="1">
      <c r="E425" s="44"/>
    </row>
    <row r="426" spans="5:5" s="2" customFormat="1">
      <c r="E426" s="44"/>
    </row>
    <row r="427" spans="5:5" s="2" customFormat="1">
      <c r="E427" s="44"/>
    </row>
    <row r="428" spans="5:5" s="2" customFormat="1">
      <c r="E428" s="44"/>
    </row>
    <row r="429" spans="5:5" s="2" customFormat="1">
      <c r="E429" s="44"/>
    </row>
    <row r="430" spans="5:5" s="2" customFormat="1">
      <c r="E430" s="44"/>
    </row>
    <row r="431" spans="5:5" s="2" customFormat="1">
      <c r="E431" s="44"/>
    </row>
    <row r="432" spans="5:5" s="2" customFormat="1">
      <c r="E432" s="44"/>
    </row>
    <row r="433" spans="5:5" s="2" customFormat="1">
      <c r="E433" s="44"/>
    </row>
    <row r="434" spans="5:5" s="2" customFormat="1">
      <c r="E434" s="44"/>
    </row>
    <row r="435" spans="5:5" s="2" customFormat="1">
      <c r="E435" s="44"/>
    </row>
    <row r="436" spans="5:5" s="2" customFormat="1">
      <c r="E436" s="44"/>
    </row>
    <row r="437" spans="5:5" s="2" customFormat="1">
      <c r="E437" s="44"/>
    </row>
    <row r="438" spans="5:5" s="2" customFormat="1">
      <c r="E438" s="44"/>
    </row>
    <row r="439" spans="5:5" s="2" customFormat="1">
      <c r="E439" s="44"/>
    </row>
    <row r="440" spans="5:5" s="2" customFormat="1">
      <c r="E440" s="44"/>
    </row>
    <row r="441" spans="5:5" s="2" customFormat="1">
      <c r="E441" s="44"/>
    </row>
    <row r="442" spans="5:5" s="2" customFormat="1">
      <c r="E442" s="44"/>
    </row>
    <row r="443" spans="5:5" s="2" customFormat="1">
      <c r="E443" s="44"/>
    </row>
    <row r="444" spans="5:5" s="2" customFormat="1">
      <c r="E444" s="44"/>
    </row>
    <row r="445" spans="5:5" s="2" customFormat="1">
      <c r="E445" s="44"/>
    </row>
    <row r="446" spans="5:5" s="2" customFormat="1">
      <c r="E446" s="44"/>
    </row>
    <row r="447" spans="5:5" s="2" customFormat="1">
      <c r="E447" s="44"/>
    </row>
    <row r="448" spans="5:5" s="2" customFormat="1">
      <c r="E448" s="44"/>
    </row>
    <row r="449" spans="5:5" s="2" customFormat="1">
      <c r="E449" s="44"/>
    </row>
    <row r="450" spans="5:5" s="2" customFormat="1">
      <c r="E450" s="44"/>
    </row>
    <row r="451" spans="5:5" s="2" customFormat="1">
      <c r="E451" s="44"/>
    </row>
    <row r="452" spans="5:5" s="2" customFormat="1">
      <c r="E452" s="44"/>
    </row>
    <row r="453" spans="5:5" s="2" customFormat="1">
      <c r="E453" s="44"/>
    </row>
    <row r="454" spans="5:5" s="2" customFormat="1">
      <c r="E454" s="44"/>
    </row>
    <row r="455" spans="5:5" s="2" customFormat="1">
      <c r="E455" s="44"/>
    </row>
    <row r="456" spans="5:5" s="2" customFormat="1">
      <c r="E456" s="44"/>
    </row>
    <row r="457" spans="5:5" s="2" customFormat="1">
      <c r="E457" s="44"/>
    </row>
    <row r="458" spans="5:5" s="2" customFormat="1">
      <c r="E458" s="44"/>
    </row>
    <row r="459" spans="5:5" s="2" customFormat="1">
      <c r="E459" s="44"/>
    </row>
    <row r="460" spans="5:5" s="2" customFormat="1">
      <c r="E460" s="44"/>
    </row>
    <row r="461" spans="5:5" s="2" customFormat="1">
      <c r="E461" s="44"/>
    </row>
    <row r="462" spans="5:5" s="2" customFormat="1">
      <c r="E462" s="44"/>
    </row>
    <row r="463" spans="5:5" s="2" customFormat="1">
      <c r="E463" s="44"/>
    </row>
    <row r="464" spans="5:5" s="2" customFormat="1">
      <c r="E464" s="44"/>
    </row>
    <row r="465" spans="5:5" s="2" customFormat="1">
      <c r="E465" s="44"/>
    </row>
    <row r="466" spans="5:5" s="2" customFormat="1">
      <c r="E466" s="44"/>
    </row>
    <row r="467" spans="5:5" s="2" customFormat="1">
      <c r="E467" s="44"/>
    </row>
    <row r="468" spans="5:5" s="2" customFormat="1">
      <c r="E468" s="44"/>
    </row>
    <row r="469" spans="5:5" s="2" customFormat="1">
      <c r="E469" s="44"/>
    </row>
    <row r="470" spans="5:5" s="2" customFormat="1">
      <c r="E470" s="44"/>
    </row>
    <row r="471" spans="5:5" s="2" customFormat="1">
      <c r="E471" s="44"/>
    </row>
    <row r="472" spans="5:5" s="2" customFormat="1">
      <c r="E472" s="44"/>
    </row>
    <row r="473" spans="5:5" s="2" customFormat="1">
      <c r="E473" s="44"/>
    </row>
    <row r="474" spans="5:5" s="2" customFormat="1">
      <c r="E474" s="44"/>
    </row>
    <row r="475" spans="5:5" s="2" customFormat="1">
      <c r="E475" s="44"/>
    </row>
    <row r="476" spans="5:5" s="2" customFormat="1">
      <c r="E476" s="44"/>
    </row>
    <row r="477" spans="5:5" s="2" customFormat="1">
      <c r="E477" s="44"/>
    </row>
    <row r="478" spans="5:5" s="2" customFormat="1">
      <c r="E478" s="44"/>
    </row>
    <row r="479" spans="5:5" s="2" customFormat="1">
      <c r="E479" s="44"/>
    </row>
    <row r="480" spans="5:5" s="2" customFormat="1">
      <c r="E480" s="44"/>
    </row>
    <row r="481" spans="5:5" s="2" customFormat="1">
      <c r="E481" s="44"/>
    </row>
    <row r="482" spans="5:5" s="2" customFormat="1">
      <c r="E482" s="44"/>
    </row>
    <row r="483" spans="5:5" s="2" customFormat="1">
      <c r="E483" s="44"/>
    </row>
    <row r="484" spans="5:5" s="2" customFormat="1">
      <c r="E484" s="44"/>
    </row>
    <row r="485" spans="5:5" s="2" customFormat="1">
      <c r="E485" s="44"/>
    </row>
    <row r="486" spans="5:5" s="2" customFormat="1">
      <c r="E486" s="44"/>
    </row>
    <row r="487" spans="5:5" s="2" customFormat="1">
      <c r="E487" s="44"/>
    </row>
    <row r="488" spans="5:5" s="2" customFormat="1">
      <c r="E488" s="44"/>
    </row>
    <row r="489" spans="5:5" s="2" customFormat="1">
      <c r="E489" s="44"/>
    </row>
    <row r="490" spans="5:5" s="2" customFormat="1">
      <c r="E490" s="44"/>
    </row>
    <row r="491" spans="5:5" s="2" customFormat="1">
      <c r="E491" s="44"/>
    </row>
    <row r="492" spans="5:5" s="2" customFormat="1">
      <c r="E492" s="44"/>
    </row>
    <row r="493" spans="5:5" s="2" customFormat="1">
      <c r="E493" s="44"/>
    </row>
    <row r="494" spans="5:5" s="2" customFormat="1">
      <c r="E494" s="44"/>
    </row>
    <row r="495" spans="5:5" s="2" customFormat="1">
      <c r="E495" s="44"/>
    </row>
    <row r="496" spans="5:5" s="2" customFormat="1">
      <c r="E496" s="44"/>
    </row>
    <row r="497" spans="5:5" s="2" customFormat="1">
      <c r="E497" s="44"/>
    </row>
    <row r="498" spans="5:5" s="2" customFormat="1">
      <c r="E498" s="44"/>
    </row>
    <row r="499" spans="5:5" s="2" customFormat="1">
      <c r="E499" s="44"/>
    </row>
    <row r="500" spans="5:5" s="2" customFormat="1">
      <c r="E500" s="44"/>
    </row>
    <row r="501" spans="5:5" s="2" customFormat="1">
      <c r="E501" s="44"/>
    </row>
    <row r="502" spans="5:5" s="2" customFormat="1">
      <c r="E502" s="44"/>
    </row>
    <row r="503" spans="5:5" s="2" customFormat="1">
      <c r="E503" s="44"/>
    </row>
    <row r="504" spans="5:5" s="2" customFormat="1">
      <c r="E504" s="44"/>
    </row>
    <row r="505" spans="5:5" s="2" customFormat="1">
      <c r="E505" s="44"/>
    </row>
    <row r="506" spans="5:5" s="2" customFormat="1">
      <c r="E506" s="44"/>
    </row>
    <row r="507" spans="5:5" s="2" customFormat="1">
      <c r="E507" s="44"/>
    </row>
    <row r="508" spans="5:5" s="2" customFormat="1">
      <c r="E508" s="44"/>
    </row>
    <row r="509" spans="5:5" s="2" customFormat="1">
      <c r="E509" s="44"/>
    </row>
    <row r="510" spans="5:5" s="2" customFormat="1">
      <c r="E510" s="44"/>
    </row>
    <row r="511" spans="5:5" s="2" customFormat="1">
      <c r="E511" s="44"/>
    </row>
    <row r="512" spans="5:5" s="2" customFormat="1">
      <c r="E512" s="44"/>
    </row>
    <row r="513" spans="5:5" s="2" customFormat="1">
      <c r="E513" s="44"/>
    </row>
    <row r="514" spans="5:5" s="2" customFormat="1">
      <c r="E514" s="44"/>
    </row>
    <row r="515" spans="5:5" s="2" customFormat="1">
      <c r="E515" s="44"/>
    </row>
    <row r="516" spans="5:5" s="2" customFormat="1">
      <c r="E516" s="44"/>
    </row>
    <row r="517" spans="5:5" s="2" customFormat="1">
      <c r="E517" s="44"/>
    </row>
    <row r="518" spans="5:5" s="2" customFormat="1">
      <c r="E518" s="44"/>
    </row>
    <row r="519" spans="5:5" s="2" customFormat="1">
      <c r="E519" s="44"/>
    </row>
    <row r="520" spans="5:5" s="2" customFormat="1">
      <c r="E520" s="44"/>
    </row>
    <row r="521" spans="5:5" s="2" customFormat="1">
      <c r="E521" s="44"/>
    </row>
    <row r="522" spans="5:5" s="2" customFormat="1">
      <c r="E522" s="44"/>
    </row>
    <row r="523" spans="5:5" s="2" customFormat="1">
      <c r="E523" s="44"/>
    </row>
    <row r="524" spans="5:5" s="2" customFormat="1">
      <c r="E524" s="44"/>
    </row>
    <row r="525" spans="5:5" s="2" customFormat="1">
      <c r="E525" s="44"/>
    </row>
    <row r="526" spans="5:5" s="2" customFormat="1">
      <c r="E526" s="44"/>
    </row>
    <row r="527" spans="5:5" s="2" customFormat="1">
      <c r="E527" s="44"/>
    </row>
    <row r="528" spans="5:5" s="2" customFormat="1">
      <c r="E528" s="44"/>
    </row>
    <row r="529" spans="5:5" s="2" customFormat="1">
      <c r="E529" s="44"/>
    </row>
    <row r="530" spans="5:5" s="2" customFormat="1">
      <c r="E530" s="44"/>
    </row>
    <row r="531" spans="5:5" s="2" customFormat="1">
      <c r="E531" s="44"/>
    </row>
    <row r="532" spans="5:5" s="2" customFormat="1">
      <c r="E532" s="44"/>
    </row>
    <row r="533" spans="5:5" s="2" customFormat="1">
      <c r="E533" s="44"/>
    </row>
    <row r="534" spans="5:5" s="2" customFormat="1">
      <c r="E534" s="44"/>
    </row>
    <row r="535" spans="5:5" s="2" customFormat="1">
      <c r="E535" s="44"/>
    </row>
    <row r="536" spans="5:5" s="2" customFormat="1">
      <c r="E536" s="44"/>
    </row>
    <row r="537" spans="5:5" s="2" customFormat="1">
      <c r="E537" s="44"/>
    </row>
    <row r="538" spans="5:5" s="2" customFormat="1">
      <c r="E538" s="44"/>
    </row>
    <row r="539" spans="5:5" s="2" customFormat="1">
      <c r="E539" s="44"/>
    </row>
    <row r="540" spans="5:5" s="2" customFormat="1">
      <c r="E540" s="44"/>
    </row>
    <row r="541" spans="5:5" s="2" customFormat="1">
      <c r="E541" s="44"/>
    </row>
    <row r="542" spans="5:5" s="2" customFormat="1">
      <c r="E542" s="44"/>
    </row>
    <row r="543" spans="5:5" s="2" customFormat="1">
      <c r="E543" s="44"/>
    </row>
    <row r="544" spans="5:5" s="2" customFormat="1">
      <c r="E544" s="44"/>
    </row>
    <row r="545" spans="5:5" s="2" customFormat="1">
      <c r="E545" s="44"/>
    </row>
    <row r="546" spans="5:5" s="2" customFormat="1">
      <c r="E546" s="44"/>
    </row>
    <row r="547" spans="5:5" s="2" customFormat="1">
      <c r="E547" s="44"/>
    </row>
    <row r="548" spans="5:5" s="2" customFormat="1">
      <c r="E548" s="44"/>
    </row>
    <row r="549" spans="5:5" s="2" customFormat="1">
      <c r="E549" s="44"/>
    </row>
    <row r="550" spans="5:5" s="2" customFormat="1">
      <c r="E550" s="44"/>
    </row>
    <row r="551" spans="5:5" s="2" customFormat="1">
      <c r="E551" s="44"/>
    </row>
    <row r="552" spans="5:5" s="2" customFormat="1">
      <c r="E552" s="44"/>
    </row>
    <row r="553" spans="5:5" s="2" customFormat="1">
      <c r="E553" s="44"/>
    </row>
    <row r="554" spans="5:5" s="2" customFormat="1">
      <c r="E554" s="44"/>
    </row>
    <row r="555" spans="5:5" s="2" customFormat="1">
      <c r="E555" s="44"/>
    </row>
    <row r="556" spans="5:5" s="2" customFormat="1">
      <c r="E556" s="44"/>
    </row>
    <row r="557" spans="5:5" s="2" customFormat="1">
      <c r="E557" s="44"/>
    </row>
    <row r="558" spans="5:5" s="2" customFormat="1">
      <c r="E558" s="44"/>
    </row>
    <row r="559" spans="5:5" s="2" customFormat="1">
      <c r="E559" s="44"/>
    </row>
    <row r="560" spans="5:5" s="2" customFormat="1">
      <c r="E560" s="44"/>
    </row>
    <row r="561" spans="5:5" s="2" customFormat="1">
      <c r="E561" s="44"/>
    </row>
    <row r="562" spans="5:5" s="2" customFormat="1">
      <c r="E562" s="44"/>
    </row>
    <row r="563" spans="5:5" s="2" customFormat="1">
      <c r="E563" s="44"/>
    </row>
    <row r="564" spans="5:5" s="2" customFormat="1">
      <c r="E564" s="44"/>
    </row>
    <row r="565" spans="5:5" s="2" customFormat="1">
      <c r="E565" s="44"/>
    </row>
    <row r="566" spans="5:5" s="2" customFormat="1">
      <c r="E566" s="44"/>
    </row>
    <row r="567" spans="5:5" s="2" customFormat="1">
      <c r="E567" s="44"/>
    </row>
    <row r="568" spans="5:5" s="2" customFormat="1">
      <c r="E568" s="44"/>
    </row>
    <row r="569" spans="5:5" s="2" customFormat="1">
      <c r="E569" s="44"/>
    </row>
    <row r="570" spans="5:5" s="2" customFormat="1">
      <c r="E570" s="44"/>
    </row>
    <row r="571" spans="5:5" s="2" customFormat="1">
      <c r="E571" s="44"/>
    </row>
    <row r="572" spans="5:5" s="2" customFormat="1">
      <c r="E572" s="44"/>
    </row>
    <row r="573" spans="5:5" s="2" customFormat="1">
      <c r="E573" s="44"/>
    </row>
    <row r="574" spans="5:5" s="2" customFormat="1">
      <c r="E574" s="44"/>
    </row>
    <row r="575" spans="5:5" s="2" customFormat="1">
      <c r="E575" s="44"/>
    </row>
    <row r="576" spans="5:5" s="2" customFormat="1">
      <c r="E576" s="44"/>
    </row>
    <row r="577" spans="5:5" s="2" customFormat="1">
      <c r="E577" s="44"/>
    </row>
    <row r="578" spans="5:5" s="2" customFormat="1">
      <c r="E578" s="44"/>
    </row>
    <row r="579" spans="5:5" s="2" customFormat="1">
      <c r="E579" s="44"/>
    </row>
    <row r="580" spans="5:5" s="2" customFormat="1">
      <c r="E580" s="44"/>
    </row>
    <row r="581" spans="5:5" s="2" customFormat="1">
      <c r="E581" s="44"/>
    </row>
    <row r="582" spans="5:5" s="2" customFormat="1">
      <c r="E582" s="44"/>
    </row>
    <row r="583" spans="5:5" s="2" customFormat="1">
      <c r="E583" s="44"/>
    </row>
    <row r="584" spans="5:5" s="2" customFormat="1">
      <c r="E584" s="44"/>
    </row>
    <row r="585" spans="5:5" s="2" customFormat="1">
      <c r="E585" s="44"/>
    </row>
    <row r="586" spans="5:5" s="2" customFormat="1">
      <c r="E586" s="44"/>
    </row>
    <row r="587" spans="5:5" s="2" customFormat="1">
      <c r="E587" s="44"/>
    </row>
    <row r="588" spans="5:5" s="2" customFormat="1">
      <c r="E588" s="44"/>
    </row>
    <row r="589" spans="5:5" s="2" customFormat="1">
      <c r="E589" s="44"/>
    </row>
    <row r="590" spans="5:5" s="2" customFormat="1">
      <c r="E590" s="44"/>
    </row>
    <row r="591" spans="5:5" s="2" customFormat="1">
      <c r="E591" s="44"/>
    </row>
    <row r="592" spans="5:5" s="2" customFormat="1">
      <c r="E592" s="44"/>
    </row>
    <row r="593" spans="5:5" s="2" customFormat="1">
      <c r="E593" s="44"/>
    </row>
    <row r="594" spans="5:5" s="2" customFormat="1">
      <c r="E594" s="44"/>
    </row>
    <row r="595" spans="5:5" s="2" customFormat="1">
      <c r="E595" s="44"/>
    </row>
    <row r="596" spans="5:5" s="2" customFormat="1">
      <c r="E596" s="44"/>
    </row>
    <row r="597" spans="5:5" s="2" customFormat="1">
      <c r="E597" s="44"/>
    </row>
    <row r="598" spans="5:5" s="2" customFormat="1">
      <c r="E598" s="44"/>
    </row>
    <row r="599" spans="5:5" s="2" customFormat="1">
      <c r="E599" s="44"/>
    </row>
    <row r="600" spans="5:5" s="2" customFormat="1">
      <c r="E600" s="44"/>
    </row>
    <row r="601" spans="5:5" s="2" customFormat="1">
      <c r="E601" s="44"/>
    </row>
    <row r="602" spans="5:5" s="2" customFormat="1">
      <c r="E602" s="44"/>
    </row>
    <row r="603" spans="5:5" s="2" customFormat="1">
      <c r="E603" s="44"/>
    </row>
    <row r="604" spans="5:5" s="2" customFormat="1">
      <c r="E604" s="44"/>
    </row>
    <row r="605" spans="5:5" s="2" customFormat="1">
      <c r="E605" s="44"/>
    </row>
    <row r="606" spans="5:5" s="2" customFormat="1">
      <c r="E606" s="44"/>
    </row>
    <row r="607" spans="5:5" s="2" customFormat="1">
      <c r="E607" s="44"/>
    </row>
    <row r="608" spans="5:5" s="2" customFormat="1">
      <c r="E608" s="44"/>
    </row>
    <row r="609" spans="5:5" s="2" customFormat="1">
      <c r="E609" s="44"/>
    </row>
    <row r="610" spans="5:5" s="2" customFormat="1">
      <c r="E610" s="44"/>
    </row>
    <row r="611" spans="5:5" s="2" customFormat="1">
      <c r="E611" s="44"/>
    </row>
    <row r="612" spans="5:5" s="2" customFormat="1">
      <c r="E612" s="44"/>
    </row>
    <row r="613" spans="5:5" s="2" customFormat="1">
      <c r="E613" s="44"/>
    </row>
    <row r="614" spans="5:5" s="2" customFormat="1">
      <c r="E614" s="44"/>
    </row>
    <row r="615" spans="5:5" s="2" customFormat="1">
      <c r="E615" s="44"/>
    </row>
    <row r="616" spans="5:5" s="2" customFormat="1">
      <c r="E616" s="44"/>
    </row>
    <row r="617" spans="5:5" s="2" customFormat="1">
      <c r="E617" s="44"/>
    </row>
    <row r="618" spans="5:5" s="2" customFormat="1">
      <c r="E618" s="44"/>
    </row>
    <row r="619" spans="5:5" s="2" customFormat="1">
      <c r="E619" s="44"/>
    </row>
    <row r="620" spans="5:5" s="2" customFormat="1">
      <c r="E620" s="44"/>
    </row>
    <row r="621" spans="5:5" s="2" customFormat="1">
      <c r="E621" s="44"/>
    </row>
    <row r="622" spans="5:5" s="2" customFormat="1">
      <c r="E622" s="44"/>
    </row>
    <row r="623" spans="5:5" s="2" customFormat="1">
      <c r="E623" s="44"/>
    </row>
    <row r="624" spans="5:5" s="2" customFormat="1">
      <c r="E624" s="44"/>
    </row>
    <row r="625" spans="5:5" s="2" customFormat="1">
      <c r="E625" s="44"/>
    </row>
    <row r="626" spans="5:5" s="2" customFormat="1">
      <c r="E626" s="44"/>
    </row>
    <row r="627" spans="5:5" s="2" customFormat="1">
      <c r="E627" s="44"/>
    </row>
    <row r="628" spans="5:5" s="2" customFormat="1">
      <c r="E628" s="44"/>
    </row>
    <row r="629" spans="5:5" s="2" customFormat="1">
      <c r="E629" s="44"/>
    </row>
    <row r="630" spans="5:5" s="2" customFormat="1">
      <c r="E630" s="44"/>
    </row>
    <row r="631" spans="5:5" s="2" customFormat="1">
      <c r="E631" s="44"/>
    </row>
    <row r="632" spans="5:5" s="2" customFormat="1">
      <c r="E632" s="44"/>
    </row>
    <row r="633" spans="5:5" s="2" customFormat="1">
      <c r="E633" s="44"/>
    </row>
    <row r="634" spans="5:5" s="2" customFormat="1">
      <c r="E634" s="44"/>
    </row>
    <row r="635" spans="5:5" s="2" customFormat="1">
      <c r="E635" s="44"/>
    </row>
    <row r="636" spans="5:5" s="2" customFormat="1">
      <c r="E636" s="44"/>
    </row>
    <row r="637" spans="5:5" s="2" customFormat="1">
      <c r="E637" s="44"/>
    </row>
    <row r="638" spans="5:5" s="2" customFormat="1">
      <c r="E638" s="44"/>
    </row>
    <row r="639" spans="5:5" s="2" customFormat="1">
      <c r="E639" s="44"/>
    </row>
    <row r="640" spans="5:5" s="2" customFormat="1">
      <c r="E640" s="44"/>
    </row>
    <row r="641" spans="5:5" s="2" customFormat="1">
      <c r="E641" s="44"/>
    </row>
    <row r="642" spans="5:5" s="2" customFormat="1">
      <c r="E642" s="44"/>
    </row>
    <row r="643" spans="5:5" s="2" customFormat="1">
      <c r="E643" s="44"/>
    </row>
    <row r="644" spans="5:5" s="2" customFormat="1">
      <c r="E644" s="44"/>
    </row>
    <row r="645" spans="5:5" s="2" customFormat="1">
      <c r="E645" s="44"/>
    </row>
    <row r="646" spans="5:5" s="2" customFormat="1">
      <c r="E646" s="44"/>
    </row>
    <row r="647" spans="5:5" s="2" customFormat="1">
      <c r="E647" s="44"/>
    </row>
    <row r="648" spans="5:5" s="2" customFormat="1">
      <c r="E648" s="44"/>
    </row>
    <row r="649" spans="5:5" s="2" customFormat="1">
      <c r="E649" s="44"/>
    </row>
    <row r="650" spans="5:5" s="2" customFormat="1">
      <c r="E650" s="44"/>
    </row>
    <row r="651" spans="5:5" s="2" customFormat="1">
      <c r="E651" s="44"/>
    </row>
    <row r="652" spans="5:5" s="2" customFormat="1">
      <c r="E652" s="44"/>
    </row>
    <row r="653" spans="5:5" s="2" customFormat="1">
      <c r="E653" s="44"/>
    </row>
    <row r="654" spans="5:5" s="2" customFormat="1">
      <c r="E654" s="44"/>
    </row>
    <row r="655" spans="5:5" s="2" customFormat="1">
      <c r="E655" s="44"/>
    </row>
    <row r="656" spans="5:5" s="2" customFormat="1">
      <c r="E656" s="44"/>
    </row>
    <row r="657" spans="5:5" s="2" customFormat="1">
      <c r="E657" s="44"/>
    </row>
    <row r="658" spans="5:5" s="2" customFormat="1">
      <c r="E658" s="44"/>
    </row>
    <row r="659" spans="5:5" s="2" customFormat="1">
      <c r="E659" s="44"/>
    </row>
    <row r="660" spans="5:5" s="2" customFormat="1">
      <c r="E660" s="44"/>
    </row>
    <row r="661" spans="5:5" s="2" customFormat="1">
      <c r="E661" s="44"/>
    </row>
    <row r="662" spans="5:5" s="2" customFormat="1">
      <c r="E662" s="44"/>
    </row>
    <row r="663" spans="5:5" s="2" customFormat="1">
      <c r="E663" s="44"/>
    </row>
    <row r="664" spans="5:5" s="2" customFormat="1">
      <c r="E664" s="44"/>
    </row>
    <row r="665" spans="5:5" s="2" customFormat="1">
      <c r="E665" s="44"/>
    </row>
    <row r="666" spans="5:5" s="2" customFormat="1">
      <c r="E666" s="44"/>
    </row>
    <row r="667" spans="5:5" s="2" customFormat="1">
      <c r="E667" s="44"/>
    </row>
    <row r="668" spans="5:5" s="2" customFormat="1">
      <c r="E668" s="44"/>
    </row>
    <row r="669" spans="5:5" s="2" customFormat="1">
      <c r="E669" s="44"/>
    </row>
    <row r="670" spans="5:5" s="2" customFormat="1">
      <c r="E670" s="44"/>
    </row>
    <row r="671" spans="5:5" s="2" customFormat="1">
      <c r="E671" s="44"/>
    </row>
    <row r="672" spans="5:5" s="2" customFormat="1">
      <c r="E672" s="44"/>
    </row>
    <row r="673" spans="5:5" s="2" customFormat="1">
      <c r="E673" s="44"/>
    </row>
    <row r="674" spans="5:5" s="2" customFormat="1">
      <c r="E674" s="44"/>
    </row>
    <row r="675" spans="5:5" s="2" customFormat="1">
      <c r="E675" s="44"/>
    </row>
    <row r="676" spans="5:5" s="2" customFormat="1">
      <c r="E676" s="44"/>
    </row>
    <row r="677" spans="5:5" s="2" customFormat="1">
      <c r="E677" s="44"/>
    </row>
    <row r="678" spans="5:5" s="2" customFormat="1">
      <c r="E678" s="44"/>
    </row>
    <row r="679" spans="5:5" s="2" customFormat="1">
      <c r="E679" s="44"/>
    </row>
    <row r="680" spans="5:5" s="2" customFormat="1">
      <c r="E680" s="44"/>
    </row>
    <row r="681" spans="5:5" s="2" customFormat="1">
      <c r="E681" s="44"/>
    </row>
    <row r="682" spans="5:5" s="2" customFormat="1">
      <c r="E682" s="44"/>
    </row>
    <row r="683" spans="5:5" s="2" customFormat="1">
      <c r="E683" s="44"/>
    </row>
    <row r="684" spans="5:5" s="2" customFormat="1">
      <c r="E684" s="44"/>
    </row>
    <row r="685" spans="5:5" s="2" customFormat="1">
      <c r="E685" s="44"/>
    </row>
    <row r="686" spans="5:5" s="2" customFormat="1">
      <c r="E686" s="44"/>
    </row>
    <row r="687" spans="5:5" s="2" customFormat="1">
      <c r="E687" s="44"/>
    </row>
    <row r="688" spans="5:5" s="2" customFormat="1">
      <c r="E688" s="44"/>
    </row>
    <row r="689" spans="5:5" s="2" customFormat="1">
      <c r="E689" s="44"/>
    </row>
    <row r="690" spans="5:5" s="2" customFormat="1">
      <c r="E690" s="44"/>
    </row>
    <row r="691" spans="5:5" s="2" customFormat="1">
      <c r="E691" s="44"/>
    </row>
    <row r="692" spans="5:5" s="2" customFormat="1">
      <c r="E692" s="44"/>
    </row>
    <row r="693" spans="5:5" s="2" customFormat="1">
      <c r="E693" s="44"/>
    </row>
    <row r="694" spans="5:5" s="2" customFormat="1">
      <c r="E694" s="44"/>
    </row>
    <row r="695" spans="5:5" s="2" customFormat="1">
      <c r="E695" s="44"/>
    </row>
    <row r="696" spans="5:5" s="2" customFormat="1">
      <c r="E696" s="44"/>
    </row>
    <row r="697" spans="5:5" s="2" customFormat="1">
      <c r="E697" s="44"/>
    </row>
    <row r="698" spans="5:5" s="2" customFormat="1">
      <c r="E698" s="44"/>
    </row>
    <row r="699" spans="5:5" s="2" customFormat="1">
      <c r="E699" s="44"/>
    </row>
    <row r="700" spans="5:5" s="2" customFormat="1">
      <c r="E700" s="44"/>
    </row>
    <row r="701" spans="5:5" s="2" customFormat="1">
      <c r="E701" s="44"/>
    </row>
    <row r="702" spans="5:5" s="2" customFormat="1">
      <c r="E702" s="44"/>
    </row>
    <row r="703" spans="5:5" s="2" customFormat="1">
      <c r="E703" s="44"/>
    </row>
    <row r="704" spans="5:5" s="2" customFormat="1">
      <c r="E704" s="44"/>
    </row>
    <row r="705" spans="5:5" s="2" customFormat="1">
      <c r="E705" s="44"/>
    </row>
    <row r="706" spans="5:5" s="2" customFormat="1">
      <c r="E706" s="44"/>
    </row>
    <row r="707" spans="5:5" s="2" customFormat="1">
      <c r="E707" s="44"/>
    </row>
    <row r="708" spans="5:5" s="2" customFormat="1">
      <c r="E708" s="44"/>
    </row>
    <row r="709" spans="5:5" s="2" customFormat="1">
      <c r="E709" s="44"/>
    </row>
    <row r="710" spans="5:5" s="2" customFormat="1">
      <c r="E710" s="44"/>
    </row>
    <row r="711" spans="5:5" s="2" customFormat="1">
      <c r="E711" s="44"/>
    </row>
    <row r="712" spans="5:5" s="2" customFormat="1">
      <c r="E712" s="44"/>
    </row>
    <row r="713" spans="5:5" s="2" customFormat="1">
      <c r="E713" s="44"/>
    </row>
    <row r="714" spans="5:5" s="2" customFormat="1">
      <c r="E714" s="44"/>
    </row>
    <row r="715" spans="5:5" s="2" customFormat="1">
      <c r="E715" s="44"/>
    </row>
    <row r="716" spans="5:5" s="2" customFormat="1">
      <c r="E716" s="44"/>
    </row>
    <row r="717" spans="5:5" s="2" customFormat="1">
      <c r="E717" s="44"/>
    </row>
    <row r="718" spans="5:5" s="2" customFormat="1">
      <c r="E718" s="44"/>
    </row>
  </sheetData>
  <mergeCells count="37">
    <mergeCell ref="C57:E57"/>
    <mergeCell ref="C58:E58"/>
    <mergeCell ref="C59:E59"/>
    <mergeCell ref="C60:E60"/>
    <mergeCell ref="C61:E61"/>
    <mergeCell ref="C52:E52"/>
    <mergeCell ref="C53:E53"/>
    <mergeCell ref="C45:E45"/>
    <mergeCell ref="C48:E48"/>
    <mergeCell ref="C49:E49"/>
    <mergeCell ref="C50:E50"/>
    <mergeCell ref="C51:E51"/>
    <mergeCell ref="C40:E40"/>
    <mergeCell ref="C41:E41"/>
    <mergeCell ref="C42:E42"/>
    <mergeCell ref="C43:E43"/>
    <mergeCell ref="C44:E44"/>
    <mergeCell ref="C33:E33"/>
    <mergeCell ref="C34:E34"/>
    <mergeCell ref="C35:E35"/>
    <mergeCell ref="C36:E36"/>
    <mergeCell ref="C37:E37"/>
    <mergeCell ref="C26:E26"/>
    <mergeCell ref="C27:E27"/>
    <mergeCell ref="C28:E28"/>
    <mergeCell ref="C29:E29"/>
    <mergeCell ref="C32:E32"/>
    <mergeCell ref="C20:E20"/>
    <mergeCell ref="C21:E21"/>
    <mergeCell ref="C16:E16"/>
    <mergeCell ref="C24:E24"/>
    <mergeCell ref="C25:E25"/>
    <mergeCell ref="B2:E2"/>
    <mergeCell ref="B14:E14"/>
    <mergeCell ref="C17:E17"/>
    <mergeCell ref="C18:E18"/>
    <mergeCell ref="C19:E19"/>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B2:S43"/>
  <sheetViews>
    <sheetView showGridLines="0" zoomScale="70" zoomScaleNormal="70" workbookViewId="0">
      <selection activeCell="Q10" sqref="Q10:R10"/>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7"/>
      <c r="C3" s="108"/>
      <c r="D3" s="108"/>
      <c r="E3" s="108"/>
      <c r="F3" s="108"/>
      <c r="G3" s="108"/>
      <c r="H3" s="108"/>
      <c r="I3" s="109"/>
    </row>
    <row r="4" spans="2:19">
      <c r="B4" s="579" t="s">
        <v>426</v>
      </c>
      <c r="C4" s="580"/>
      <c r="D4" s="580"/>
      <c r="E4" s="581" t="s">
        <v>427</v>
      </c>
      <c r="F4" s="581"/>
      <c r="G4" s="581"/>
      <c r="H4" s="581"/>
      <c r="I4" s="582"/>
      <c r="Q4" s="583" t="s">
        <v>428</v>
      </c>
      <c r="R4" s="583"/>
    </row>
    <row r="5" spans="2:19">
      <c r="B5" s="579"/>
      <c r="C5" s="580"/>
      <c r="D5" s="580"/>
      <c r="E5" s="581"/>
      <c r="F5" s="581"/>
      <c r="G5" s="581"/>
      <c r="H5" s="581"/>
      <c r="I5" s="582"/>
      <c r="Q5" s="583"/>
      <c r="R5" s="583"/>
    </row>
    <row r="6" spans="2:19">
      <c r="B6" s="579"/>
      <c r="C6" s="580"/>
      <c r="D6" s="580"/>
      <c r="E6" s="581"/>
      <c r="F6" s="581"/>
      <c r="G6" s="581"/>
      <c r="H6" s="581"/>
      <c r="I6" s="582"/>
      <c r="Q6" s="583"/>
      <c r="R6" s="583"/>
    </row>
    <row r="7" spans="2:19" ht="15.75" thickBot="1">
      <c r="B7" s="110"/>
      <c r="I7" s="111"/>
    </row>
    <row r="8" spans="2:19" ht="62.25" customHeight="1" thickBot="1">
      <c r="B8" s="584" t="s">
        <v>377</v>
      </c>
      <c r="C8" s="585"/>
      <c r="D8" s="53" t="s">
        <v>429</v>
      </c>
      <c r="E8" s="54">
        <v>5</v>
      </c>
      <c r="F8" s="54">
        <v>10</v>
      </c>
      <c r="G8" s="54">
        <v>15</v>
      </c>
      <c r="H8" s="54">
        <v>20</v>
      </c>
      <c r="I8" s="112">
        <v>25</v>
      </c>
      <c r="K8" s="586" t="s">
        <v>430</v>
      </c>
      <c r="L8" s="587"/>
      <c r="M8" s="587"/>
      <c r="N8" s="587"/>
      <c r="O8" s="587"/>
      <c r="P8" s="588"/>
      <c r="Q8" s="589" t="s">
        <v>431</v>
      </c>
      <c r="R8" s="589"/>
      <c r="S8" s="17" t="s">
        <v>432</v>
      </c>
    </row>
    <row r="9" spans="2:19" ht="62.25" customHeight="1" thickBot="1">
      <c r="B9" s="584"/>
      <c r="C9" s="585"/>
      <c r="D9" s="53" t="s">
        <v>433</v>
      </c>
      <c r="E9" s="55">
        <v>4</v>
      </c>
      <c r="F9" s="55">
        <v>8</v>
      </c>
      <c r="G9" s="54">
        <v>12</v>
      </c>
      <c r="H9" s="54">
        <v>16</v>
      </c>
      <c r="I9" s="112">
        <v>20</v>
      </c>
      <c r="K9" s="590" t="s">
        <v>434</v>
      </c>
      <c r="L9" s="591"/>
      <c r="M9" s="591"/>
      <c r="N9" s="591"/>
      <c r="O9" s="591"/>
      <c r="P9" s="591"/>
      <c r="Q9" s="592" t="s">
        <v>435</v>
      </c>
      <c r="R9" s="593"/>
      <c r="S9" s="17" t="s">
        <v>374</v>
      </c>
    </row>
    <row r="10" spans="2:19" ht="62.25" customHeight="1" thickBot="1">
      <c r="B10" s="584"/>
      <c r="C10" s="585"/>
      <c r="D10" s="53" t="s">
        <v>436</v>
      </c>
      <c r="E10" s="55">
        <v>3</v>
      </c>
      <c r="F10" s="55">
        <v>6</v>
      </c>
      <c r="G10" s="55">
        <v>9</v>
      </c>
      <c r="H10" s="54">
        <v>12</v>
      </c>
      <c r="I10" s="112">
        <v>15</v>
      </c>
      <c r="K10" s="594" t="s">
        <v>399</v>
      </c>
      <c r="L10" s="595"/>
      <c r="M10" s="595"/>
      <c r="N10" s="595"/>
      <c r="O10" s="595"/>
      <c r="P10" s="595"/>
      <c r="Q10" s="589" t="s">
        <v>437</v>
      </c>
      <c r="R10" s="589"/>
      <c r="S10" s="17" t="s">
        <v>438</v>
      </c>
    </row>
    <row r="11" spans="2:19" ht="62.25" customHeight="1">
      <c r="B11" s="584"/>
      <c r="C11" s="585"/>
      <c r="D11" s="53" t="s">
        <v>439</v>
      </c>
      <c r="E11" s="56">
        <v>2</v>
      </c>
      <c r="F11" s="55">
        <v>4</v>
      </c>
      <c r="G11" s="55">
        <v>6</v>
      </c>
      <c r="H11" s="54">
        <v>8</v>
      </c>
      <c r="I11" s="112">
        <v>10</v>
      </c>
      <c r="K11" s="596" t="s">
        <v>440</v>
      </c>
      <c r="L11" s="597"/>
      <c r="M11" s="597"/>
      <c r="N11" s="597"/>
      <c r="O11" s="597"/>
      <c r="P11" s="597"/>
      <c r="Q11" s="589" t="s">
        <v>373</v>
      </c>
      <c r="R11" s="598"/>
      <c r="S11" s="17" t="s">
        <v>373</v>
      </c>
    </row>
    <row r="12" spans="2:19" ht="62.25" customHeight="1">
      <c r="B12" s="584"/>
      <c r="C12" s="585"/>
      <c r="D12" s="53" t="s">
        <v>441</v>
      </c>
      <c r="E12" s="56">
        <v>1</v>
      </c>
      <c r="F12" s="56">
        <v>2</v>
      </c>
      <c r="G12" s="55">
        <v>3</v>
      </c>
      <c r="H12" s="54">
        <v>4</v>
      </c>
      <c r="I12" s="112">
        <v>5</v>
      </c>
    </row>
    <row r="13" spans="2:19" ht="62.25" customHeight="1" thickBot="1">
      <c r="B13" s="113"/>
      <c r="C13" s="577" t="s">
        <v>442</v>
      </c>
      <c r="D13" s="578"/>
      <c r="E13" s="114" t="s">
        <v>443</v>
      </c>
      <c r="F13" s="114" t="s">
        <v>444</v>
      </c>
      <c r="G13" s="114" t="s">
        <v>445</v>
      </c>
      <c r="H13" s="114" t="s">
        <v>446</v>
      </c>
      <c r="I13" s="115" t="s">
        <v>447</v>
      </c>
    </row>
    <row r="17" spans="4:6">
      <c r="D17" s="17"/>
      <c r="E17" s="17"/>
      <c r="F17" s="17"/>
    </row>
    <row r="18" spans="4:6" ht="15.75">
      <c r="D18" s="22" t="s">
        <v>448</v>
      </c>
      <c r="E18" s="116" t="s">
        <v>440</v>
      </c>
      <c r="F18" s="116">
        <v>1</v>
      </c>
    </row>
    <row r="19" spans="4:6">
      <c r="D19" s="22" t="s">
        <v>449</v>
      </c>
      <c r="E19" s="22" t="s">
        <v>440</v>
      </c>
      <c r="F19" s="22">
        <v>2</v>
      </c>
    </row>
    <row r="20" spans="4:6">
      <c r="D20" s="22" t="s">
        <v>450</v>
      </c>
      <c r="E20" s="22" t="s">
        <v>399</v>
      </c>
      <c r="F20" s="22">
        <v>2</v>
      </c>
    </row>
    <row r="21" spans="4:6">
      <c r="D21" s="22" t="s">
        <v>451</v>
      </c>
      <c r="E21" s="22" t="s">
        <v>452</v>
      </c>
      <c r="F21" s="22">
        <v>3</v>
      </c>
    </row>
    <row r="22" spans="4:6">
      <c r="D22" s="22" t="s">
        <v>453</v>
      </c>
      <c r="E22" s="22" t="s">
        <v>430</v>
      </c>
      <c r="F22" s="22">
        <v>4</v>
      </c>
    </row>
    <row r="23" spans="4:6">
      <c r="D23" s="22" t="s">
        <v>454</v>
      </c>
      <c r="E23" s="22" t="s">
        <v>440</v>
      </c>
      <c r="F23" s="22">
        <v>1</v>
      </c>
    </row>
    <row r="24" spans="4:6">
      <c r="D24" s="22" t="s">
        <v>455</v>
      </c>
      <c r="E24" s="22" t="s">
        <v>399</v>
      </c>
      <c r="F24" s="22">
        <v>2</v>
      </c>
    </row>
    <row r="25" spans="4:6">
      <c r="D25" s="22" t="s">
        <v>456</v>
      </c>
      <c r="E25" s="22" t="s">
        <v>399</v>
      </c>
      <c r="F25" s="22">
        <v>2</v>
      </c>
    </row>
    <row r="26" spans="4:6">
      <c r="D26" s="22" t="s">
        <v>457</v>
      </c>
      <c r="E26" s="22" t="s">
        <v>434</v>
      </c>
      <c r="F26" s="22">
        <v>3</v>
      </c>
    </row>
    <row r="27" spans="4:6">
      <c r="D27" s="22" t="s">
        <v>458</v>
      </c>
      <c r="E27" s="22" t="s">
        <v>430</v>
      </c>
      <c r="F27" s="22">
        <v>4</v>
      </c>
    </row>
    <row r="28" spans="4:6">
      <c r="D28" s="22" t="s">
        <v>459</v>
      </c>
      <c r="E28" s="22" t="s">
        <v>399</v>
      </c>
      <c r="F28" s="22">
        <v>2</v>
      </c>
    </row>
    <row r="29" spans="4:6">
      <c r="D29" s="22" t="s">
        <v>460</v>
      </c>
      <c r="E29" s="22" t="s">
        <v>399</v>
      </c>
      <c r="F29" s="22">
        <v>2</v>
      </c>
    </row>
    <row r="30" spans="4:6">
      <c r="D30" s="22" t="s">
        <v>461</v>
      </c>
      <c r="E30" s="22" t="s">
        <v>399</v>
      </c>
      <c r="F30" s="22">
        <v>2</v>
      </c>
    </row>
    <row r="31" spans="4:6">
      <c r="D31" s="22" t="s">
        <v>462</v>
      </c>
      <c r="E31" s="22" t="s">
        <v>434</v>
      </c>
      <c r="F31" s="22">
        <v>3</v>
      </c>
    </row>
    <row r="32" spans="4:6">
      <c r="D32" s="22" t="s">
        <v>463</v>
      </c>
      <c r="E32" s="22" t="s">
        <v>430</v>
      </c>
      <c r="F32" s="22">
        <v>4</v>
      </c>
    </row>
    <row r="33" spans="4:6">
      <c r="D33" s="22" t="s">
        <v>464</v>
      </c>
      <c r="E33" s="22" t="s">
        <v>399</v>
      </c>
      <c r="F33" s="22">
        <v>2</v>
      </c>
    </row>
    <row r="34" spans="4:6">
      <c r="D34" s="22" t="s">
        <v>465</v>
      </c>
      <c r="E34" s="22" t="s">
        <v>399</v>
      </c>
      <c r="F34" s="22">
        <v>2</v>
      </c>
    </row>
    <row r="35" spans="4:6">
      <c r="D35" s="22" t="s">
        <v>466</v>
      </c>
      <c r="E35" s="22" t="s">
        <v>434</v>
      </c>
      <c r="F35" s="22">
        <v>3</v>
      </c>
    </row>
    <row r="36" spans="4:6">
      <c r="D36" s="22" t="s">
        <v>467</v>
      </c>
      <c r="E36" s="22" t="s">
        <v>434</v>
      </c>
      <c r="F36" s="22">
        <v>3</v>
      </c>
    </row>
    <row r="37" spans="4:6">
      <c r="D37" s="22" t="s">
        <v>468</v>
      </c>
      <c r="E37" s="22" t="s">
        <v>430</v>
      </c>
      <c r="F37" s="22">
        <v>4</v>
      </c>
    </row>
    <row r="38" spans="4:6">
      <c r="D38" s="22" t="s">
        <v>469</v>
      </c>
      <c r="E38" s="22" t="s">
        <v>434</v>
      </c>
      <c r="F38" s="22">
        <v>3</v>
      </c>
    </row>
    <row r="39" spans="4:6">
      <c r="D39" s="22" t="s">
        <v>470</v>
      </c>
      <c r="E39" s="22" t="s">
        <v>434</v>
      </c>
      <c r="F39" s="22">
        <v>3</v>
      </c>
    </row>
    <row r="40" spans="4:6">
      <c r="D40" s="22" t="s">
        <v>471</v>
      </c>
      <c r="E40" s="22" t="s">
        <v>434</v>
      </c>
      <c r="F40" s="22">
        <v>3</v>
      </c>
    </row>
    <row r="41" spans="4:6">
      <c r="D41" s="22" t="s">
        <v>472</v>
      </c>
      <c r="E41" s="22" t="s">
        <v>434</v>
      </c>
      <c r="F41" s="22">
        <v>3</v>
      </c>
    </row>
    <row r="42" spans="4:6">
      <c r="D42" s="22" t="s">
        <v>473</v>
      </c>
      <c r="E42" s="22" t="s">
        <v>430</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7"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108"/>
  <sheetViews>
    <sheetView showGridLines="0" zoomScale="60" zoomScaleNormal="60" workbookViewId="0">
      <pane xSplit="3" ySplit="8" topLeftCell="G9" activePane="bottomRight" state="frozen"/>
      <selection pane="topRight" activeCell="D1" sqref="D1"/>
      <selection pane="bottomLeft" activeCell="A9" sqref="A9"/>
      <selection pane="bottomRight" activeCell="C1" sqref="C1:K2"/>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616"/>
      <c r="B1" s="617"/>
      <c r="C1" s="657" t="s">
        <v>517</v>
      </c>
      <c r="D1" s="657"/>
      <c r="E1" s="657"/>
      <c r="F1" s="657"/>
      <c r="G1" s="657"/>
      <c r="H1" s="657"/>
      <c r="I1" s="657"/>
      <c r="J1" s="657"/>
      <c r="K1" s="658"/>
      <c r="L1" s="653"/>
      <c r="M1" s="654"/>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73.5" customHeight="1">
      <c r="A2" s="618"/>
      <c r="B2" s="619"/>
      <c r="C2" s="659"/>
      <c r="D2" s="659"/>
      <c r="E2" s="659"/>
      <c r="F2" s="659"/>
      <c r="G2" s="659"/>
      <c r="H2" s="659"/>
      <c r="I2" s="659"/>
      <c r="J2" s="659"/>
      <c r="K2" s="660"/>
      <c r="L2" s="655"/>
      <c r="M2" s="656"/>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23.25" customHeight="1">
      <c r="A3" s="469" t="s">
        <v>263</v>
      </c>
      <c r="B3" s="469"/>
      <c r="C3" s="520" t="s">
        <v>4</v>
      </c>
      <c r="D3" s="520"/>
      <c r="E3" s="520"/>
      <c r="F3" s="520"/>
      <c r="G3" s="520"/>
      <c r="H3" s="520"/>
      <c r="I3" s="520"/>
      <c r="J3" s="520"/>
      <c r="K3" s="520"/>
      <c r="L3" s="520"/>
      <c r="M3" s="520"/>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69" t="s">
        <v>264</v>
      </c>
      <c r="B4" s="469"/>
      <c r="C4" s="620" t="s">
        <v>34</v>
      </c>
      <c r="D4" s="620"/>
      <c r="E4" s="620"/>
      <c r="F4" s="620"/>
      <c r="G4" s="620"/>
      <c r="H4" s="620"/>
      <c r="I4" s="620"/>
      <c r="J4" s="620"/>
      <c r="K4" s="620"/>
      <c r="L4" s="620"/>
      <c r="M4" s="620"/>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19.5" customHeight="1" thickBot="1">
      <c r="A5" s="469" t="s">
        <v>265</v>
      </c>
      <c r="B5" s="469"/>
      <c r="C5" s="631" t="s">
        <v>266</v>
      </c>
      <c r="D5" s="632"/>
      <c r="E5" s="632"/>
      <c r="F5" s="632"/>
      <c r="G5" s="632"/>
      <c r="H5" s="632"/>
      <c r="I5" s="632"/>
      <c r="J5" s="632"/>
      <c r="K5" s="632"/>
      <c r="L5" s="632"/>
      <c r="M5" s="633"/>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23" customFormat="1" ht="40.5" customHeight="1" thickTop="1" thickBot="1">
      <c r="A6" s="626" t="s">
        <v>474</v>
      </c>
      <c r="B6" s="627"/>
      <c r="C6" s="628"/>
      <c r="D6" s="629" t="s">
        <v>475</v>
      </c>
      <c r="E6" s="629"/>
      <c r="F6" s="629"/>
      <c r="G6" s="630" t="s">
        <v>476</v>
      </c>
      <c r="H6" s="621" t="s">
        <v>477</v>
      </c>
      <c r="I6" s="623" t="s">
        <v>478</v>
      </c>
      <c r="J6" s="624"/>
      <c r="K6" s="623" t="s">
        <v>479</v>
      </c>
      <c r="L6" s="624"/>
      <c r="M6" s="625" t="s">
        <v>480</v>
      </c>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row>
    <row r="7" spans="1:271" s="24" customFormat="1" ht="72" customHeight="1" thickTop="1" thickBot="1">
      <c r="A7" s="35" t="s">
        <v>40</v>
      </c>
      <c r="B7" s="35" t="s">
        <v>205</v>
      </c>
      <c r="C7" s="35" t="s">
        <v>207</v>
      </c>
      <c r="D7" s="28" t="s">
        <v>217</v>
      </c>
      <c r="E7" s="28" t="s">
        <v>481</v>
      </c>
      <c r="F7" s="28" t="s">
        <v>482</v>
      </c>
      <c r="G7" s="630"/>
      <c r="H7" s="622"/>
      <c r="I7" s="29" t="s">
        <v>483</v>
      </c>
      <c r="J7" s="29" t="s">
        <v>484</v>
      </c>
      <c r="K7" s="29" t="s">
        <v>485</v>
      </c>
      <c r="L7" s="29" t="s">
        <v>486</v>
      </c>
      <c r="M7" s="625"/>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row>
    <row r="8" spans="1:271" s="25" customFormat="1" ht="21.75" customHeight="1" thickTop="1" thickBot="1">
      <c r="A8" s="645"/>
      <c r="B8" s="646"/>
      <c r="C8" s="646"/>
      <c r="D8" s="646"/>
      <c r="E8" s="646"/>
      <c r="F8" s="646"/>
      <c r="G8" s="646"/>
      <c r="H8" s="30"/>
      <c r="I8" s="30"/>
      <c r="J8" s="30"/>
      <c r="K8" s="30"/>
      <c r="L8" s="30"/>
      <c r="M8" s="30"/>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row>
    <row r="9" spans="1:271" s="26" customFormat="1" ht="15" customHeight="1">
      <c r="A9" s="647">
        <f>'7- Mapa Final'!A10</f>
        <v>1</v>
      </c>
      <c r="B9" s="648" t="str">
        <f>'7- Mapa Final'!B10</f>
        <v xml:space="preserve">Pérdida de recursos por inadecuada gestión y control en los recobros de las incapacidades y licencias </v>
      </c>
      <c r="C9" s="648" t="str">
        <f>'7- Mapa Final'!C10</f>
        <v xml:space="preserve">Posibilidad de afectación económica a la entidad debido a las debilidades de tipo administrativo que afectan el trámite del recobro de las incapacidades y licencias </v>
      </c>
      <c r="D9" s="649" t="str">
        <f>'7- Mapa Final'!J10</f>
        <v>Media - 3</v>
      </c>
      <c r="E9" s="651" t="str">
        <f>'7- Mapa Final'!K10</f>
        <v>Leve - 1</v>
      </c>
      <c r="F9" s="637" t="str">
        <f>'7- Mapa Final'!M10</f>
        <v>Moderado - 3</v>
      </c>
      <c r="G9" s="638" t="s">
        <v>373</v>
      </c>
      <c r="H9" s="640" t="s">
        <v>521</v>
      </c>
      <c r="I9" s="642"/>
      <c r="J9" s="643" t="s">
        <v>516</v>
      </c>
      <c r="K9" s="634">
        <v>45292</v>
      </c>
      <c r="L9" s="634">
        <v>45382</v>
      </c>
      <c r="M9" s="635" t="s">
        <v>552</v>
      </c>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row>
    <row r="10" spans="1:271" s="26" customFormat="1" ht="13.5" customHeight="1">
      <c r="A10" s="601"/>
      <c r="B10" s="603"/>
      <c r="C10" s="603"/>
      <c r="D10" s="650"/>
      <c r="E10" s="609"/>
      <c r="F10" s="611"/>
      <c r="G10" s="639"/>
      <c r="H10" s="641"/>
      <c r="I10" s="599"/>
      <c r="J10" s="644"/>
      <c r="K10" s="599"/>
      <c r="L10" s="599"/>
      <c r="M10" s="636"/>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01"/>
      <c r="B11" s="603"/>
      <c r="C11" s="603"/>
      <c r="D11" s="650"/>
      <c r="E11" s="609"/>
      <c r="F11" s="611"/>
      <c r="G11" s="639"/>
      <c r="H11" s="641"/>
      <c r="I11" s="599"/>
      <c r="J11" s="644"/>
      <c r="K11" s="599"/>
      <c r="L11" s="599"/>
      <c r="M11" s="636"/>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01"/>
      <c r="B12" s="603"/>
      <c r="C12" s="603"/>
      <c r="D12" s="650"/>
      <c r="E12" s="609"/>
      <c r="F12" s="611"/>
      <c r="G12" s="639"/>
      <c r="H12" s="641"/>
      <c r="I12" s="599"/>
      <c r="J12" s="644"/>
      <c r="K12" s="599"/>
      <c r="L12" s="599"/>
      <c r="M12" s="636"/>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01"/>
      <c r="B13" s="603"/>
      <c r="C13" s="603"/>
      <c r="D13" s="650"/>
      <c r="E13" s="609"/>
      <c r="F13" s="611"/>
      <c r="G13" s="639"/>
      <c r="H13" s="641"/>
      <c r="I13" s="599"/>
      <c r="J13" s="644"/>
      <c r="K13" s="599"/>
      <c r="L13" s="599"/>
      <c r="M13" s="636"/>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01"/>
      <c r="B14" s="603"/>
      <c r="C14" s="603"/>
      <c r="D14" s="650"/>
      <c r="E14" s="609"/>
      <c r="F14" s="611"/>
      <c r="G14" s="639"/>
      <c r="H14" s="641"/>
      <c r="I14" s="599"/>
      <c r="J14" s="644"/>
      <c r="K14" s="599"/>
      <c r="L14" s="599"/>
      <c r="M14" s="636"/>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01"/>
      <c r="B15" s="603"/>
      <c r="C15" s="603"/>
      <c r="D15" s="650"/>
      <c r="E15" s="609"/>
      <c r="F15" s="611"/>
      <c r="G15" s="639"/>
      <c r="H15" s="641"/>
      <c r="I15" s="599"/>
      <c r="J15" s="644"/>
      <c r="K15" s="599"/>
      <c r="L15" s="599"/>
      <c r="M15" s="636"/>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01"/>
      <c r="B16" s="603"/>
      <c r="C16" s="603"/>
      <c r="D16" s="650"/>
      <c r="E16" s="609"/>
      <c r="F16" s="611"/>
      <c r="G16" s="639"/>
      <c r="H16" s="641"/>
      <c r="I16" s="599"/>
      <c r="J16" s="644"/>
      <c r="K16" s="599"/>
      <c r="L16" s="599"/>
      <c r="M16" s="636"/>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01"/>
      <c r="B17" s="603"/>
      <c r="C17" s="603"/>
      <c r="D17" s="650"/>
      <c r="E17" s="609"/>
      <c r="F17" s="611"/>
      <c r="G17" s="639"/>
      <c r="H17" s="641"/>
      <c r="I17" s="599"/>
      <c r="J17" s="644"/>
      <c r="K17" s="599"/>
      <c r="L17" s="599"/>
      <c r="M17" s="636"/>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21.75" customHeight="1">
      <c r="A18" s="601"/>
      <c r="B18" s="603"/>
      <c r="C18" s="603"/>
      <c r="D18" s="650"/>
      <c r="E18" s="609"/>
      <c r="F18" s="611"/>
      <c r="G18" s="639"/>
      <c r="H18" s="641"/>
      <c r="I18" s="599"/>
      <c r="J18" s="644"/>
      <c r="K18" s="599"/>
      <c r="L18" s="599"/>
      <c r="M18" s="636"/>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12.75" customHeight="1">
      <c r="A19" s="601">
        <f>'7- Mapa Final'!A20</f>
        <v>2</v>
      </c>
      <c r="B19" s="603" t="str">
        <f>'7- Mapa Final'!B20</f>
        <v xml:space="preserve"> Incumplimiento de los términos legales para resolver requerimientos </v>
      </c>
      <c r="C19" s="603" t="str">
        <f>'7- Mapa Final'!C20</f>
        <v xml:space="preserve">Respuesta extemporanea de peticiones </v>
      </c>
      <c r="D19" s="605" t="str">
        <f>'7- Mapa Final'!J20</f>
        <v>Muy Baja - 1</v>
      </c>
      <c r="E19" s="608" t="str">
        <f>'7- Mapa Final'!K20</f>
        <v>Leve - 1</v>
      </c>
      <c r="F19" s="611" t="str">
        <f>'7- Mapa Final'!M20</f>
        <v>Bajo - 1</v>
      </c>
      <c r="G19" s="639" t="s">
        <v>374</v>
      </c>
      <c r="H19" s="641" t="s">
        <v>522</v>
      </c>
      <c r="I19" s="599"/>
      <c r="J19" s="644" t="s">
        <v>516</v>
      </c>
      <c r="K19" s="652">
        <v>45292</v>
      </c>
      <c r="L19" s="652">
        <v>45382</v>
      </c>
      <c r="M19" s="636" t="s">
        <v>553</v>
      </c>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01"/>
      <c r="B20" s="603"/>
      <c r="C20" s="603"/>
      <c r="D20" s="606"/>
      <c r="E20" s="609"/>
      <c r="F20" s="611"/>
      <c r="G20" s="639"/>
      <c r="H20" s="641"/>
      <c r="I20" s="599"/>
      <c r="J20" s="644"/>
      <c r="K20" s="599"/>
      <c r="L20" s="599"/>
      <c r="M20" s="636"/>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01"/>
      <c r="B21" s="603"/>
      <c r="C21" s="603"/>
      <c r="D21" s="606"/>
      <c r="E21" s="609"/>
      <c r="F21" s="611"/>
      <c r="G21" s="639"/>
      <c r="H21" s="641"/>
      <c r="I21" s="599"/>
      <c r="J21" s="644"/>
      <c r="K21" s="599"/>
      <c r="L21" s="599"/>
      <c r="M21" s="636"/>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01"/>
      <c r="B22" s="603"/>
      <c r="C22" s="603"/>
      <c r="D22" s="606"/>
      <c r="E22" s="609"/>
      <c r="F22" s="611"/>
      <c r="G22" s="639"/>
      <c r="H22" s="641"/>
      <c r="I22" s="599"/>
      <c r="J22" s="644"/>
      <c r="K22" s="599"/>
      <c r="L22" s="599"/>
      <c r="M22" s="636"/>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3.5" customHeight="1">
      <c r="A23" s="601"/>
      <c r="B23" s="603"/>
      <c r="C23" s="603"/>
      <c r="D23" s="606"/>
      <c r="E23" s="609"/>
      <c r="F23" s="611"/>
      <c r="G23" s="639"/>
      <c r="H23" s="641"/>
      <c r="I23" s="599"/>
      <c r="J23" s="644"/>
      <c r="K23" s="599"/>
      <c r="L23" s="599"/>
      <c r="M23" s="636"/>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c r="A24" s="601"/>
      <c r="B24" s="603"/>
      <c r="C24" s="603"/>
      <c r="D24" s="606"/>
      <c r="E24" s="609"/>
      <c r="F24" s="611"/>
      <c r="G24" s="639"/>
      <c r="H24" s="641"/>
      <c r="I24" s="599"/>
      <c r="J24" s="644"/>
      <c r="K24" s="599"/>
      <c r="L24" s="599"/>
      <c r="M24" s="636"/>
      <c r="N24" s="34"/>
      <c r="O24" s="34"/>
    </row>
    <row r="25" spans="1:169">
      <c r="A25" s="601"/>
      <c r="B25" s="603"/>
      <c r="C25" s="603"/>
      <c r="D25" s="606"/>
      <c r="E25" s="609"/>
      <c r="F25" s="611"/>
      <c r="G25" s="639"/>
      <c r="H25" s="641"/>
      <c r="I25" s="599"/>
      <c r="J25" s="644"/>
      <c r="K25" s="599"/>
      <c r="L25" s="599"/>
      <c r="M25" s="636"/>
      <c r="N25" s="34"/>
      <c r="O25" s="34"/>
    </row>
    <row r="26" spans="1:169">
      <c r="A26" s="601"/>
      <c r="B26" s="603"/>
      <c r="C26" s="603"/>
      <c r="D26" s="606"/>
      <c r="E26" s="609"/>
      <c r="F26" s="611"/>
      <c r="G26" s="639"/>
      <c r="H26" s="641"/>
      <c r="I26" s="599"/>
      <c r="J26" s="644"/>
      <c r="K26" s="599"/>
      <c r="L26" s="599"/>
      <c r="M26" s="636"/>
      <c r="N26" s="34"/>
      <c r="O26" s="34"/>
    </row>
    <row r="27" spans="1:169">
      <c r="A27" s="601"/>
      <c r="B27" s="603"/>
      <c r="C27" s="603"/>
      <c r="D27" s="606"/>
      <c r="E27" s="609"/>
      <c r="F27" s="611"/>
      <c r="G27" s="639"/>
      <c r="H27" s="641"/>
      <c r="I27" s="599"/>
      <c r="J27" s="644"/>
      <c r="K27" s="599"/>
      <c r="L27" s="599"/>
      <c r="M27" s="636"/>
      <c r="N27" s="34"/>
      <c r="O27" s="34"/>
    </row>
    <row r="28" spans="1:169">
      <c r="A28" s="601"/>
      <c r="B28" s="603"/>
      <c r="C28" s="603"/>
      <c r="D28" s="606"/>
      <c r="E28" s="609"/>
      <c r="F28" s="611"/>
      <c r="G28" s="639"/>
      <c r="H28" s="641"/>
      <c r="I28" s="599"/>
      <c r="J28" s="644"/>
      <c r="K28" s="599"/>
      <c r="L28" s="599"/>
      <c r="M28" s="636"/>
      <c r="N28" s="34"/>
      <c r="O28" s="34"/>
    </row>
    <row r="29" spans="1:169" s="26" customFormat="1" ht="12.75" customHeight="1">
      <c r="A29" s="601">
        <f>'7- Mapa Final'!A30</f>
        <v>3</v>
      </c>
      <c r="B29" s="603" t="str">
        <f>'7- Mapa Final'!B30</f>
        <v xml:space="preserve">Desactualización de los  Manuales de cargos y funciones </v>
      </c>
      <c r="C29" s="603" t="str">
        <f>'7- Mapa Final'!C30</f>
        <v xml:space="preserve">Se efectúan modificaciones , se crean cargos y no se registran en los respectivos Manuales </v>
      </c>
      <c r="D29" s="605" t="str">
        <f>'7- Mapa Final'!J30</f>
        <v>Alta - 4</v>
      </c>
      <c r="E29" s="608" t="str">
        <f>'7- Mapa Final'!K30</f>
        <v>Menor - 2</v>
      </c>
      <c r="F29" s="611" t="str">
        <f>'7- Mapa Final'!M30</f>
        <v>Moderado - 8</v>
      </c>
      <c r="G29" s="639" t="s">
        <v>374</v>
      </c>
      <c r="H29" s="641" t="s">
        <v>523</v>
      </c>
      <c r="I29" s="599"/>
      <c r="J29" s="644" t="s">
        <v>516</v>
      </c>
      <c r="K29" s="652">
        <v>45292</v>
      </c>
      <c r="L29" s="652">
        <v>45382</v>
      </c>
      <c r="M29" s="636" t="s">
        <v>554</v>
      </c>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row>
    <row r="30" spans="1:169" s="26" customFormat="1" ht="12.75" customHeight="1">
      <c r="A30" s="601"/>
      <c r="B30" s="603"/>
      <c r="C30" s="603"/>
      <c r="D30" s="606"/>
      <c r="E30" s="609"/>
      <c r="F30" s="611"/>
      <c r="G30" s="639"/>
      <c r="H30" s="641"/>
      <c r="I30" s="599"/>
      <c r="J30" s="644"/>
      <c r="K30" s="599"/>
      <c r="L30" s="599"/>
      <c r="M30" s="636"/>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601"/>
      <c r="B31" s="603"/>
      <c r="C31" s="603"/>
      <c r="D31" s="606"/>
      <c r="E31" s="609"/>
      <c r="F31" s="611"/>
      <c r="G31" s="639"/>
      <c r="H31" s="641"/>
      <c r="I31" s="599"/>
      <c r="J31" s="644"/>
      <c r="K31" s="599"/>
      <c r="L31" s="599"/>
      <c r="M31" s="636"/>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601"/>
      <c r="B32" s="603"/>
      <c r="C32" s="603"/>
      <c r="D32" s="606"/>
      <c r="E32" s="609"/>
      <c r="F32" s="611"/>
      <c r="G32" s="639"/>
      <c r="H32" s="641"/>
      <c r="I32" s="599"/>
      <c r="J32" s="644"/>
      <c r="K32" s="599"/>
      <c r="L32" s="599"/>
      <c r="M32" s="636"/>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3.5" customHeight="1">
      <c r="A33" s="601"/>
      <c r="B33" s="603"/>
      <c r="C33" s="603"/>
      <c r="D33" s="606"/>
      <c r="E33" s="609"/>
      <c r="F33" s="611"/>
      <c r="G33" s="639"/>
      <c r="H33" s="641"/>
      <c r="I33" s="599"/>
      <c r="J33" s="644"/>
      <c r="K33" s="599"/>
      <c r="L33" s="599"/>
      <c r="M33" s="636"/>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c r="A34" s="601"/>
      <c r="B34" s="603"/>
      <c r="C34" s="603"/>
      <c r="D34" s="606"/>
      <c r="E34" s="609"/>
      <c r="F34" s="611"/>
      <c r="G34" s="639"/>
      <c r="H34" s="641"/>
      <c r="I34" s="599"/>
      <c r="J34" s="644"/>
      <c r="K34" s="599"/>
      <c r="L34" s="599"/>
      <c r="M34" s="636"/>
      <c r="N34" s="34"/>
      <c r="O34" s="34"/>
    </row>
    <row r="35" spans="1:169">
      <c r="A35" s="601"/>
      <c r="B35" s="603"/>
      <c r="C35" s="603"/>
      <c r="D35" s="606"/>
      <c r="E35" s="609"/>
      <c r="F35" s="611"/>
      <c r="G35" s="639"/>
      <c r="H35" s="641"/>
      <c r="I35" s="599"/>
      <c r="J35" s="644"/>
      <c r="K35" s="599"/>
      <c r="L35" s="599"/>
      <c r="M35" s="636"/>
      <c r="N35" s="34"/>
      <c r="O35" s="34"/>
    </row>
    <row r="36" spans="1:169">
      <c r="A36" s="601"/>
      <c r="B36" s="603"/>
      <c r="C36" s="603"/>
      <c r="D36" s="606"/>
      <c r="E36" s="609"/>
      <c r="F36" s="611"/>
      <c r="G36" s="639"/>
      <c r="H36" s="641"/>
      <c r="I36" s="599"/>
      <c r="J36" s="644"/>
      <c r="K36" s="599"/>
      <c r="L36" s="599"/>
      <c r="M36" s="636"/>
      <c r="N36" s="34"/>
      <c r="O36" s="34"/>
    </row>
    <row r="37" spans="1:169">
      <c r="A37" s="601"/>
      <c r="B37" s="603"/>
      <c r="C37" s="603"/>
      <c r="D37" s="606"/>
      <c r="E37" s="609"/>
      <c r="F37" s="611"/>
      <c r="G37" s="639"/>
      <c r="H37" s="641"/>
      <c r="I37" s="599"/>
      <c r="J37" s="644"/>
      <c r="K37" s="599"/>
      <c r="L37" s="599"/>
      <c r="M37" s="636"/>
      <c r="N37" s="34"/>
      <c r="O37" s="34"/>
    </row>
    <row r="38" spans="1:169">
      <c r="A38" s="601"/>
      <c r="B38" s="603"/>
      <c r="C38" s="603"/>
      <c r="D38" s="606"/>
      <c r="E38" s="609"/>
      <c r="F38" s="611"/>
      <c r="G38" s="639"/>
      <c r="H38" s="641"/>
      <c r="I38" s="599"/>
      <c r="J38" s="644"/>
      <c r="K38" s="599"/>
      <c r="L38" s="599"/>
      <c r="M38" s="636"/>
      <c r="N38" s="34"/>
      <c r="O38" s="34"/>
    </row>
    <row r="39" spans="1:169" s="26" customFormat="1" ht="12.75" customHeight="1">
      <c r="A39" s="601">
        <f>'7- Mapa Final'!A40</f>
        <v>4</v>
      </c>
      <c r="B39" s="603" t="str">
        <f>'7- Mapa Final'!B40</f>
        <v>Desactualización ,pérdida o acceso no autorizado a la información de las Historias Laborales</v>
      </c>
      <c r="C39" s="603" t="str">
        <f>'7- Mapa Final'!C40</f>
        <v xml:space="preserve">Se modifican, desaparecen, alteraran  o divulgan documentos o información de las historias laborales </v>
      </c>
      <c r="D39" s="605" t="str">
        <f>'7- Mapa Final'!J40</f>
        <v>Baja - 2</v>
      </c>
      <c r="E39" s="608" t="str">
        <f>'7- Mapa Final'!K40</f>
        <v>Moderado - 3</v>
      </c>
      <c r="F39" s="611" t="str">
        <f>'7- Mapa Final'!M40</f>
        <v>Moderado - 6</v>
      </c>
      <c r="G39" s="639" t="s">
        <v>374</v>
      </c>
      <c r="H39" s="599" t="s">
        <v>524</v>
      </c>
      <c r="I39" s="599"/>
      <c r="J39" s="644" t="s">
        <v>516</v>
      </c>
      <c r="K39" s="652">
        <v>45292</v>
      </c>
      <c r="L39" s="652">
        <v>45382</v>
      </c>
      <c r="M39" s="636" t="s">
        <v>555</v>
      </c>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row>
    <row r="40" spans="1:169" s="26" customFormat="1" ht="12.75" customHeight="1">
      <c r="A40" s="601"/>
      <c r="B40" s="603"/>
      <c r="C40" s="603"/>
      <c r="D40" s="606"/>
      <c r="E40" s="609"/>
      <c r="F40" s="611"/>
      <c r="G40" s="639"/>
      <c r="H40" s="599"/>
      <c r="I40" s="599"/>
      <c r="J40" s="644"/>
      <c r="K40" s="599"/>
      <c r="L40" s="599"/>
      <c r="M40" s="636"/>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01"/>
      <c r="B41" s="603"/>
      <c r="C41" s="603"/>
      <c r="D41" s="606"/>
      <c r="E41" s="609"/>
      <c r="F41" s="611"/>
      <c r="G41" s="639"/>
      <c r="H41" s="599"/>
      <c r="I41" s="599"/>
      <c r="J41" s="644"/>
      <c r="K41" s="599"/>
      <c r="L41" s="599"/>
      <c r="M41" s="636"/>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01"/>
      <c r="B42" s="603"/>
      <c r="C42" s="603"/>
      <c r="D42" s="606"/>
      <c r="E42" s="609"/>
      <c r="F42" s="611"/>
      <c r="G42" s="639"/>
      <c r="H42" s="599"/>
      <c r="I42" s="599"/>
      <c r="J42" s="644"/>
      <c r="K42" s="599"/>
      <c r="L42" s="599"/>
      <c r="M42" s="636"/>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3.5" customHeight="1">
      <c r="A43" s="601"/>
      <c r="B43" s="603"/>
      <c r="C43" s="603"/>
      <c r="D43" s="606"/>
      <c r="E43" s="609"/>
      <c r="F43" s="611"/>
      <c r="G43" s="639"/>
      <c r="H43" s="599"/>
      <c r="I43" s="599"/>
      <c r="J43" s="644"/>
      <c r="K43" s="599"/>
      <c r="L43" s="599"/>
      <c r="M43" s="636"/>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c r="A44" s="601"/>
      <c r="B44" s="603"/>
      <c r="C44" s="603"/>
      <c r="D44" s="606"/>
      <c r="E44" s="609"/>
      <c r="F44" s="611"/>
      <c r="G44" s="639"/>
      <c r="H44" s="599"/>
      <c r="I44" s="599"/>
      <c r="J44" s="644"/>
      <c r="K44" s="599"/>
      <c r="L44" s="599"/>
      <c r="M44" s="636"/>
      <c r="N44" s="34"/>
      <c r="O44" s="34"/>
    </row>
    <row r="45" spans="1:169">
      <c r="A45" s="601"/>
      <c r="B45" s="603"/>
      <c r="C45" s="603"/>
      <c r="D45" s="606"/>
      <c r="E45" s="609"/>
      <c r="F45" s="611"/>
      <c r="G45" s="639"/>
      <c r="H45" s="599"/>
      <c r="I45" s="599"/>
      <c r="J45" s="644"/>
      <c r="K45" s="599"/>
      <c r="L45" s="599"/>
      <c r="M45" s="636"/>
      <c r="N45" s="34"/>
      <c r="O45" s="34"/>
    </row>
    <row r="46" spans="1:169">
      <c r="A46" s="601"/>
      <c r="B46" s="603"/>
      <c r="C46" s="603"/>
      <c r="D46" s="606"/>
      <c r="E46" s="609"/>
      <c r="F46" s="611"/>
      <c r="G46" s="639"/>
      <c r="H46" s="599"/>
      <c r="I46" s="599"/>
      <c r="J46" s="644"/>
      <c r="K46" s="599"/>
      <c r="L46" s="599"/>
      <c r="M46" s="636"/>
      <c r="N46" s="34"/>
      <c r="O46" s="34"/>
    </row>
    <row r="47" spans="1:169">
      <c r="A47" s="601"/>
      <c r="B47" s="603"/>
      <c r="C47" s="603"/>
      <c r="D47" s="606"/>
      <c r="E47" s="609"/>
      <c r="F47" s="611"/>
      <c r="G47" s="639"/>
      <c r="H47" s="599"/>
      <c r="I47" s="599"/>
      <c r="J47" s="644"/>
      <c r="K47" s="599"/>
      <c r="L47" s="599"/>
      <c r="M47" s="636"/>
      <c r="N47" s="34"/>
      <c r="O47" s="34"/>
    </row>
    <row r="48" spans="1:169">
      <c r="A48" s="601"/>
      <c r="B48" s="603"/>
      <c r="C48" s="603"/>
      <c r="D48" s="606"/>
      <c r="E48" s="609"/>
      <c r="F48" s="611"/>
      <c r="G48" s="639"/>
      <c r="H48" s="599"/>
      <c r="I48" s="599"/>
      <c r="J48" s="644"/>
      <c r="K48" s="599"/>
      <c r="L48" s="599"/>
      <c r="M48" s="636"/>
      <c r="N48" s="34"/>
      <c r="O48" s="34"/>
    </row>
    <row r="49" spans="1:169" s="26" customFormat="1" ht="12.75" customHeight="1">
      <c r="A49" s="601">
        <f>'7- Mapa Final'!A50</f>
        <v>5</v>
      </c>
      <c r="B49" s="603" t="str">
        <f>'7- Mapa Final'!B50</f>
        <v>Inexactitud en el pago de sueldos y demás conceptos laborales</v>
      </c>
      <c r="C49" s="603" t="str">
        <f>'7- Mapa Final'!C50</f>
        <v>Liquidacion de Nómina con inconsistencias en los valores finales con respecto a las novedades presentadas</v>
      </c>
      <c r="D49" s="605" t="str">
        <f>'7- Mapa Final'!J50</f>
        <v>Baja - 2</v>
      </c>
      <c r="E49" s="608" t="str">
        <f>'7- Mapa Final'!K50</f>
        <v>Leve - 1</v>
      </c>
      <c r="F49" s="611" t="str">
        <f>'7- Mapa Final'!M50</f>
        <v>Bajo - 2</v>
      </c>
      <c r="G49" s="639" t="s">
        <v>374</v>
      </c>
      <c r="H49" s="641" t="s">
        <v>525</v>
      </c>
      <c r="I49" s="599"/>
      <c r="J49" s="644" t="s">
        <v>516</v>
      </c>
      <c r="K49" s="652">
        <v>45292</v>
      </c>
      <c r="L49" s="652">
        <v>45382</v>
      </c>
      <c r="M49" s="636" t="s">
        <v>557</v>
      </c>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row>
    <row r="50" spans="1:169" s="26" customFormat="1" ht="12.75" customHeight="1">
      <c r="A50" s="601"/>
      <c r="B50" s="603"/>
      <c r="C50" s="603"/>
      <c r="D50" s="606"/>
      <c r="E50" s="609"/>
      <c r="F50" s="611"/>
      <c r="G50" s="639"/>
      <c r="H50" s="641"/>
      <c r="I50" s="599"/>
      <c r="J50" s="644"/>
      <c r="K50" s="599"/>
      <c r="L50" s="599"/>
      <c r="M50" s="636"/>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601"/>
      <c r="B51" s="603"/>
      <c r="C51" s="603"/>
      <c r="D51" s="606"/>
      <c r="E51" s="609"/>
      <c r="F51" s="611"/>
      <c r="G51" s="639"/>
      <c r="H51" s="641"/>
      <c r="I51" s="599"/>
      <c r="J51" s="644"/>
      <c r="K51" s="599"/>
      <c r="L51" s="599"/>
      <c r="M51" s="636"/>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601"/>
      <c r="B52" s="603"/>
      <c r="C52" s="603"/>
      <c r="D52" s="606"/>
      <c r="E52" s="609"/>
      <c r="F52" s="611"/>
      <c r="G52" s="639"/>
      <c r="H52" s="641"/>
      <c r="I52" s="599"/>
      <c r="J52" s="644"/>
      <c r="K52" s="599"/>
      <c r="L52" s="599"/>
      <c r="M52" s="636"/>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3.5" customHeight="1">
      <c r="A53" s="601"/>
      <c r="B53" s="603"/>
      <c r="C53" s="603"/>
      <c r="D53" s="606"/>
      <c r="E53" s="609"/>
      <c r="F53" s="611"/>
      <c r="G53" s="639"/>
      <c r="H53" s="641"/>
      <c r="I53" s="599"/>
      <c r="J53" s="644"/>
      <c r="K53" s="599"/>
      <c r="L53" s="599"/>
      <c r="M53" s="636"/>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c r="A54" s="601"/>
      <c r="B54" s="603"/>
      <c r="C54" s="603"/>
      <c r="D54" s="606"/>
      <c r="E54" s="609"/>
      <c r="F54" s="611"/>
      <c r="G54" s="639"/>
      <c r="H54" s="641"/>
      <c r="I54" s="599"/>
      <c r="J54" s="644"/>
      <c r="K54" s="599"/>
      <c r="L54" s="599"/>
      <c r="M54" s="636"/>
      <c r="N54" s="34"/>
      <c r="O54" s="34"/>
    </row>
    <row r="55" spans="1:169">
      <c r="A55" s="601"/>
      <c r="B55" s="603"/>
      <c r="C55" s="603"/>
      <c r="D55" s="606"/>
      <c r="E55" s="609"/>
      <c r="F55" s="611"/>
      <c r="G55" s="639"/>
      <c r="H55" s="641"/>
      <c r="I55" s="599"/>
      <c r="J55" s="644"/>
      <c r="K55" s="599"/>
      <c r="L55" s="599"/>
      <c r="M55" s="636"/>
      <c r="N55" s="34"/>
      <c r="O55" s="34"/>
    </row>
    <row r="56" spans="1:169">
      <c r="A56" s="601"/>
      <c r="B56" s="603"/>
      <c r="C56" s="603"/>
      <c r="D56" s="606"/>
      <c r="E56" s="609"/>
      <c r="F56" s="611"/>
      <c r="G56" s="639"/>
      <c r="H56" s="641"/>
      <c r="I56" s="599"/>
      <c r="J56" s="644"/>
      <c r="K56" s="599"/>
      <c r="L56" s="599"/>
      <c r="M56" s="636"/>
      <c r="N56" s="34"/>
      <c r="O56" s="34"/>
    </row>
    <row r="57" spans="1:169" ht="23.45" customHeight="1">
      <c r="A57" s="601"/>
      <c r="B57" s="603"/>
      <c r="C57" s="603"/>
      <c r="D57" s="606"/>
      <c r="E57" s="609"/>
      <c r="F57" s="611"/>
      <c r="G57" s="639"/>
      <c r="H57" s="641"/>
      <c r="I57" s="599"/>
      <c r="J57" s="644"/>
      <c r="K57" s="599"/>
      <c r="L57" s="599"/>
      <c r="M57" s="636"/>
      <c r="N57" s="34"/>
      <c r="O57" s="34"/>
    </row>
    <row r="58" spans="1:169" ht="38.450000000000003" customHeight="1">
      <c r="A58" s="601"/>
      <c r="B58" s="603"/>
      <c r="C58" s="603"/>
      <c r="D58" s="606"/>
      <c r="E58" s="609"/>
      <c r="F58" s="611"/>
      <c r="G58" s="639"/>
      <c r="H58" s="641"/>
      <c r="I58" s="599"/>
      <c r="J58" s="644"/>
      <c r="K58" s="599"/>
      <c r="L58" s="599"/>
      <c r="M58" s="636"/>
      <c r="N58" s="34"/>
      <c r="O58" s="34"/>
    </row>
    <row r="59" spans="1:169" s="26" customFormat="1" ht="12.75" customHeight="1">
      <c r="A59" s="601">
        <f>'7- Mapa Final'!A60</f>
        <v>6</v>
      </c>
      <c r="B59" s="603" t="str">
        <f>'7- Mapa Final'!B60</f>
        <v>Recibir dádivas o beneficios a nombre propio o de terceros para favorecer, modificar,  retirar servidores judiciales o  alterar difundir información personal</v>
      </c>
      <c r="C59" s="603" t="str">
        <f>'7- Mapa Final'!C60</f>
        <v>posiblidad de alterar informacion de las plantas, inclusion de novedades sin que  cumplan con la totalidad de  requisitos y/o alteracion de la información  de las hojas de vida  que no coincidan con la realidad</v>
      </c>
      <c r="D59" s="605" t="e">
        <f>'7- Mapa Final'!J60</f>
        <v>#DIV/0!</v>
      </c>
      <c r="E59" s="608" t="e">
        <f>'7- Mapa Final'!K60</f>
        <v>#VALUE!</v>
      </c>
      <c r="F59" s="611" t="e">
        <f>'7- Mapa Final'!M60</f>
        <v>#DIV/0!</v>
      </c>
      <c r="G59" s="615"/>
      <c r="H59" s="599"/>
      <c r="I59" s="599"/>
      <c r="J59" s="599"/>
      <c r="K59" s="599"/>
      <c r="L59" s="599"/>
      <c r="M59" s="600"/>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row>
    <row r="60" spans="1:169" s="26" customFormat="1" ht="12.75" customHeight="1">
      <c r="A60" s="601"/>
      <c r="B60" s="603"/>
      <c r="C60" s="603"/>
      <c r="D60" s="606"/>
      <c r="E60" s="609"/>
      <c r="F60" s="611"/>
      <c r="G60" s="615"/>
      <c r="H60" s="599"/>
      <c r="I60" s="599"/>
      <c r="J60" s="599"/>
      <c r="K60" s="599"/>
      <c r="L60" s="599"/>
      <c r="M60" s="600"/>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601"/>
      <c r="B61" s="603"/>
      <c r="C61" s="603"/>
      <c r="D61" s="606"/>
      <c r="E61" s="609"/>
      <c r="F61" s="611"/>
      <c r="G61" s="615"/>
      <c r="H61" s="599"/>
      <c r="I61" s="599"/>
      <c r="J61" s="599"/>
      <c r="K61" s="599"/>
      <c r="L61" s="599"/>
      <c r="M61" s="600"/>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01"/>
      <c r="B62" s="603"/>
      <c r="C62" s="603"/>
      <c r="D62" s="606"/>
      <c r="E62" s="609"/>
      <c r="F62" s="611"/>
      <c r="G62" s="615"/>
      <c r="H62" s="599"/>
      <c r="I62" s="599"/>
      <c r="J62" s="599"/>
      <c r="K62" s="599"/>
      <c r="L62" s="599"/>
      <c r="M62" s="600"/>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3.5" customHeight="1">
      <c r="A63" s="601"/>
      <c r="B63" s="603"/>
      <c r="C63" s="603"/>
      <c r="D63" s="606"/>
      <c r="E63" s="609"/>
      <c r="F63" s="611"/>
      <c r="G63" s="615"/>
      <c r="H63" s="599"/>
      <c r="I63" s="599"/>
      <c r="J63" s="599"/>
      <c r="K63" s="599"/>
      <c r="L63" s="599"/>
      <c r="M63" s="600"/>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c r="A64" s="601"/>
      <c r="B64" s="603"/>
      <c r="C64" s="603"/>
      <c r="D64" s="606"/>
      <c r="E64" s="609"/>
      <c r="F64" s="611"/>
      <c r="G64" s="615"/>
      <c r="H64" s="599"/>
      <c r="I64" s="599"/>
      <c r="J64" s="599"/>
      <c r="K64" s="599"/>
      <c r="L64" s="599"/>
      <c r="M64" s="600"/>
      <c r="N64" s="34"/>
      <c r="O64" s="34"/>
    </row>
    <row r="65" spans="1:15">
      <c r="A65" s="601"/>
      <c r="B65" s="603"/>
      <c r="C65" s="603"/>
      <c r="D65" s="606"/>
      <c r="E65" s="609"/>
      <c r="F65" s="611"/>
      <c r="G65" s="615"/>
      <c r="H65" s="599"/>
      <c r="I65" s="599"/>
      <c r="J65" s="599"/>
      <c r="K65" s="599"/>
      <c r="L65" s="599"/>
      <c r="M65" s="600"/>
      <c r="N65" s="34"/>
      <c r="O65" s="34"/>
    </row>
    <row r="66" spans="1:15">
      <c r="A66" s="601"/>
      <c r="B66" s="603"/>
      <c r="C66" s="603"/>
      <c r="D66" s="606"/>
      <c r="E66" s="609"/>
      <c r="F66" s="611"/>
      <c r="G66" s="615"/>
      <c r="H66" s="599"/>
      <c r="I66" s="599"/>
      <c r="J66" s="599"/>
      <c r="K66" s="599"/>
      <c r="L66" s="599"/>
      <c r="M66" s="600"/>
      <c r="N66" s="34"/>
      <c r="O66" s="34"/>
    </row>
    <row r="67" spans="1:15">
      <c r="A67" s="601"/>
      <c r="B67" s="603"/>
      <c r="C67" s="603"/>
      <c r="D67" s="606"/>
      <c r="E67" s="609"/>
      <c r="F67" s="611"/>
      <c r="G67" s="615"/>
      <c r="H67" s="599"/>
      <c r="I67" s="599"/>
      <c r="J67" s="599"/>
      <c r="K67" s="599"/>
      <c r="L67" s="599"/>
      <c r="M67" s="600"/>
      <c r="N67" s="34"/>
      <c r="O67" s="34"/>
    </row>
    <row r="68" spans="1:15">
      <c r="A68" s="601"/>
      <c r="B68" s="603"/>
      <c r="C68" s="603"/>
      <c r="D68" s="606"/>
      <c r="E68" s="609"/>
      <c r="F68" s="611"/>
      <c r="G68" s="615"/>
      <c r="H68" s="599"/>
      <c r="I68" s="599"/>
      <c r="J68" s="599"/>
      <c r="K68" s="599"/>
      <c r="L68" s="599"/>
      <c r="M68" s="600"/>
      <c r="N68" s="34"/>
      <c r="O68" s="34"/>
    </row>
    <row r="69" spans="1:15" ht="15" customHeight="1">
      <c r="A69" s="601">
        <f>'7- Mapa Final'!A70</f>
        <v>7</v>
      </c>
      <c r="B69" s="603" t="str">
        <f>'7- Mapa Final'!B70</f>
        <v>Ofrecer, prometer, entregar, aceptar o solicitar una ventaja indebida para adulterar las novedades de nómina,  prestaciones sociales, incapacidades y licencias, en favor propio o de terceros</v>
      </c>
      <c r="C69" s="603" t="str">
        <f>'7- Mapa Final'!C70</f>
        <v>Cuando  se  manipula la información de pre-nómina, nómina, incapacidades y licencias para generar beneficios indebidos.
.</v>
      </c>
      <c r="D69" s="605" t="e">
        <f>'7- Mapa Final'!J70</f>
        <v>#DIV/0!</v>
      </c>
      <c r="E69" s="608" t="e">
        <f>'7- Mapa Final'!K70</f>
        <v>#VALUE!</v>
      </c>
      <c r="F69" s="611" t="e">
        <f>'7- Mapa Final'!M70</f>
        <v>#DIV/0!</v>
      </c>
      <c r="G69" s="615"/>
      <c r="H69" s="599"/>
      <c r="I69" s="599"/>
      <c r="J69" s="599"/>
      <c r="K69" s="599"/>
      <c r="L69" s="599"/>
      <c r="M69" s="600"/>
    </row>
    <row r="70" spans="1:15">
      <c r="A70" s="601"/>
      <c r="B70" s="603"/>
      <c r="C70" s="603"/>
      <c r="D70" s="606"/>
      <c r="E70" s="609"/>
      <c r="F70" s="611"/>
      <c r="G70" s="615"/>
      <c r="H70" s="599"/>
      <c r="I70" s="599"/>
      <c r="J70" s="599"/>
      <c r="K70" s="599"/>
      <c r="L70" s="599"/>
      <c r="M70" s="600"/>
    </row>
    <row r="71" spans="1:15">
      <c r="A71" s="601"/>
      <c r="B71" s="603"/>
      <c r="C71" s="603"/>
      <c r="D71" s="606"/>
      <c r="E71" s="609"/>
      <c r="F71" s="611"/>
      <c r="G71" s="615"/>
      <c r="H71" s="599"/>
      <c r="I71" s="599"/>
      <c r="J71" s="599"/>
      <c r="K71" s="599"/>
      <c r="L71" s="599"/>
      <c r="M71" s="600"/>
    </row>
    <row r="72" spans="1:15">
      <c r="A72" s="601"/>
      <c r="B72" s="603"/>
      <c r="C72" s="603"/>
      <c r="D72" s="606"/>
      <c r="E72" s="609"/>
      <c r="F72" s="611"/>
      <c r="G72" s="615"/>
      <c r="H72" s="599"/>
      <c r="I72" s="599"/>
      <c r="J72" s="599"/>
      <c r="K72" s="599"/>
      <c r="L72" s="599"/>
      <c r="M72" s="600"/>
    </row>
    <row r="73" spans="1:15">
      <c r="A73" s="601"/>
      <c r="B73" s="603"/>
      <c r="C73" s="603"/>
      <c r="D73" s="606"/>
      <c r="E73" s="609"/>
      <c r="F73" s="611"/>
      <c r="G73" s="615"/>
      <c r="H73" s="599"/>
      <c r="I73" s="599"/>
      <c r="J73" s="599"/>
      <c r="K73" s="599"/>
      <c r="L73" s="599"/>
      <c r="M73" s="600"/>
    </row>
    <row r="74" spans="1:15">
      <c r="A74" s="601"/>
      <c r="B74" s="603"/>
      <c r="C74" s="603"/>
      <c r="D74" s="606"/>
      <c r="E74" s="609"/>
      <c r="F74" s="611"/>
      <c r="G74" s="615"/>
      <c r="H74" s="599"/>
      <c r="I74" s="599"/>
      <c r="J74" s="599"/>
      <c r="K74" s="599"/>
      <c r="L74" s="599"/>
      <c r="M74" s="600"/>
    </row>
    <row r="75" spans="1:15">
      <c r="A75" s="601"/>
      <c r="B75" s="603"/>
      <c r="C75" s="603"/>
      <c r="D75" s="606"/>
      <c r="E75" s="609"/>
      <c r="F75" s="611"/>
      <c r="G75" s="615"/>
      <c r="H75" s="599"/>
      <c r="I75" s="599"/>
      <c r="J75" s="599"/>
      <c r="K75" s="599"/>
      <c r="L75" s="599"/>
      <c r="M75" s="600"/>
    </row>
    <row r="76" spans="1:15">
      <c r="A76" s="601"/>
      <c r="B76" s="603"/>
      <c r="C76" s="603"/>
      <c r="D76" s="606"/>
      <c r="E76" s="609"/>
      <c r="F76" s="611"/>
      <c r="G76" s="615"/>
      <c r="H76" s="599"/>
      <c r="I76" s="599"/>
      <c r="J76" s="599"/>
      <c r="K76" s="599"/>
      <c r="L76" s="599"/>
      <c r="M76" s="600"/>
    </row>
    <row r="77" spans="1:15">
      <c r="A77" s="601"/>
      <c r="B77" s="603"/>
      <c r="C77" s="603"/>
      <c r="D77" s="606"/>
      <c r="E77" s="609"/>
      <c r="F77" s="611"/>
      <c r="G77" s="615"/>
      <c r="H77" s="599"/>
      <c r="I77" s="599"/>
      <c r="J77" s="599"/>
      <c r="K77" s="599"/>
      <c r="L77" s="599"/>
      <c r="M77" s="600"/>
    </row>
    <row r="78" spans="1:15">
      <c r="A78" s="601"/>
      <c r="B78" s="603"/>
      <c r="C78" s="603"/>
      <c r="D78" s="606"/>
      <c r="E78" s="609"/>
      <c r="F78" s="611"/>
      <c r="G78" s="615"/>
      <c r="H78" s="599"/>
      <c r="I78" s="599"/>
      <c r="J78" s="599"/>
      <c r="K78" s="599"/>
      <c r="L78" s="599"/>
      <c r="M78" s="600"/>
    </row>
    <row r="79" spans="1:15" ht="15" customHeight="1">
      <c r="A79" s="601">
        <f>'7- Mapa Final'!A80</f>
        <v>8</v>
      </c>
      <c r="B79" s="603" t="str">
        <f>'7- Mapa Final'!B80</f>
        <v>Ofrecer, prometer, entregar, aceptar o solicitar una ventaja indebida para hacer modificaciones  fraudulentas de historias laborales, para favorecer el reconocimiento irregular de pensiones de jubilación, retroactivos.</v>
      </c>
      <c r="C79" s="603" t="str">
        <f>'7- Mapa Final'!C80</f>
        <v>Cuando de manera indebida se alteran las bases de datos para  aumentar fraudulentamente el número de semanas cotizadas a personas que no cumplen con el tiempo laboral exigido por la ley, aportar documentación falsa  y alterar sin soporte el número de semanas.</v>
      </c>
      <c r="D79" s="605" t="e">
        <f>'7- Mapa Final'!J80</f>
        <v>#DIV/0!</v>
      </c>
      <c r="E79" s="608" t="e">
        <f>'7- Mapa Final'!K80</f>
        <v>#VALUE!</v>
      </c>
      <c r="F79" s="611" t="e">
        <f>'7- Mapa Final'!M80</f>
        <v>#DIV/0!</v>
      </c>
      <c r="G79" s="542"/>
      <c r="H79" s="599"/>
      <c r="I79" s="599"/>
      <c r="J79" s="599"/>
      <c r="K79" s="599"/>
      <c r="L79" s="599"/>
      <c r="M79" s="600"/>
    </row>
    <row r="80" spans="1:15">
      <c r="A80" s="601"/>
      <c r="B80" s="603"/>
      <c r="C80" s="603"/>
      <c r="D80" s="606"/>
      <c r="E80" s="609"/>
      <c r="F80" s="611"/>
      <c r="G80" s="542"/>
      <c r="H80" s="599"/>
      <c r="I80" s="599"/>
      <c r="J80" s="599"/>
      <c r="K80" s="599"/>
      <c r="L80" s="599"/>
      <c r="M80" s="600"/>
    </row>
    <row r="81" spans="1:13">
      <c r="A81" s="601"/>
      <c r="B81" s="603"/>
      <c r="C81" s="603"/>
      <c r="D81" s="606"/>
      <c r="E81" s="609"/>
      <c r="F81" s="611"/>
      <c r="G81" s="542"/>
      <c r="H81" s="599"/>
      <c r="I81" s="599"/>
      <c r="J81" s="599"/>
      <c r="K81" s="599"/>
      <c r="L81" s="599"/>
      <c r="M81" s="600"/>
    </row>
    <row r="82" spans="1:13">
      <c r="A82" s="601"/>
      <c r="B82" s="603"/>
      <c r="C82" s="603"/>
      <c r="D82" s="606"/>
      <c r="E82" s="609"/>
      <c r="F82" s="611"/>
      <c r="G82" s="542"/>
      <c r="H82" s="599"/>
      <c r="I82" s="599"/>
      <c r="J82" s="599"/>
      <c r="K82" s="599"/>
      <c r="L82" s="599"/>
      <c r="M82" s="600"/>
    </row>
    <row r="83" spans="1:13">
      <c r="A83" s="601"/>
      <c r="B83" s="603"/>
      <c r="C83" s="603"/>
      <c r="D83" s="606"/>
      <c r="E83" s="609"/>
      <c r="F83" s="611"/>
      <c r="G83" s="542"/>
      <c r="H83" s="599"/>
      <c r="I83" s="599"/>
      <c r="J83" s="599"/>
      <c r="K83" s="599"/>
      <c r="L83" s="599"/>
      <c r="M83" s="600"/>
    </row>
    <row r="84" spans="1:13">
      <c r="A84" s="601"/>
      <c r="B84" s="603"/>
      <c r="C84" s="603"/>
      <c r="D84" s="606"/>
      <c r="E84" s="609"/>
      <c r="F84" s="611"/>
      <c r="G84" s="542"/>
      <c r="H84" s="599"/>
      <c r="I84" s="599"/>
      <c r="J84" s="599"/>
      <c r="K84" s="599"/>
      <c r="L84" s="599"/>
      <c r="M84" s="600"/>
    </row>
    <row r="85" spans="1:13">
      <c r="A85" s="601"/>
      <c r="B85" s="603"/>
      <c r="C85" s="603"/>
      <c r="D85" s="606"/>
      <c r="E85" s="609"/>
      <c r="F85" s="611"/>
      <c r="G85" s="542"/>
      <c r="H85" s="599"/>
      <c r="I85" s="599"/>
      <c r="J85" s="599"/>
      <c r="K85" s="599"/>
      <c r="L85" s="599"/>
      <c r="M85" s="600"/>
    </row>
    <row r="86" spans="1:13">
      <c r="A86" s="601"/>
      <c r="B86" s="603"/>
      <c r="C86" s="603"/>
      <c r="D86" s="606"/>
      <c r="E86" s="609"/>
      <c r="F86" s="611"/>
      <c r="G86" s="542"/>
      <c r="H86" s="599"/>
      <c r="I86" s="599"/>
      <c r="J86" s="599"/>
      <c r="K86" s="599"/>
      <c r="L86" s="599"/>
      <c r="M86" s="600"/>
    </row>
    <row r="87" spans="1:13">
      <c r="A87" s="601"/>
      <c r="B87" s="603"/>
      <c r="C87" s="603"/>
      <c r="D87" s="606"/>
      <c r="E87" s="609"/>
      <c r="F87" s="611"/>
      <c r="G87" s="542"/>
      <c r="H87" s="599"/>
      <c r="I87" s="599"/>
      <c r="J87" s="599"/>
      <c r="K87" s="599"/>
      <c r="L87" s="599"/>
      <c r="M87" s="600"/>
    </row>
    <row r="88" spans="1:13">
      <c r="A88" s="601"/>
      <c r="B88" s="603"/>
      <c r="C88" s="603"/>
      <c r="D88" s="606"/>
      <c r="E88" s="609"/>
      <c r="F88" s="611"/>
      <c r="G88" s="542"/>
      <c r="H88" s="599"/>
      <c r="I88" s="599"/>
      <c r="J88" s="599"/>
      <c r="K88" s="599"/>
      <c r="L88" s="599"/>
      <c r="M88" s="600"/>
    </row>
    <row r="89" spans="1:13" ht="15" customHeight="1">
      <c r="A89" s="601">
        <f>'7- Mapa Final'!A90</f>
        <v>9</v>
      </c>
      <c r="B89" s="603" t="str">
        <f>'7- Mapa Final'!B90</f>
        <v>Ofrecer, prometer, entregar, aceptar o solicitar una ventaja indebida para otorgar beneficios del Plan de Bienestar a servidores y/o sus familias con criterios subjetivos, u otorgar beneficios a personas que no tienen derecho a ellos</v>
      </c>
      <c r="C89" s="603" t="str">
        <f>'7- Mapa Final'!C90</f>
        <v>Cuando de manera indebida se otorgan beneficios en el marco de la formulación y/o ejecución del Plan de Bienestar, a terceros que no tienen derecho a ellos</v>
      </c>
      <c r="D89" s="605" t="e">
        <f>'7- Mapa Final'!J90</f>
        <v>#DIV/0!</v>
      </c>
      <c r="E89" s="608" t="e">
        <f>'7- Mapa Final'!K90</f>
        <v>#VALUE!</v>
      </c>
      <c r="F89" s="611" t="e">
        <f>'7- Mapa Final'!M90</f>
        <v>#DIV/0!</v>
      </c>
      <c r="G89" s="542"/>
      <c r="H89" s="599"/>
      <c r="I89" s="599"/>
      <c r="J89" s="599"/>
      <c r="K89" s="599"/>
      <c r="L89" s="599"/>
      <c r="M89" s="600"/>
    </row>
    <row r="90" spans="1:13">
      <c r="A90" s="601"/>
      <c r="B90" s="603"/>
      <c r="C90" s="603"/>
      <c r="D90" s="606"/>
      <c r="E90" s="609"/>
      <c r="F90" s="611"/>
      <c r="G90" s="542"/>
      <c r="H90" s="599"/>
      <c r="I90" s="599"/>
      <c r="J90" s="599"/>
      <c r="K90" s="599"/>
      <c r="L90" s="599"/>
      <c r="M90" s="600"/>
    </row>
    <row r="91" spans="1:13">
      <c r="A91" s="601"/>
      <c r="B91" s="603"/>
      <c r="C91" s="603"/>
      <c r="D91" s="606"/>
      <c r="E91" s="609"/>
      <c r="F91" s="611"/>
      <c r="G91" s="542"/>
      <c r="H91" s="599"/>
      <c r="I91" s="599"/>
      <c r="J91" s="599"/>
      <c r="K91" s="599"/>
      <c r="L91" s="599"/>
      <c r="M91" s="600"/>
    </row>
    <row r="92" spans="1:13">
      <c r="A92" s="601"/>
      <c r="B92" s="603"/>
      <c r="C92" s="603"/>
      <c r="D92" s="606"/>
      <c r="E92" s="609"/>
      <c r="F92" s="611"/>
      <c r="G92" s="542"/>
      <c r="H92" s="599"/>
      <c r="I92" s="599"/>
      <c r="J92" s="599"/>
      <c r="K92" s="599"/>
      <c r="L92" s="599"/>
      <c r="M92" s="600"/>
    </row>
    <row r="93" spans="1:13">
      <c r="A93" s="601"/>
      <c r="B93" s="603"/>
      <c r="C93" s="603"/>
      <c r="D93" s="606"/>
      <c r="E93" s="609"/>
      <c r="F93" s="611"/>
      <c r="G93" s="542"/>
      <c r="H93" s="599"/>
      <c r="I93" s="599"/>
      <c r="J93" s="599"/>
      <c r="K93" s="599"/>
      <c r="L93" s="599"/>
      <c r="M93" s="600"/>
    </row>
    <row r="94" spans="1:13">
      <c r="A94" s="601"/>
      <c r="B94" s="603"/>
      <c r="C94" s="603"/>
      <c r="D94" s="606"/>
      <c r="E94" s="609"/>
      <c r="F94" s="611"/>
      <c r="G94" s="542"/>
      <c r="H94" s="599"/>
      <c r="I94" s="599"/>
      <c r="J94" s="599"/>
      <c r="K94" s="599"/>
      <c r="L94" s="599"/>
      <c r="M94" s="600"/>
    </row>
    <row r="95" spans="1:13">
      <c r="A95" s="601"/>
      <c r="B95" s="603"/>
      <c r="C95" s="603"/>
      <c r="D95" s="606"/>
      <c r="E95" s="609"/>
      <c r="F95" s="611"/>
      <c r="G95" s="542"/>
      <c r="H95" s="599"/>
      <c r="I95" s="599"/>
      <c r="J95" s="599"/>
      <c r="K95" s="599"/>
      <c r="L95" s="599"/>
      <c r="M95" s="600"/>
    </row>
    <row r="96" spans="1:13">
      <c r="A96" s="601"/>
      <c r="B96" s="603"/>
      <c r="C96" s="603"/>
      <c r="D96" s="606"/>
      <c r="E96" s="609"/>
      <c r="F96" s="611"/>
      <c r="G96" s="542"/>
      <c r="H96" s="599"/>
      <c r="I96" s="599"/>
      <c r="J96" s="599"/>
      <c r="K96" s="599"/>
      <c r="L96" s="599"/>
      <c r="M96" s="600"/>
    </row>
    <row r="97" spans="1:13">
      <c r="A97" s="601"/>
      <c r="B97" s="603"/>
      <c r="C97" s="603"/>
      <c r="D97" s="606"/>
      <c r="E97" s="609"/>
      <c r="F97" s="611"/>
      <c r="G97" s="542"/>
      <c r="H97" s="599"/>
      <c r="I97" s="599"/>
      <c r="J97" s="599"/>
      <c r="K97" s="599"/>
      <c r="L97" s="599"/>
      <c r="M97" s="600"/>
    </row>
    <row r="98" spans="1:13">
      <c r="A98" s="601"/>
      <c r="B98" s="603"/>
      <c r="C98" s="603"/>
      <c r="D98" s="606"/>
      <c r="E98" s="609"/>
      <c r="F98" s="611"/>
      <c r="G98" s="542"/>
      <c r="H98" s="599"/>
      <c r="I98" s="599"/>
      <c r="J98" s="599"/>
      <c r="K98" s="599"/>
      <c r="L98" s="599"/>
      <c r="M98" s="600"/>
    </row>
    <row r="99" spans="1:13" ht="15" customHeight="1">
      <c r="A99" s="601">
        <f>'7- Mapa Final'!A100</f>
        <v>10</v>
      </c>
      <c r="B99" s="603" t="str">
        <f>'7- Mapa Final'!B100</f>
        <v>Ofrecer, prometer, entregar, aceptar o solicitar una ventaja indebida para el trámite de vinculación sin cumplir con los requisitos establecidos</v>
      </c>
      <c r="C99" s="603" t="str">
        <f>'7- Mapa Final'!C100</f>
        <v>Cuando de manera indebida se alteran documentos, se aporta documentación falsa o se realizan vinculaciones de personal sin los soporte requeridos.</v>
      </c>
      <c r="D99" s="605" t="e">
        <f>'7- Mapa Final'!J100</f>
        <v>#DIV/0!</v>
      </c>
      <c r="E99" s="608" t="e">
        <f>'7- Mapa Final'!K100</f>
        <v>#VALUE!</v>
      </c>
      <c r="F99" s="611" t="e">
        <f>'7- Mapa Final'!M100</f>
        <v>#DIV/0!</v>
      </c>
      <c r="G99" s="542"/>
      <c r="H99" s="599"/>
      <c r="I99" s="599"/>
      <c r="J99" s="599"/>
      <c r="K99" s="599"/>
      <c r="L99" s="599"/>
      <c r="M99" s="600"/>
    </row>
    <row r="100" spans="1:13">
      <c r="A100" s="601"/>
      <c r="B100" s="603"/>
      <c r="C100" s="603"/>
      <c r="D100" s="606"/>
      <c r="E100" s="609"/>
      <c r="F100" s="611"/>
      <c r="G100" s="542"/>
      <c r="H100" s="599"/>
      <c r="I100" s="599"/>
      <c r="J100" s="599"/>
      <c r="K100" s="599"/>
      <c r="L100" s="599"/>
      <c r="M100" s="600"/>
    </row>
    <row r="101" spans="1:13">
      <c r="A101" s="601"/>
      <c r="B101" s="603"/>
      <c r="C101" s="603"/>
      <c r="D101" s="606"/>
      <c r="E101" s="609"/>
      <c r="F101" s="611"/>
      <c r="G101" s="542"/>
      <c r="H101" s="599"/>
      <c r="I101" s="599"/>
      <c r="J101" s="599"/>
      <c r="K101" s="599"/>
      <c r="L101" s="599"/>
      <c r="M101" s="600"/>
    </row>
    <row r="102" spans="1:13">
      <c r="A102" s="601"/>
      <c r="B102" s="603"/>
      <c r="C102" s="603"/>
      <c r="D102" s="606"/>
      <c r="E102" s="609"/>
      <c r="F102" s="611"/>
      <c r="G102" s="542"/>
      <c r="H102" s="599"/>
      <c r="I102" s="599"/>
      <c r="J102" s="599"/>
      <c r="K102" s="599"/>
      <c r="L102" s="599"/>
      <c r="M102" s="600"/>
    </row>
    <row r="103" spans="1:13">
      <c r="A103" s="601"/>
      <c r="B103" s="603"/>
      <c r="C103" s="603"/>
      <c r="D103" s="606"/>
      <c r="E103" s="609"/>
      <c r="F103" s="611"/>
      <c r="G103" s="542"/>
      <c r="H103" s="599"/>
      <c r="I103" s="599"/>
      <c r="J103" s="599"/>
      <c r="K103" s="599"/>
      <c r="L103" s="599"/>
      <c r="M103" s="600"/>
    </row>
    <row r="104" spans="1:13">
      <c r="A104" s="601"/>
      <c r="B104" s="603"/>
      <c r="C104" s="603"/>
      <c r="D104" s="606"/>
      <c r="E104" s="609"/>
      <c r="F104" s="611"/>
      <c r="G104" s="542"/>
      <c r="H104" s="599"/>
      <c r="I104" s="599"/>
      <c r="J104" s="599"/>
      <c r="K104" s="599"/>
      <c r="L104" s="599"/>
      <c r="M104" s="600"/>
    </row>
    <row r="105" spans="1:13">
      <c r="A105" s="601"/>
      <c r="B105" s="603"/>
      <c r="C105" s="603"/>
      <c r="D105" s="606"/>
      <c r="E105" s="609"/>
      <c r="F105" s="611"/>
      <c r="G105" s="542"/>
      <c r="H105" s="599"/>
      <c r="I105" s="599"/>
      <c r="J105" s="599"/>
      <c r="K105" s="599"/>
      <c r="L105" s="599"/>
      <c r="M105" s="600"/>
    </row>
    <row r="106" spans="1:13">
      <c r="A106" s="601"/>
      <c r="B106" s="603"/>
      <c r="C106" s="603"/>
      <c r="D106" s="606"/>
      <c r="E106" s="609"/>
      <c r="F106" s="611"/>
      <c r="G106" s="542"/>
      <c r="H106" s="599"/>
      <c r="I106" s="599"/>
      <c r="J106" s="599"/>
      <c r="K106" s="599"/>
      <c r="L106" s="599"/>
      <c r="M106" s="600"/>
    </row>
    <row r="107" spans="1:13">
      <c r="A107" s="601"/>
      <c r="B107" s="603"/>
      <c r="C107" s="603"/>
      <c r="D107" s="606"/>
      <c r="E107" s="609"/>
      <c r="F107" s="611"/>
      <c r="G107" s="542"/>
      <c r="H107" s="599"/>
      <c r="I107" s="599"/>
      <c r="J107" s="599"/>
      <c r="K107" s="599"/>
      <c r="L107" s="599"/>
      <c r="M107" s="600"/>
    </row>
    <row r="108" spans="1:13" ht="15.75" thickBot="1">
      <c r="A108" s="602"/>
      <c r="B108" s="604"/>
      <c r="C108" s="604"/>
      <c r="D108" s="607"/>
      <c r="E108" s="610"/>
      <c r="F108" s="612"/>
      <c r="G108" s="543"/>
      <c r="H108" s="613"/>
      <c r="I108" s="613"/>
      <c r="J108" s="613"/>
      <c r="K108" s="613"/>
      <c r="L108" s="613"/>
      <c r="M108" s="614"/>
    </row>
  </sheetData>
  <mergeCells count="147">
    <mergeCell ref="L1:M2"/>
    <mergeCell ref="C1:K2"/>
    <mergeCell ref="E59:E68"/>
    <mergeCell ref="F59:F68"/>
    <mergeCell ref="G59:G68"/>
    <mergeCell ref="H59:H68"/>
    <mergeCell ref="I59:I68"/>
    <mergeCell ref="A59:A68"/>
    <mergeCell ref="B59:B68"/>
    <mergeCell ref="C59:C68"/>
    <mergeCell ref="D59:D68"/>
    <mergeCell ref="J59:J68"/>
    <mergeCell ref="K59:K68"/>
    <mergeCell ref="H39:H48"/>
    <mergeCell ref="I39:I48"/>
    <mergeCell ref="J39:J48"/>
    <mergeCell ref="J29:J38"/>
    <mergeCell ref="K29:K38"/>
    <mergeCell ref="L59:L68"/>
    <mergeCell ref="M59:M68"/>
    <mergeCell ref="J49:J58"/>
    <mergeCell ref="K49:K58"/>
    <mergeCell ref="L49:L58"/>
    <mergeCell ref="M49:M58"/>
    <mergeCell ref="G39:G48"/>
    <mergeCell ref="M29:M38"/>
    <mergeCell ref="B39:B48"/>
    <mergeCell ref="C39:C48"/>
    <mergeCell ref="D39:D48"/>
    <mergeCell ref="A49:A58"/>
    <mergeCell ref="B49:B58"/>
    <mergeCell ref="C49:C58"/>
    <mergeCell ref="D49:D58"/>
    <mergeCell ref="E49:E58"/>
    <mergeCell ref="F49:F58"/>
    <mergeCell ref="G49:G58"/>
    <mergeCell ref="H49:H58"/>
    <mergeCell ref="I49:I58"/>
    <mergeCell ref="L19:L28"/>
    <mergeCell ref="M19:M28"/>
    <mergeCell ref="E39:E48"/>
    <mergeCell ref="F29:F38"/>
    <mergeCell ref="A29:A38"/>
    <mergeCell ref="A19:A28"/>
    <mergeCell ref="C19:C28"/>
    <mergeCell ref="F19:F28"/>
    <mergeCell ref="A39:A48"/>
    <mergeCell ref="B29:B38"/>
    <mergeCell ref="C29:C38"/>
    <mergeCell ref="D19:D28"/>
    <mergeCell ref="E19:E28"/>
    <mergeCell ref="D29:D38"/>
    <mergeCell ref="E29:E38"/>
    <mergeCell ref="B19:B28"/>
    <mergeCell ref="G29:G38"/>
    <mergeCell ref="H29:H38"/>
    <mergeCell ref="I29:I38"/>
    <mergeCell ref="K39:K48"/>
    <mergeCell ref="L39:L48"/>
    <mergeCell ref="L29:L38"/>
    <mergeCell ref="M39:M48"/>
    <mergeCell ref="F39:F48"/>
    <mergeCell ref="J9:J18"/>
    <mergeCell ref="K9:K18"/>
    <mergeCell ref="G19:G28"/>
    <mergeCell ref="H19:H28"/>
    <mergeCell ref="I19:I28"/>
    <mergeCell ref="A8:G8"/>
    <mergeCell ref="A9:A18"/>
    <mergeCell ref="C9:C18"/>
    <mergeCell ref="D9:D18"/>
    <mergeCell ref="E9:E18"/>
    <mergeCell ref="B9:B18"/>
    <mergeCell ref="J19:J28"/>
    <mergeCell ref="K19:K28"/>
    <mergeCell ref="B69:B78"/>
    <mergeCell ref="C69:C78"/>
    <mergeCell ref="D69:D78"/>
    <mergeCell ref="E69:E78"/>
    <mergeCell ref="A3:B3"/>
    <mergeCell ref="A4:B4"/>
    <mergeCell ref="A1:B2"/>
    <mergeCell ref="C3:M3"/>
    <mergeCell ref="C4:M4"/>
    <mergeCell ref="H6:H7"/>
    <mergeCell ref="I6:J6"/>
    <mergeCell ref="K6:L6"/>
    <mergeCell ref="M6:M7"/>
    <mergeCell ref="A5:B5"/>
    <mergeCell ref="A6:C6"/>
    <mergeCell ref="D6:F6"/>
    <mergeCell ref="G6:G7"/>
    <mergeCell ref="C5:M5"/>
    <mergeCell ref="L9:L18"/>
    <mergeCell ref="M9:M18"/>
    <mergeCell ref="F9:F18"/>
    <mergeCell ref="G9:G18"/>
    <mergeCell ref="H9:H18"/>
    <mergeCell ref="I9:I18"/>
    <mergeCell ref="D89:D98"/>
    <mergeCell ref="E89:E98"/>
    <mergeCell ref="K69:K78"/>
    <mergeCell ref="L69:L78"/>
    <mergeCell ref="M69:M78"/>
    <mergeCell ref="A79:A88"/>
    <mergeCell ref="B79:B88"/>
    <mergeCell ref="C79:C88"/>
    <mergeCell ref="D79:D88"/>
    <mergeCell ref="E79:E88"/>
    <mergeCell ref="F79:F88"/>
    <mergeCell ref="G79:G88"/>
    <mergeCell ref="H79:H88"/>
    <mergeCell ref="I79:I88"/>
    <mergeCell ref="J79:J88"/>
    <mergeCell ref="K79:K88"/>
    <mergeCell ref="L79:L88"/>
    <mergeCell ref="M79:M88"/>
    <mergeCell ref="F69:F78"/>
    <mergeCell ref="G69:G78"/>
    <mergeCell ref="H69:H78"/>
    <mergeCell ref="I69:I78"/>
    <mergeCell ref="J69:J78"/>
    <mergeCell ref="A69:A78"/>
    <mergeCell ref="K89:K98"/>
    <mergeCell ref="L89:L98"/>
    <mergeCell ref="M89:M98"/>
    <mergeCell ref="A99:A108"/>
    <mergeCell ref="B99:B108"/>
    <mergeCell ref="C99:C108"/>
    <mergeCell ref="D99:D108"/>
    <mergeCell ref="E99:E108"/>
    <mergeCell ref="F99:F108"/>
    <mergeCell ref="G99:G108"/>
    <mergeCell ref="H99:H108"/>
    <mergeCell ref="I99:I108"/>
    <mergeCell ref="J99:J108"/>
    <mergeCell ref="K99:K108"/>
    <mergeCell ref="L99:L108"/>
    <mergeCell ref="M99:M108"/>
    <mergeCell ref="F89:F98"/>
    <mergeCell ref="G89:G98"/>
    <mergeCell ref="H89:H98"/>
    <mergeCell ref="I89:I98"/>
    <mergeCell ref="J89:J98"/>
    <mergeCell ref="A89:A98"/>
    <mergeCell ref="B89:B98"/>
    <mergeCell ref="C89:C98"/>
  </mergeCells>
  <conditionalFormatting sqref="A6:B6">
    <cfRule type="containsText" dxfId="127" priority="837" operator="containsText" text="3- Moderado">
      <formula>NOT(ISERROR(SEARCH("3- Moderado",A6)))</formula>
    </cfRule>
    <cfRule type="containsText" dxfId="126" priority="838" operator="containsText" text="6- Moderado">
      <formula>NOT(ISERROR(SEARCH("6- Moderado",A6)))</formula>
    </cfRule>
    <cfRule type="containsText" dxfId="125" priority="839" operator="containsText" text="4- Moderado">
      <formula>NOT(ISERROR(SEARCH("4- Moderado",A6)))</formula>
    </cfRule>
    <cfRule type="containsText" dxfId="124" priority="840" operator="containsText" text="3- Bajo">
      <formula>NOT(ISERROR(SEARCH("3- Bajo",A6)))</formula>
    </cfRule>
    <cfRule type="containsText" dxfId="123" priority="841" operator="containsText" text="4- Bajo">
      <formula>NOT(ISERROR(SEARCH("4- Bajo",A6)))</formula>
    </cfRule>
    <cfRule type="containsText" dxfId="122" priority="842" operator="containsText" text="1- Bajo">
      <formula>NOT(ISERROR(SEARCH("1- Bajo",A6)))</formula>
    </cfRule>
  </conditionalFormatting>
  <conditionalFormatting sqref="A9:E9 A19:E19 A29:E29 A39:E39 A49:E49 A59:E59 A69:E69 A79:E79 A89:E89 A99:E99">
    <cfRule type="containsText" dxfId="121" priority="813" operator="containsText" text="3- Moderado">
      <formula>NOT(ISERROR(SEARCH("3- Moderado",A9)))</formula>
    </cfRule>
    <cfRule type="containsText" dxfId="120" priority="814" operator="containsText" text="6- Moderado">
      <formula>NOT(ISERROR(SEARCH("6- Moderado",A9)))</formula>
    </cfRule>
    <cfRule type="containsText" dxfId="119" priority="815" operator="containsText" text="4- Moderado">
      <formula>NOT(ISERROR(SEARCH("4- Moderado",A9)))</formula>
    </cfRule>
    <cfRule type="containsText" dxfId="118" priority="816" operator="containsText" text="3- Bajo">
      <formula>NOT(ISERROR(SEARCH("3- Bajo",A9)))</formula>
    </cfRule>
    <cfRule type="containsText" dxfId="117" priority="817" operator="containsText" text="4- Bajo">
      <formula>NOT(ISERROR(SEARCH("4- Bajo",A9)))</formula>
    </cfRule>
    <cfRule type="containsText" dxfId="116" priority="818" operator="containsText" text="1- Bajo">
      <formula>NOT(ISERROR(SEARCH("1- Bajo",A9)))</formula>
    </cfRule>
  </conditionalFormatting>
  <conditionalFormatting sqref="C7:F7">
    <cfRule type="containsText" dxfId="115" priority="169" operator="containsText" text="3- Moderado">
      <formula>NOT(ISERROR(SEARCH("3- Moderado",C7)))</formula>
    </cfRule>
    <cfRule type="containsText" dxfId="114" priority="170" operator="containsText" text="6- Moderado">
      <formula>NOT(ISERROR(SEARCH("6- Moderado",C7)))</formula>
    </cfRule>
    <cfRule type="containsText" dxfId="113" priority="171" operator="containsText" text="4- Moderado">
      <formula>NOT(ISERROR(SEARCH("4- Moderado",C7)))</formula>
    </cfRule>
    <cfRule type="containsText" dxfId="112" priority="172" operator="containsText" text="3- Bajo">
      <formula>NOT(ISERROR(SEARCH("3- Bajo",C7)))</formula>
    </cfRule>
    <cfRule type="containsText" dxfId="111" priority="173" operator="containsText" text="4- Bajo">
      <formula>NOT(ISERROR(SEARCH("4- Bajo",C7)))</formula>
    </cfRule>
    <cfRule type="containsText" dxfId="110" priority="174" operator="containsText" text="1- Bajo">
      <formula>NOT(ISERROR(SEARCH("1- Bajo",C7)))</formula>
    </cfRule>
  </conditionalFormatting>
  <conditionalFormatting sqref="D9:D108">
    <cfRule type="containsText" dxfId="109" priority="33" operator="containsText" text="Muy Alta">
      <formula>NOT(ISERROR(SEARCH("Muy Alta",D9)))</formula>
    </cfRule>
    <cfRule type="containsText" dxfId="108" priority="34" operator="containsText" text="Alta">
      <formula>NOT(ISERROR(SEARCH("Alta",D9)))</formula>
    </cfRule>
    <cfRule type="containsText" dxfId="107" priority="35" operator="containsText" text="Baja">
      <formula>NOT(ISERROR(SEARCH("Baja",D9)))</formula>
    </cfRule>
    <cfRule type="containsText" dxfId="106" priority="36" operator="containsText" text="Muy Baja">
      <formula>NOT(ISERROR(SEARCH("Muy Baja",D9)))</formula>
    </cfRule>
    <cfRule type="containsText" dxfId="105" priority="38" operator="containsText" text="Media">
      <formula>NOT(ISERROR(SEARCH("Media",D9)))</formula>
    </cfRule>
  </conditionalFormatting>
  <conditionalFormatting sqref="E9:E108">
    <cfRule type="containsText" dxfId="104" priority="29" operator="containsText" text="Catastrófico">
      <formula>NOT(ISERROR(SEARCH("Catastrófico",E9)))</formula>
    </cfRule>
    <cfRule type="containsText" dxfId="103" priority="30" operator="containsText" text="Mayor">
      <formula>NOT(ISERROR(SEARCH("Mayor",E9)))</formula>
    </cfRule>
    <cfRule type="containsText" dxfId="102" priority="31" operator="containsText" text="Menor">
      <formula>NOT(ISERROR(SEARCH("Menor",E9)))</formula>
    </cfRule>
    <cfRule type="containsText" dxfId="101" priority="32" operator="containsText" text="Leve">
      <formula>NOT(ISERROR(SEARCH("Leve",E9)))</formula>
    </cfRule>
  </conditionalFormatting>
  <conditionalFormatting sqref="E9:F108">
    <cfRule type="containsText" dxfId="100" priority="37" operator="containsText" text="Moderado">
      <formula>NOT(ISERROR(SEARCH("Moderado",E9)))</formula>
    </cfRule>
  </conditionalFormatting>
  <conditionalFormatting sqref="F9:F108">
    <cfRule type="colorScale" priority="1490">
      <colorScale>
        <cfvo type="min"/>
        <cfvo type="max"/>
        <color rgb="FFFF7128"/>
        <color rgb="FFFFEF9C"/>
      </colorScale>
    </cfRule>
  </conditionalFormatting>
  <conditionalFormatting sqref="F9:F108">
    <cfRule type="containsText" dxfId="99" priority="52" operator="containsText" text="Bajo">
      <formula>NOT(ISERROR(SEARCH("Bajo",F9)))</formula>
    </cfRule>
    <cfRule type="containsText" dxfId="98" priority="53" operator="containsText" text="Moderado">
      <formula>NOT(ISERROR(SEARCH("Moderado",F9)))</formula>
    </cfRule>
    <cfRule type="containsText" dxfId="97" priority="54" operator="containsText" text="Alto">
      <formula>NOT(ISERROR(SEARCH("Alto",F9)))</formula>
    </cfRule>
    <cfRule type="containsText" dxfId="96" priority="55" operator="containsText" text="Extremo">
      <formula>NOT(ISERROR(SEARCH("Extremo",F9)))</formula>
    </cfRule>
  </conditionalFormatting>
  <dataValidations count="4">
    <dataValidation allowBlank="1" showInputMessage="1" showErrorMessage="1" prompt="seleccionar si el responsable de ejecutar las acciones es el nivel central" sqref="J7"/>
    <dataValidation allowBlank="1" showInputMessage="1" showErrorMessage="1" prompt="Seleccionar si el responsable es el responsable de las acciones es el nivel central" sqref="I6:I7"/>
    <dataValidation allowBlank="1" showInputMessage="1" showErrorMessage="1" prompt="Describir las actividades que se van a desarrollar para el proyecto" sqref="H6"/>
    <dataValidation allowBlank="1" showInputMessage="1" showErrorMessage="1" prompt="Registrar qué factor  que ocasina el riesgo: un facot identtficado el contexto._x000a_O  personas, recursos, estilo de direccion , factores externos, , codiciones ambientales" sqref="C7"/>
  </dataValidations>
  <hyperlinks>
    <hyperlink ref="M9:M18" r:id="rId1" display="1. Evidencias_Trimestre\1. MATRIZ DE RIESGO\1. GESTION RECOBRO DE INCAPACIDADES"/>
    <hyperlink ref="M19:M28" r:id="rId2" display="1. Evidencias_Trimestre\1. MATRIZ DE RIESGO\2. REQUERIMIENTOS PQRS"/>
    <hyperlink ref="M29:M38" r:id="rId3" display="1. Evidencias_Trimestre\1. MATRIZ DE RIESGO\3. MANUAL FUNCIONES Y CARGOS"/>
    <hyperlink ref="M39:M48" r:id="rId4" display="1. Evidencias_Trimestre\1. MATRIZ DE RIESGO\4. HOJAS DE VIDA"/>
    <hyperlink ref="M49:M58" r:id="rId5" display="1. Evidencias_Trimestre\1. MATRIZ DE RIESGO\5. INEXACTITUD NOMINA"/>
  </hyperlink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6"/>
  <drawing r:id="rId7"/>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G9:G108</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108"/>
  <sheetViews>
    <sheetView showGridLines="0" topLeftCell="B1" zoomScale="60" zoomScaleNormal="60" workbookViewId="0">
      <selection activeCell="W23" sqref="W23"/>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616"/>
      <c r="B1" s="617"/>
      <c r="C1" s="687" t="s">
        <v>517</v>
      </c>
      <c r="D1" s="687"/>
      <c r="E1" s="687"/>
      <c r="F1" s="687"/>
      <c r="G1" s="687"/>
      <c r="H1" s="687"/>
      <c r="I1" s="687"/>
      <c r="J1" s="688"/>
      <c r="K1" s="690"/>
      <c r="L1" s="690"/>
      <c r="M1" s="690"/>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58.5" customHeight="1">
      <c r="A2" s="618"/>
      <c r="B2" s="619"/>
      <c r="C2" s="689"/>
      <c r="D2" s="689"/>
      <c r="E2" s="689"/>
      <c r="F2" s="689"/>
      <c r="G2" s="689"/>
      <c r="H2" s="689"/>
      <c r="I2" s="689"/>
      <c r="J2" s="658"/>
      <c r="K2" s="690"/>
      <c r="L2" s="690"/>
      <c r="M2" s="690"/>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40.9" customHeight="1">
      <c r="A3" s="469" t="s">
        <v>263</v>
      </c>
      <c r="B3" s="469"/>
      <c r="C3" s="500" t="s">
        <v>4</v>
      </c>
      <c r="D3" s="500"/>
      <c r="E3" s="500"/>
      <c r="F3" s="500"/>
      <c r="G3" s="500"/>
      <c r="H3" s="500"/>
      <c r="I3" s="500"/>
      <c r="J3" s="500"/>
      <c r="K3" s="500"/>
      <c r="L3" s="500"/>
      <c r="M3" s="500"/>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69" t="s">
        <v>264</v>
      </c>
      <c r="B4" s="469"/>
      <c r="C4" s="499" t="s">
        <v>34</v>
      </c>
      <c r="D4" s="499"/>
      <c r="E4" s="499"/>
      <c r="F4" s="499"/>
      <c r="G4" s="499"/>
      <c r="H4" s="499"/>
      <c r="I4" s="499"/>
      <c r="J4" s="499"/>
      <c r="K4" s="499"/>
      <c r="L4" s="499"/>
      <c r="M4" s="499"/>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0.9" customHeight="1" thickBot="1">
      <c r="A5" s="469" t="s">
        <v>265</v>
      </c>
      <c r="B5" s="469"/>
      <c r="C5" s="691" t="s">
        <v>266</v>
      </c>
      <c r="D5" s="692"/>
      <c r="E5" s="692"/>
      <c r="F5" s="692"/>
      <c r="G5" s="692"/>
      <c r="H5" s="692"/>
      <c r="I5" s="692"/>
      <c r="J5" s="692"/>
      <c r="K5" s="692"/>
      <c r="L5" s="692"/>
      <c r="M5" s="693"/>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23" customFormat="1" ht="40.5" customHeight="1" thickTop="1" thickBot="1">
      <c r="A6" s="626" t="s">
        <v>474</v>
      </c>
      <c r="B6" s="627"/>
      <c r="C6" s="628"/>
      <c r="D6" s="629" t="s">
        <v>475</v>
      </c>
      <c r="E6" s="629"/>
      <c r="F6" s="629"/>
      <c r="G6" s="630" t="s">
        <v>476</v>
      </c>
      <c r="H6" s="621" t="s">
        <v>477</v>
      </c>
      <c r="I6" s="623" t="s">
        <v>478</v>
      </c>
      <c r="J6" s="624"/>
      <c r="K6" s="623" t="s">
        <v>479</v>
      </c>
      <c r="L6" s="624"/>
      <c r="M6" s="625" t="s">
        <v>487</v>
      </c>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row>
    <row r="7" spans="1:271" s="24" customFormat="1" ht="108" customHeight="1" thickTop="1" thickBot="1">
      <c r="A7" s="35" t="s">
        <v>40</v>
      </c>
      <c r="B7" s="35" t="s">
        <v>205</v>
      </c>
      <c r="C7" s="35" t="s">
        <v>207</v>
      </c>
      <c r="D7" s="28" t="s">
        <v>217</v>
      </c>
      <c r="E7" s="28" t="s">
        <v>481</v>
      </c>
      <c r="F7" s="28" t="s">
        <v>482</v>
      </c>
      <c r="G7" s="630"/>
      <c r="H7" s="622"/>
      <c r="I7" s="29" t="s">
        <v>483</v>
      </c>
      <c r="J7" s="29" t="s">
        <v>484</v>
      </c>
      <c r="K7" s="29" t="s">
        <v>485</v>
      </c>
      <c r="L7" s="29" t="s">
        <v>486</v>
      </c>
      <c r="M7" s="625"/>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row>
    <row r="8" spans="1:271" s="25" customFormat="1" ht="21.75" customHeight="1" thickTop="1" thickBot="1">
      <c r="A8" s="697"/>
      <c r="B8" s="698"/>
      <c r="C8" s="698"/>
      <c r="D8" s="698"/>
      <c r="E8" s="698"/>
      <c r="F8" s="698"/>
      <c r="G8" s="698"/>
      <c r="H8" s="30"/>
      <c r="I8" s="30"/>
      <c r="J8" s="30"/>
      <c r="K8" s="30"/>
      <c r="L8" s="30"/>
      <c r="M8" s="30"/>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row>
    <row r="9" spans="1:271" s="26" customFormat="1" ht="15" customHeight="1">
      <c r="A9" s="667">
        <f>'7- Mapa Final'!A10</f>
        <v>1</v>
      </c>
      <c r="B9" s="670" t="str">
        <f>'7- Mapa Final'!B10</f>
        <v xml:space="preserve">Pérdida de recursos por inadecuada gestión y control en los recobros de las incapacidades y licencias </v>
      </c>
      <c r="C9" s="670" t="str">
        <f>'7- Mapa Final'!C10</f>
        <v xml:space="preserve">Posibilidad de afectación económica a la entidad debido a las debilidades de tipo administrativo que afectan el trámite del recobro de las incapacidades y licencias </v>
      </c>
      <c r="D9" s="673" t="str">
        <f>'7- Mapa Final'!J10</f>
        <v>Media - 3</v>
      </c>
      <c r="E9" s="676" t="str">
        <f>'7- Mapa Final'!K10</f>
        <v>Leve - 1</v>
      </c>
      <c r="F9" s="679" t="str">
        <f>'7- Mapa Final'!M10</f>
        <v>Moderado - 3</v>
      </c>
      <c r="G9" s="638" t="s">
        <v>373</v>
      </c>
      <c r="H9" s="705" t="s">
        <v>521</v>
      </c>
      <c r="I9" s="661"/>
      <c r="J9" s="709" t="s">
        <v>516</v>
      </c>
      <c r="K9" s="699">
        <v>45352</v>
      </c>
      <c r="L9" s="699">
        <v>45473</v>
      </c>
      <c r="M9" s="694" t="s">
        <v>551</v>
      </c>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row>
    <row r="10" spans="1:271" s="26" customFormat="1" ht="13.5" customHeight="1">
      <c r="A10" s="668"/>
      <c r="B10" s="671"/>
      <c r="C10" s="671"/>
      <c r="D10" s="674"/>
      <c r="E10" s="677"/>
      <c r="F10" s="680"/>
      <c r="G10" s="639"/>
      <c r="H10" s="706"/>
      <c r="I10" s="662"/>
      <c r="J10" s="703"/>
      <c r="K10" s="700"/>
      <c r="L10" s="700"/>
      <c r="M10" s="695"/>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68"/>
      <c r="B11" s="671"/>
      <c r="C11" s="671"/>
      <c r="D11" s="674"/>
      <c r="E11" s="677"/>
      <c r="F11" s="680"/>
      <c r="G11" s="639"/>
      <c r="H11" s="706"/>
      <c r="I11" s="662"/>
      <c r="J11" s="703"/>
      <c r="K11" s="700"/>
      <c r="L11" s="700"/>
      <c r="M11" s="695"/>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68"/>
      <c r="B12" s="671"/>
      <c r="C12" s="671"/>
      <c r="D12" s="674"/>
      <c r="E12" s="677"/>
      <c r="F12" s="680"/>
      <c r="G12" s="639"/>
      <c r="H12" s="706"/>
      <c r="I12" s="662"/>
      <c r="J12" s="703"/>
      <c r="K12" s="700"/>
      <c r="L12" s="700"/>
      <c r="M12" s="695"/>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68"/>
      <c r="B13" s="671"/>
      <c r="C13" s="671"/>
      <c r="D13" s="674"/>
      <c r="E13" s="677"/>
      <c r="F13" s="680"/>
      <c r="G13" s="639"/>
      <c r="H13" s="706"/>
      <c r="I13" s="662"/>
      <c r="J13" s="703"/>
      <c r="K13" s="700"/>
      <c r="L13" s="700"/>
      <c r="M13" s="695"/>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68"/>
      <c r="B14" s="671"/>
      <c r="C14" s="671"/>
      <c r="D14" s="674"/>
      <c r="E14" s="677"/>
      <c r="F14" s="680"/>
      <c r="G14" s="639"/>
      <c r="H14" s="706"/>
      <c r="I14" s="662"/>
      <c r="J14" s="703"/>
      <c r="K14" s="700"/>
      <c r="L14" s="700"/>
      <c r="M14" s="695"/>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68"/>
      <c r="B15" s="671"/>
      <c r="C15" s="671"/>
      <c r="D15" s="674"/>
      <c r="E15" s="677"/>
      <c r="F15" s="680"/>
      <c r="G15" s="639"/>
      <c r="H15" s="706"/>
      <c r="I15" s="662"/>
      <c r="J15" s="703"/>
      <c r="K15" s="700"/>
      <c r="L15" s="700"/>
      <c r="M15" s="695"/>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68"/>
      <c r="B16" s="671"/>
      <c r="C16" s="671"/>
      <c r="D16" s="674"/>
      <c r="E16" s="677"/>
      <c r="F16" s="680"/>
      <c r="G16" s="639"/>
      <c r="H16" s="706"/>
      <c r="I16" s="662"/>
      <c r="J16" s="703"/>
      <c r="K16" s="700"/>
      <c r="L16" s="700"/>
      <c r="M16" s="695"/>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68"/>
      <c r="B17" s="671"/>
      <c r="C17" s="671"/>
      <c r="D17" s="674"/>
      <c r="E17" s="677"/>
      <c r="F17" s="680"/>
      <c r="G17" s="639"/>
      <c r="H17" s="706"/>
      <c r="I17" s="662"/>
      <c r="J17" s="703"/>
      <c r="K17" s="700"/>
      <c r="L17" s="700"/>
      <c r="M17" s="695"/>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21.75" customHeight="1" thickBot="1">
      <c r="A18" s="683"/>
      <c r="B18" s="684"/>
      <c r="C18" s="684"/>
      <c r="D18" s="685"/>
      <c r="E18" s="686"/>
      <c r="F18" s="682"/>
      <c r="G18" s="639"/>
      <c r="H18" s="707"/>
      <c r="I18" s="708"/>
      <c r="J18" s="704"/>
      <c r="K18" s="701"/>
      <c r="L18" s="701"/>
      <c r="M18" s="696"/>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12.75" customHeight="1">
      <c r="A19" s="667">
        <f>'7- Mapa Final'!A20</f>
        <v>2</v>
      </c>
      <c r="B19" s="670" t="str">
        <f>'7- Mapa Final'!B20</f>
        <v xml:space="preserve"> Incumplimiento de los términos legales para resolver requerimientos </v>
      </c>
      <c r="C19" s="670" t="str">
        <f>'7- Mapa Final'!C20</f>
        <v xml:space="preserve">Respuesta extemporanea de peticiones </v>
      </c>
      <c r="D19" s="673" t="str">
        <f>'7- Mapa Final'!J20</f>
        <v>Muy Baja - 1</v>
      </c>
      <c r="E19" s="676" t="str">
        <f>'7- Mapa Final'!K20</f>
        <v>Leve - 1</v>
      </c>
      <c r="F19" s="679" t="str">
        <f>'7- Mapa Final'!M20</f>
        <v>Bajo - 1</v>
      </c>
      <c r="G19" s="639" t="s">
        <v>374</v>
      </c>
      <c r="H19" s="711" t="s">
        <v>522</v>
      </c>
      <c r="I19" s="712"/>
      <c r="J19" s="702" t="s">
        <v>516</v>
      </c>
      <c r="K19" s="699">
        <v>45352</v>
      </c>
      <c r="L19" s="699">
        <v>45473</v>
      </c>
      <c r="M19" s="710" t="s">
        <v>550</v>
      </c>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68"/>
      <c r="B20" s="671"/>
      <c r="C20" s="671"/>
      <c r="D20" s="674"/>
      <c r="E20" s="677"/>
      <c r="F20" s="680"/>
      <c r="G20" s="639"/>
      <c r="H20" s="706"/>
      <c r="I20" s="662"/>
      <c r="J20" s="703"/>
      <c r="K20" s="700"/>
      <c r="L20" s="700"/>
      <c r="M20" s="695"/>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68"/>
      <c r="B21" s="671"/>
      <c r="C21" s="671"/>
      <c r="D21" s="674"/>
      <c r="E21" s="677"/>
      <c r="F21" s="680"/>
      <c r="G21" s="639"/>
      <c r="H21" s="706"/>
      <c r="I21" s="662"/>
      <c r="J21" s="703"/>
      <c r="K21" s="700"/>
      <c r="L21" s="700"/>
      <c r="M21" s="695"/>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68"/>
      <c r="B22" s="671"/>
      <c r="C22" s="671"/>
      <c r="D22" s="674"/>
      <c r="E22" s="677"/>
      <c r="F22" s="680"/>
      <c r="G22" s="639"/>
      <c r="H22" s="706"/>
      <c r="I22" s="662"/>
      <c r="J22" s="703"/>
      <c r="K22" s="700"/>
      <c r="L22" s="700"/>
      <c r="M22" s="695"/>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3.5" customHeight="1">
      <c r="A23" s="668"/>
      <c r="B23" s="671"/>
      <c r="C23" s="671"/>
      <c r="D23" s="674"/>
      <c r="E23" s="677"/>
      <c r="F23" s="680"/>
      <c r="G23" s="639"/>
      <c r="H23" s="706"/>
      <c r="I23" s="662"/>
      <c r="J23" s="703"/>
      <c r="K23" s="700"/>
      <c r="L23" s="700"/>
      <c r="M23" s="695"/>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ht="14.45" customHeight="1">
      <c r="A24" s="668"/>
      <c r="B24" s="671"/>
      <c r="C24" s="671"/>
      <c r="D24" s="674"/>
      <c r="E24" s="677"/>
      <c r="F24" s="680"/>
      <c r="G24" s="639"/>
      <c r="H24" s="706"/>
      <c r="I24" s="662"/>
      <c r="J24" s="703"/>
      <c r="K24" s="700"/>
      <c r="L24" s="700"/>
      <c r="M24" s="695"/>
      <c r="N24" s="34"/>
      <c r="O24" s="34"/>
    </row>
    <row r="25" spans="1:169" ht="14.45" customHeight="1">
      <c r="A25" s="668"/>
      <c r="B25" s="671"/>
      <c r="C25" s="671"/>
      <c r="D25" s="674"/>
      <c r="E25" s="677"/>
      <c r="F25" s="680"/>
      <c r="G25" s="639"/>
      <c r="H25" s="706"/>
      <c r="I25" s="662"/>
      <c r="J25" s="703"/>
      <c r="K25" s="700"/>
      <c r="L25" s="700"/>
      <c r="M25" s="695"/>
      <c r="N25" s="34"/>
      <c r="O25" s="34"/>
    </row>
    <row r="26" spans="1:169" ht="14.45" customHeight="1">
      <c r="A26" s="668"/>
      <c r="B26" s="671"/>
      <c r="C26" s="671"/>
      <c r="D26" s="674"/>
      <c r="E26" s="677"/>
      <c r="F26" s="680"/>
      <c r="G26" s="639"/>
      <c r="H26" s="706"/>
      <c r="I26" s="662"/>
      <c r="J26" s="703"/>
      <c r="K26" s="700"/>
      <c r="L26" s="700"/>
      <c r="M26" s="695"/>
      <c r="N26" s="34"/>
      <c r="O26" s="34"/>
    </row>
    <row r="27" spans="1:169" ht="14.45" customHeight="1">
      <c r="A27" s="668"/>
      <c r="B27" s="671"/>
      <c r="C27" s="671"/>
      <c r="D27" s="674"/>
      <c r="E27" s="677"/>
      <c r="F27" s="680"/>
      <c r="G27" s="639"/>
      <c r="H27" s="706"/>
      <c r="I27" s="662"/>
      <c r="J27" s="703"/>
      <c r="K27" s="700"/>
      <c r="L27" s="700"/>
      <c r="M27" s="695"/>
      <c r="N27" s="34"/>
      <c r="O27" s="34"/>
    </row>
    <row r="28" spans="1:169" ht="15" customHeight="1" thickBot="1">
      <c r="A28" s="683"/>
      <c r="B28" s="684"/>
      <c r="C28" s="684"/>
      <c r="D28" s="685"/>
      <c r="E28" s="686"/>
      <c r="F28" s="682"/>
      <c r="G28" s="639"/>
      <c r="H28" s="707"/>
      <c r="I28" s="708"/>
      <c r="J28" s="704"/>
      <c r="K28" s="701"/>
      <c r="L28" s="701"/>
      <c r="M28" s="696"/>
      <c r="N28" s="34"/>
      <c r="O28" s="34"/>
    </row>
    <row r="29" spans="1:169" s="26" customFormat="1" ht="12.75" customHeight="1">
      <c r="A29" s="667">
        <f>'7- Mapa Final'!A30</f>
        <v>3</v>
      </c>
      <c r="B29" s="670" t="str">
        <f>'7- Mapa Final'!B30</f>
        <v xml:space="preserve">Desactualización de los  Manuales de cargos y funciones </v>
      </c>
      <c r="C29" s="670" t="str">
        <f>'7- Mapa Final'!C30</f>
        <v xml:space="preserve">Se efectúan modificaciones , se crean cargos y no se registran en los respectivos Manuales </v>
      </c>
      <c r="D29" s="673" t="str">
        <f>'7- Mapa Final'!J30</f>
        <v>Alta - 4</v>
      </c>
      <c r="E29" s="676" t="str">
        <f>'7- Mapa Final'!K30</f>
        <v>Menor - 2</v>
      </c>
      <c r="F29" s="679" t="str">
        <f>'7- Mapa Final'!M30</f>
        <v>Moderado - 8</v>
      </c>
      <c r="G29" s="639" t="s">
        <v>374</v>
      </c>
      <c r="H29" s="711" t="s">
        <v>523</v>
      </c>
      <c r="I29" s="712"/>
      <c r="J29" s="702" t="s">
        <v>516</v>
      </c>
      <c r="K29" s="699">
        <v>45352</v>
      </c>
      <c r="L29" s="699">
        <v>45473</v>
      </c>
      <c r="M29" s="710" t="s">
        <v>548</v>
      </c>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row>
    <row r="30" spans="1:169" s="26" customFormat="1" ht="12.75" customHeight="1">
      <c r="A30" s="668"/>
      <c r="B30" s="671"/>
      <c r="C30" s="671"/>
      <c r="D30" s="674"/>
      <c r="E30" s="677"/>
      <c r="F30" s="680"/>
      <c r="G30" s="639"/>
      <c r="H30" s="706"/>
      <c r="I30" s="662"/>
      <c r="J30" s="703"/>
      <c r="K30" s="700"/>
      <c r="L30" s="700"/>
      <c r="M30" s="695"/>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668"/>
      <c r="B31" s="671"/>
      <c r="C31" s="671"/>
      <c r="D31" s="674"/>
      <c r="E31" s="677"/>
      <c r="F31" s="680"/>
      <c r="G31" s="639"/>
      <c r="H31" s="706"/>
      <c r="I31" s="662"/>
      <c r="J31" s="703"/>
      <c r="K31" s="700"/>
      <c r="L31" s="700"/>
      <c r="M31" s="695"/>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668"/>
      <c r="B32" s="671"/>
      <c r="C32" s="671"/>
      <c r="D32" s="674"/>
      <c r="E32" s="677"/>
      <c r="F32" s="680"/>
      <c r="G32" s="639"/>
      <c r="H32" s="706"/>
      <c r="I32" s="662"/>
      <c r="J32" s="703"/>
      <c r="K32" s="700"/>
      <c r="L32" s="700"/>
      <c r="M32" s="695"/>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3.5" customHeight="1">
      <c r="A33" s="668"/>
      <c r="B33" s="671"/>
      <c r="C33" s="671"/>
      <c r="D33" s="674"/>
      <c r="E33" s="677"/>
      <c r="F33" s="680"/>
      <c r="G33" s="639"/>
      <c r="H33" s="706"/>
      <c r="I33" s="662"/>
      <c r="J33" s="703"/>
      <c r="K33" s="700"/>
      <c r="L33" s="700"/>
      <c r="M33" s="695"/>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ht="14.45" customHeight="1">
      <c r="A34" s="668"/>
      <c r="B34" s="671"/>
      <c r="C34" s="671"/>
      <c r="D34" s="674"/>
      <c r="E34" s="677"/>
      <c r="F34" s="680"/>
      <c r="G34" s="639"/>
      <c r="H34" s="706"/>
      <c r="I34" s="662"/>
      <c r="J34" s="703"/>
      <c r="K34" s="700"/>
      <c r="L34" s="700"/>
      <c r="M34" s="695"/>
      <c r="N34" s="34"/>
      <c r="O34" s="34"/>
    </row>
    <row r="35" spans="1:169" ht="14.45" customHeight="1">
      <c r="A35" s="668"/>
      <c r="B35" s="671"/>
      <c r="C35" s="671"/>
      <c r="D35" s="674"/>
      <c r="E35" s="677"/>
      <c r="F35" s="680"/>
      <c r="G35" s="639"/>
      <c r="H35" s="706"/>
      <c r="I35" s="662"/>
      <c r="J35" s="703"/>
      <c r="K35" s="700"/>
      <c r="L35" s="700"/>
      <c r="M35" s="695"/>
      <c r="N35" s="34"/>
      <c r="O35" s="34"/>
    </row>
    <row r="36" spans="1:169" ht="14.45" customHeight="1">
      <c r="A36" s="668"/>
      <c r="B36" s="671"/>
      <c r="C36" s="671"/>
      <c r="D36" s="674"/>
      <c r="E36" s="677"/>
      <c r="F36" s="680"/>
      <c r="G36" s="639"/>
      <c r="H36" s="706"/>
      <c r="I36" s="662"/>
      <c r="J36" s="703"/>
      <c r="K36" s="700"/>
      <c r="L36" s="700"/>
      <c r="M36" s="695"/>
      <c r="N36" s="34"/>
      <c r="O36" s="34"/>
    </row>
    <row r="37" spans="1:169" ht="14.45" customHeight="1">
      <c r="A37" s="668"/>
      <c r="B37" s="671"/>
      <c r="C37" s="671"/>
      <c r="D37" s="674"/>
      <c r="E37" s="677"/>
      <c r="F37" s="680"/>
      <c r="G37" s="639"/>
      <c r="H37" s="706"/>
      <c r="I37" s="662"/>
      <c r="J37" s="703"/>
      <c r="K37" s="700"/>
      <c r="L37" s="700"/>
      <c r="M37" s="695"/>
      <c r="N37" s="34"/>
      <c r="O37" s="34"/>
    </row>
    <row r="38" spans="1:169" ht="15" customHeight="1" thickBot="1">
      <c r="A38" s="683"/>
      <c r="B38" s="684"/>
      <c r="C38" s="684"/>
      <c r="D38" s="685"/>
      <c r="E38" s="686"/>
      <c r="F38" s="682"/>
      <c r="G38" s="639"/>
      <c r="H38" s="707"/>
      <c r="I38" s="708"/>
      <c r="J38" s="704"/>
      <c r="K38" s="701"/>
      <c r="L38" s="701"/>
      <c r="M38" s="696"/>
      <c r="N38" s="34"/>
      <c r="O38" s="34"/>
    </row>
    <row r="39" spans="1:169" s="26" customFormat="1" ht="12.75" customHeight="1">
      <c r="A39" s="667">
        <f>'7- Mapa Final'!A40</f>
        <v>4</v>
      </c>
      <c r="B39" s="670" t="str">
        <f>'7- Mapa Final'!B40</f>
        <v>Desactualización ,pérdida o acceso no autorizado a la información de las Historias Laborales</v>
      </c>
      <c r="C39" s="670" t="str">
        <f>'7- Mapa Final'!C40</f>
        <v xml:space="preserve">Se modifican, desaparecen, alteraran  o divulgan documentos o información de las historias laborales </v>
      </c>
      <c r="D39" s="673" t="str">
        <f>'7- Mapa Final'!J40</f>
        <v>Baja - 2</v>
      </c>
      <c r="E39" s="676" t="str">
        <f>'7- Mapa Final'!K40</f>
        <v>Moderado - 3</v>
      </c>
      <c r="F39" s="679" t="str">
        <f>'7- Mapa Final'!M40</f>
        <v>Moderado - 6</v>
      </c>
      <c r="G39" s="639" t="s">
        <v>374</v>
      </c>
      <c r="H39" s="712" t="s">
        <v>524</v>
      </c>
      <c r="I39" s="712"/>
      <c r="J39" s="702" t="s">
        <v>516</v>
      </c>
      <c r="K39" s="699">
        <v>45352</v>
      </c>
      <c r="L39" s="699">
        <v>45473</v>
      </c>
      <c r="M39" s="710" t="s">
        <v>549</v>
      </c>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row>
    <row r="40" spans="1:169" s="26" customFormat="1" ht="12.75" customHeight="1">
      <c r="A40" s="668"/>
      <c r="B40" s="671"/>
      <c r="C40" s="671"/>
      <c r="D40" s="674"/>
      <c r="E40" s="677"/>
      <c r="F40" s="680"/>
      <c r="G40" s="639"/>
      <c r="H40" s="662"/>
      <c r="I40" s="662"/>
      <c r="J40" s="703"/>
      <c r="K40" s="700"/>
      <c r="L40" s="700"/>
      <c r="M40" s="695"/>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68"/>
      <c r="B41" s="671"/>
      <c r="C41" s="671"/>
      <c r="D41" s="674"/>
      <c r="E41" s="677"/>
      <c r="F41" s="680"/>
      <c r="G41" s="639"/>
      <c r="H41" s="662"/>
      <c r="I41" s="662"/>
      <c r="J41" s="703"/>
      <c r="K41" s="700"/>
      <c r="L41" s="700"/>
      <c r="M41" s="695"/>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68"/>
      <c r="B42" s="671"/>
      <c r="C42" s="671"/>
      <c r="D42" s="674"/>
      <c r="E42" s="677"/>
      <c r="F42" s="680"/>
      <c r="G42" s="639"/>
      <c r="H42" s="662"/>
      <c r="I42" s="662"/>
      <c r="J42" s="703"/>
      <c r="K42" s="700"/>
      <c r="L42" s="700"/>
      <c r="M42" s="695"/>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3.5" customHeight="1">
      <c r="A43" s="668"/>
      <c r="B43" s="671"/>
      <c r="C43" s="671"/>
      <c r="D43" s="674"/>
      <c r="E43" s="677"/>
      <c r="F43" s="680"/>
      <c r="G43" s="639"/>
      <c r="H43" s="662"/>
      <c r="I43" s="662"/>
      <c r="J43" s="703"/>
      <c r="K43" s="700"/>
      <c r="L43" s="700"/>
      <c r="M43" s="695"/>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ht="14.45" customHeight="1">
      <c r="A44" s="668"/>
      <c r="B44" s="671"/>
      <c r="C44" s="671"/>
      <c r="D44" s="674"/>
      <c r="E44" s="677"/>
      <c r="F44" s="680"/>
      <c r="G44" s="639"/>
      <c r="H44" s="662"/>
      <c r="I44" s="662"/>
      <c r="J44" s="703"/>
      <c r="K44" s="700"/>
      <c r="L44" s="700"/>
      <c r="M44" s="695"/>
      <c r="N44" s="34"/>
      <c r="O44" s="34"/>
    </row>
    <row r="45" spans="1:169" ht="14.45" customHeight="1">
      <c r="A45" s="668"/>
      <c r="B45" s="671"/>
      <c r="C45" s="671"/>
      <c r="D45" s="674"/>
      <c r="E45" s="677"/>
      <c r="F45" s="680"/>
      <c r="G45" s="639"/>
      <c r="H45" s="662"/>
      <c r="I45" s="662"/>
      <c r="J45" s="703"/>
      <c r="K45" s="700"/>
      <c r="L45" s="700"/>
      <c r="M45" s="695"/>
      <c r="N45" s="34"/>
      <c r="O45" s="34"/>
    </row>
    <row r="46" spans="1:169" ht="14.45" customHeight="1">
      <c r="A46" s="668"/>
      <c r="B46" s="671"/>
      <c r="C46" s="671"/>
      <c r="D46" s="674"/>
      <c r="E46" s="677"/>
      <c r="F46" s="680"/>
      <c r="G46" s="639"/>
      <c r="H46" s="662"/>
      <c r="I46" s="662"/>
      <c r="J46" s="703"/>
      <c r="K46" s="700"/>
      <c r="L46" s="700"/>
      <c r="M46" s="695"/>
      <c r="N46" s="34"/>
      <c r="O46" s="34"/>
    </row>
    <row r="47" spans="1:169" ht="14.45" customHeight="1">
      <c r="A47" s="668"/>
      <c r="B47" s="671"/>
      <c r="C47" s="671"/>
      <c r="D47" s="674"/>
      <c r="E47" s="677"/>
      <c r="F47" s="680"/>
      <c r="G47" s="639"/>
      <c r="H47" s="662"/>
      <c r="I47" s="662"/>
      <c r="J47" s="703"/>
      <c r="K47" s="700"/>
      <c r="L47" s="700"/>
      <c r="M47" s="695"/>
      <c r="N47" s="34"/>
      <c r="O47" s="34"/>
    </row>
    <row r="48" spans="1:169" ht="15" customHeight="1" thickBot="1">
      <c r="A48" s="683"/>
      <c r="B48" s="684"/>
      <c r="C48" s="684"/>
      <c r="D48" s="685"/>
      <c r="E48" s="686"/>
      <c r="F48" s="682"/>
      <c r="G48" s="639"/>
      <c r="H48" s="708"/>
      <c r="I48" s="708"/>
      <c r="J48" s="704"/>
      <c r="K48" s="701"/>
      <c r="L48" s="701"/>
      <c r="M48" s="696"/>
      <c r="N48" s="34"/>
      <c r="O48" s="34"/>
    </row>
    <row r="49" spans="1:169" s="26" customFormat="1" ht="12.75" customHeight="1">
      <c r="A49" s="667">
        <f>'7- Mapa Final'!A50</f>
        <v>5</v>
      </c>
      <c r="B49" s="670" t="str">
        <f>'7- Mapa Final'!B50</f>
        <v>Inexactitud en el pago de sueldos y demás conceptos laborales</v>
      </c>
      <c r="C49" s="670" t="str">
        <f>'7- Mapa Final'!C50</f>
        <v>Liquidacion de Nómina con inconsistencias en los valores finales con respecto a las novedades presentadas</v>
      </c>
      <c r="D49" s="673" t="str">
        <f>'7- Mapa Final'!J50</f>
        <v>Baja - 2</v>
      </c>
      <c r="E49" s="676" t="str">
        <f>'7- Mapa Final'!K50</f>
        <v>Leve - 1</v>
      </c>
      <c r="F49" s="679" t="str">
        <f>'7- Mapa Final'!M50</f>
        <v>Bajo - 2</v>
      </c>
      <c r="G49" s="639" t="s">
        <v>374</v>
      </c>
      <c r="H49" s="711" t="s">
        <v>525</v>
      </c>
      <c r="I49" s="712"/>
      <c r="J49" s="702" t="s">
        <v>516</v>
      </c>
      <c r="K49" s="699">
        <v>45352</v>
      </c>
      <c r="L49" s="699">
        <v>45473</v>
      </c>
      <c r="M49" s="710" t="s">
        <v>556</v>
      </c>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row>
    <row r="50" spans="1:169" s="26" customFormat="1" ht="12.75" customHeight="1">
      <c r="A50" s="668"/>
      <c r="B50" s="671"/>
      <c r="C50" s="671"/>
      <c r="D50" s="674"/>
      <c r="E50" s="677"/>
      <c r="F50" s="680"/>
      <c r="G50" s="639"/>
      <c r="H50" s="706"/>
      <c r="I50" s="662"/>
      <c r="J50" s="703"/>
      <c r="K50" s="700"/>
      <c r="L50" s="700"/>
      <c r="M50" s="695"/>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668"/>
      <c r="B51" s="671"/>
      <c r="C51" s="671"/>
      <c r="D51" s="674"/>
      <c r="E51" s="677"/>
      <c r="F51" s="680"/>
      <c r="G51" s="639"/>
      <c r="H51" s="706"/>
      <c r="I51" s="662"/>
      <c r="J51" s="703"/>
      <c r="K51" s="700"/>
      <c r="L51" s="700"/>
      <c r="M51" s="695"/>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668"/>
      <c r="B52" s="671"/>
      <c r="C52" s="671"/>
      <c r="D52" s="674"/>
      <c r="E52" s="677"/>
      <c r="F52" s="680"/>
      <c r="G52" s="639"/>
      <c r="H52" s="706"/>
      <c r="I52" s="662"/>
      <c r="J52" s="703"/>
      <c r="K52" s="700"/>
      <c r="L52" s="700"/>
      <c r="M52" s="695"/>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3.5" customHeight="1">
      <c r="A53" s="668"/>
      <c r="B53" s="671"/>
      <c r="C53" s="671"/>
      <c r="D53" s="674"/>
      <c r="E53" s="677"/>
      <c r="F53" s="680"/>
      <c r="G53" s="639"/>
      <c r="H53" s="706"/>
      <c r="I53" s="662"/>
      <c r="J53" s="703"/>
      <c r="K53" s="700"/>
      <c r="L53" s="700"/>
      <c r="M53" s="695"/>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ht="14.45" customHeight="1">
      <c r="A54" s="668"/>
      <c r="B54" s="671"/>
      <c r="C54" s="671"/>
      <c r="D54" s="674"/>
      <c r="E54" s="677"/>
      <c r="F54" s="680"/>
      <c r="G54" s="639"/>
      <c r="H54" s="706"/>
      <c r="I54" s="662"/>
      <c r="J54" s="703"/>
      <c r="K54" s="700"/>
      <c r="L54" s="700"/>
      <c r="M54" s="695"/>
      <c r="N54" s="34"/>
      <c r="O54" s="34"/>
    </row>
    <row r="55" spans="1:169" ht="14.45" customHeight="1">
      <c r="A55" s="668"/>
      <c r="B55" s="671"/>
      <c r="C55" s="671"/>
      <c r="D55" s="674"/>
      <c r="E55" s="677"/>
      <c r="F55" s="680"/>
      <c r="G55" s="639"/>
      <c r="H55" s="706"/>
      <c r="I55" s="662"/>
      <c r="J55" s="703"/>
      <c r="K55" s="700"/>
      <c r="L55" s="700"/>
      <c r="M55" s="695"/>
      <c r="N55" s="34"/>
      <c r="O55" s="34"/>
    </row>
    <row r="56" spans="1:169" ht="14.45" customHeight="1">
      <c r="A56" s="668"/>
      <c r="B56" s="671"/>
      <c r="C56" s="671"/>
      <c r="D56" s="674"/>
      <c r="E56" s="677"/>
      <c r="F56" s="680"/>
      <c r="G56" s="639"/>
      <c r="H56" s="706"/>
      <c r="I56" s="662"/>
      <c r="J56" s="703"/>
      <c r="K56" s="700"/>
      <c r="L56" s="700"/>
      <c r="M56" s="695"/>
      <c r="N56" s="34"/>
      <c r="O56" s="34"/>
    </row>
    <row r="57" spans="1:169" ht="14.45" customHeight="1">
      <c r="A57" s="668"/>
      <c r="B57" s="671"/>
      <c r="C57" s="671"/>
      <c r="D57" s="674"/>
      <c r="E57" s="677"/>
      <c r="F57" s="680"/>
      <c r="G57" s="639"/>
      <c r="H57" s="706"/>
      <c r="I57" s="662"/>
      <c r="J57" s="703"/>
      <c r="K57" s="700"/>
      <c r="L57" s="700"/>
      <c r="M57" s="695"/>
      <c r="N57" s="34"/>
      <c r="O57" s="34"/>
    </row>
    <row r="58" spans="1:169" ht="15" customHeight="1" thickBot="1">
      <c r="A58" s="683"/>
      <c r="B58" s="684"/>
      <c r="C58" s="684"/>
      <c r="D58" s="685"/>
      <c r="E58" s="686"/>
      <c r="F58" s="682"/>
      <c r="G58" s="639"/>
      <c r="H58" s="707"/>
      <c r="I58" s="708"/>
      <c r="J58" s="704"/>
      <c r="K58" s="713"/>
      <c r="L58" s="713"/>
      <c r="M58" s="696"/>
      <c r="N58" s="34"/>
      <c r="O58" s="34"/>
    </row>
    <row r="59" spans="1:169" s="26" customFormat="1" ht="12.75" customHeight="1">
      <c r="A59" s="667">
        <f>'7- Mapa Final'!A60</f>
        <v>6</v>
      </c>
      <c r="B59" s="670" t="str">
        <f>'7- Mapa Final'!B60</f>
        <v>Recibir dádivas o beneficios a nombre propio o de terceros para favorecer, modificar,  retirar servidores judiciales o  alterar difundir información personal</v>
      </c>
      <c r="C59" s="670" t="str">
        <f>'7- Mapa Final'!C60</f>
        <v>posiblidad de alterar informacion de las plantas, inclusion de novedades sin que  cumplan con la totalidad de  requisitos y/o alteracion de la información  de las hojas de vida  que no coincidan con la realidad</v>
      </c>
      <c r="D59" s="673" t="e">
        <f>'7- Mapa Final'!J60</f>
        <v>#DIV/0!</v>
      </c>
      <c r="E59" s="676" t="e">
        <f>'7- Mapa Final'!K60</f>
        <v>#VALUE!</v>
      </c>
      <c r="F59" s="679" t="e">
        <f>'7- Mapa Final'!M60</f>
        <v>#DIV/0!</v>
      </c>
      <c r="G59" s="537"/>
      <c r="H59" s="712"/>
      <c r="I59" s="712"/>
      <c r="J59" s="712"/>
      <c r="K59" s="712"/>
      <c r="L59" s="712"/>
      <c r="M59" s="714"/>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row>
    <row r="60" spans="1:169" s="26" customFormat="1" ht="12.75" customHeight="1">
      <c r="A60" s="668"/>
      <c r="B60" s="671"/>
      <c r="C60" s="671"/>
      <c r="D60" s="674"/>
      <c r="E60" s="677"/>
      <c r="F60" s="680"/>
      <c r="G60" s="535"/>
      <c r="H60" s="662"/>
      <c r="I60" s="662"/>
      <c r="J60" s="662"/>
      <c r="K60" s="662"/>
      <c r="L60" s="662"/>
      <c r="M60" s="665"/>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668"/>
      <c r="B61" s="671"/>
      <c r="C61" s="671"/>
      <c r="D61" s="674"/>
      <c r="E61" s="677"/>
      <c r="F61" s="680"/>
      <c r="G61" s="535"/>
      <c r="H61" s="662"/>
      <c r="I61" s="662"/>
      <c r="J61" s="662"/>
      <c r="K61" s="662"/>
      <c r="L61" s="662"/>
      <c r="M61" s="665"/>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68"/>
      <c r="B62" s="671"/>
      <c r="C62" s="671"/>
      <c r="D62" s="674"/>
      <c r="E62" s="677"/>
      <c r="F62" s="680"/>
      <c r="G62" s="535"/>
      <c r="H62" s="662"/>
      <c r="I62" s="662"/>
      <c r="J62" s="662"/>
      <c r="K62" s="662"/>
      <c r="L62" s="662"/>
      <c r="M62" s="665"/>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3.5" customHeight="1">
      <c r="A63" s="668"/>
      <c r="B63" s="671"/>
      <c r="C63" s="671"/>
      <c r="D63" s="674"/>
      <c r="E63" s="677"/>
      <c r="F63" s="680"/>
      <c r="G63" s="535"/>
      <c r="H63" s="662"/>
      <c r="I63" s="662"/>
      <c r="J63" s="662"/>
      <c r="K63" s="662"/>
      <c r="L63" s="662"/>
      <c r="M63" s="665"/>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c r="A64" s="668"/>
      <c r="B64" s="671"/>
      <c r="C64" s="671"/>
      <c r="D64" s="674"/>
      <c r="E64" s="677"/>
      <c r="F64" s="680"/>
      <c r="G64" s="535"/>
      <c r="H64" s="662"/>
      <c r="I64" s="662"/>
      <c r="J64" s="662"/>
      <c r="K64" s="662"/>
      <c r="L64" s="662"/>
      <c r="M64" s="665"/>
      <c r="N64" s="34"/>
      <c r="O64" s="34"/>
    </row>
    <row r="65" spans="1:15">
      <c r="A65" s="668"/>
      <c r="B65" s="671"/>
      <c r="C65" s="671"/>
      <c r="D65" s="674"/>
      <c r="E65" s="677"/>
      <c r="F65" s="680"/>
      <c r="G65" s="535"/>
      <c r="H65" s="662"/>
      <c r="I65" s="662"/>
      <c r="J65" s="662"/>
      <c r="K65" s="662"/>
      <c r="L65" s="662"/>
      <c r="M65" s="665"/>
      <c r="N65" s="34"/>
      <c r="O65" s="34"/>
    </row>
    <row r="66" spans="1:15">
      <c r="A66" s="668"/>
      <c r="B66" s="671"/>
      <c r="C66" s="671"/>
      <c r="D66" s="674"/>
      <c r="E66" s="677"/>
      <c r="F66" s="680"/>
      <c r="G66" s="535"/>
      <c r="H66" s="662"/>
      <c r="I66" s="662"/>
      <c r="J66" s="662"/>
      <c r="K66" s="662"/>
      <c r="L66" s="662"/>
      <c r="M66" s="665"/>
      <c r="N66" s="34"/>
      <c r="O66" s="34"/>
    </row>
    <row r="67" spans="1:15">
      <c r="A67" s="668"/>
      <c r="B67" s="671"/>
      <c r="C67" s="671"/>
      <c r="D67" s="674"/>
      <c r="E67" s="677"/>
      <c r="F67" s="680"/>
      <c r="G67" s="535"/>
      <c r="H67" s="662"/>
      <c r="I67" s="662"/>
      <c r="J67" s="662"/>
      <c r="K67" s="662"/>
      <c r="L67" s="662"/>
      <c r="M67" s="665"/>
      <c r="N67" s="34"/>
      <c r="O67" s="34"/>
    </row>
    <row r="68" spans="1:15" ht="15.75" thickBot="1">
      <c r="A68" s="683"/>
      <c r="B68" s="684"/>
      <c r="C68" s="684"/>
      <c r="D68" s="685"/>
      <c r="E68" s="686"/>
      <c r="F68" s="682"/>
      <c r="G68" s="538"/>
      <c r="H68" s="663"/>
      <c r="I68" s="663"/>
      <c r="J68" s="663"/>
      <c r="K68" s="663"/>
      <c r="L68" s="663"/>
      <c r="M68" s="666"/>
      <c r="N68" s="34"/>
      <c r="O68" s="34"/>
    </row>
    <row r="69" spans="1:15" ht="15" customHeight="1">
      <c r="A69" s="667">
        <f>'7- Mapa Final'!A70</f>
        <v>7</v>
      </c>
      <c r="B69" s="670" t="str">
        <f>'7- Mapa Final'!B70</f>
        <v>Ofrecer, prometer, entregar, aceptar o solicitar una ventaja indebida para adulterar las novedades de nómina,  prestaciones sociales, incapacidades y licencias, en favor propio o de terceros</v>
      </c>
      <c r="C69" s="670" t="str">
        <f>'7- Mapa Final'!C70</f>
        <v>Cuando  se  manipula la información de pre-nómina, nómina, incapacidades y licencias para generar beneficios indebidos.
.</v>
      </c>
      <c r="D69" s="673" t="e">
        <f>'7- Mapa Final'!J70</f>
        <v>#DIV/0!</v>
      </c>
      <c r="E69" s="676" t="e">
        <f>'7- Mapa Final'!K70</f>
        <v>#VALUE!</v>
      </c>
      <c r="F69" s="679" t="e">
        <f>'7- Mapa Final'!M70</f>
        <v>#DIV/0!</v>
      </c>
      <c r="G69" s="534"/>
      <c r="H69" s="661"/>
      <c r="I69" s="661"/>
      <c r="J69" s="661"/>
      <c r="K69" s="661"/>
      <c r="L69" s="661"/>
      <c r="M69" s="664"/>
    </row>
    <row r="70" spans="1:15">
      <c r="A70" s="668"/>
      <c r="B70" s="671"/>
      <c r="C70" s="671"/>
      <c r="D70" s="674"/>
      <c r="E70" s="677"/>
      <c r="F70" s="680"/>
      <c r="G70" s="535"/>
      <c r="H70" s="662"/>
      <c r="I70" s="662"/>
      <c r="J70" s="662"/>
      <c r="K70" s="662"/>
      <c r="L70" s="662"/>
      <c r="M70" s="665"/>
    </row>
    <row r="71" spans="1:15">
      <c r="A71" s="668"/>
      <c r="B71" s="671"/>
      <c r="C71" s="671"/>
      <c r="D71" s="674"/>
      <c r="E71" s="677"/>
      <c r="F71" s="680"/>
      <c r="G71" s="535"/>
      <c r="H71" s="662"/>
      <c r="I71" s="662"/>
      <c r="J71" s="662"/>
      <c r="K71" s="662"/>
      <c r="L71" s="662"/>
      <c r="M71" s="665"/>
    </row>
    <row r="72" spans="1:15">
      <c r="A72" s="668"/>
      <c r="B72" s="671"/>
      <c r="C72" s="671"/>
      <c r="D72" s="674"/>
      <c r="E72" s="677"/>
      <c r="F72" s="680"/>
      <c r="G72" s="535"/>
      <c r="H72" s="662"/>
      <c r="I72" s="662"/>
      <c r="J72" s="662"/>
      <c r="K72" s="662"/>
      <c r="L72" s="662"/>
      <c r="M72" s="665"/>
    </row>
    <row r="73" spans="1:15">
      <c r="A73" s="668"/>
      <c r="B73" s="671"/>
      <c r="C73" s="671"/>
      <c r="D73" s="674"/>
      <c r="E73" s="677"/>
      <c r="F73" s="680"/>
      <c r="G73" s="535"/>
      <c r="H73" s="662"/>
      <c r="I73" s="662"/>
      <c r="J73" s="662"/>
      <c r="K73" s="662"/>
      <c r="L73" s="662"/>
      <c r="M73" s="665"/>
    </row>
    <row r="74" spans="1:15">
      <c r="A74" s="668"/>
      <c r="B74" s="671"/>
      <c r="C74" s="671"/>
      <c r="D74" s="674"/>
      <c r="E74" s="677"/>
      <c r="F74" s="680"/>
      <c r="G74" s="535"/>
      <c r="H74" s="662"/>
      <c r="I74" s="662"/>
      <c r="J74" s="662"/>
      <c r="K74" s="662"/>
      <c r="L74" s="662"/>
      <c r="M74" s="665"/>
    </row>
    <row r="75" spans="1:15">
      <c r="A75" s="668"/>
      <c r="B75" s="671"/>
      <c r="C75" s="671"/>
      <c r="D75" s="674"/>
      <c r="E75" s="677"/>
      <c r="F75" s="680"/>
      <c r="G75" s="535"/>
      <c r="H75" s="662"/>
      <c r="I75" s="662"/>
      <c r="J75" s="662"/>
      <c r="K75" s="662"/>
      <c r="L75" s="662"/>
      <c r="M75" s="665"/>
    </row>
    <row r="76" spans="1:15">
      <c r="A76" s="668"/>
      <c r="B76" s="671"/>
      <c r="C76" s="671"/>
      <c r="D76" s="674"/>
      <c r="E76" s="677"/>
      <c r="F76" s="680"/>
      <c r="G76" s="535"/>
      <c r="H76" s="662"/>
      <c r="I76" s="662"/>
      <c r="J76" s="662"/>
      <c r="K76" s="662"/>
      <c r="L76" s="662"/>
      <c r="M76" s="665"/>
    </row>
    <row r="77" spans="1:15">
      <c r="A77" s="668"/>
      <c r="B77" s="671"/>
      <c r="C77" s="671"/>
      <c r="D77" s="674"/>
      <c r="E77" s="677"/>
      <c r="F77" s="680"/>
      <c r="G77" s="535"/>
      <c r="H77" s="662"/>
      <c r="I77" s="662"/>
      <c r="J77" s="662"/>
      <c r="K77" s="662"/>
      <c r="L77" s="662"/>
      <c r="M77" s="665"/>
    </row>
    <row r="78" spans="1:15" ht="15.75" thickBot="1">
      <c r="A78" s="683"/>
      <c r="B78" s="684"/>
      <c r="C78" s="684"/>
      <c r="D78" s="685"/>
      <c r="E78" s="686"/>
      <c r="F78" s="682"/>
      <c r="G78" s="538"/>
      <c r="H78" s="663"/>
      <c r="I78" s="663"/>
      <c r="J78" s="663"/>
      <c r="K78" s="663"/>
      <c r="L78" s="663"/>
      <c r="M78" s="666"/>
    </row>
    <row r="79" spans="1:15" ht="15" customHeight="1">
      <c r="A79" s="667">
        <f>'7- Mapa Final'!A80</f>
        <v>8</v>
      </c>
      <c r="B79" s="670" t="str">
        <f>'7- Mapa Final'!B80</f>
        <v>Ofrecer, prometer, entregar, aceptar o solicitar una ventaja indebida para hacer modificaciones  fraudulentas de historias laborales, para favorecer el reconocimiento irregular de pensiones de jubilación, retroactivos.</v>
      </c>
      <c r="C79" s="670" t="str">
        <f>'7- Mapa Final'!C80</f>
        <v>Cuando de manera indebida se alteran las bases de datos para  aumentar fraudulentamente el número de semanas cotizadas a personas que no cumplen con el tiempo laboral exigido por la ley, aportar documentación falsa  y alterar sin soporte el número de semanas.</v>
      </c>
      <c r="D79" s="673" t="e">
        <f>'7- Mapa Final'!J80</f>
        <v>#DIV/0!</v>
      </c>
      <c r="E79" s="676" t="e">
        <f>'7- Mapa Final'!K80</f>
        <v>#VALUE!</v>
      </c>
      <c r="F79" s="679" t="e">
        <f>'7- Mapa Final'!M80</f>
        <v>#DIV/0!</v>
      </c>
      <c r="G79" s="534"/>
      <c r="H79" s="661"/>
      <c r="I79" s="661"/>
      <c r="J79" s="661"/>
      <c r="K79" s="661"/>
      <c r="L79" s="661"/>
      <c r="M79" s="664"/>
    </row>
    <row r="80" spans="1:15">
      <c r="A80" s="668"/>
      <c r="B80" s="671"/>
      <c r="C80" s="671"/>
      <c r="D80" s="674"/>
      <c r="E80" s="677"/>
      <c r="F80" s="680"/>
      <c r="G80" s="535"/>
      <c r="H80" s="662"/>
      <c r="I80" s="662"/>
      <c r="J80" s="662"/>
      <c r="K80" s="662"/>
      <c r="L80" s="662"/>
      <c r="M80" s="665"/>
    </row>
    <row r="81" spans="1:13">
      <c r="A81" s="668"/>
      <c r="B81" s="671"/>
      <c r="C81" s="671"/>
      <c r="D81" s="674"/>
      <c r="E81" s="677"/>
      <c r="F81" s="680"/>
      <c r="G81" s="535"/>
      <c r="H81" s="662"/>
      <c r="I81" s="662"/>
      <c r="J81" s="662"/>
      <c r="K81" s="662"/>
      <c r="L81" s="662"/>
      <c r="M81" s="665"/>
    </row>
    <row r="82" spans="1:13">
      <c r="A82" s="668"/>
      <c r="B82" s="671"/>
      <c r="C82" s="671"/>
      <c r="D82" s="674"/>
      <c r="E82" s="677"/>
      <c r="F82" s="680"/>
      <c r="G82" s="535"/>
      <c r="H82" s="662"/>
      <c r="I82" s="662"/>
      <c r="J82" s="662"/>
      <c r="K82" s="662"/>
      <c r="L82" s="662"/>
      <c r="M82" s="665"/>
    </row>
    <row r="83" spans="1:13">
      <c r="A83" s="668"/>
      <c r="B83" s="671"/>
      <c r="C83" s="671"/>
      <c r="D83" s="674"/>
      <c r="E83" s="677"/>
      <c r="F83" s="680"/>
      <c r="G83" s="535"/>
      <c r="H83" s="662"/>
      <c r="I83" s="662"/>
      <c r="J83" s="662"/>
      <c r="K83" s="662"/>
      <c r="L83" s="662"/>
      <c r="M83" s="665"/>
    </row>
    <row r="84" spans="1:13">
      <c r="A84" s="668"/>
      <c r="B84" s="671"/>
      <c r="C84" s="671"/>
      <c r="D84" s="674"/>
      <c r="E84" s="677"/>
      <c r="F84" s="680"/>
      <c r="G84" s="535"/>
      <c r="H84" s="662"/>
      <c r="I84" s="662"/>
      <c r="J84" s="662"/>
      <c r="K84" s="662"/>
      <c r="L84" s="662"/>
      <c r="M84" s="665"/>
    </row>
    <row r="85" spans="1:13">
      <c r="A85" s="668"/>
      <c r="B85" s="671"/>
      <c r="C85" s="671"/>
      <c r="D85" s="674"/>
      <c r="E85" s="677"/>
      <c r="F85" s="680"/>
      <c r="G85" s="535"/>
      <c r="H85" s="662"/>
      <c r="I85" s="662"/>
      <c r="J85" s="662"/>
      <c r="K85" s="662"/>
      <c r="L85" s="662"/>
      <c r="M85" s="665"/>
    </row>
    <row r="86" spans="1:13">
      <c r="A86" s="668"/>
      <c r="B86" s="671"/>
      <c r="C86" s="671"/>
      <c r="D86" s="674"/>
      <c r="E86" s="677"/>
      <c r="F86" s="680"/>
      <c r="G86" s="535"/>
      <c r="H86" s="662"/>
      <c r="I86" s="662"/>
      <c r="J86" s="662"/>
      <c r="K86" s="662"/>
      <c r="L86" s="662"/>
      <c r="M86" s="665"/>
    </row>
    <row r="87" spans="1:13">
      <c r="A87" s="668"/>
      <c r="B87" s="671"/>
      <c r="C87" s="671"/>
      <c r="D87" s="674"/>
      <c r="E87" s="677"/>
      <c r="F87" s="680"/>
      <c r="G87" s="535"/>
      <c r="H87" s="662"/>
      <c r="I87" s="662"/>
      <c r="J87" s="662"/>
      <c r="K87" s="662"/>
      <c r="L87" s="662"/>
      <c r="M87" s="665"/>
    </row>
    <row r="88" spans="1:13" ht="15.75" thickBot="1">
      <c r="A88" s="683"/>
      <c r="B88" s="684"/>
      <c r="C88" s="684"/>
      <c r="D88" s="685"/>
      <c r="E88" s="686"/>
      <c r="F88" s="682"/>
      <c r="G88" s="538"/>
      <c r="H88" s="663"/>
      <c r="I88" s="663"/>
      <c r="J88" s="663"/>
      <c r="K88" s="663"/>
      <c r="L88" s="663"/>
      <c r="M88" s="666"/>
    </row>
    <row r="89" spans="1:13" ht="15" customHeight="1">
      <c r="A89" s="667">
        <f>'7- Mapa Final'!A90</f>
        <v>9</v>
      </c>
      <c r="B89" s="670" t="str">
        <f>'7- Mapa Final'!B90</f>
        <v>Ofrecer, prometer, entregar, aceptar o solicitar una ventaja indebida para otorgar beneficios del Plan de Bienestar a servidores y/o sus familias con criterios subjetivos, u otorgar beneficios a personas que no tienen derecho a ellos</v>
      </c>
      <c r="C89" s="670" t="str">
        <f>'7- Mapa Final'!C90</f>
        <v>Cuando de manera indebida se otorgan beneficios en el marco de la formulación y/o ejecución del Plan de Bienestar, a terceros que no tienen derecho a ellos</v>
      </c>
      <c r="D89" s="673" t="e">
        <f>'7- Mapa Final'!J90</f>
        <v>#DIV/0!</v>
      </c>
      <c r="E89" s="676" t="e">
        <f>'7- Mapa Final'!K90</f>
        <v>#VALUE!</v>
      </c>
      <c r="F89" s="679" t="e">
        <f>'7- Mapa Final'!M90</f>
        <v>#DIV/0!</v>
      </c>
      <c r="G89" s="534"/>
      <c r="H89" s="661"/>
      <c r="I89" s="661"/>
      <c r="J89" s="661"/>
      <c r="K89" s="661"/>
      <c r="L89" s="661"/>
      <c r="M89" s="664"/>
    </row>
    <row r="90" spans="1:13">
      <c r="A90" s="668"/>
      <c r="B90" s="671"/>
      <c r="C90" s="671"/>
      <c r="D90" s="674"/>
      <c r="E90" s="677"/>
      <c r="F90" s="680"/>
      <c r="G90" s="535"/>
      <c r="H90" s="662"/>
      <c r="I90" s="662"/>
      <c r="J90" s="662"/>
      <c r="K90" s="662"/>
      <c r="L90" s="662"/>
      <c r="M90" s="665"/>
    </row>
    <row r="91" spans="1:13">
      <c r="A91" s="668"/>
      <c r="B91" s="671"/>
      <c r="C91" s="671"/>
      <c r="D91" s="674"/>
      <c r="E91" s="677"/>
      <c r="F91" s="680"/>
      <c r="G91" s="535"/>
      <c r="H91" s="662"/>
      <c r="I91" s="662"/>
      <c r="J91" s="662"/>
      <c r="K91" s="662"/>
      <c r="L91" s="662"/>
      <c r="M91" s="665"/>
    </row>
    <row r="92" spans="1:13">
      <c r="A92" s="668"/>
      <c r="B92" s="671"/>
      <c r="C92" s="671"/>
      <c r="D92" s="674"/>
      <c r="E92" s="677"/>
      <c r="F92" s="680"/>
      <c r="G92" s="535"/>
      <c r="H92" s="662"/>
      <c r="I92" s="662"/>
      <c r="J92" s="662"/>
      <c r="K92" s="662"/>
      <c r="L92" s="662"/>
      <c r="M92" s="665"/>
    </row>
    <row r="93" spans="1:13">
      <c r="A93" s="668"/>
      <c r="B93" s="671"/>
      <c r="C93" s="671"/>
      <c r="D93" s="674"/>
      <c r="E93" s="677"/>
      <c r="F93" s="680"/>
      <c r="G93" s="535"/>
      <c r="H93" s="662"/>
      <c r="I93" s="662"/>
      <c r="J93" s="662"/>
      <c r="K93" s="662"/>
      <c r="L93" s="662"/>
      <c r="M93" s="665"/>
    </row>
    <row r="94" spans="1:13">
      <c r="A94" s="668"/>
      <c r="B94" s="671"/>
      <c r="C94" s="671"/>
      <c r="D94" s="674"/>
      <c r="E94" s="677"/>
      <c r="F94" s="680"/>
      <c r="G94" s="535"/>
      <c r="H94" s="662"/>
      <c r="I94" s="662"/>
      <c r="J94" s="662"/>
      <c r="K94" s="662"/>
      <c r="L94" s="662"/>
      <c r="M94" s="665"/>
    </row>
    <row r="95" spans="1:13">
      <c r="A95" s="668"/>
      <c r="B95" s="671"/>
      <c r="C95" s="671"/>
      <c r="D95" s="674"/>
      <c r="E95" s="677"/>
      <c r="F95" s="680"/>
      <c r="G95" s="535"/>
      <c r="H95" s="662"/>
      <c r="I95" s="662"/>
      <c r="J95" s="662"/>
      <c r="K95" s="662"/>
      <c r="L95" s="662"/>
      <c r="M95" s="665"/>
    </row>
    <row r="96" spans="1:13">
      <c r="A96" s="668"/>
      <c r="B96" s="671"/>
      <c r="C96" s="671"/>
      <c r="D96" s="674"/>
      <c r="E96" s="677"/>
      <c r="F96" s="680"/>
      <c r="G96" s="535"/>
      <c r="H96" s="662"/>
      <c r="I96" s="662"/>
      <c r="J96" s="662"/>
      <c r="K96" s="662"/>
      <c r="L96" s="662"/>
      <c r="M96" s="665"/>
    </row>
    <row r="97" spans="1:13">
      <c r="A97" s="668"/>
      <c r="B97" s="671"/>
      <c r="C97" s="671"/>
      <c r="D97" s="674"/>
      <c r="E97" s="677"/>
      <c r="F97" s="680"/>
      <c r="G97" s="535"/>
      <c r="H97" s="662"/>
      <c r="I97" s="662"/>
      <c r="J97" s="662"/>
      <c r="K97" s="662"/>
      <c r="L97" s="662"/>
      <c r="M97" s="665"/>
    </row>
    <row r="98" spans="1:13" ht="15.75" thickBot="1">
      <c r="A98" s="683"/>
      <c r="B98" s="684"/>
      <c r="C98" s="684"/>
      <c r="D98" s="685"/>
      <c r="E98" s="686"/>
      <c r="F98" s="682"/>
      <c r="G98" s="538"/>
      <c r="H98" s="663"/>
      <c r="I98" s="663"/>
      <c r="J98" s="663"/>
      <c r="K98" s="663"/>
      <c r="L98" s="663"/>
      <c r="M98" s="666"/>
    </row>
    <row r="99" spans="1:13" ht="15" customHeight="1">
      <c r="A99" s="667">
        <f>'7- Mapa Final'!A100</f>
        <v>10</v>
      </c>
      <c r="B99" s="670" t="str">
        <f>'7- Mapa Final'!B100</f>
        <v>Ofrecer, prometer, entregar, aceptar o solicitar una ventaja indebida para el trámite de vinculación sin cumplir con los requisitos establecidos</v>
      </c>
      <c r="C99" s="670" t="str">
        <f>'7- Mapa Final'!C100</f>
        <v>Cuando de manera indebida se alteran documentos, se aporta documentación falsa o se realizan vinculaciones de personal sin los soporte requeridos.</v>
      </c>
      <c r="D99" s="673" t="e">
        <f>'7- Mapa Final'!J100</f>
        <v>#DIV/0!</v>
      </c>
      <c r="E99" s="676" t="e">
        <f>'7- Mapa Final'!K100</f>
        <v>#VALUE!</v>
      </c>
      <c r="F99" s="679" t="e">
        <f>'7- Mapa Final'!M100</f>
        <v>#DIV/0!</v>
      </c>
      <c r="G99" s="534"/>
      <c r="H99" s="661"/>
      <c r="I99" s="661"/>
      <c r="J99" s="661"/>
      <c r="K99" s="661"/>
      <c r="L99" s="661"/>
      <c r="M99" s="664"/>
    </row>
    <row r="100" spans="1:13">
      <c r="A100" s="668"/>
      <c r="B100" s="671"/>
      <c r="C100" s="671"/>
      <c r="D100" s="674"/>
      <c r="E100" s="677"/>
      <c r="F100" s="680"/>
      <c r="G100" s="535"/>
      <c r="H100" s="662"/>
      <c r="I100" s="662"/>
      <c r="J100" s="662"/>
      <c r="K100" s="662"/>
      <c r="L100" s="662"/>
      <c r="M100" s="665"/>
    </row>
    <row r="101" spans="1:13">
      <c r="A101" s="668"/>
      <c r="B101" s="671"/>
      <c r="C101" s="671"/>
      <c r="D101" s="674"/>
      <c r="E101" s="677"/>
      <c r="F101" s="680"/>
      <c r="G101" s="535"/>
      <c r="H101" s="662"/>
      <c r="I101" s="662"/>
      <c r="J101" s="662"/>
      <c r="K101" s="662"/>
      <c r="L101" s="662"/>
      <c r="M101" s="665"/>
    </row>
    <row r="102" spans="1:13">
      <c r="A102" s="668"/>
      <c r="B102" s="671"/>
      <c r="C102" s="671"/>
      <c r="D102" s="674"/>
      <c r="E102" s="677"/>
      <c r="F102" s="680"/>
      <c r="G102" s="535"/>
      <c r="H102" s="662"/>
      <c r="I102" s="662"/>
      <c r="J102" s="662"/>
      <c r="K102" s="662"/>
      <c r="L102" s="662"/>
      <c r="M102" s="665"/>
    </row>
    <row r="103" spans="1:13">
      <c r="A103" s="668"/>
      <c r="B103" s="671"/>
      <c r="C103" s="671"/>
      <c r="D103" s="674"/>
      <c r="E103" s="677"/>
      <c r="F103" s="680"/>
      <c r="G103" s="535"/>
      <c r="H103" s="662"/>
      <c r="I103" s="662"/>
      <c r="J103" s="662"/>
      <c r="K103" s="662"/>
      <c r="L103" s="662"/>
      <c r="M103" s="665"/>
    </row>
    <row r="104" spans="1:13">
      <c r="A104" s="668"/>
      <c r="B104" s="671"/>
      <c r="C104" s="671"/>
      <c r="D104" s="674"/>
      <c r="E104" s="677"/>
      <c r="F104" s="680"/>
      <c r="G104" s="535"/>
      <c r="H104" s="662"/>
      <c r="I104" s="662"/>
      <c r="J104" s="662"/>
      <c r="K104" s="662"/>
      <c r="L104" s="662"/>
      <c r="M104" s="665"/>
    </row>
    <row r="105" spans="1:13">
      <c r="A105" s="668"/>
      <c r="B105" s="671"/>
      <c r="C105" s="671"/>
      <c r="D105" s="674"/>
      <c r="E105" s="677"/>
      <c r="F105" s="680"/>
      <c r="G105" s="535"/>
      <c r="H105" s="662"/>
      <c r="I105" s="662"/>
      <c r="J105" s="662"/>
      <c r="K105" s="662"/>
      <c r="L105" s="662"/>
      <c r="M105" s="665"/>
    </row>
    <row r="106" spans="1:13">
      <c r="A106" s="668"/>
      <c r="B106" s="671"/>
      <c r="C106" s="671"/>
      <c r="D106" s="674"/>
      <c r="E106" s="677"/>
      <c r="F106" s="680"/>
      <c r="G106" s="535"/>
      <c r="H106" s="662"/>
      <c r="I106" s="662"/>
      <c r="J106" s="662"/>
      <c r="K106" s="662"/>
      <c r="L106" s="662"/>
      <c r="M106" s="665"/>
    </row>
    <row r="107" spans="1:13">
      <c r="A107" s="668"/>
      <c r="B107" s="671"/>
      <c r="C107" s="671"/>
      <c r="D107" s="674"/>
      <c r="E107" s="677"/>
      <c r="F107" s="680"/>
      <c r="G107" s="535"/>
      <c r="H107" s="662"/>
      <c r="I107" s="662"/>
      <c r="J107" s="662"/>
      <c r="K107" s="662"/>
      <c r="L107" s="662"/>
      <c r="M107" s="665"/>
    </row>
    <row r="108" spans="1:13" ht="15.75" thickBot="1">
      <c r="A108" s="669"/>
      <c r="B108" s="672"/>
      <c r="C108" s="672"/>
      <c r="D108" s="675"/>
      <c r="E108" s="678"/>
      <c r="F108" s="681"/>
      <c r="G108" s="538"/>
      <c r="H108" s="663"/>
      <c r="I108" s="663"/>
      <c r="J108" s="663"/>
      <c r="K108" s="663"/>
      <c r="L108" s="663"/>
      <c r="M108" s="666"/>
    </row>
  </sheetData>
  <mergeCells count="147">
    <mergeCell ref="J59:J68"/>
    <mergeCell ref="K59:K68"/>
    <mergeCell ref="L59:L68"/>
    <mergeCell ref="M59:M68"/>
    <mergeCell ref="A59:A68"/>
    <mergeCell ref="B59:B68"/>
    <mergeCell ref="C59:C68"/>
    <mergeCell ref="D59:D68"/>
    <mergeCell ref="E59:E68"/>
    <mergeCell ref="F59:F68"/>
    <mergeCell ref="G59:G68"/>
    <mergeCell ref="H59:H68"/>
    <mergeCell ref="I59:I68"/>
    <mergeCell ref="J49:J58"/>
    <mergeCell ref="K49:K58"/>
    <mergeCell ref="L49:L58"/>
    <mergeCell ref="M49:M58"/>
    <mergeCell ref="A49:A58"/>
    <mergeCell ref="B49:B58"/>
    <mergeCell ref="C49:C58"/>
    <mergeCell ref="D49:D58"/>
    <mergeCell ref="E49:E58"/>
    <mergeCell ref="F49:F58"/>
    <mergeCell ref="G49:G58"/>
    <mergeCell ref="H49:H58"/>
    <mergeCell ref="I49:I58"/>
    <mergeCell ref="A39:A48"/>
    <mergeCell ref="B39:B48"/>
    <mergeCell ref="C39:C48"/>
    <mergeCell ref="D39:D48"/>
    <mergeCell ref="E39:E48"/>
    <mergeCell ref="F39:F48"/>
    <mergeCell ref="M39:M48"/>
    <mergeCell ref="G39:G48"/>
    <mergeCell ref="H39:H48"/>
    <mergeCell ref="I39:I48"/>
    <mergeCell ref="J39:J48"/>
    <mergeCell ref="K39:K48"/>
    <mergeCell ref="L39:L48"/>
    <mergeCell ref="M29:M38"/>
    <mergeCell ref="M19:M28"/>
    <mergeCell ref="F29:F38"/>
    <mergeCell ref="G29:G38"/>
    <mergeCell ref="H29:H38"/>
    <mergeCell ref="I29:I38"/>
    <mergeCell ref="G19:G28"/>
    <mergeCell ref="H19:H28"/>
    <mergeCell ref="I19:I28"/>
    <mergeCell ref="J19:J28"/>
    <mergeCell ref="K19:K28"/>
    <mergeCell ref="L19:L28"/>
    <mergeCell ref="L9:L18"/>
    <mergeCell ref="A29:A38"/>
    <mergeCell ref="B29:B38"/>
    <mergeCell ref="C29:C38"/>
    <mergeCell ref="D29:D38"/>
    <mergeCell ref="E29:E38"/>
    <mergeCell ref="A19:A28"/>
    <mergeCell ref="B19:B28"/>
    <mergeCell ref="C19:C28"/>
    <mergeCell ref="D19:D28"/>
    <mergeCell ref="E19:E28"/>
    <mergeCell ref="F19:F28"/>
    <mergeCell ref="J29:J38"/>
    <mergeCell ref="K29:K38"/>
    <mergeCell ref="L29:L38"/>
    <mergeCell ref="C9:C18"/>
    <mergeCell ref="D9:D18"/>
    <mergeCell ref="E9:E18"/>
    <mergeCell ref="F9:F18"/>
    <mergeCell ref="G9:G18"/>
    <mergeCell ref="H9:H18"/>
    <mergeCell ref="I9:I18"/>
    <mergeCell ref="J9:J18"/>
    <mergeCell ref="K9:K18"/>
    <mergeCell ref="B69:B78"/>
    <mergeCell ref="C69:C78"/>
    <mergeCell ref="D69:D78"/>
    <mergeCell ref="E69:E78"/>
    <mergeCell ref="A1:B2"/>
    <mergeCell ref="C1:J2"/>
    <mergeCell ref="K1:M2"/>
    <mergeCell ref="A3:B3"/>
    <mergeCell ref="C3:M3"/>
    <mergeCell ref="A4:B4"/>
    <mergeCell ref="C4:M4"/>
    <mergeCell ref="A5:B5"/>
    <mergeCell ref="C5:M5"/>
    <mergeCell ref="A6:C6"/>
    <mergeCell ref="D6:F6"/>
    <mergeCell ref="G6:G7"/>
    <mergeCell ref="H6:H7"/>
    <mergeCell ref="I6:J6"/>
    <mergeCell ref="K6:L6"/>
    <mergeCell ref="M6:M7"/>
    <mergeCell ref="M9:M18"/>
    <mergeCell ref="A8:G8"/>
    <mergeCell ref="A9:A18"/>
    <mergeCell ref="B9:B18"/>
    <mergeCell ref="D89:D98"/>
    <mergeCell ref="E89:E98"/>
    <mergeCell ref="K69:K78"/>
    <mergeCell ref="L69:L78"/>
    <mergeCell ref="M69:M78"/>
    <mergeCell ref="A79:A88"/>
    <mergeCell ref="B79:B88"/>
    <mergeCell ref="C79:C88"/>
    <mergeCell ref="D79:D88"/>
    <mergeCell ref="E79:E88"/>
    <mergeCell ref="F79:F88"/>
    <mergeCell ref="G79:G88"/>
    <mergeCell ref="H79:H88"/>
    <mergeCell ref="I79:I88"/>
    <mergeCell ref="J79:J88"/>
    <mergeCell ref="K79:K88"/>
    <mergeCell ref="L79:L88"/>
    <mergeCell ref="M79:M88"/>
    <mergeCell ref="F69:F78"/>
    <mergeCell ref="G69:G78"/>
    <mergeCell ref="H69:H78"/>
    <mergeCell ref="I69:I78"/>
    <mergeCell ref="J69:J78"/>
    <mergeCell ref="A69:A78"/>
    <mergeCell ref="K89:K98"/>
    <mergeCell ref="L89:L98"/>
    <mergeCell ref="M89:M98"/>
    <mergeCell ref="A99:A108"/>
    <mergeCell ref="B99:B108"/>
    <mergeCell ref="C99:C108"/>
    <mergeCell ref="D99:D108"/>
    <mergeCell ref="E99:E108"/>
    <mergeCell ref="F99:F108"/>
    <mergeCell ref="G99:G108"/>
    <mergeCell ref="H99:H108"/>
    <mergeCell ref="I99:I108"/>
    <mergeCell ref="J99:J108"/>
    <mergeCell ref="K99:K108"/>
    <mergeCell ref="L99:L108"/>
    <mergeCell ref="M99:M108"/>
    <mergeCell ref="F89:F98"/>
    <mergeCell ref="G89:G98"/>
    <mergeCell ref="H89:H98"/>
    <mergeCell ref="I89:I98"/>
    <mergeCell ref="J89:J98"/>
    <mergeCell ref="A89:A98"/>
    <mergeCell ref="B89:B98"/>
    <mergeCell ref="C89:C98"/>
  </mergeCells>
  <conditionalFormatting sqref="A6:B6">
    <cfRule type="containsText" dxfId="95" priority="203" operator="containsText" text="3- Moderado">
      <formula>NOT(ISERROR(SEARCH("3- Moderado",A6)))</formula>
    </cfRule>
    <cfRule type="containsText" dxfId="94" priority="204" operator="containsText" text="6- Moderado">
      <formula>NOT(ISERROR(SEARCH("6- Moderado",A6)))</formula>
    </cfRule>
    <cfRule type="containsText" dxfId="93" priority="205" operator="containsText" text="4- Moderado">
      <formula>NOT(ISERROR(SEARCH("4- Moderado",A6)))</formula>
    </cfRule>
    <cfRule type="containsText" dxfId="92" priority="206" operator="containsText" text="3- Bajo">
      <formula>NOT(ISERROR(SEARCH("3- Bajo",A6)))</formula>
    </cfRule>
    <cfRule type="containsText" dxfId="91" priority="207" operator="containsText" text="4- Bajo">
      <formula>NOT(ISERROR(SEARCH("4- Bajo",A6)))</formula>
    </cfRule>
    <cfRule type="containsText" dxfId="90" priority="208" operator="containsText" text="1- Bajo">
      <formula>NOT(ISERROR(SEARCH("1- Bajo",A6)))</formula>
    </cfRule>
  </conditionalFormatting>
  <conditionalFormatting sqref="A9:E9 A19:E19 A29:E29 A39:E39 A49:E49 A59:E59 A69:E69 A79:E79 A89:E89 A99:E99">
    <cfRule type="containsText" dxfId="89" priority="197" operator="containsText" text="3- Moderado">
      <formula>NOT(ISERROR(SEARCH("3- Moderado",A9)))</formula>
    </cfRule>
    <cfRule type="containsText" dxfId="88" priority="198" operator="containsText" text="6- Moderado">
      <formula>NOT(ISERROR(SEARCH("6- Moderado",A9)))</formula>
    </cfRule>
    <cfRule type="containsText" dxfId="87" priority="199" operator="containsText" text="4- Moderado">
      <formula>NOT(ISERROR(SEARCH("4- Moderado",A9)))</formula>
    </cfRule>
    <cfRule type="containsText" dxfId="86" priority="200" operator="containsText" text="3- Bajo">
      <formula>NOT(ISERROR(SEARCH("3- Bajo",A9)))</formula>
    </cfRule>
    <cfRule type="containsText" dxfId="85" priority="201" operator="containsText" text="4- Bajo">
      <formula>NOT(ISERROR(SEARCH("4- Bajo",A9)))</formula>
    </cfRule>
    <cfRule type="containsText" dxfId="84" priority="202" operator="containsText" text="1- Bajo">
      <formula>NOT(ISERROR(SEARCH("1- Bajo",A9)))</formula>
    </cfRule>
  </conditionalFormatting>
  <conditionalFormatting sqref="C7:F7">
    <cfRule type="containsText" dxfId="83" priority="169" operator="containsText" text="3- Moderado">
      <formula>NOT(ISERROR(SEARCH("3- Moderado",C7)))</formula>
    </cfRule>
    <cfRule type="containsText" dxfId="82" priority="170" operator="containsText" text="6- Moderado">
      <formula>NOT(ISERROR(SEARCH("6- Moderado",C7)))</formula>
    </cfRule>
    <cfRule type="containsText" dxfId="81" priority="171" operator="containsText" text="4- Moderado">
      <formula>NOT(ISERROR(SEARCH("4- Moderado",C7)))</formula>
    </cfRule>
    <cfRule type="containsText" dxfId="80" priority="172" operator="containsText" text="3- Bajo">
      <formula>NOT(ISERROR(SEARCH("3- Bajo",C7)))</formula>
    </cfRule>
    <cfRule type="containsText" dxfId="79" priority="173" operator="containsText" text="4- Bajo">
      <formula>NOT(ISERROR(SEARCH("4- Bajo",C7)))</formula>
    </cfRule>
    <cfRule type="containsText" dxfId="78" priority="174" operator="containsText" text="1- Bajo">
      <formula>NOT(ISERROR(SEARCH("1- Bajo",C7)))</formula>
    </cfRule>
  </conditionalFormatting>
  <conditionalFormatting sqref="D9:D108">
    <cfRule type="containsText" dxfId="77" priority="33" operator="containsText" text="Muy Alta">
      <formula>NOT(ISERROR(SEARCH("Muy Alta",D9)))</formula>
    </cfRule>
    <cfRule type="containsText" dxfId="76" priority="34" operator="containsText" text="Alta">
      <formula>NOT(ISERROR(SEARCH("Alta",D9)))</formula>
    </cfRule>
    <cfRule type="containsText" dxfId="75" priority="35" operator="containsText" text="Baja">
      <formula>NOT(ISERROR(SEARCH("Baja",D9)))</formula>
    </cfRule>
    <cfRule type="containsText" dxfId="74" priority="36" operator="containsText" text="Muy Baja">
      <formula>NOT(ISERROR(SEARCH("Muy Baja",D9)))</formula>
    </cfRule>
    <cfRule type="containsText" dxfId="73" priority="38" operator="containsText" text="Media">
      <formula>NOT(ISERROR(SEARCH("Media",D9)))</formula>
    </cfRule>
  </conditionalFormatting>
  <conditionalFormatting sqref="E9:E108">
    <cfRule type="containsText" dxfId="72" priority="29" operator="containsText" text="Catastrófico">
      <formula>NOT(ISERROR(SEARCH("Catastrófico",E9)))</formula>
    </cfRule>
    <cfRule type="containsText" dxfId="71" priority="30" operator="containsText" text="Mayor">
      <formula>NOT(ISERROR(SEARCH("Mayor",E9)))</formula>
    </cfRule>
    <cfRule type="containsText" dxfId="70" priority="31" operator="containsText" text="Menor">
      <formula>NOT(ISERROR(SEARCH("Menor",E9)))</formula>
    </cfRule>
    <cfRule type="containsText" dxfId="69" priority="32" operator="containsText" text="Leve">
      <formula>NOT(ISERROR(SEARCH("Leve",E9)))</formula>
    </cfRule>
  </conditionalFormatting>
  <conditionalFormatting sqref="E9:F108">
    <cfRule type="containsText" dxfId="68" priority="37" operator="containsText" text="Moderado">
      <formula>NOT(ISERROR(SEARCH("Moderado",E9)))</formula>
    </cfRule>
  </conditionalFormatting>
  <conditionalFormatting sqref="F9:F108">
    <cfRule type="colorScale" priority="214">
      <colorScale>
        <cfvo type="min"/>
        <cfvo type="max"/>
        <color rgb="FFFF7128"/>
        <color rgb="FFFFEF9C"/>
      </colorScale>
    </cfRule>
  </conditionalFormatting>
  <conditionalFormatting sqref="F9:F108">
    <cfRule type="containsText" dxfId="67" priority="52" operator="containsText" text="Bajo">
      <formula>NOT(ISERROR(SEARCH("Bajo",F9)))</formula>
    </cfRule>
    <cfRule type="containsText" dxfId="66" priority="53" operator="containsText" text="Moderado">
      <formula>NOT(ISERROR(SEARCH("Moderado",F9)))</formula>
    </cfRule>
    <cfRule type="containsText" dxfId="65" priority="54" operator="containsText" text="Alto">
      <formula>NOT(ISERROR(SEARCH("Alto",F9)))</formula>
    </cfRule>
    <cfRule type="containsText" dxfId="64" priority="55" operator="containsText" text="Extremo">
      <formula>NOT(ISERROR(SEARCH("Extremo",F9)))</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7"/>
    <dataValidation allowBlank="1" showInputMessage="1" showErrorMessage="1" prompt="Describir las actividades que se van a desarrollar para el proyecto" sqref="H6"/>
    <dataValidation allowBlank="1" showInputMessage="1" showErrorMessage="1" prompt="Seleccionar si el responsable es el responsable de las acciones es el nivel central" sqref="I6:I7"/>
    <dataValidation allowBlank="1" showInputMessage="1" showErrorMessage="1" prompt="seleccionar si el responsable de ejecutar las acciones es el nivel central" sqref="J7"/>
  </dataValidations>
  <hyperlinks>
    <hyperlink ref="M9:M18" r:id="rId1" display="2. Evidencias_Trimestre\1. MATRIZ RIESGO\1. SEGUIMIENTO INCAPACIDADES"/>
    <hyperlink ref="M19:M28" r:id="rId2" display="2. Evidencias_Trimestre\1. MATRIZ RIESGO\2. REQUERIMIENTOS"/>
    <hyperlink ref="M29:M38" r:id="rId3" display="2. Evidencias_Trimestre\1. MATRIZ RIESGO\3. MANUAL FUNCIONES Y CARGOS"/>
    <hyperlink ref="M39:M48" r:id="rId4" display="2. Evidencias_Trimestre\1. MATRIZ RIESGO\4. HOJAS DE VIDA"/>
    <hyperlink ref="M49:M58" r:id="rId5" display="2. Evidencias_Trimestre\1. MATRIZ RIESGO\5. INEXACTITUD PAGO DE SUELDOS"/>
  </hyperlink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6"/>
  <drawing r:id="rId7"/>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G9:G108</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108"/>
  <sheetViews>
    <sheetView showGridLines="0" zoomScale="80" zoomScaleNormal="80" workbookViewId="0">
      <selection activeCell="C1" sqref="C1:J2"/>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616"/>
      <c r="B1" s="617"/>
      <c r="C1" s="687" t="s">
        <v>517</v>
      </c>
      <c r="D1" s="687"/>
      <c r="E1" s="687"/>
      <c r="F1" s="687"/>
      <c r="G1" s="687"/>
      <c r="H1" s="687"/>
      <c r="I1" s="687"/>
      <c r="J1" s="688"/>
      <c r="K1" s="690"/>
      <c r="L1" s="690"/>
      <c r="M1" s="690"/>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63" customHeight="1">
      <c r="A2" s="618"/>
      <c r="B2" s="619"/>
      <c r="C2" s="689"/>
      <c r="D2" s="689"/>
      <c r="E2" s="689"/>
      <c r="F2" s="689"/>
      <c r="G2" s="689"/>
      <c r="H2" s="689"/>
      <c r="I2" s="689"/>
      <c r="J2" s="658"/>
      <c r="K2" s="690"/>
      <c r="L2" s="690"/>
      <c r="M2" s="690"/>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27" customHeight="1">
      <c r="A3" s="469" t="s">
        <v>263</v>
      </c>
      <c r="B3" s="469"/>
      <c r="C3" s="520" t="s">
        <v>4</v>
      </c>
      <c r="D3" s="520"/>
      <c r="E3" s="520"/>
      <c r="F3" s="520"/>
      <c r="G3" s="520"/>
      <c r="H3" s="520"/>
      <c r="I3" s="520"/>
      <c r="J3" s="520"/>
      <c r="K3" s="520"/>
      <c r="L3" s="520"/>
      <c r="M3" s="520"/>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69" t="s">
        <v>264</v>
      </c>
      <c r="B4" s="469"/>
      <c r="C4" s="499" t="s">
        <v>34</v>
      </c>
      <c r="D4" s="499"/>
      <c r="E4" s="499"/>
      <c r="F4" s="499"/>
      <c r="G4" s="499"/>
      <c r="H4" s="499"/>
      <c r="I4" s="499"/>
      <c r="J4" s="499"/>
      <c r="K4" s="499"/>
      <c r="L4" s="499"/>
      <c r="M4" s="499"/>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28.5" customHeight="1" thickBot="1">
      <c r="A5" s="469" t="s">
        <v>265</v>
      </c>
      <c r="B5" s="469"/>
      <c r="C5" s="691" t="s">
        <v>266</v>
      </c>
      <c r="D5" s="692"/>
      <c r="E5" s="692"/>
      <c r="F5" s="692"/>
      <c r="G5" s="692"/>
      <c r="H5" s="692"/>
      <c r="I5" s="692"/>
      <c r="J5" s="692"/>
      <c r="K5" s="692"/>
      <c r="L5" s="692"/>
      <c r="M5" s="693"/>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23" customFormat="1" ht="40.5" customHeight="1" thickTop="1" thickBot="1">
      <c r="A6" s="626" t="s">
        <v>474</v>
      </c>
      <c r="B6" s="627"/>
      <c r="C6" s="628"/>
      <c r="D6" s="629" t="s">
        <v>475</v>
      </c>
      <c r="E6" s="629"/>
      <c r="F6" s="629"/>
      <c r="G6" s="630" t="s">
        <v>476</v>
      </c>
      <c r="H6" s="621" t="s">
        <v>477</v>
      </c>
      <c r="I6" s="623" t="s">
        <v>478</v>
      </c>
      <c r="J6" s="624"/>
      <c r="K6" s="623" t="s">
        <v>479</v>
      </c>
      <c r="L6" s="624"/>
      <c r="M6" s="625" t="s">
        <v>488</v>
      </c>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row>
    <row r="7" spans="1:271" s="24" customFormat="1" ht="108" customHeight="1" thickTop="1" thickBot="1">
      <c r="A7" s="35" t="s">
        <v>40</v>
      </c>
      <c r="B7" s="35" t="s">
        <v>205</v>
      </c>
      <c r="C7" s="35" t="s">
        <v>207</v>
      </c>
      <c r="D7" s="28" t="s">
        <v>217</v>
      </c>
      <c r="E7" s="28" t="s">
        <v>481</v>
      </c>
      <c r="F7" s="28" t="s">
        <v>482</v>
      </c>
      <c r="G7" s="630"/>
      <c r="H7" s="622"/>
      <c r="I7" s="29" t="s">
        <v>483</v>
      </c>
      <c r="J7" s="29" t="s">
        <v>484</v>
      </c>
      <c r="K7" s="29" t="s">
        <v>485</v>
      </c>
      <c r="L7" s="29" t="s">
        <v>486</v>
      </c>
      <c r="M7" s="625"/>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row>
    <row r="8" spans="1:271" s="25" customFormat="1" ht="21.75" customHeight="1" thickTop="1" thickBot="1">
      <c r="A8" s="697"/>
      <c r="B8" s="698"/>
      <c r="C8" s="698"/>
      <c r="D8" s="698"/>
      <c r="E8" s="698"/>
      <c r="F8" s="698"/>
      <c r="G8" s="698"/>
      <c r="H8" s="30"/>
      <c r="I8" s="30"/>
      <c r="J8" s="30"/>
      <c r="K8" s="30"/>
      <c r="L8" s="30"/>
      <c r="M8" s="30"/>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row>
    <row r="9" spans="1:271" s="26" customFormat="1" ht="15" customHeight="1">
      <c r="A9" s="647">
        <f>'7- Mapa Final'!A10</f>
        <v>1</v>
      </c>
      <c r="B9" s="648" t="str">
        <f>'7- Mapa Final'!B10</f>
        <v xml:space="preserve">Pérdida de recursos por inadecuada gestión y control en los recobros de las incapacidades y licencias </v>
      </c>
      <c r="C9" s="648" t="str">
        <f>'7- Mapa Final'!C10</f>
        <v xml:space="preserve">Posibilidad de afectación económica a la entidad debido a las debilidades de tipo administrativo que afectan el trámite del recobro de las incapacidades y licencias </v>
      </c>
      <c r="D9" s="717" t="str">
        <f>'7- Mapa Final'!J10</f>
        <v>Media - 3</v>
      </c>
      <c r="E9" s="651" t="str">
        <f>'7- Mapa Final'!K10</f>
        <v>Leve - 1</v>
      </c>
      <c r="F9" s="637" t="str">
        <f>'7- Mapa Final'!M10</f>
        <v>Moderado - 3</v>
      </c>
      <c r="G9" s="638" t="s">
        <v>373</v>
      </c>
      <c r="H9" s="705" t="s">
        <v>521</v>
      </c>
      <c r="I9" s="642"/>
      <c r="J9" s="642" t="s">
        <v>516</v>
      </c>
      <c r="K9" s="652">
        <v>45474</v>
      </c>
      <c r="L9" s="652">
        <v>45565</v>
      </c>
      <c r="M9" s="718" t="s">
        <v>558</v>
      </c>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row>
    <row r="10" spans="1:271" s="26" customFormat="1" ht="13.5" customHeight="1">
      <c r="A10" s="601"/>
      <c r="B10" s="603"/>
      <c r="C10" s="603"/>
      <c r="D10" s="606"/>
      <c r="E10" s="609"/>
      <c r="F10" s="611"/>
      <c r="G10" s="639"/>
      <c r="H10" s="706"/>
      <c r="I10" s="599"/>
      <c r="J10" s="599"/>
      <c r="K10" s="599"/>
      <c r="L10" s="599"/>
      <c r="M10" s="719"/>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01"/>
      <c r="B11" s="603"/>
      <c r="C11" s="603"/>
      <c r="D11" s="606"/>
      <c r="E11" s="609"/>
      <c r="F11" s="611"/>
      <c r="G11" s="639"/>
      <c r="H11" s="706"/>
      <c r="I11" s="599"/>
      <c r="J11" s="599"/>
      <c r="K11" s="599"/>
      <c r="L11" s="599"/>
      <c r="M11" s="719"/>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01"/>
      <c r="B12" s="603"/>
      <c r="C12" s="603"/>
      <c r="D12" s="606"/>
      <c r="E12" s="609"/>
      <c r="F12" s="611"/>
      <c r="G12" s="639"/>
      <c r="H12" s="706"/>
      <c r="I12" s="599"/>
      <c r="J12" s="599"/>
      <c r="K12" s="599"/>
      <c r="L12" s="599"/>
      <c r="M12" s="719"/>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01"/>
      <c r="B13" s="603"/>
      <c r="C13" s="603"/>
      <c r="D13" s="606"/>
      <c r="E13" s="609"/>
      <c r="F13" s="611"/>
      <c r="G13" s="639"/>
      <c r="H13" s="706"/>
      <c r="I13" s="599"/>
      <c r="J13" s="599"/>
      <c r="K13" s="599"/>
      <c r="L13" s="599"/>
      <c r="M13" s="719"/>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01"/>
      <c r="B14" s="603"/>
      <c r="C14" s="603"/>
      <c r="D14" s="606"/>
      <c r="E14" s="609"/>
      <c r="F14" s="611"/>
      <c r="G14" s="639"/>
      <c r="H14" s="706"/>
      <c r="I14" s="599"/>
      <c r="J14" s="599"/>
      <c r="K14" s="599"/>
      <c r="L14" s="599"/>
      <c r="M14" s="719"/>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01"/>
      <c r="B15" s="603"/>
      <c r="C15" s="603"/>
      <c r="D15" s="606"/>
      <c r="E15" s="609"/>
      <c r="F15" s="611"/>
      <c r="G15" s="639"/>
      <c r="H15" s="706"/>
      <c r="I15" s="599"/>
      <c r="J15" s="599"/>
      <c r="K15" s="599"/>
      <c r="L15" s="599"/>
      <c r="M15" s="719"/>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01"/>
      <c r="B16" s="603"/>
      <c r="C16" s="603"/>
      <c r="D16" s="606"/>
      <c r="E16" s="609"/>
      <c r="F16" s="611"/>
      <c r="G16" s="639"/>
      <c r="H16" s="706"/>
      <c r="I16" s="599"/>
      <c r="J16" s="599"/>
      <c r="K16" s="599"/>
      <c r="L16" s="599"/>
      <c r="M16" s="719"/>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01"/>
      <c r="B17" s="603"/>
      <c r="C17" s="603"/>
      <c r="D17" s="606"/>
      <c r="E17" s="609"/>
      <c r="F17" s="611"/>
      <c r="G17" s="639"/>
      <c r="H17" s="706"/>
      <c r="I17" s="599"/>
      <c r="J17" s="599"/>
      <c r="K17" s="599"/>
      <c r="L17" s="599"/>
      <c r="M17" s="719"/>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21.75" customHeight="1" thickBot="1">
      <c r="A18" s="601"/>
      <c r="B18" s="603"/>
      <c r="C18" s="603"/>
      <c r="D18" s="606"/>
      <c r="E18" s="609"/>
      <c r="F18" s="611"/>
      <c r="G18" s="639"/>
      <c r="H18" s="707"/>
      <c r="I18" s="599"/>
      <c r="J18" s="599"/>
      <c r="K18" s="599"/>
      <c r="L18" s="599"/>
      <c r="M18" s="720"/>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12.75" customHeight="1">
      <c r="A19" s="647">
        <f>'7- Mapa Final'!A20</f>
        <v>2</v>
      </c>
      <c r="B19" s="648" t="str">
        <f>'7- Mapa Final'!B20</f>
        <v xml:space="preserve"> Incumplimiento de los términos legales para resolver requerimientos </v>
      </c>
      <c r="C19" s="648" t="str">
        <f>'7- Mapa Final'!C20</f>
        <v xml:space="preserve">Respuesta extemporanea de peticiones </v>
      </c>
      <c r="D19" s="717" t="str">
        <f>'7- Mapa Final'!J20</f>
        <v>Muy Baja - 1</v>
      </c>
      <c r="E19" s="651" t="str">
        <f>'7- Mapa Final'!K20</f>
        <v>Leve - 1</v>
      </c>
      <c r="F19" s="637" t="str">
        <f>'7- Mapa Final'!M20</f>
        <v>Bajo - 1</v>
      </c>
      <c r="G19" s="638" t="s">
        <v>373</v>
      </c>
      <c r="H19" s="711" t="s">
        <v>522</v>
      </c>
      <c r="I19" s="599"/>
      <c r="J19" s="599" t="s">
        <v>516</v>
      </c>
      <c r="K19" s="652">
        <v>45474</v>
      </c>
      <c r="L19" s="652">
        <v>45565</v>
      </c>
      <c r="M19" s="721" t="s">
        <v>559</v>
      </c>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01"/>
      <c r="B20" s="603"/>
      <c r="C20" s="603"/>
      <c r="D20" s="606"/>
      <c r="E20" s="609"/>
      <c r="F20" s="611"/>
      <c r="G20" s="639"/>
      <c r="H20" s="706"/>
      <c r="I20" s="599"/>
      <c r="J20" s="599"/>
      <c r="K20" s="599"/>
      <c r="L20" s="599"/>
      <c r="M20" s="719"/>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01"/>
      <c r="B21" s="603"/>
      <c r="C21" s="603"/>
      <c r="D21" s="606"/>
      <c r="E21" s="609"/>
      <c r="F21" s="611"/>
      <c r="G21" s="639"/>
      <c r="H21" s="706"/>
      <c r="I21" s="599"/>
      <c r="J21" s="599"/>
      <c r="K21" s="599"/>
      <c r="L21" s="599"/>
      <c r="M21" s="719"/>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01"/>
      <c r="B22" s="603"/>
      <c r="C22" s="603"/>
      <c r="D22" s="606"/>
      <c r="E22" s="609"/>
      <c r="F22" s="611"/>
      <c r="G22" s="639"/>
      <c r="H22" s="706"/>
      <c r="I22" s="599"/>
      <c r="J22" s="599"/>
      <c r="K22" s="599"/>
      <c r="L22" s="599"/>
      <c r="M22" s="719"/>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3.5" customHeight="1">
      <c r="A23" s="601"/>
      <c r="B23" s="603"/>
      <c r="C23" s="603"/>
      <c r="D23" s="606"/>
      <c r="E23" s="609"/>
      <c r="F23" s="611"/>
      <c r="G23" s="639"/>
      <c r="H23" s="706"/>
      <c r="I23" s="599"/>
      <c r="J23" s="599"/>
      <c r="K23" s="599"/>
      <c r="L23" s="599"/>
      <c r="M23" s="719"/>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c r="A24" s="601"/>
      <c r="B24" s="603"/>
      <c r="C24" s="603"/>
      <c r="D24" s="606"/>
      <c r="E24" s="609"/>
      <c r="F24" s="611"/>
      <c r="G24" s="639"/>
      <c r="H24" s="706"/>
      <c r="I24" s="599"/>
      <c r="J24" s="599"/>
      <c r="K24" s="599"/>
      <c r="L24" s="599"/>
      <c r="M24" s="719"/>
      <c r="N24" s="34"/>
      <c r="O24" s="34"/>
    </row>
    <row r="25" spans="1:169">
      <c r="A25" s="601"/>
      <c r="B25" s="603"/>
      <c r="C25" s="603"/>
      <c r="D25" s="606"/>
      <c r="E25" s="609"/>
      <c r="F25" s="611"/>
      <c r="G25" s="639"/>
      <c r="H25" s="706"/>
      <c r="I25" s="599"/>
      <c r="J25" s="599"/>
      <c r="K25" s="599"/>
      <c r="L25" s="599"/>
      <c r="M25" s="719"/>
      <c r="N25" s="34"/>
      <c r="O25" s="34"/>
    </row>
    <row r="26" spans="1:169">
      <c r="A26" s="601"/>
      <c r="B26" s="603"/>
      <c r="C26" s="603"/>
      <c r="D26" s="606"/>
      <c r="E26" s="609"/>
      <c r="F26" s="611"/>
      <c r="G26" s="639"/>
      <c r="H26" s="706"/>
      <c r="I26" s="599"/>
      <c r="J26" s="599"/>
      <c r="K26" s="599"/>
      <c r="L26" s="599"/>
      <c r="M26" s="719"/>
      <c r="N26" s="34"/>
      <c r="O26" s="34"/>
    </row>
    <row r="27" spans="1:169">
      <c r="A27" s="601"/>
      <c r="B27" s="603"/>
      <c r="C27" s="603"/>
      <c r="D27" s="606"/>
      <c r="E27" s="609"/>
      <c r="F27" s="611"/>
      <c r="G27" s="639"/>
      <c r="H27" s="706"/>
      <c r="I27" s="599"/>
      <c r="J27" s="599"/>
      <c r="K27" s="599"/>
      <c r="L27" s="599"/>
      <c r="M27" s="719"/>
      <c r="N27" s="34"/>
      <c r="O27" s="34"/>
    </row>
    <row r="28" spans="1:169" ht="15.75" thickBot="1">
      <c r="A28" s="601"/>
      <c r="B28" s="603"/>
      <c r="C28" s="603"/>
      <c r="D28" s="606"/>
      <c r="E28" s="609"/>
      <c r="F28" s="611"/>
      <c r="G28" s="639"/>
      <c r="H28" s="707"/>
      <c r="I28" s="599"/>
      <c r="J28" s="599"/>
      <c r="K28" s="599"/>
      <c r="L28" s="599"/>
      <c r="M28" s="720"/>
      <c r="N28" s="34"/>
      <c r="O28" s="34"/>
    </row>
    <row r="29" spans="1:169" s="26" customFormat="1" ht="12.75" customHeight="1">
      <c r="A29" s="647">
        <f>'7- Mapa Final'!A30</f>
        <v>3</v>
      </c>
      <c r="B29" s="648" t="str">
        <f>'7- Mapa Final'!B30</f>
        <v xml:space="preserve">Desactualización de los  Manuales de cargos y funciones </v>
      </c>
      <c r="C29" s="648" t="str">
        <f>'7- Mapa Final'!C30</f>
        <v xml:space="preserve">Se efectúan modificaciones , se crean cargos y no se registran en los respectivos Manuales </v>
      </c>
      <c r="D29" s="717" t="str">
        <f>'7- Mapa Final'!J30</f>
        <v>Alta - 4</v>
      </c>
      <c r="E29" s="651" t="str">
        <f>'7- Mapa Final'!K30</f>
        <v>Menor - 2</v>
      </c>
      <c r="F29" s="637" t="str">
        <f>'7- Mapa Final'!M30</f>
        <v>Moderado - 8</v>
      </c>
      <c r="G29" s="638" t="s">
        <v>373</v>
      </c>
      <c r="H29" s="711" t="s">
        <v>523</v>
      </c>
      <c r="I29" s="599"/>
      <c r="J29" s="599" t="s">
        <v>516</v>
      </c>
      <c r="K29" s="652">
        <v>45474</v>
      </c>
      <c r="L29" s="652">
        <v>45565</v>
      </c>
      <c r="M29" s="722" t="s">
        <v>562</v>
      </c>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row>
    <row r="30" spans="1:169" s="26" customFormat="1" ht="12.75" customHeight="1">
      <c r="A30" s="601"/>
      <c r="B30" s="603"/>
      <c r="C30" s="603"/>
      <c r="D30" s="606"/>
      <c r="E30" s="609"/>
      <c r="F30" s="611"/>
      <c r="G30" s="639"/>
      <c r="H30" s="706"/>
      <c r="I30" s="599"/>
      <c r="J30" s="599"/>
      <c r="K30" s="599"/>
      <c r="L30" s="599"/>
      <c r="M30" s="719"/>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601"/>
      <c r="B31" s="603"/>
      <c r="C31" s="603"/>
      <c r="D31" s="606"/>
      <c r="E31" s="609"/>
      <c r="F31" s="611"/>
      <c r="G31" s="639"/>
      <c r="H31" s="706"/>
      <c r="I31" s="599"/>
      <c r="J31" s="599"/>
      <c r="K31" s="599"/>
      <c r="L31" s="599"/>
      <c r="M31" s="719"/>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601"/>
      <c r="B32" s="603"/>
      <c r="C32" s="603"/>
      <c r="D32" s="606"/>
      <c r="E32" s="609"/>
      <c r="F32" s="611"/>
      <c r="G32" s="639"/>
      <c r="H32" s="706"/>
      <c r="I32" s="599"/>
      <c r="J32" s="599"/>
      <c r="K32" s="599"/>
      <c r="L32" s="599"/>
      <c r="M32" s="719"/>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3.5" customHeight="1">
      <c r="A33" s="601"/>
      <c r="B33" s="603"/>
      <c r="C33" s="603"/>
      <c r="D33" s="606"/>
      <c r="E33" s="609"/>
      <c r="F33" s="611"/>
      <c r="G33" s="639"/>
      <c r="H33" s="706"/>
      <c r="I33" s="599"/>
      <c r="J33" s="599"/>
      <c r="K33" s="599"/>
      <c r="L33" s="599"/>
      <c r="M33" s="719"/>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c r="A34" s="601"/>
      <c r="B34" s="603"/>
      <c r="C34" s="603"/>
      <c r="D34" s="606"/>
      <c r="E34" s="609"/>
      <c r="F34" s="611"/>
      <c r="G34" s="639"/>
      <c r="H34" s="706"/>
      <c r="I34" s="599"/>
      <c r="J34" s="599"/>
      <c r="K34" s="599"/>
      <c r="L34" s="599"/>
      <c r="M34" s="719"/>
      <c r="N34" s="34"/>
      <c r="O34" s="34"/>
    </row>
    <row r="35" spans="1:169">
      <c r="A35" s="601"/>
      <c r="B35" s="603"/>
      <c r="C35" s="603"/>
      <c r="D35" s="606"/>
      <c r="E35" s="609"/>
      <c r="F35" s="611"/>
      <c r="G35" s="639"/>
      <c r="H35" s="706"/>
      <c r="I35" s="599"/>
      <c r="J35" s="599"/>
      <c r="K35" s="599"/>
      <c r="L35" s="599"/>
      <c r="M35" s="719"/>
      <c r="N35" s="34"/>
      <c r="O35" s="34"/>
    </row>
    <row r="36" spans="1:169">
      <c r="A36" s="601"/>
      <c r="B36" s="603"/>
      <c r="C36" s="603"/>
      <c r="D36" s="606"/>
      <c r="E36" s="609"/>
      <c r="F36" s="611"/>
      <c r="G36" s="639"/>
      <c r="H36" s="706"/>
      <c r="I36" s="599"/>
      <c r="J36" s="599"/>
      <c r="K36" s="599"/>
      <c r="L36" s="599"/>
      <c r="M36" s="719"/>
      <c r="N36" s="34"/>
      <c r="O36" s="34"/>
    </row>
    <row r="37" spans="1:169">
      <c r="A37" s="601"/>
      <c r="B37" s="603"/>
      <c r="C37" s="603"/>
      <c r="D37" s="606"/>
      <c r="E37" s="609"/>
      <c r="F37" s="611"/>
      <c r="G37" s="639"/>
      <c r="H37" s="706"/>
      <c r="I37" s="599"/>
      <c r="J37" s="599"/>
      <c r="K37" s="599"/>
      <c r="L37" s="599"/>
      <c r="M37" s="719"/>
      <c r="N37" s="34"/>
      <c r="O37" s="34"/>
    </row>
    <row r="38" spans="1:169" ht="15.75" thickBot="1">
      <c r="A38" s="601"/>
      <c r="B38" s="603"/>
      <c r="C38" s="603"/>
      <c r="D38" s="606"/>
      <c r="E38" s="609"/>
      <c r="F38" s="611"/>
      <c r="G38" s="639"/>
      <c r="H38" s="707"/>
      <c r="I38" s="599"/>
      <c r="J38" s="599"/>
      <c r="K38" s="599"/>
      <c r="L38" s="599"/>
      <c r="M38" s="720"/>
      <c r="N38" s="34"/>
      <c r="O38" s="34"/>
    </row>
    <row r="39" spans="1:169" s="26" customFormat="1" ht="12.75" customHeight="1">
      <c r="A39" s="647">
        <f>'7- Mapa Final'!A40</f>
        <v>4</v>
      </c>
      <c r="B39" s="648" t="str">
        <f>'7- Mapa Final'!B40</f>
        <v>Desactualización ,pérdida o acceso no autorizado a la información de las Historias Laborales</v>
      </c>
      <c r="C39" s="648" t="str">
        <f>'7- Mapa Final'!C40</f>
        <v xml:space="preserve">Se modifican, desaparecen, alteraran  o divulgan documentos o información de las historias laborales </v>
      </c>
      <c r="D39" s="717" t="str">
        <f>'7- Mapa Final'!J40</f>
        <v>Baja - 2</v>
      </c>
      <c r="E39" s="651" t="str">
        <f>'7- Mapa Final'!K40</f>
        <v>Moderado - 3</v>
      </c>
      <c r="F39" s="637" t="str">
        <f>'7- Mapa Final'!M40</f>
        <v>Moderado - 6</v>
      </c>
      <c r="G39" s="638" t="s">
        <v>373</v>
      </c>
      <c r="H39" s="712" t="s">
        <v>524</v>
      </c>
      <c r="I39" s="599"/>
      <c r="J39" s="599" t="s">
        <v>516</v>
      </c>
      <c r="K39" s="652">
        <v>45474</v>
      </c>
      <c r="L39" s="652">
        <v>45565</v>
      </c>
      <c r="M39" s="722" t="s">
        <v>561</v>
      </c>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row>
    <row r="40" spans="1:169" s="26" customFormat="1" ht="12.75" customHeight="1">
      <c r="A40" s="601"/>
      <c r="B40" s="603"/>
      <c r="C40" s="603"/>
      <c r="D40" s="606"/>
      <c r="E40" s="609"/>
      <c r="F40" s="611"/>
      <c r="G40" s="639"/>
      <c r="H40" s="662"/>
      <c r="I40" s="599"/>
      <c r="J40" s="599"/>
      <c r="K40" s="599"/>
      <c r="L40" s="599"/>
      <c r="M40" s="719"/>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01"/>
      <c r="B41" s="603"/>
      <c r="C41" s="603"/>
      <c r="D41" s="606"/>
      <c r="E41" s="609"/>
      <c r="F41" s="611"/>
      <c r="G41" s="639"/>
      <c r="H41" s="662"/>
      <c r="I41" s="599"/>
      <c r="J41" s="599"/>
      <c r="K41" s="599"/>
      <c r="L41" s="599"/>
      <c r="M41" s="719"/>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01"/>
      <c r="B42" s="603"/>
      <c r="C42" s="603"/>
      <c r="D42" s="606"/>
      <c r="E42" s="609"/>
      <c r="F42" s="611"/>
      <c r="G42" s="639"/>
      <c r="H42" s="662"/>
      <c r="I42" s="599"/>
      <c r="J42" s="599"/>
      <c r="K42" s="599"/>
      <c r="L42" s="599"/>
      <c r="M42" s="719"/>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3.5" customHeight="1">
      <c r="A43" s="601"/>
      <c r="B43" s="603"/>
      <c r="C43" s="603"/>
      <c r="D43" s="606"/>
      <c r="E43" s="609"/>
      <c r="F43" s="611"/>
      <c r="G43" s="639"/>
      <c r="H43" s="662"/>
      <c r="I43" s="599"/>
      <c r="J43" s="599"/>
      <c r="K43" s="599"/>
      <c r="L43" s="599"/>
      <c r="M43" s="719"/>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c r="A44" s="601"/>
      <c r="B44" s="603"/>
      <c r="C44" s="603"/>
      <c r="D44" s="606"/>
      <c r="E44" s="609"/>
      <c r="F44" s="611"/>
      <c r="G44" s="639"/>
      <c r="H44" s="662"/>
      <c r="I44" s="599"/>
      <c r="J44" s="599"/>
      <c r="K44" s="599"/>
      <c r="L44" s="599"/>
      <c r="M44" s="719"/>
      <c r="N44" s="34"/>
      <c r="O44" s="34"/>
    </row>
    <row r="45" spans="1:169">
      <c r="A45" s="601"/>
      <c r="B45" s="603"/>
      <c r="C45" s="603"/>
      <c r="D45" s="606"/>
      <c r="E45" s="609"/>
      <c r="F45" s="611"/>
      <c r="G45" s="639"/>
      <c r="H45" s="662"/>
      <c r="I45" s="599"/>
      <c r="J45" s="599"/>
      <c r="K45" s="599"/>
      <c r="L45" s="599"/>
      <c r="M45" s="719"/>
      <c r="N45" s="34"/>
      <c r="O45" s="34"/>
    </row>
    <row r="46" spans="1:169">
      <c r="A46" s="601"/>
      <c r="B46" s="603"/>
      <c r="C46" s="603"/>
      <c r="D46" s="606"/>
      <c r="E46" s="609"/>
      <c r="F46" s="611"/>
      <c r="G46" s="639"/>
      <c r="H46" s="662"/>
      <c r="I46" s="599"/>
      <c r="J46" s="599"/>
      <c r="K46" s="599"/>
      <c r="L46" s="599"/>
      <c r="M46" s="719"/>
      <c r="N46" s="34"/>
      <c r="O46" s="34"/>
    </row>
    <row r="47" spans="1:169">
      <c r="A47" s="601"/>
      <c r="B47" s="603"/>
      <c r="C47" s="603"/>
      <c r="D47" s="606"/>
      <c r="E47" s="609"/>
      <c r="F47" s="611"/>
      <c r="G47" s="639"/>
      <c r="H47" s="662"/>
      <c r="I47" s="599"/>
      <c r="J47" s="599"/>
      <c r="K47" s="599"/>
      <c r="L47" s="599"/>
      <c r="M47" s="719"/>
      <c r="N47" s="34"/>
      <c r="O47" s="34"/>
    </row>
    <row r="48" spans="1:169" ht="15.75" thickBot="1">
      <c r="A48" s="601"/>
      <c r="B48" s="603"/>
      <c r="C48" s="603"/>
      <c r="D48" s="606"/>
      <c r="E48" s="609"/>
      <c r="F48" s="611"/>
      <c r="G48" s="639"/>
      <c r="H48" s="708"/>
      <c r="I48" s="599"/>
      <c r="J48" s="599"/>
      <c r="K48" s="599"/>
      <c r="L48" s="599"/>
      <c r="M48" s="720"/>
      <c r="N48" s="34"/>
      <c r="O48" s="34"/>
    </row>
    <row r="49" spans="1:169" s="26" customFormat="1" ht="12.75" customHeight="1">
      <c r="A49" s="647">
        <f>'7- Mapa Final'!A50</f>
        <v>5</v>
      </c>
      <c r="B49" s="648" t="str">
        <f>'7- Mapa Final'!B50</f>
        <v>Inexactitud en el pago de sueldos y demás conceptos laborales</v>
      </c>
      <c r="C49" s="648" t="str">
        <f>'7- Mapa Final'!C50</f>
        <v>Liquidacion de Nómina con inconsistencias en los valores finales con respecto a las novedades presentadas</v>
      </c>
      <c r="D49" s="717" t="str">
        <f>'7- Mapa Final'!J50</f>
        <v>Baja - 2</v>
      </c>
      <c r="E49" s="651" t="str">
        <f>'7- Mapa Final'!K50</f>
        <v>Leve - 1</v>
      </c>
      <c r="F49" s="637" t="str">
        <f>'7- Mapa Final'!M50</f>
        <v>Bajo - 2</v>
      </c>
      <c r="G49" s="639" t="s">
        <v>374</v>
      </c>
      <c r="H49" s="711" t="s">
        <v>525</v>
      </c>
      <c r="I49" s="599"/>
      <c r="J49" s="599" t="s">
        <v>516</v>
      </c>
      <c r="K49" s="652">
        <v>45474</v>
      </c>
      <c r="L49" s="652">
        <v>45565</v>
      </c>
      <c r="M49" s="722" t="s">
        <v>560</v>
      </c>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row>
    <row r="50" spans="1:169" s="26" customFormat="1" ht="12.75" customHeight="1">
      <c r="A50" s="601"/>
      <c r="B50" s="603"/>
      <c r="C50" s="603"/>
      <c r="D50" s="606"/>
      <c r="E50" s="609"/>
      <c r="F50" s="611"/>
      <c r="G50" s="639"/>
      <c r="H50" s="706"/>
      <c r="I50" s="599"/>
      <c r="J50" s="599"/>
      <c r="K50" s="599"/>
      <c r="L50" s="599"/>
      <c r="M50" s="719"/>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601"/>
      <c r="B51" s="603"/>
      <c r="C51" s="603"/>
      <c r="D51" s="606"/>
      <c r="E51" s="609"/>
      <c r="F51" s="611"/>
      <c r="G51" s="639"/>
      <c r="H51" s="706"/>
      <c r="I51" s="599"/>
      <c r="J51" s="599"/>
      <c r="K51" s="599"/>
      <c r="L51" s="599"/>
      <c r="M51" s="719"/>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601"/>
      <c r="B52" s="603"/>
      <c r="C52" s="603"/>
      <c r="D52" s="606"/>
      <c r="E52" s="609"/>
      <c r="F52" s="611"/>
      <c r="G52" s="639"/>
      <c r="H52" s="706"/>
      <c r="I52" s="599"/>
      <c r="J52" s="599"/>
      <c r="K52" s="599"/>
      <c r="L52" s="599"/>
      <c r="M52" s="719"/>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3.5" customHeight="1">
      <c r="A53" s="601"/>
      <c r="B53" s="603"/>
      <c r="C53" s="603"/>
      <c r="D53" s="606"/>
      <c r="E53" s="609"/>
      <c r="F53" s="611"/>
      <c r="G53" s="639"/>
      <c r="H53" s="706"/>
      <c r="I53" s="599"/>
      <c r="J53" s="599"/>
      <c r="K53" s="599"/>
      <c r="L53" s="599"/>
      <c r="M53" s="719"/>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c r="A54" s="601"/>
      <c r="B54" s="603"/>
      <c r="C54" s="603"/>
      <c r="D54" s="606"/>
      <c r="E54" s="609"/>
      <c r="F54" s="611"/>
      <c r="G54" s="639"/>
      <c r="H54" s="706"/>
      <c r="I54" s="599"/>
      <c r="J54" s="599"/>
      <c r="K54" s="599"/>
      <c r="L54" s="599"/>
      <c r="M54" s="719"/>
      <c r="N54" s="34"/>
      <c r="O54" s="34"/>
    </row>
    <row r="55" spans="1:169">
      <c r="A55" s="601"/>
      <c r="B55" s="603"/>
      <c r="C55" s="603"/>
      <c r="D55" s="606"/>
      <c r="E55" s="609"/>
      <c r="F55" s="611"/>
      <c r="G55" s="639"/>
      <c r="H55" s="706"/>
      <c r="I55" s="599"/>
      <c r="J55" s="599"/>
      <c r="K55" s="599"/>
      <c r="L55" s="599"/>
      <c r="M55" s="719"/>
      <c r="N55" s="34"/>
      <c r="O55" s="34"/>
    </row>
    <row r="56" spans="1:169">
      <c r="A56" s="601"/>
      <c r="B56" s="603"/>
      <c r="C56" s="603"/>
      <c r="D56" s="606"/>
      <c r="E56" s="609"/>
      <c r="F56" s="611"/>
      <c r="G56" s="639"/>
      <c r="H56" s="706"/>
      <c r="I56" s="599"/>
      <c r="J56" s="599"/>
      <c r="K56" s="599"/>
      <c r="L56" s="599"/>
      <c r="M56" s="719"/>
      <c r="N56" s="34"/>
      <c r="O56" s="34"/>
    </row>
    <row r="57" spans="1:169">
      <c r="A57" s="601"/>
      <c r="B57" s="603"/>
      <c r="C57" s="603"/>
      <c r="D57" s="606"/>
      <c r="E57" s="609"/>
      <c r="F57" s="611"/>
      <c r="G57" s="639"/>
      <c r="H57" s="706"/>
      <c r="I57" s="599"/>
      <c r="J57" s="599"/>
      <c r="K57" s="599"/>
      <c r="L57" s="599"/>
      <c r="M57" s="719"/>
      <c r="N57" s="34"/>
      <c r="O57" s="34"/>
    </row>
    <row r="58" spans="1:169" ht="15.75" thickBot="1">
      <c r="A58" s="601"/>
      <c r="B58" s="603"/>
      <c r="C58" s="603"/>
      <c r="D58" s="606"/>
      <c r="E58" s="609"/>
      <c r="F58" s="611"/>
      <c r="G58" s="639"/>
      <c r="H58" s="707"/>
      <c r="I58" s="599"/>
      <c r="J58" s="599"/>
      <c r="K58" s="599"/>
      <c r="L58" s="599"/>
      <c r="M58" s="720"/>
      <c r="N58" s="34"/>
      <c r="O58" s="34"/>
    </row>
    <row r="59" spans="1:169" s="26" customFormat="1" ht="12.75">
      <c r="A59" s="647">
        <f>'7- Mapa Final'!A60</f>
        <v>6</v>
      </c>
      <c r="B59" s="648" t="str">
        <f>'7- Mapa Final'!B60</f>
        <v>Recibir dádivas o beneficios a nombre propio o de terceros para favorecer, modificar,  retirar servidores judiciales o  alterar difundir información personal</v>
      </c>
      <c r="C59" s="648" t="str">
        <f>'7- Mapa Final'!C60</f>
        <v>posiblidad de alterar informacion de las plantas, inclusion de novedades sin que  cumplan con la totalidad de  requisitos y/o alteracion de la información  de las hojas de vida  que no coincidan con la realidad</v>
      </c>
      <c r="D59" s="717" t="e">
        <f>'7- Mapa Final'!J60</f>
        <v>#DIV/0!</v>
      </c>
      <c r="E59" s="651" t="e">
        <f>'7- Mapa Final'!K60</f>
        <v>#VALUE!</v>
      </c>
      <c r="F59" s="637" t="e">
        <f>'7- Mapa Final'!M60</f>
        <v>#DIV/0!</v>
      </c>
      <c r="G59" s="542"/>
      <c r="H59" s="599"/>
      <c r="I59" s="599"/>
      <c r="J59" s="599"/>
      <c r="K59" s="599"/>
      <c r="L59" s="599"/>
      <c r="M59" s="715"/>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row>
    <row r="60" spans="1:169" s="26" customFormat="1" ht="12.75" customHeight="1">
      <c r="A60" s="601"/>
      <c r="B60" s="603"/>
      <c r="C60" s="603"/>
      <c r="D60" s="606"/>
      <c r="E60" s="609"/>
      <c r="F60" s="611"/>
      <c r="G60" s="542"/>
      <c r="H60" s="599"/>
      <c r="I60" s="599"/>
      <c r="J60" s="599"/>
      <c r="K60" s="599"/>
      <c r="L60" s="599"/>
      <c r="M60" s="715"/>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601"/>
      <c r="B61" s="603"/>
      <c r="C61" s="603"/>
      <c r="D61" s="606"/>
      <c r="E61" s="609"/>
      <c r="F61" s="611"/>
      <c r="G61" s="542"/>
      <c r="H61" s="599"/>
      <c r="I61" s="599"/>
      <c r="J61" s="599"/>
      <c r="K61" s="599"/>
      <c r="L61" s="599"/>
      <c r="M61" s="715"/>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01"/>
      <c r="B62" s="603"/>
      <c r="C62" s="603"/>
      <c r="D62" s="606"/>
      <c r="E62" s="609"/>
      <c r="F62" s="611"/>
      <c r="G62" s="542"/>
      <c r="H62" s="599"/>
      <c r="I62" s="599"/>
      <c r="J62" s="599"/>
      <c r="K62" s="599"/>
      <c r="L62" s="599"/>
      <c r="M62" s="715"/>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3.5" customHeight="1">
      <c r="A63" s="601"/>
      <c r="B63" s="603"/>
      <c r="C63" s="603"/>
      <c r="D63" s="606"/>
      <c r="E63" s="609"/>
      <c r="F63" s="611"/>
      <c r="G63" s="542"/>
      <c r="H63" s="599"/>
      <c r="I63" s="599"/>
      <c r="J63" s="599"/>
      <c r="K63" s="599"/>
      <c r="L63" s="599"/>
      <c r="M63" s="715"/>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c r="A64" s="601"/>
      <c r="B64" s="603"/>
      <c r="C64" s="603"/>
      <c r="D64" s="606"/>
      <c r="E64" s="609"/>
      <c r="F64" s="611"/>
      <c r="G64" s="542"/>
      <c r="H64" s="599"/>
      <c r="I64" s="599"/>
      <c r="J64" s="599"/>
      <c r="K64" s="599"/>
      <c r="L64" s="599"/>
      <c r="M64" s="715"/>
      <c r="N64" s="34"/>
      <c r="O64" s="34"/>
    </row>
    <row r="65" spans="1:169">
      <c r="A65" s="601"/>
      <c r="B65" s="603"/>
      <c r="C65" s="603"/>
      <c r="D65" s="606"/>
      <c r="E65" s="609"/>
      <c r="F65" s="611"/>
      <c r="G65" s="542"/>
      <c r="H65" s="599"/>
      <c r="I65" s="599"/>
      <c r="J65" s="599"/>
      <c r="K65" s="599"/>
      <c r="L65" s="599"/>
      <c r="M65" s="715"/>
      <c r="N65" s="34"/>
      <c r="O65" s="34"/>
    </row>
    <row r="66" spans="1:169">
      <c r="A66" s="601"/>
      <c r="B66" s="603"/>
      <c r="C66" s="603"/>
      <c r="D66" s="606"/>
      <c r="E66" s="609"/>
      <c r="F66" s="611"/>
      <c r="G66" s="542"/>
      <c r="H66" s="599"/>
      <c r="I66" s="599"/>
      <c r="J66" s="599"/>
      <c r="K66" s="599"/>
      <c r="L66" s="599"/>
      <c r="M66" s="715"/>
      <c r="N66" s="34"/>
      <c r="O66" s="34"/>
    </row>
    <row r="67" spans="1:169">
      <c r="A67" s="601"/>
      <c r="B67" s="603"/>
      <c r="C67" s="603"/>
      <c r="D67" s="606"/>
      <c r="E67" s="609"/>
      <c r="F67" s="611"/>
      <c r="G67" s="542"/>
      <c r="H67" s="599"/>
      <c r="I67" s="599"/>
      <c r="J67" s="599"/>
      <c r="K67" s="599"/>
      <c r="L67" s="599"/>
      <c r="M67" s="715"/>
      <c r="N67" s="34"/>
      <c r="O67" s="34"/>
    </row>
    <row r="68" spans="1:169" ht="15.75" thickBot="1">
      <c r="A68" s="601"/>
      <c r="B68" s="603"/>
      <c r="C68" s="603"/>
      <c r="D68" s="606"/>
      <c r="E68" s="609"/>
      <c r="F68" s="611"/>
      <c r="G68" s="542"/>
      <c r="H68" s="599"/>
      <c r="I68" s="599"/>
      <c r="J68" s="599"/>
      <c r="K68" s="599"/>
      <c r="L68" s="599"/>
      <c r="M68" s="715"/>
      <c r="N68" s="34"/>
      <c r="O68" s="34"/>
    </row>
    <row r="69" spans="1:169" s="26" customFormat="1" ht="12.75" customHeight="1">
      <c r="A69" s="647">
        <f>'7- Mapa Final'!A70</f>
        <v>7</v>
      </c>
      <c r="B69" s="648" t="str">
        <f>'7- Mapa Final'!B70</f>
        <v>Ofrecer, prometer, entregar, aceptar o solicitar una ventaja indebida para adulterar las novedades de nómina,  prestaciones sociales, incapacidades y licencias, en favor propio o de terceros</v>
      </c>
      <c r="C69" s="648" t="str">
        <f>'7- Mapa Final'!C70</f>
        <v>Cuando  se  manipula la información de pre-nómina, nómina, incapacidades y licencias para generar beneficios indebidos.
.</v>
      </c>
      <c r="D69" s="717" t="e">
        <f>'7- Mapa Final'!J70</f>
        <v>#DIV/0!</v>
      </c>
      <c r="E69" s="651" t="e">
        <f>'7- Mapa Final'!K70</f>
        <v>#VALUE!</v>
      </c>
      <c r="F69" s="637" t="e">
        <f>'7- Mapa Final'!M70</f>
        <v>#DIV/0!</v>
      </c>
      <c r="G69" s="542"/>
      <c r="H69" s="599"/>
      <c r="I69" s="599"/>
      <c r="J69" s="599"/>
      <c r="K69" s="599"/>
      <c r="L69" s="599"/>
      <c r="M69" s="715"/>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row>
    <row r="70" spans="1:169" s="26" customFormat="1" ht="12.75" customHeight="1">
      <c r="A70" s="601"/>
      <c r="B70" s="603"/>
      <c r="C70" s="603"/>
      <c r="D70" s="606"/>
      <c r="E70" s="609"/>
      <c r="F70" s="611"/>
      <c r="G70" s="542"/>
      <c r="H70" s="599"/>
      <c r="I70" s="599"/>
      <c r="J70" s="599"/>
      <c r="K70" s="599"/>
      <c r="L70" s="599"/>
      <c r="M70" s="715"/>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c r="A71" s="601"/>
      <c r="B71" s="603"/>
      <c r="C71" s="603"/>
      <c r="D71" s="606"/>
      <c r="E71" s="609"/>
      <c r="F71" s="611"/>
      <c r="G71" s="542"/>
      <c r="H71" s="599"/>
      <c r="I71" s="599"/>
      <c r="J71" s="599"/>
      <c r="K71" s="599"/>
      <c r="L71" s="599"/>
      <c r="M71" s="715"/>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c r="A72" s="601"/>
      <c r="B72" s="603"/>
      <c r="C72" s="603"/>
      <c r="D72" s="606"/>
      <c r="E72" s="609"/>
      <c r="F72" s="611"/>
      <c r="G72" s="542"/>
      <c r="H72" s="599"/>
      <c r="I72" s="599"/>
      <c r="J72" s="599"/>
      <c r="K72" s="599"/>
      <c r="L72" s="599"/>
      <c r="M72" s="715"/>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3.5" customHeight="1">
      <c r="A73" s="601"/>
      <c r="B73" s="603"/>
      <c r="C73" s="603"/>
      <c r="D73" s="606"/>
      <c r="E73" s="609"/>
      <c r="F73" s="611"/>
      <c r="G73" s="542"/>
      <c r="H73" s="599"/>
      <c r="I73" s="599"/>
      <c r="J73" s="599"/>
      <c r="K73" s="599"/>
      <c r="L73" s="599"/>
      <c r="M73" s="715"/>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c r="A74" s="601"/>
      <c r="B74" s="603"/>
      <c r="C74" s="603"/>
      <c r="D74" s="606"/>
      <c r="E74" s="609"/>
      <c r="F74" s="611"/>
      <c r="G74" s="542"/>
      <c r="H74" s="599"/>
      <c r="I74" s="599"/>
      <c r="J74" s="599"/>
      <c r="K74" s="599"/>
      <c r="L74" s="599"/>
      <c r="M74" s="715"/>
      <c r="N74" s="34"/>
      <c r="O74" s="34"/>
    </row>
    <row r="75" spans="1:169">
      <c r="A75" s="601"/>
      <c r="B75" s="603"/>
      <c r="C75" s="603"/>
      <c r="D75" s="606"/>
      <c r="E75" s="609"/>
      <c r="F75" s="611"/>
      <c r="G75" s="542"/>
      <c r="H75" s="599"/>
      <c r="I75" s="599"/>
      <c r="J75" s="599"/>
      <c r="K75" s="599"/>
      <c r="L75" s="599"/>
      <c r="M75" s="715"/>
      <c r="N75" s="34"/>
      <c r="O75" s="34"/>
    </row>
    <row r="76" spans="1:169">
      <c r="A76" s="601"/>
      <c r="B76" s="603"/>
      <c r="C76" s="603"/>
      <c r="D76" s="606"/>
      <c r="E76" s="609"/>
      <c r="F76" s="611"/>
      <c r="G76" s="542"/>
      <c r="H76" s="599"/>
      <c r="I76" s="599"/>
      <c r="J76" s="599"/>
      <c r="K76" s="599"/>
      <c r="L76" s="599"/>
      <c r="M76" s="715"/>
      <c r="N76" s="34"/>
      <c r="O76" s="34"/>
    </row>
    <row r="77" spans="1:169">
      <c r="A77" s="601"/>
      <c r="B77" s="603"/>
      <c r="C77" s="603"/>
      <c r="D77" s="606"/>
      <c r="E77" s="609"/>
      <c r="F77" s="611"/>
      <c r="G77" s="542"/>
      <c r="H77" s="599"/>
      <c r="I77" s="599"/>
      <c r="J77" s="599"/>
      <c r="K77" s="599"/>
      <c r="L77" s="599"/>
      <c r="M77" s="715"/>
      <c r="N77" s="34"/>
      <c r="O77" s="34"/>
    </row>
    <row r="78" spans="1:169" ht="15.75" thickBot="1">
      <c r="A78" s="601"/>
      <c r="B78" s="603"/>
      <c r="C78" s="603"/>
      <c r="D78" s="606"/>
      <c r="E78" s="609"/>
      <c r="F78" s="611"/>
      <c r="G78" s="543"/>
      <c r="H78" s="613"/>
      <c r="I78" s="613"/>
      <c r="J78" s="613"/>
      <c r="K78" s="613"/>
      <c r="L78" s="613"/>
      <c r="M78" s="716"/>
      <c r="N78" s="34"/>
      <c r="O78" s="34"/>
    </row>
    <row r="79" spans="1:169" ht="15" customHeight="1">
      <c r="A79" s="647">
        <f>'7- Mapa Final'!A80</f>
        <v>8</v>
      </c>
      <c r="B79" s="648" t="str">
        <f>'7- Mapa Final'!B80</f>
        <v>Ofrecer, prometer, entregar, aceptar o solicitar una ventaja indebida para hacer modificaciones  fraudulentas de historias laborales, para favorecer el reconocimiento irregular de pensiones de jubilación, retroactivos.</v>
      </c>
      <c r="C79" s="648" t="str">
        <f>'7- Mapa Final'!C80</f>
        <v>Cuando de manera indebida se alteran las bases de datos para  aumentar fraudulentamente el número de semanas cotizadas a personas que no cumplen con el tiempo laboral exigido por la ley, aportar documentación falsa  y alterar sin soporte el número de semanas.</v>
      </c>
      <c r="D79" s="717" t="e">
        <f>'7- Mapa Final'!J80</f>
        <v>#DIV/0!</v>
      </c>
      <c r="E79" s="651" t="e">
        <f>'7- Mapa Final'!K80</f>
        <v>#VALUE!</v>
      </c>
      <c r="F79" s="637" t="e">
        <f>'7- Mapa Final'!M80</f>
        <v>#DIV/0!</v>
      </c>
      <c r="G79" s="542"/>
      <c r="H79" s="599"/>
      <c r="I79" s="599"/>
      <c r="J79" s="599"/>
      <c r="K79" s="599"/>
      <c r="L79" s="599"/>
      <c r="M79" s="715"/>
    </row>
    <row r="80" spans="1:169">
      <c r="A80" s="601"/>
      <c r="B80" s="603"/>
      <c r="C80" s="603"/>
      <c r="D80" s="606"/>
      <c r="E80" s="609"/>
      <c r="F80" s="611"/>
      <c r="G80" s="542"/>
      <c r="H80" s="599"/>
      <c r="I80" s="599"/>
      <c r="J80" s="599"/>
      <c r="K80" s="599"/>
      <c r="L80" s="599"/>
      <c r="M80" s="715"/>
    </row>
    <row r="81" spans="1:13">
      <c r="A81" s="601"/>
      <c r="B81" s="603"/>
      <c r="C81" s="603"/>
      <c r="D81" s="606"/>
      <c r="E81" s="609"/>
      <c r="F81" s="611"/>
      <c r="G81" s="542"/>
      <c r="H81" s="599"/>
      <c r="I81" s="599"/>
      <c r="J81" s="599"/>
      <c r="K81" s="599"/>
      <c r="L81" s="599"/>
      <c r="M81" s="715"/>
    </row>
    <row r="82" spans="1:13">
      <c r="A82" s="601"/>
      <c r="B82" s="603"/>
      <c r="C82" s="603"/>
      <c r="D82" s="606"/>
      <c r="E82" s="609"/>
      <c r="F82" s="611"/>
      <c r="G82" s="542"/>
      <c r="H82" s="599"/>
      <c r="I82" s="599"/>
      <c r="J82" s="599"/>
      <c r="K82" s="599"/>
      <c r="L82" s="599"/>
      <c r="M82" s="715"/>
    </row>
    <row r="83" spans="1:13">
      <c r="A83" s="601"/>
      <c r="B83" s="603"/>
      <c r="C83" s="603"/>
      <c r="D83" s="606"/>
      <c r="E83" s="609"/>
      <c r="F83" s="611"/>
      <c r="G83" s="542"/>
      <c r="H83" s="599"/>
      <c r="I83" s="599"/>
      <c r="J83" s="599"/>
      <c r="K83" s="599"/>
      <c r="L83" s="599"/>
      <c r="M83" s="715"/>
    </row>
    <row r="84" spans="1:13">
      <c r="A84" s="601"/>
      <c r="B84" s="603"/>
      <c r="C84" s="603"/>
      <c r="D84" s="606"/>
      <c r="E84" s="609"/>
      <c r="F84" s="611"/>
      <c r="G84" s="542"/>
      <c r="H84" s="599"/>
      <c r="I84" s="599"/>
      <c r="J84" s="599"/>
      <c r="K84" s="599"/>
      <c r="L84" s="599"/>
      <c r="M84" s="715"/>
    </row>
    <row r="85" spans="1:13">
      <c r="A85" s="601"/>
      <c r="B85" s="603"/>
      <c r="C85" s="603"/>
      <c r="D85" s="606"/>
      <c r="E85" s="609"/>
      <c r="F85" s="611"/>
      <c r="G85" s="542"/>
      <c r="H85" s="599"/>
      <c r="I85" s="599"/>
      <c r="J85" s="599"/>
      <c r="K85" s="599"/>
      <c r="L85" s="599"/>
      <c r="M85" s="715"/>
    </row>
    <row r="86" spans="1:13">
      <c r="A86" s="601"/>
      <c r="B86" s="603"/>
      <c r="C86" s="603"/>
      <c r="D86" s="606"/>
      <c r="E86" s="609"/>
      <c r="F86" s="611"/>
      <c r="G86" s="542"/>
      <c r="H86" s="599"/>
      <c r="I86" s="599"/>
      <c r="J86" s="599"/>
      <c r="K86" s="599"/>
      <c r="L86" s="599"/>
      <c r="M86" s="715"/>
    </row>
    <row r="87" spans="1:13">
      <c r="A87" s="601"/>
      <c r="B87" s="603"/>
      <c r="C87" s="603"/>
      <c r="D87" s="606"/>
      <c r="E87" s="609"/>
      <c r="F87" s="611"/>
      <c r="G87" s="542"/>
      <c r="H87" s="599"/>
      <c r="I87" s="599"/>
      <c r="J87" s="599"/>
      <c r="K87" s="599"/>
      <c r="L87" s="599"/>
      <c r="M87" s="715"/>
    </row>
    <row r="88" spans="1:13" ht="15.75" thickBot="1">
      <c r="A88" s="601"/>
      <c r="B88" s="603"/>
      <c r="C88" s="603"/>
      <c r="D88" s="606"/>
      <c r="E88" s="609"/>
      <c r="F88" s="611"/>
      <c r="G88" s="543"/>
      <c r="H88" s="613"/>
      <c r="I88" s="613"/>
      <c r="J88" s="613"/>
      <c r="K88" s="613"/>
      <c r="L88" s="613"/>
      <c r="M88" s="716"/>
    </row>
    <row r="89" spans="1:13" ht="15" customHeight="1">
      <c r="A89" s="647">
        <f>'7- Mapa Final'!A90</f>
        <v>9</v>
      </c>
      <c r="B89" s="648" t="str">
        <f>'7- Mapa Final'!B90</f>
        <v>Ofrecer, prometer, entregar, aceptar o solicitar una ventaja indebida para otorgar beneficios del Plan de Bienestar a servidores y/o sus familias con criterios subjetivos, u otorgar beneficios a personas que no tienen derecho a ellos</v>
      </c>
      <c r="C89" s="648" t="str">
        <f>'7- Mapa Final'!C90</f>
        <v>Cuando de manera indebida se otorgan beneficios en el marco de la formulación y/o ejecución del Plan de Bienestar, a terceros que no tienen derecho a ellos</v>
      </c>
      <c r="D89" s="717" t="e">
        <f>'7- Mapa Final'!J90</f>
        <v>#DIV/0!</v>
      </c>
      <c r="E89" s="651" t="e">
        <f>'7- Mapa Final'!K90</f>
        <v>#VALUE!</v>
      </c>
      <c r="F89" s="637" t="e">
        <f>'7- Mapa Final'!M90</f>
        <v>#DIV/0!</v>
      </c>
      <c r="G89" s="542"/>
      <c r="H89" s="599"/>
      <c r="I89" s="599"/>
      <c r="J89" s="599"/>
      <c r="K89" s="599"/>
      <c r="L89" s="599"/>
      <c r="M89" s="715"/>
    </row>
    <row r="90" spans="1:13">
      <c r="A90" s="601"/>
      <c r="B90" s="603"/>
      <c r="C90" s="603"/>
      <c r="D90" s="606"/>
      <c r="E90" s="609"/>
      <c r="F90" s="611"/>
      <c r="G90" s="542"/>
      <c r="H90" s="599"/>
      <c r="I90" s="599"/>
      <c r="J90" s="599"/>
      <c r="K90" s="599"/>
      <c r="L90" s="599"/>
      <c r="M90" s="715"/>
    </row>
    <row r="91" spans="1:13">
      <c r="A91" s="601"/>
      <c r="B91" s="603"/>
      <c r="C91" s="603"/>
      <c r="D91" s="606"/>
      <c r="E91" s="609"/>
      <c r="F91" s="611"/>
      <c r="G91" s="542"/>
      <c r="H91" s="599"/>
      <c r="I91" s="599"/>
      <c r="J91" s="599"/>
      <c r="K91" s="599"/>
      <c r="L91" s="599"/>
      <c r="M91" s="715"/>
    </row>
    <row r="92" spans="1:13">
      <c r="A92" s="601"/>
      <c r="B92" s="603"/>
      <c r="C92" s="603"/>
      <c r="D92" s="606"/>
      <c r="E92" s="609"/>
      <c r="F92" s="611"/>
      <c r="G92" s="542"/>
      <c r="H92" s="599"/>
      <c r="I92" s="599"/>
      <c r="J92" s="599"/>
      <c r="K92" s="599"/>
      <c r="L92" s="599"/>
      <c r="M92" s="715"/>
    </row>
    <row r="93" spans="1:13">
      <c r="A93" s="601"/>
      <c r="B93" s="603"/>
      <c r="C93" s="603"/>
      <c r="D93" s="606"/>
      <c r="E93" s="609"/>
      <c r="F93" s="611"/>
      <c r="G93" s="542"/>
      <c r="H93" s="599"/>
      <c r="I93" s="599"/>
      <c r="J93" s="599"/>
      <c r="K93" s="599"/>
      <c r="L93" s="599"/>
      <c r="M93" s="715"/>
    </row>
    <row r="94" spans="1:13">
      <c r="A94" s="601"/>
      <c r="B94" s="603"/>
      <c r="C94" s="603"/>
      <c r="D94" s="606"/>
      <c r="E94" s="609"/>
      <c r="F94" s="611"/>
      <c r="G94" s="542"/>
      <c r="H94" s="599"/>
      <c r="I94" s="599"/>
      <c r="J94" s="599"/>
      <c r="K94" s="599"/>
      <c r="L94" s="599"/>
      <c r="M94" s="715"/>
    </row>
    <row r="95" spans="1:13">
      <c r="A95" s="601"/>
      <c r="B95" s="603"/>
      <c r="C95" s="603"/>
      <c r="D95" s="606"/>
      <c r="E95" s="609"/>
      <c r="F95" s="611"/>
      <c r="G95" s="542"/>
      <c r="H95" s="599"/>
      <c r="I95" s="599"/>
      <c r="J95" s="599"/>
      <c r="K95" s="599"/>
      <c r="L95" s="599"/>
      <c r="M95" s="715"/>
    </row>
    <row r="96" spans="1:13">
      <c r="A96" s="601"/>
      <c r="B96" s="603"/>
      <c r="C96" s="603"/>
      <c r="D96" s="606"/>
      <c r="E96" s="609"/>
      <c r="F96" s="611"/>
      <c r="G96" s="542"/>
      <c r="H96" s="599"/>
      <c r="I96" s="599"/>
      <c r="J96" s="599"/>
      <c r="K96" s="599"/>
      <c r="L96" s="599"/>
      <c r="M96" s="715"/>
    </row>
    <row r="97" spans="1:13">
      <c r="A97" s="601"/>
      <c r="B97" s="603"/>
      <c r="C97" s="603"/>
      <c r="D97" s="606"/>
      <c r="E97" s="609"/>
      <c r="F97" s="611"/>
      <c r="G97" s="542"/>
      <c r="H97" s="599"/>
      <c r="I97" s="599"/>
      <c r="J97" s="599"/>
      <c r="K97" s="599"/>
      <c r="L97" s="599"/>
      <c r="M97" s="715"/>
    </row>
    <row r="98" spans="1:13" ht="15.75" thickBot="1">
      <c r="A98" s="601"/>
      <c r="B98" s="603"/>
      <c r="C98" s="603"/>
      <c r="D98" s="606"/>
      <c r="E98" s="609"/>
      <c r="F98" s="611"/>
      <c r="G98" s="543"/>
      <c r="H98" s="613"/>
      <c r="I98" s="613"/>
      <c r="J98" s="613"/>
      <c r="K98" s="613"/>
      <c r="L98" s="613"/>
      <c r="M98" s="716"/>
    </row>
    <row r="99" spans="1:13" ht="15" customHeight="1">
      <c r="A99" s="647">
        <f>'7- Mapa Final'!A100</f>
        <v>10</v>
      </c>
      <c r="B99" s="648" t="str">
        <f>'7- Mapa Final'!B100</f>
        <v>Ofrecer, prometer, entregar, aceptar o solicitar una ventaja indebida para el trámite de vinculación sin cumplir con los requisitos establecidos</v>
      </c>
      <c r="C99" s="648" t="str">
        <f>'7- Mapa Final'!C100</f>
        <v>Cuando de manera indebida se alteran documentos, se aporta documentación falsa o se realizan vinculaciones de personal sin los soporte requeridos.</v>
      </c>
      <c r="D99" s="717" t="e">
        <f>'7- Mapa Final'!J100</f>
        <v>#DIV/0!</v>
      </c>
      <c r="E99" s="651" t="e">
        <f>'7- Mapa Final'!K100</f>
        <v>#VALUE!</v>
      </c>
      <c r="F99" s="637" t="e">
        <f>'7- Mapa Final'!M100</f>
        <v>#DIV/0!</v>
      </c>
      <c r="G99" s="542"/>
      <c r="H99" s="599"/>
      <c r="I99" s="599"/>
      <c r="J99" s="599"/>
      <c r="K99" s="599"/>
      <c r="L99" s="599"/>
      <c r="M99" s="715"/>
    </row>
    <row r="100" spans="1:13">
      <c r="A100" s="601"/>
      <c r="B100" s="603"/>
      <c r="C100" s="603"/>
      <c r="D100" s="606"/>
      <c r="E100" s="609"/>
      <c r="F100" s="611"/>
      <c r="G100" s="542"/>
      <c r="H100" s="599"/>
      <c r="I100" s="599"/>
      <c r="J100" s="599"/>
      <c r="K100" s="599"/>
      <c r="L100" s="599"/>
      <c r="M100" s="715"/>
    </row>
    <row r="101" spans="1:13">
      <c r="A101" s="601"/>
      <c r="B101" s="603"/>
      <c r="C101" s="603"/>
      <c r="D101" s="606"/>
      <c r="E101" s="609"/>
      <c r="F101" s="611"/>
      <c r="G101" s="542"/>
      <c r="H101" s="599"/>
      <c r="I101" s="599"/>
      <c r="J101" s="599"/>
      <c r="K101" s="599"/>
      <c r="L101" s="599"/>
      <c r="M101" s="715"/>
    </row>
    <row r="102" spans="1:13">
      <c r="A102" s="601"/>
      <c r="B102" s="603"/>
      <c r="C102" s="603"/>
      <c r="D102" s="606"/>
      <c r="E102" s="609"/>
      <c r="F102" s="611"/>
      <c r="G102" s="542"/>
      <c r="H102" s="599"/>
      <c r="I102" s="599"/>
      <c r="J102" s="599"/>
      <c r="K102" s="599"/>
      <c r="L102" s="599"/>
      <c r="M102" s="715"/>
    </row>
    <row r="103" spans="1:13">
      <c r="A103" s="601"/>
      <c r="B103" s="603"/>
      <c r="C103" s="603"/>
      <c r="D103" s="606"/>
      <c r="E103" s="609"/>
      <c r="F103" s="611"/>
      <c r="G103" s="542"/>
      <c r="H103" s="599"/>
      <c r="I103" s="599"/>
      <c r="J103" s="599"/>
      <c r="K103" s="599"/>
      <c r="L103" s="599"/>
      <c r="M103" s="715"/>
    </row>
    <row r="104" spans="1:13">
      <c r="A104" s="601"/>
      <c r="B104" s="603"/>
      <c r="C104" s="603"/>
      <c r="D104" s="606"/>
      <c r="E104" s="609"/>
      <c r="F104" s="611"/>
      <c r="G104" s="542"/>
      <c r="H104" s="599"/>
      <c r="I104" s="599"/>
      <c r="J104" s="599"/>
      <c r="K104" s="599"/>
      <c r="L104" s="599"/>
      <c r="M104" s="715"/>
    </row>
    <row r="105" spans="1:13">
      <c r="A105" s="601"/>
      <c r="B105" s="603"/>
      <c r="C105" s="603"/>
      <c r="D105" s="606"/>
      <c r="E105" s="609"/>
      <c r="F105" s="611"/>
      <c r="G105" s="542"/>
      <c r="H105" s="599"/>
      <c r="I105" s="599"/>
      <c r="J105" s="599"/>
      <c r="K105" s="599"/>
      <c r="L105" s="599"/>
      <c r="M105" s="715"/>
    </row>
    <row r="106" spans="1:13">
      <c r="A106" s="601"/>
      <c r="B106" s="603"/>
      <c r="C106" s="603"/>
      <c r="D106" s="606"/>
      <c r="E106" s="609"/>
      <c r="F106" s="611"/>
      <c r="G106" s="542"/>
      <c r="H106" s="599"/>
      <c r="I106" s="599"/>
      <c r="J106" s="599"/>
      <c r="K106" s="599"/>
      <c r="L106" s="599"/>
      <c r="M106" s="715"/>
    </row>
    <row r="107" spans="1:13">
      <c r="A107" s="601"/>
      <c r="B107" s="603"/>
      <c r="C107" s="603"/>
      <c r="D107" s="606"/>
      <c r="E107" s="609"/>
      <c r="F107" s="611"/>
      <c r="G107" s="542"/>
      <c r="H107" s="599"/>
      <c r="I107" s="599"/>
      <c r="J107" s="599"/>
      <c r="K107" s="599"/>
      <c r="L107" s="599"/>
      <c r="M107" s="715"/>
    </row>
    <row r="108" spans="1:13" ht="15.75" thickBot="1">
      <c r="A108" s="601"/>
      <c r="B108" s="603"/>
      <c r="C108" s="603"/>
      <c r="D108" s="606"/>
      <c r="E108" s="609"/>
      <c r="F108" s="611"/>
      <c r="G108" s="543"/>
      <c r="H108" s="613"/>
      <c r="I108" s="613"/>
      <c r="J108" s="613"/>
      <c r="K108" s="613"/>
      <c r="L108" s="613"/>
      <c r="M108" s="716"/>
    </row>
  </sheetData>
  <mergeCells count="147">
    <mergeCell ref="J69:J78"/>
    <mergeCell ref="K69:K78"/>
    <mergeCell ref="L69:L78"/>
    <mergeCell ref="M69:M78"/>
    <mergeCell ref="M59:M68"/>
    <mergeCell ref="A69:A78"/>
    <mergeCell ref="B69:B78"/>
    <mergeCell ref="C69:C78"/>
    <mergeCell ref="D69:D78"/>
    <mergeCell ref="E69:E78"/>
    <mergeCell ref="F69:F78"/>
    <mergeCell ref="G69:G78"/>
    <mergeCell ref="H69:H78"/>
    <mergeCell ref="I69:I78"/>
    <mergeCell ref="G59:G68"/>
    <mergeCell ref="H59:H68"/>
    <mergeCell ref="I59:I68"/>
    <mergeCell ref="J59:J68"/>
    <mergeCell ref="K59:K68"/>
    <mergeCell ref="L59:L68"/>
    <mergeCell ref="J49:J58"/>
    <mergeCell ref="K49:K58"/>
    <mergeCell ref="L49:L58"/>
    <mergeCell ref="M49:M58"/>
    <mergeCell ref="A59:A68"/>
    <mergeCell ref="B59:B68"/>
    <mergeCell ref="C59:C68"/>
    <mergeCell ref="D59:D68"/>
    <mergeCell ref="E59:E68"/>
    <mergeCell ref="F59:F68"/>
    <mergeCell ref="A49:A58"/>
    <mergeCell ref="B49:B58"/>
    <mergeCell ref="C49:C58"/>
    <mergeCell ref="D49:D58"/>
    <mergeCell ref="E49:E58"/>
    <mergeCell ref="F49:F58"/>
    <mergeCell ref="G49:G58"/>
    <mergeCell ref="H49:H58"/>
    <mergeCell ref="I49:I58"/>
    <mergeCell ref="J29:J38"/>
    <mergeCell ref="K29:K38"/>
    <mergeCell ref="L29:L38"/>
    <mergeCell ref="M29:M38"/>
    <mergeCell ref="A39:A48"/>
    <mergeCell ref="B39:B48"/>
    <mergeCell ref="C39:C48"/>
    <mergeCell ref="D39:D48"/>
    <mergeCell ref="E39:E48"/>
    <mergeCell ref="F39:F48"/>
    <mergeCell ref="M39:M48"/>
    <mergeCell ref="G39:G48"/>
    <mergeCell ref="H39:H48"/>
    <mergeCell ref="I39:I48"/>
    <mergeCell ref="J39:J48"/>
    <mergeCell ref="K39:K48"/>
    <mergeCell ref="L39:L48"/>
    <mergeCell ref="A29:A38"/>
    <mergeCell ref="B29:B38"/>
    <mergeCell ref="C29:C38"/>
    <mergeCell ref="D29:D38"/>
    <mergeCell ref="E29:E38"/>
    <mergeCell ref="F29:F38"/>
    <mergeCell ref="G29:G38"/>
    <mergeCell ref="H29:H38"/>
    <mergeCell ref="I29:I38"/>
    <mergeCell ref="A8:G8"/>
    <mergeCell ref="A9:A18"/>
    <mergeCell ref="B9:B18"/>
    <mergeCell ref="C9:C18"/>
    <mergeCell ref="D9:D18"/>
    <mergeCell ref="E9:E18"/>
    <mergeCell ref="F9:F18"/>
    <mergeCell ref="G9:G18"/>
    <mergeCell ref="M19:M28"/>
    <mergeCell ref="G19:G28"/>
    <mergeCell ref="H19:H28"/>
    <mergeCell ref="I19:I28"/>
    <mergeCell ref="J19:J28"/>
    <mergeCell ref="K19:K28"/>
    <mergeCell ref="L19:L28"/>
    <mergeCell ref="A19:A28"/>
    <mergeCell ref="B19:B28"/>
    <mergeCell ref="C19:C28"/>
    <mergeCell ref="D19:D28"/>
    <mergeCell ref="E19:E28"/>
    <mergeCell ref="F19:F28"/>
    <mergeCell ref="H79:H88"/>
    <mergeCell ref="I79:I88"/>
    <mergeCell ref="A1:B2"/>
    <mergeCell ref="C1:J2"/>
    <mergeCell ref="K1:M2"/>
    <mergeCell ref="A3:B3"/>
    <mergeCell ref="C3:M3"/>
    <mergeCell ref="A4:B4"/>
    <mergeCell ref="C4:M4"/>
    <mergeCell ref="A5:B5"/>
    <mergeCell ref="C5:M5"/>
    <mergeCell ref="A6:C6"/>
    <mergeCell ref="D6:F6"/>
    <mergeCell ref="G6:G7"/>
    <mergeCell ref="H6:H7"/>
    <mergeCell ref="I6:J6"/>
    <mergeCell ref="K6:L6"/>
    <mergeCell ref="M6:M7"/>
    <mergeCell ref="H9:H18"/>
    <mergeCell ref="I9:I18"/>
    <mergeCell ref="J9:J18"/>
    <mergeCell ref="K9:K18"/>
    <mergeCell ref="L9:L18"/>
    <mergeCell ref="M9:M18"/>
    <mergeCell ref="J79:J88"/>
    <mergeCell ref="K79:K88"/>
    <mergeCell ref="L79:L88"/>
    <mergeCell ref="M79:M88"/>
    <mergeCell ref="A89:A98"/>
    <mergeCell ref="B89:B98"/>
    <mergeCell ref="C89:C98"/>
    <mergeCell ref="D89:D98"/>
    <mergeCell ref="E89:E98"/>
    <mergeCell ref="F89:F98"/>
    <mergeCell ref="G89:G98"/>
    <mergeCell ref="H89:H98"/>
    <mergeCell ref="I89:I98"/>
    <mergeCell ref="J89:J98"/>
    <mergeCell ref="K89:K98"/>
    <mergeCell ref="L89:L98"/>
    <mergeCell ref="M89:M98"/>
    <mergeCell ref="A79:A88"/>
    <mergeCell ref="B79:B88"/>
    <mergeCell ref="C79:C88"/>
    <mergeCell ref="D79:D88"/>
    <mergeCell ref="E79:E88"/>
    <mergeCell ref="F79:F88"/>
    <mergeCell ref="G79:G88"/>
    <mergeCell ref="J99:J108"/>
    <mergeCell ref="K99:K108"/>
    <mergeCell ref="L99:L108"/>
    <mergeCell ref="M99:M108"/>
    <mergeCell ref="A99:A108"/>
    <mergeCell ref="B99:B108"/>
    <mergeCell ref="C99:C108"/>
    <mergeCell ref="D99:D108"/>
    <mergeCell ref="E99:E108"/>
    <mergeCell ref="F99:F108"/>
    <mergeCell ref="G99:G108"/>
    <mergeCell ref="H99:H108"/>
    <mergeCell ref="I99:I108"/>
  </mergeCells>
  <conditionalFormatting sqref="A6:B6">
    <cfRule type="containsText" dxfId="63" priority="203" operator="containsText" text="3- Moderado">
      <formula>NOT(ISERROR(SEARCH("3- Moderado",A6)))</formula>
    </cfRule>
    <cfRule type="containsText" dxfId="62" priority="204" operator="containsText" text="6- Moderado">
      <formula>NOT(ISERROR(SEARCH("6- Moderado",A6)))</formula>
    </cfRule>
    <cfRule type="containsText" dxfId="61" priority="205" operator="containsText" text="4- Moderado">
      <formula>NOT(ISERROR(SEARCH("4- Moderado",A6)))</formula>
    </cfRule>
    <cfRule type="containsText" dxfId="60" priority="206" operator="containsText" text="3- Bajo">
      <formula>NOT(ISERROR(SEARCH("3- Bajo",A6)))</formula>
    </cfRule>
    <cfRule type="containsText" dxfId="59" priority="207" operator="containsText" text="4- Bajo">
      <formula>NOT(ISERROR(SEARCH("4- Bajo",A6)))</formula>
    </cfRule>
    <cfRule type="containsText" dxfId="58" priority="208" operator="containsText" text="1- Bajo">
      <formula>NOT(ISERROR(SEARCH("1- Bajo",A6)))</formula>
    </cfRule>
  </conditionalFormatting>
  <conditionalFormatting sqref="A9:E9 A19:E19 A29:E29 A39:E39 A49:E49 A59:E59 A69:E69 A79:E79 A89:E89 A99:E99">
    <cfRule type="containsText" dxfId="57" priority="197" operator="containsText" text="3- Moderado">
      <formula>NOT(ISERROR(SEARCH("3- Moderado",A9)))</formula>
    </cfRule>
    <cfRule type="containsText" dxfId="56" priority="198" operator="containsText" text="6- Moderado">
      <formula>NOT(ISERROR(SEARCH("6- Moderado",A9)))</formula>
    </cfRule>
    <cfRule type="containsText" dxfId="55" priority="199" operator="containsText" text="4- Moderado">
      <formula>NOT(ISERROR(SEARCH("4- Moderado",A9)))</formula>
    </cfRule>
    <cfRule type="containsText" dxfId="54" priority="200" operator="containsText" text="3- Bajo">
      <formula>NOT(ISERROR(SEARCH("3- Bajo",A9)))</formula>
    </cfRule>
    <cfRule type="containsText" dxfId="53" priority="201" operator="containsText" text="4- Bajo">
      <formula>NOT(ISERROR(SEARCH("4- Bajo",A9)))</formula>
    </cfRule>
    <cfRule type="containsText" dxfId="52" priority="202" operator="containsText" text="1- Bajo">
      <formula>NOT(ISERROR(SEARCH("1- Bajo",A9)))</formula>
    </cfRule>
  </conditionalFormatting>
  <conditionalFormatting sqref="C7:F7">
    <cfRule type="containsText" dxfId="51" priority="169" operator="containsText" text="3- Moderado">
      <formula>NOT(ISERROR(SEARCH("3- Moderado",C7)))</formula>
    </cfRule>
    <cfRule type="containsText" dxfId="50" priority="170" operator="containsText" text="6- Moderado">
      <formula>NOT(ISERROR(SEARCH("6- Moderado",C7)))</formula>
    </cfRule>
    <cfRule type="containsText" dxfId="49" priority="171" operator="containsText" text="4- Moderado">
      <formula>NOT(ISERROR(SEARCH("4- Moderado",C7)))</formula>
    </cfRule>
    <cfRule type="containsText" dxfId="48" priority="172" operator="containsText" text="3- Bajo">
      <formula>NOT(ISERROR(SEARCH("3- Bajo",C7)))</formula>
    </cfRule>
    <cfRule type="containsText" dxfId="47" priority="173" operator="containsText" text="4- Bajo">
      <formula>NOT(ISERROR(SEARCH("4- Bajo",C7)))</formula>
    </cfRule>
    <cfRule type="containsText" dxfId="46" priority="174" operator="containsText" text="1- Bajo">
      <formula>NOT(ISERROR(SEARCH("1- Bajo",C7)))</formula>
    </cfRule>
  </conditionalFormatting>
  <conditionalFormatting sqref="D9:D108">
    <cfRule type="containsText" dxfId="45" priority="33" operator="containsText" text="Muy Alta">
      <formula>NOT(ISERROR(SEARCH("Muy Alta",D9)))</formula>
    </cfRule>
    <cfRule type="containsText" dxfId="44" priority="34" operator="containsText" text="Alta">
      <formula>NOT(ISERROR(SEARCH("Alta",D9)))</formula>
    </cfRule>
    <cfRule type="containsText" dxfId="43" priority="35" operator="containsText" text="Baja">
      <formula>NOT(ISERROR(SEARCH("Baja",D9)))</formula>
    </cfRule>
    <cfRule type="containsText" dxfId="42" priority="36" operator="containsText" text="Muy Baja">
      <formula>NOT(ISERROR(SEARCH("Muy Baja",D9)))</formula>
    </cfRule>
    <cfRule type="containsText" dxfId="41" priority="38" operator="containsText" text="Media">
      <formula>NOT(ISERROR(SEARCH("Media",D9)))</formula>
    </cfRule>
  </conditionalFormatting>
  <conditionalFormatting sqref="E9:E108">
    <cfRule type="containsText" dxfId="40" priority="29" operator="containsText" text="Catastrófico">
      <formula>NOT(ISERROR(SEARCH("Catastrófico",E9)))</formula>
    </cfRule>
    <cfRule type="containsText" dxfId="39" priority="30" operator="containsText" text="Mayor">
      <formula>NOT(ISERROR(SEARCH("Mayor",E9)))</formula>
    </cfRule>
    <cfRule type="containsText" dxfId="38" priority="31" operator="containsText" text="Menor">
      <formula>NOT(ISERROR(SEARCH("Menor",E9)))</formula>
    </cfRule>
    <cfRule type="containsText" dxfId="37" priority="32" operator="containsText" text="Leve">
      <formula>NOT(ISERROR(SEARCH("Leve",E9)))</formula>
    </cfRule>
  </conditionalFormatting>
  <conditionalFormatting sqref="E9:F108">
    <cfRule type="containsText" dxfId="36" priority="37" operator="containsText" text="Moderado">
      <formula>NOT(ISERROR(SEARCH("Moderado",E9)))</formula>
    </cfRule>
  </conditionalFormatting>
  <conditionalFormatting sqref="F9:F108">
    <cfRule type="colorScale" priority="214">
      <colorScale>
        <cfvo type="min"/>
        <cfvo type="max"/>
        <color rgb="FFFF7128"/>
        <color rgb="FFFFEF9C"/>
      </colorScale>
    </cfRule>
  </conditionalFormatting>
  <conditionalFormatting sqref="F9:F108">
    <cfRule type="containsText" dxfId="35" priority="52" operator="containsText" text="Bajo">
      <formula>NOT(ISERROR(SEARCH("Bajo",F9)))</formula>
    </cfRule>
    <cfRule type="containsText" dxfId="34" priority="53" operator="containsText" text="Moderado">
      <formula>NOT(ISERROR(SEARCH("Moderado",F9)))</formula>
    </cfRule>
    <cfRule type="containsText" dxfId="33" priority="54" operator="containsText" text="Alto">
      <formula>NOT(ISERROR(SEARCH("Alto",F9)))</formula>
    </cfRule>
    <cfRule type="containsText" dxfId="32" priority="55" operator="containsText" text="Extremo">
      <formula>NOT(ISERROR(SEARCH("Extremo",F9)))</formula>
    </cfRule>
  </conditionalFormatting>
  <dataValidations count="4">
    <dataValidation allowBlank="1" showInputMessage="1" showErrorMessage="1" prompt="seleccionar si el responsable de ejecutar las acciones es el nivel central" sqref="J7"/>
    <dataValidation allowBlank="1" showInputMessage="1" showErrorMessage="1" prompt="Seleccionar si el responsable es el responsable de las acciones es el nivel central" sqref="I6:I7"/>
    <dataValidation allowBlank="1" showInputMessage="1" showErrorMessage="1" prompt="Describir las actividades que se van a desarrollar para el proyecto" sqref="H6"/>
    <dataValidation allowBlank="1" showInputMessage="1" showErrorMessage="1" prompt="Registrar qué factor  que ocasina el riesgo: un facot identtficado el contexto._x000a_O  personas, recursos, estilo de direccion , factores externos, , codiciones ambientales" sqref="C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G9:G108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pageSetUpPr fitToPage="1"/>
  </sheetPr>
  <dimension ref="A1:JK108"/>
  <sheetViews>
    <sheetView showGridLines="0" tabSelected="1" zoomScale="80" zoomScaleNormal="80" workbookViewId="0">
      <pane xSplit="7" ySplit="8" topLeftCell="H9" activePane="bottomRight" state="frozen"/>
      <selection pane="topRight" activeCell="H1" sqref="H1"/>
      <selection pane="bottomLeft" activeCell="A9" sqref="A9"/>
      <selection pane="bottomRight" activeCell="M9" sqref="M9:M18"/>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616"/>
      <c r="B1" s="617"/>
      <c r="C1" s="687" t="s">
        <v>517</v>
      </c>
      <c r="D1" s="687"/>
      <c r="E1" s="687"/>
      <c r="F1" s="687"/>
      <c r="G1" s="687"/>
      <c r="H1" s="687"/>
      <c r="I1" s="687"/>
      <c r="J1" s="688"/>
      <c r="K1" s="690"/>
      <c r="L1" s="690"/>
      <c r="M1" s="690"/>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55.5" customHeight="1">
      <c r="A2" s="618"/>
      <c r="B2" s="619"/>
      <c r="C2" s="689"/>
      <c r="D2" s="689"/>
      <c r="E2" s="689"/>
      <c r="F2" s="689"/>
      <c r="G2" s="689"/>
      <c r="H2" s="689"/>
      <c r="I2" s="689"/>
      <c r="J2" s="658"/>
      <c r="K2" s="690"/>
      <c r="L2" s="690"/>
      <c r="M2" s="690"/>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23.25" customHeight="1">
      <c r="A3" s="469" t="s">
        <v>263</v>
      </c>
      <c r="B3" s="469"/>
      <c r="C3" s="520" t="s">
        <v>4</v>
      </c>
      <c r="D3" s="520"/>
      <c r="E3" s="520"/>
      <c r="F3" s="520"/>
      <c r="G3" s="520"/>
      <c r="H3" s="520"/>
      <c r="I3" s="520"/>
      <c r="J3" s="520"/>
      <c r="K3" s="520"/>
      <c r="L3" s="520"/>
      <c r="M3" s="520"/>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69" t="s">
        <v>264</v>
      </c>
      <c r="B4" s="469"/>
      <c r="C4" s="499" t="s">
        <v>34</v>
      </c>
      <c r="D4" s="499"/>
      <c r="E4" s="499"/>
      <c r="F4" s="499"/>
      <c r="G4" s="499"/>
      <c r="H4" s="499"/>
      <c r="I4" s="499"/>
      <c r="J4" s="499"/>
      <c r="K4" s="499"/>
      <c r="L4" s="499"/>
      <c r="M4" s="499"/>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18" customHeight="1" thickBot="1">
      <c r="A5" s="469" t="s">
        <v>265</v>
      </c>
      <c r="B5" s="469"/>
      <c r="C5" s="691" t="s">
        <v>266</v>
      </c>
      <c r="D5" s="692"/>
      <c r="E5" s="692"/>
      <c r="F5" s="692"/>
      <c r="G5" s="692"/>
      <c r="H5" s="692"/>
      <c r="I5" s="692"/>
      <c r="J5" s="692"/>
      <c r="K5" s="692"/>
      <c r="L5" s="692"/>
      <c r="M5" s="693"/>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23" customFormat="1" ht="36" customHeight="1" thickTop="1" thickBot="1">
      <c r="A6" s="626" t="s">
        <v>474</v>
      </c>
      <c r="B6" s="627"/>
      <c r="C6" s="628"/>
      <c r="D6" s="629" t="s">
        <v>475</v>
      </c>
      <c r="E6" s="629"/>
      <c r="F6" s="629"/>
      <c r="G6" s="630" t="s">
        <v>476</v>
      </c>
      <c r="H6" s="621" t="s">
        <v>477</v>
      </c>
      <c r="I6" s="623" t="s">
        <v>478</v>
      </c>
      <c r="J6" s="624"/>
      <c r="K6" s="623" t="s">
        <v>479</v>
      </c>
      <c r="L6" s="624"/>
      <c r="M6" s="625" t="s">
        <v>489</v>
      </c>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c r="BI6" s="31"/>
      <c r="BJ6" s="31"/>
      <c r="BK6" s="31"/>
      <c r="BL6" s="31"/>
      <c r="BM6" s="31"/>
      <c r="BN6" s="31"/>
      <c r="BO6" s="31"/>
      <c r="BP6" s="31"/>
      <c r="BQ6" s="31"/>
      <c r="BR6" s="31"/>
      <c r="BS6" s="31"/>
      <c r="BT6" s="31"/>
      <c r="BU6" s="31"/>
      <c r="BV6" s="31"/>
      <c r="BW6" s="31"/>
      <c r="BX6" s="31"/>
      <c r="BY6" s="31"/>
      <c r="BZ6" s="31"/>
      <c r="CA6" s="31"/>
      <c r="CB6" s="31"/>
      <c r="CC6" s="31"/>
      <c r="CD6" s="31"/>
      <c r="CE6" s="31"/>
      <c r="CF6" s="31"/>
      <c r="CG6" s="31"/>
      <c r="CH6" s="31"/>
      <c r="CI6" s="31"/>
      <c r="CJ6" s="31"/>
      <c r="CK6" s="31"/>
      <c r="CL6" s="31"/>
      <c r="CM6" s="31"/>
      <c r="CN6" s="31"/>
      <c r="CO6" s="31"/>
      <c r="CP6" s="31"/>
      <c r="CQ6" s="31"/>
      <c r="CR6" s="31"/>
      <c r="CS6" s="31"/>
      <c r="CT6" s="31"/>
      <c r="CU6" s="31"/>
      <c r="CV6" s="31"/>
      <c r="CW6" s="31"/>
      <c r="CX6" s="31"/>
      <c r="CY6" s="31"/>
      <c r="CZ6" s="31"/>
      <c r="DA6" s="31"/>
      <c r="DB6" s="31"/>
      <c r="DC6" s="31"/>
      <c r="DD6" s="31"/>
      <c r="DE6" s="31"/>
      <c r="DF6" s="31"/>
      <c r="DG6" s="31"/>
      <c r="DH6" s="31"/>
      <c r="DI6" s="31"/>
      <c r="DJ6" s="31"/>
      <c r="DK6" s="31"/>
      <c r="DL6" s="31"/>
      <c r="DM6" s="31"/>
      <c r="DN6" s="31"/>
      <c r="DO6" s="31"/>
      <c r="DP6" s="31"/>
      <c r="DQ6" s="31"/>
      <c r="DR6" s="31"/>
      <c r="DS6" s="31"/>
      <c r="DT6" s="31"/>
      <c r="DU6" s="31"/>
      <c r="DV6" s="31"/>
      <c r="DW6" s="31"/>
      <c r="DX6" s="31"/>
      <c r="DY6" s="31"/>
      <c r="DZ6" s="31"/>
      <c r="EA6" s="31"/>
      <c r="EB6" s="31"/>
      <c r="EC6" s="31"/>
      <c r="ED6" s="31"/>
      <c r="EE6" s="31"/>
      <c r="EF6" s="31"/>
      <c r="EG6" s="31"/>
      <c r="EH6" s="31"/>
      <c r="EI6" s="31"/>
      <c r="EJ6" s="31"/>
      <c r="EK6" s="31"/>
      <c r="EL6" s="31"/>
      <c r="EM6" s="31"/>
      <c r="EN6" s="31"/>
      <c r="EO6" s="31"/>
      <c r="EP6" s="31"/>
      <c r="EQ6" s="31"/>
      <c r="ER6" s="31"/>
      <c r="ES6" s="31"/>
      <c r="ET6" s="31"/>
      <c r="EU6" s="31"/>
      <c r="EV6" s="31"/>
      <c r="EW6" s="31"/>
      <c r="EX6" s="31"/>
      <c r="EY6" s="31"/>
      <c r="EZ6" s="31"/>
      <c r="FA6" s="31"/>
      <c r="FB6" s="31"/>
      <c r="FC6" s="31"/>
      <c r="FD6" s="31"/>
      <c r="FE6" s="31"/>
      <c r="FF6" s="31"/>
      <c r="FG6" s="31"/>
      <c r="FH6" s="31"/>
      <c r="FI6" s="31"/>
      <c r="FJ6" s="31"/>
      <c r="FK6" s="31"/>
      <c r="FL6" s="31"/>
      <c r="FM6" s="31"/>
    </row>
    <row r="7" spans="1:271" s="24" customFormat="1" ht="56.25" customHeight="1" thickTop="1" thickBot="1">
      <c r="A7" s="35" t="s">
        <v>40</v>
      </c>
      <c r="B7" s="35" t="s">
        <v>205</v>
      </c>
      <c r="C7" s="35" t="s">
        <v>207</v>
      </c>
      <c r="D7" s="28" t="s">
        <v>217</v>
      </c>
      <c r="E7" s="28" t="s">
        <v>481</v>
      </c>
      <c r="F7" s="28" t="s">
        <v>482</v>
      </c>
      <c r="G7" s="630"/>
      <c r="H7" s="622"/>
      <c r="I7" s="29" t="s">
        <v>483</v>
      </c>
      <c r="J7" s="29" t="s">
        <v>484</v>
      </c>
      <c r="K7" s="29" t="s">
        <v>485</v>
      </c>
      <c r="L7" s="29" t="s">
        <v>486</v>
      </c>
      <c r="M7" s="625"/>
      <c r="N7" s="32"/>
      <c r="O7" s="32"/>
      <c r="P7" s="32"/>
      <c r="Q7" s="32"/>
      <c r="R7" s="32"/>
      <c r="S7" s="32"/>
      <c r="T7" s="32"/>
      <c r="U7" s="32"/>
      <c r="V7" s="32"/>
      <c r="W7" s="32"/>
      <c r="X7" s="32"/>
      <c r="Y7" s="32"/>
      <c r="Z7" s="32"/>
      <c r="AA7" s="32"/>
      <c r="AB7" s="32"/>
      <c r="AC7" s="32"/>
      <c r="AD7" s="32"/>
      <c r="AE7" s="32"/>
      <c r="AF7" s="32"/>
      <c r="AG7" s="32"/>
      <c r="AH7" s="32"/>
      <c r="AI7" s="32"/>
      <c r="AJ7" s="32"/>
      <c r="AK7" s="32"/>
      <c r="AL7" s="32"/>
      <c r="AM7" s="32"/>
      <c r="AN7" s="32"/>
      <c r="AO7" s="32"/>
      <c r="AP7" s="32"/>
      <c r="AQ7" s="32"/>
      <c r="AR7" s="32"/>
      <c r="AS7" s="32"/>
      <c r="AT7" s="32"/>
      <c r="AU7" s="32"/>
      <c r="AV7" s="32"/>
      <c r="AW7" s="32"/>
      <c r="AX7" s="32"/>
      <c r="AY7" s="32"/>
      <c r="AZ7" s="32"/>
      <c r="BA7" s="32"/>
      <c r="BB7" s="32"/>
      <c r="BC7" s="32"/>
      <c r="BD7" s="32"/>
      <c r="BE7" s="32"/>
      <c r="BF7" s="32"/>
      <c r="BG7" s="32"/>
      <c r="BH7" s="32"/>
      <c r="BI7" s="32"/>
      <c r="BJ7" s="32"/>
      <c r="BK7" s="32"/>
      <c r="BL7" s="32"/>
      <c r="BM7" s="32"/>
      <c r="BN7" s="32"/>
      <c r="BO7" s="32"/>
      <c r="BP7" s="32"/>
      <c r="BQ7" s="32"/>
      <c r="BR7" s="32"/>
      <c r="BS7" s="32"/>
      <c r="BT7" s="32"/>
      <c r="BU7" s="32"/>
      <c r="BV7" s="32"/>
      <c r="BW7" s="32"/>
      <c r="BX7" s="32"/>
      <c r="BY7" s="32"/>
      <c r="BZ7" s="32"/>
      <c r="CA7" s="32"/>
      <c r="CB7" s="32"/>
      <c r="CC7" s="32"/>
      <c r="CD7" s="32"/>
      <c r="CE7" s="32"/>
      <c r="CF7" s="32"/>
      <c r="CG7" s="32"/>
      <c r="CH7" s="32"/>
      <c r="CI7" s="32"/>
      <c r="CJ7" s="32"/>
      <c r="CK7" s="32"/>
      <c r="CL7" s="32"/>
      <c r="CM7" s="32"/>
      <c r="CN7" s="32"/>
      <c r="CO7" s="32"/>
      <c r="CP7" s="32"/>
      <c r="CQ7" s="32"/>
      <c r="CR7" s="32"/>
      <c r="CS7" s="32"/>
      <c r="CT7" s="32"/>
      <c r="CU7" s="32"/>
      <c r="CV7" s="32"/>
      <c r="CW7" s="32"/>
      <c r="CX7" s="32"/>
      <c r="CY7" s="32"/>
      <c r="CZ7" s="32"/>
      <c r="DA7" s="32"/>
      <c r="DB7" s="32"/>
      <c r="DC7" s="32"/>
      <c r="DD7" s="32"/>
      <c r="DE7" s="32"/>
      <c r="DF7" s="32"/>
      <c r="DG7" s="32"/>
      <c r="DH7" s="32"/>
      <c r="DI7" s="32"/>
      <c r="DJ7" s="32"/>
      <c r="DK7" s="32"/>
      <c r="DL7" s="32"/>
      <c r="DM7" s="32"/>
      <c r="DN7" s="32"/>
      <c r="DO7" s="32"/>
      <c r="DP7" s="32"/>
      <c r="DQ7" s="32"/>
      <c r="DR7" s="32"/>
      <c r="DS7" s="32"/>
      <c r="DT7" s="32"/>
      <c r="DU7" s="32"/>
      <c r="DV7" s="32"/>
      <c r="DW7" s="32"/>
      <c r="DX7" s="32"/>
      <c r="DY7" s="32"/>
      <c r="DZ7" s="32"/>
      <c r="EA7" s="32"/>
      <c r="EB7" s="32"/>
      <c r="EC7" s="32"/>
      <c r="ED7" s="32"/>
      <c r="EE7" s="32"/>
      <c r="EF7" s="32"/>
      <c r="EG7" s="32"/>
      <c r="EH7" s="32"/>
      <c r="EI7" s="32"/>
      <c r="EJ7" s="32"/>
      <c r="EK7" s="32"/>
      <c r="EL7" s="32"/>
      <c r="EM7" s="32"/>
      <c r="EN7" s="32"/>
      <c r="EO7" s="32"/>
      <c r="EP7" s="32"/>
      <c r="EQ7" s="32"/>
      <c r="ER7" s="32"/>
      <c r="ES7" s="32"/>
      <c r="ET7" s="32"/>
      <c r="EU7" s="32"/>
      <c r="EV7" s="32"/>
      <c r="EW7" s="32"/>
      <c r="EX7" s="32"/>
      <c r="EY7" s="32"/>
      <c r="EZ7" s="32"/>
      <c r="FA7" s="32"/>
      <c r="FB7" s="32"/>
      <c r="FC7" s="32"/>
      <c r="FD7" s="32"/>
      <c r="FE7" s="32"/>
      <c r="FF7" s="32"/>
      <c r="FG7" s="32"/>
      <c r="FH7" s="32"/>
      <c r="FI7" s="32"/>
      <c r="FJ7" s="32"/>
      <c r="FK7" s="32"/>
      <c r="FL7" s="32"/>
      <c r="FM7" s="32"/>
    </row>
    <row r="8" spans="1:271" s="25" customFormat="1" ht="21.75" customHeight="1" thickTop="1" thickBot="1">
      <c r="A8" s="645"/>
      <c r="B8" s="646"/>
      <c r="C8" s="646"/>
      <c r="D8" s="646"/>
      <c r="E8" s="646"/>
      <c r="F8" s="646"/>
      <c r="G8" s="646"/>
      <c r="H8" s="30"/>
      <c r="I8" s="30"/>
      <c r="J8" s="30"/>
      <c r="K8" s="30"/>
      <c r="L8" s="30"/>
      <c r="M8" s="30"/>
      <c r="N8" s="33"/>
      <c r="O8" s="33"/>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row>
    <row r="9" spans="1:271" s="26" customFormat="1" ht="15" customHeight="1">
      <c r="A9" s="647">
        <f>'7- Mapa Final'!A10</f>
        <v>1</v>
      </c>
      <c r="B9" s="648" t="str">
        <f>'7- Mapa Final'!B10</f>
        <v xml:space="preserve">Pérdida de recursos por inadecuada gestión y control en los recobros de las incapacidades y licencias </v>
      </c>
      <c r="C9" s="648" t="str">
        <f>'7- Mapa Final'!C10</f>
        <v xml:space="preserve">Posibilidad de afectación económica a la entidad debido a las debilidades de tipo administrativo que afectan el trámite del recobro de las incapacidades y licencias </v>
      </c>
      <c r="D9" s="717" t="str">
        <f>'7- Mapa Final'!J10</f>
        <v>Media - 3</v>
      </c>
      <c r="E9" s="651" t="str">
        <f>'7- Mapa Final'!K10</f>
        <v>Leve - 1</v>
      </c>
      <c r="F9" s="637" t="str">
        <f>'7- Mapa Final'!M10</f>
        <v>Moderado - 3</v>
      </c>
      <c r="G9" s="638" t="s">
        <v>373</v>
      </c>
      <c r="H9" s="705" t="s">
        <v>521</v>
      </c>
      <c r="I9" s="642"/>
      <c r="J9" s="642" t="s">
        <v>516</v>
      </c>
      <c r="K9" s="634">
        <v>45566</v>
      </c>
      <c r="L9" s="634">
        <v>45657</v>
      </c>
      <c r="M9" s="718" t="s">
        <v>563</v>
      </c>
      <c r="N9" s="34"/>
      <c r="O9" s="34"/>
      <c r="P9" s="34"/>
      <c r="Q9" s="34"/>
      <c r="R9" s="34"/>
      <c r="S9" s="34"/>
      <c r="T9" s="34"/>
      <c r="U9" s="34"/>
      <c r="V9" s="34"/>
      <c r="W9" s="34"/>
      <c r="X9" s="34"/>
      <c r="Y9" s="34"/>
      <c r="Z9" s="34"/>
      <c r="AA9" s="34"/>
      <c r="AB9" s="34"/>
      <c r="AC9" s="34"/>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c r="BH9" s="34"/>
      <c r="BI9" s="34"/>
      <c r="BJ9" s="34"/>
      <c r="BK9" s="34"/>
      <c r="BL9" s="34"/>
      <c r="BM9" s="34"/>
      <c r="BN9" s="34"/>
      <c r="BO9" s="34"/>
      <c r="BP9" s="34"/>
      <c r="BQ9" s="34"/>
      <c r="BR9" s="34"/>
      <c r="BS9" s="34"/>
      <c r="BT9" s="34"/>
      <c r="BU9" s="34"/>
      <c r="BV9" s="34"/>
      <c r="BW9" s="34"/>
      <c r="BX9" s="34"/>
      <c r="BY9" s="34"/>
      <c r="BZ9" s="34"/>
      <c r="CA9" s="34"/>
      <c r="CB9" s="34"/>
      <c r="CC9" s="34"/>
      <c r="CD9" s="34"/>
      <c r="CE9" s="34"/>
      <c r="CF9" s="34"/>
      <c r="CG9" s="34"/>
      <c r="CH9" s="34"/>
      <c r="CI9" s="34"/>
      <c r="CJ9" s="34"/>
      <c r="CK9" s="34"/>
      <c r="CL9" s="34"/>
      <c r="CM9" s="34"/>
      <c r="CN9" s="34"/>
      <c r="CO9" s="34"/>
      <c r="CP9" s="34"/>
      <c r="CQ9" s="34"/>
      <c r="CR9" s="34"/>
      <c r="CS9" s="34"/>
      <c r="CT9" s="34"/>
      <c r="CU9" s="34"/>
      <c r="CV9" s="34"/>
      <c r="CW9" s="34"/>
      <c r="CX9" s="34"/>
      <c r="CY9" s="34"/>
      <c r="CZ9" s="34"/>
      <c r="DA9" s="34"/>
      <c r="DB9" s="34"/>
      <c r="DC9" s="34"/>
      <c r="DD9" s="34"/>
      <c r="DE9" s="34"/>
      <c r="DF9" s="34"/>
      <c r="DG9" s="34"/>
      <c r="DH9" s="34"/>
      <c r="DI9" s="34"/>
      <c r="DJ9" s="34"/>
      <c r="DK9" s="34"/>
      <c r="DL9" s="34"/>
      <c r="DM9" s="34"/>
      <c r="DN9" s="34"/>
      <c r="DO9" s="34"/>
      <c r="DP9" s="34"/>
      <c r="DQ9" s="34"/>
      <c r="DR9" s="34"/>
      <c r="DS9" s="34"/>
      <c r="DT9" s="34"/>
      <c r="DU9" s="34"/>
      <c r="DV9" s="34"/>
      <c r="DW9" s="34"/>
      <c r="DX9" s="34"/>
      <c r="DY9" s="34"/>
      <c r="DZ9" s="34"/>
      <c r="EA9" s="34"/>
      <c r="EB9" s="34"/>
      <c r="EC9" s="34"/>
      <c r="ED9" s="34"/>
      <c r="EE9" s="34"/>
      <c r="EF9" s="34"/>
      <c r="EG9" s="34"/>
      <c r="EH9" s="34"/>
      <c r="EI9" s="34"/>
      <c r="EJ9" s="34"/>
      <c r="EK9" s="34"/>
      <c r="EL9" s="34"/>
      <c r="EM9" s="34"/>
      <c r="EN9" s="34"/>
      <c r="EO9" s="34"/>
      <c r="EP9" s="34"/>
      <c r="EQ9" s="34"/>
      <c r="ER9" s="34"/>
      <c r="ES9" s="34"/>
      <c r="ET9" s="34"/>
      <c r="EU9" s="34"/>
      <c r="EV9" s="34"/>
      <c r="EW9" s="34"/>
      <c r="EX9" s="34"/>
      <c r="EY9" s="34"/>
      <c r="EZ9" s="34"/>
      <c r="FA9" s="34"/>
      <c r="FB9" s="34"/>
      <c r="FC9" s="34"/>
      <c r="FD9" s="34"/>
      <c r="FE9" s="34"/>
      <c r="FF9" s="34"/>
      <c r="FG9" s="34"/>
      <c r="FH9" s="34"/>
      <c r="FI9" s="34"/>
      <c r="FJ9" s="34"/>
      <c r="FK9" s="34"/>
      <c r="FL9" s="34"/>
      <c r="FM9" s="34"/>
    </row>
    <row r="10" spans="1:271" s="26" customFormat="1" ht="13.5" customHeight="1">
      <c r="A10" s="601"/>
      <c r="B10" s="603"/>
      <c r="C10" s="603"/>
      <c r="D10" s="606"/>
      <c r="E10" s="609"/>
      <c r="F10" s="611"/>
      <c r="G10" s="639"/>
      <c r="H10" s="706"/>
      <c r="I10" s="599"/>
      <c r="J10" s="599"/>
      <c r="K10" s="599"/>
      <c r="L10" s="599"/>
      <c r="M10" s="719"/>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601"/>
      <c r="B11" s="603"/>
      <c r="C11" s="603"/>
      <c r="D11" s="606"/>
      <c r="E11" s="609"/>
      <c r="F11" s="611"/>
      <c r="G11" s="639"/>
      <c r="H11" s="706"/>
      <c r="I11" s="599"/>
      <c r="J11" s="599"/>
      <c r="K11" s="599"/>
      <c r="L11" s="599"/>
      <c r="M11" s="719"/>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601"/>
      <c r="B12" s="603"/>
      <c r="C12" s="603"/>
      <c r="D12" s="606"/>
      <c r="E12" s="609"/>
      <c r="F12" s="611"/>
      <c r="G12" s="639"/>
      <c r="H12" s="706"/>
      <c r="I12" s="599"/>
      <c r="J12" s="599"/>
      <c r="K12" s="599"/>
      <c r="L12" s="599"/>
      <c r="M12" s="719"/>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601"/>
      <c r="B13" s="603"/>
      <c r="C13" s="603"/>
      <c r="D13" s="606"/>
      <c r="E13" s="609"/>
      <c r="F13" s="611"/>
      <c r="G13" s="639"/>
      <c r="H13" s="706"/>
      <c r="I13" s="599"/>
      <c r="J13" s="599"/>
      <c r="K13" s="599"/>
      <c r="L13" s="599"/>
      <c r="M13" s="719"/>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601"/>
      <c r="B14" s="603"/>
      <c r="C14" s="603"/>
      <c r="D14" s="606"/>
      <c r="E14" s="609"/>
      <c r="F14" s="611"/>
      <c r="G14" s="639"/>
      <c r="H14" s="706"/>
      <c r="I14" s="599"/>
      <c r="J14" s="599"/>
      <c r="K14" s="599"/>
      <c r="L14" s="599"/>
      <c r="M14" s="719"/>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601"/>
      <c r="B15" s="603"/>
      <c r="C15" s="603"/>
      <c r="D15" s="606"/>
      <c r="E15" s="609"/>
      <c r="F15" s="611"/>
      <c r="G15" s="639"/>
      <c r="H15" s="706"/>
      <c r="I15" s="599"/>
      <c r="J15" s="599"/>
      <c r="K15" s="599"/>
      <c r="L15" s="599"/>
      <c r="M15" s="719"/>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601"/>
      <c r="B16" s="603"/>
      <c r="C16" s="603"/>
      <c r="D16" s="606"/>
      <c r="E16" s="609"/>
      <c r="F16" s="611"/>
      <c r="G16" s="639"/>
      <c r="H16" s="706"/>
      <c r="I16" s="599"/>
      <c r="J16" s="599"/>
      <c r="K16" s="599"/>
      <c r="L16" s="599"/>
      <c r="M16" s="719"/>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601"/>
      <c r="B17" s="603"/>
      <c r="C17" s="603"/>
      <c r="D17" s="606"/>
      <c r="E17" s="609"/>
      <c r="F17" s="611"/>
      <c r="G17" s="639"/>
      <c r="H17" s="706"/>
      <c r="I17" s="599"/>
      <c r="J17" s="599"/>
      <c r="K17" s="599"/>
      <c r="L17" s="599"/>
      <c r="M17" s="719"/>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21.75" customHeight="1" thickBot="1">
      <c r="A18" s="602"/>
      <c r="B18" s="604"/>
      <c r="C18" s="604"/>
      <c r="D18" s="607"/>
      <c r="E18" s="610"/>
      <c r="F18" s="612"/>
      <c r="G18" s="724"/>
      <c r="H18" s="725"/>
      <c r="I18" s="613"/>
      <c r="J18" s="613"/>
      <c r="K18" s="613"/>
      <c r="L18" s="613"/>
      <c r="M18" s="726"/>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12.75" customHeight="1">
      <c r="A19" s="669">
        <f>'7- Mapa Final'!A20</f>
        <v>2</v>
      </c>
      <c r="B19" s="672" t="str">
        <f>'7- Mapa Final'!B20</f>
        <v xml:space="preserve"> Incumplimiento de los términos legales para resolver requerimientos </v>
      </c>
      <c r="C19" s="672" t="str">
        <f>'7- Mapa Final'!C20</f>
        <v xml:space="preserve">Respuesta extemporanea de peticiones </v>
      </c>
      <c r="D19" s="675" t="str">
        <f>'7- Mapa Final'!J20</f>
        <v>Muy Baja - 1</v>
      </c>
      <c r="E19" s="678" t="str">
        <f>'7- Mapa Final'!K20</f>
        <v>Leve - 1</v>
      </c>
      <c r="F19" s="681" t="str">
        <f>'7- Mapa Final'!M20</f>
        <v>Bajo - 1</v>
      </c>
      <c r="G19" s="723" t="s">
        <v>373</v>
      </c>
      <c r="H19" s="706" t="s">
        <v>522</v>
      </c>
      <c r="I19" s="708"/>
      <c r="J19" s="708" t="s">
        <v>516</v>
      </c>
      <c r="K19" s="713">
        <v>45566</v>
      </c>
      <c r="L19" s="713">
        <v>45657</v>
      </c>
      <c r="M19" s="719" t="s">
        <v>564</v>
      </c>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601"/>
      <c r="B20" s="603"/>
      <c r="C20" s="603"/>
      <c r="D20" s="606"/>
      <c r="E20" s="609"/>
      <c r="F20" s="611"/>
      <c r="G20" s="639"/>
      <c r="H20" s="706"/>
      <c r="I20" s="599"/>
      <c r="J20" s="599"/>
      <c r="K20" s="599"/>
      <c r="L20" s="599"/>
      <c r="M20" s="719"/>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601"/>
      <c r="B21" s="603"/>
      <c r="C21" s="603"/>
      <c r="D21" s="606"/>
      <c r="E21" s="609"/>
      <c r="F21" s="611"/>
      <c r="G21" s="639"/>
      <c r="H21" s="706"/>
      <c r="I21" s="599"/>
      <c r="J21" s="599"/>
      <c r="K21" s="599"/>
      <c r="L21" s="599"/>
      <c r="M21" s="719"/>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601"/>
      <c r="B22" s="603"/>
      <c r="C22" s="603"/>
      <c r="D22" s="606"/>
      <c r="E22" s="609"/>
      <c r="F22" s="611"/>
      <c r="G22" s="639"/>
      <c r="H22" s="706"/>
      <c r="I22" s="599"/>
      <c r="J22" s="599"/>
      <c r="K22" s="599"/>
      <c r="L22" s="599"/>
      <c r="M22" s="719"/>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3.5" customHeight="1">
      <c r="A23" s="601"/>
      <c r="B23" s="603"/>
      <c r="C23" s="603"/>
      <c r="D23" s="606"/>
      <c r="E23" s="609"/>
      <c r="F23" s="611"/>
      <c r="G23" s="639"/>
      <c r="H23" s="706"/>
      <c r="I23" s="599"/>
      <c r="J23" s="599"/>
      <c r="K23" s="599"/>
      <c r="L23" s="599"/>
      <c r="M23" s="719"/>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c r="A24" s="601"/>
      <c r="B24" s="603"/>
      <c r="C24" s="603"/>
      <c r="D24" s="606"/>
      <c r="E24" s="609"/>
      <c r="F24" s="611"/>
      <c r="G24" s="639"/>
      <c r="H24" s="706"/>
      <c r="I24" s="599"/>
      <c r="J24" s="599"/>
      <c r="K24" s="599"/>
      <c r="L24" s="599"/>
      <c r="M24" s="719"/>
      <c r="N24" s="34"/>
      <c r="O24" s="34"/>
    </row>
    <row r="25" spans="1:169">
      <c r="A25" s="601"/>
      <c r="B25" s="603"/>
      <c r="C25" s="603"/>
      <c r="D25" s="606"/>
      <c r="E25" s="609"/>
      <c r="F25" s="611"/>
      <c r="G25" s="639"/>
      <c r="H25" s="706"/>
      <c r="I25" s="599"/>
      <c r="J25" s="599"/>
      <c r="K25" s="599"/>
      <c r="L25" s="599"/>
      <c r="M25" s="719"/>
      <c r="N25" s="34"/>
      <c r="O25" s="34"/>
    </row>
    <row r="26" spans="1:169">
      <c r="A26" s="601"/>
      <c r="B26" s="603"/>
      <c r="C26" s="603"/>
      <c r="D26" s="606"/>
      <c r="E26" s="609"/>
      <c r="F26" s="611"/>
      <c r="G26" s="639"/>
      <c r="H26" s="706"/>
      <c r="I26" s="599"/>
      <c r="J26" s="599"/>
      <c r="K26" s="599"/>
      <c r="L26" s="599"/>
      <c r="M26" s="719"/>
      <c r="N26" s="34"/>
      <c r="O26" s="34"/>
    </row>
    <row r="27" spans="1:169">
      <c r="A27" s="601"/>
      <c r="B27" s="603"/>
      <c r="C27" s="603"/>
      <c r="D27" s="606"/>
      <c r="E27" s="609"/>
      <c r="F27" s="611"/>
      <c r="G27" s="639"/>
      <c r="H27" s="706"/>
      <c r="I27" s="599"/>
      <c r="J27" s="599"/>
      <c r="K27" s="599"/>
      <c r="L27" s="599"/>
      <c r="M27" s="719"/>
      <c r="N27" s="34"/>
      <c r="O27" s="34"/>
    </row>
    <row r="28" spans="1:169" ht="15.75" thickBot="1">
      <c r="A28" s="601"/>
      <c r="B28" s="603"/>
      <c r="C28" s="603"/>
      <c r="D28" s="606"/>
      <c r="E28" s="609"/>
      <c r="F28" s="611"/>
      <c r="G28" s="639"/>
      <c r="H28" s="707"/>
      <c r="I28" s="599"/>
      <c r="J28" s="599"/>
      <c r="K28" s="599"/>
      <c r="L28" s="599"/>
      <c r="M28" s="720"/>
      <c r="N28" s="34"/>
      <c r="O28" s="34"/>
    </row>
    <row r="29" spans="1:169" s="26" customFormat="1" ht="12.75" customHeight="1">
      <c r="A29" s="647">
        <f>'7- Mapa Final'!A30</f>
        <v>3</v>
      </c>
      <c r="B29" s="648" t="str">
        <f>'7- Mapa Final'!B30</f>
        <v xml:space="preserve">Desactualización de los  Manuales de cargos y funciones </v>
      </c>
      <c r="C29" s="648" t="str">
        <f>'7- Mapa Final'!C30</f>
        <v xml:space="preserve">Se efectúan modificaciones , se crean cargos y no se registran en los respectivos Manuales </v>
      </c>
      <c r="D29" s="717" t="str">
        <f>'7- Mapa Final'!J30</f>
        <v>Alta - 4</v>
      </c>
      <c r="E29" s="651" t="str">
        <f>'7- Mapa Final'!K30</f>
        <v>Menor - 2</v>
      </c>
      <c r="F29" s="637" t="str">
        <f>'7- Mapa Final'!M30</f>
        <v>Moderado - 8</v>
      </c>
      <c r="G29" s="638" t="s">
        <v>373</v>
      </c>
      <c r="H29" s="711" t="s">
        <v>523</v>
      </c>
      <c r="I29" s="599"/>
      <c r="J29" s="599" t="s">
        <v>516</v>
      </c>
      <c r="K29" s="652">
        <v>45566</v>
      </c>
      <c r="L29" s="652">
        <v>45657</v>
      </c>
      <c r="M29" s="722" t="s">
        <v>565</v>
      </c>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c r="BH29" s="34"/>
      <c r="BI29" s="34"/>
      <c r="BJ29" s="34"/>
      <c r="BK29" s="34"/>
      <c r="BL29" s="34"/>
      <c r="BM29" s="34"/>
      <c r="BN29" s="34"/>
      <c r="BO29" s="34"/>
      <c r="BP29" s="34"/>
      <c r="BQ29" s="34"/>
      <c r="BR29" s="34"/>
      <c r="BS29" s="34"/>
      <c r="BT29" s="34"/>
      <c r="BU29" s="34"/>
      <c r="BV29" s="34"/>
      <c r="BW29" s="34"/>
      <c r="BX29" s="34"/>
      <c r="BY29" s="34"/>
      <c r="BZ29" s="34"/>
      <c r="CA29" s="34"/>
      <c r="CB29" s="34"/>
      <c r="CC29" s="34"/>
      <c r="CD29" s="34"/>
      <c r="CE29" s="34"/>
      <c r="CF29" s="34"/>
      <c r="CG29" s="34"/>
      <c r="CH29" s="34"/>
      <c r="CI29" s="34"/>
      <c r="CJ29" s="34"/>
      <c r="CK29" s="34"/>
      <c r="CL29" s="34"/>
      <c r="CM29" s="34"/>
      <c r="CN29" s="34"/>
      <c r="CO29" s="34"/>
      <c r="CP29" s="34"/>
      <c r="CQ29" s="34"/>
      <c r="CR29" s="34"/>
      <c r="CS29" s="34"/>
      <c r="CT29" s="34"/>
      <c r="CU29" s="34"/>
      <c r="CV29" s="34"/>
      <c r="CW29" s="34"/>
      <c r="CX29" s="34"/>
      <c r="CY29" s="34"/>
      <c r="CZ29" s="34"/>
      <c r="DA29" s="34"/>
      <c r="DB29" s="34"/>
      <c r="DC29" s="34"/>
      <c r="DD29" s="34"/>
      <c r="DE29" s="34"/>
      <c r="DF29" s="34"/>
      <c r="DG29" s="34"/>
      <c r="DH29" s="34"/>
      <c r="DI29" s="34"/>
      <c r="DJ29" s="34"/>
      <c r="DK29" s="34"/>
      <c r="DL29" s="34"/>
      <c r="DM29" s="34"/>
      <c r="DN29" s="34"/>
      <c r="DO29" s="34"/>
      <c r="DP29" s="34"/>
      <c r="DQ29" s="34"/>
      <c r="DR29" s="34"/>
      <c r="DS29" s="34"/>
      <c r="DT29" s="34"/>
      <c r="DU29" s="34"/>
      <c r="DV29" s="34"/>
      <c r="DW29" s="34"/>
      <c r="DX29" s="34"/>
      <c r="DY29" s="34"/>
      <c r="DZ29" s="34"/>
      <c r="EA29" s="34"/>
      <c r="EB29" s="34"/>
      <c r="EC29" s="34"/>
      <c r="ED29" s="34"/>
      <c r="EE29" s="34"/>
      <c r="EF29" s="34"/>
      <c r="EG29" s="34"/>
      <c r="EH29" s="34"/>
      <c r="EI29" s="34"/>
      <c r="EJ29" s="34"/>
      <c r="EK29" s="34"/>
      <c r="EL29" s="34"/>
      <c r="EM29" s="34"/>
      <c r="EN29" s="34"/>
      <c r="EO29" s="34"/>
      <c r="EP29" s="34"/>
      <c r="EQ29" s="34"/>
      <c r="ER29" s="34"/>
      <c r="ES29" s="34"/>
      <c r="ET29" s="34"/>
      <c r="EU29" s="34"/>
      <c r="EV29" s="34"/>
      <c r="EW29" s="34"/>
      <c r="EX29" s="34"/>
      <c r="EY29" s="34"/>
      <c r="EZ29" s="34"/>
      <c r="FA29" s="34"/>
      <c r="FB29" s="34"/>
      <c r="FC29" s="34"/>
      <c r="FD29" s="34"/>
      <c r="FE29" s="34"/>
      <c r="FF29" s="34"/>
      <c r="FG29" s="34"/>
      <c r="FH29" s="34"/>
      <c r="FI29" s="34"/>
      <c r="FJ29" s="34"/>
      <c r="FK29" s="34"/>
      <c r="FL29" s="34"/>
      <c r="FM29" s="34"/>
    </row>
    <row r="30" spans="1:169" s="26" customFormat="1" ht="12.75" customHeight="1">
      <c r="A30" s="601"/>
      <c r="B30" s="603"/>
      <c r="C30" s="603"/>
      <c r="D30" s="606"/>
      <c r="E30" s="609"/>
      <c r="F30" s="611"/>
      <c r="G30" s="639"/>
      <c r="H30" s="706"/>
      <c r="I30" s="599"/>
      <c r="J30" s="599"/>
      <c r="K30" s="599"/>
      <c r="L30" s="599"/>
      <c r="M30" s="719"/>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601"/>
      <c r="B31" s="603"/>
      <c r="C31" s="603"/>
      <c r="D31" s="606"/>
      <c r="E31" s="609"/>
      <c r="F31" s="611"/>
      <c r="G31" s="639"/>
      <c r="H31" s="706"/>
      <c r="I31" s="599"/>
      <c r="J31" s="599"/>
      <c r="K31" s="599"/>
      <c r="L31" s="599"/>
      <c r="M31" s="719"/>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601"/>
      <c r="B32" s="603"/>
      <c r="C32" s="603"/>
      <c r="D32" s="606"/>
      <c r="E32" s="609"/>
      <c r="F32" s="611"/>
      <c r="G32" s="639"/>
      <c r="H32" s="706"/>
      <c r="I32" s="599"/>
      <c r="J32" s="599"/>
      <c r="K32" s="599"/>
      <c r="L32" s="599"/>
      <c r="M32" s="719"/>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3.5" customHeight="1">
      <c r="A33" s="601"/>
      <c r="B33" s="603"/>
      <c r="C33" s="603"/>
      <c r="D33" s="606"/>
      <c r="E33" s="609"/>
      <c r="F33" s="611"/>
      <c r="G33" s="639"/>
      <c r="H33" s="706"/>
      <c r="I33" s="599"/>
      <c r="J33" s="599"/>
      <c r="K33" s="599"/>
      <c r="L33" s="599"/>
      <c r="M33" s="719"/>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c r="A34" s="601"/>
      <c r="B34" s="603"/>
      <c r="C34" s="603"/>
      <c r="D34" s="606"/>
      <c r="E34" s="609"/>
      <c r="F34" s="611"/>
      <c r="G34" s="639"/>
      <c r="H34" s="706"/>
      <c r="I34" s="599"/>
      <c r="J34" s="599"/>
      <c r="K34" s="599"/>
      <c r="L34" s="599"/>
      <c r="M34" s="719"/>
      <c r="N34" s="34"/>
      <c r="O34" s="34"/>
    </row>
    <row r="35" spans="1:169">
      <c r="A35" s="601"/>
      <c r="B35" s="603"/>
      <c r="C35" s="603"/>
      <c r="D35" s="606"/>
      <c r="E35" s="609"/>
      <c r="F35" s="611"/>
      <c r="G35" s="639"/>
      <c r="H35" s="706"/>
      <c r="I35" s="599"/>
      <c r="J35" s="599"/>
      <c r="K35" s="599"/>
      <c r="L35" s="599"/>
      <c r="M35" s="719"/>
      <c r="N35" s="34"/>
      <c r="O35" s="34"/>
    </row>
    <row r="36" spans="1:169">
      <c r="A36" s="601"/>
      <c r="B36" s="603"/>
      <c r="C36" s="603"/>
      <c r="D36" s="606"/>
      <c r="E36" s="609"/>
      <c r="F36" s="611"/>
      <c r="G36" s="639"/>
      <c r="H36" s="706"/>
      <c r="I36" s="599"/>
      <c r="J36" s="599"/>
      <c r="K36" s="599"/>
      <c r="L36" s="599"/>
      <c r="M36" s="719"/>
      <c r="N36" s="34"/>
      <c r="O36" s="34"/>
    </row>
    <row r="37" spans="1:169">
      <c r="A37" s="601"/>
      <c r="B37" s="603"/>
      <c r="C37" s="603"/>
      <c r="D37" s="606"/>
      <c r="E37" s="609"/>
      <c r="F37" s="611"/>
      <c r="G37" s="639"/>
      <c r="H37" s="706"/>
      <c r="I37" s="599"/>
      <c r="J37" s="599"/>
      <c r="K37" s="599"/>
      <c r="L37" s="599"/>
      <c r="M37" s="719"/>
      <c r="N37" s="34"/>
      <c r="O37" s="34"/>
    </row>
    <row r="38" spans="1:169" ht="15.75" thickBot="1">
      <c r="A38" s="601"/>
      <c r="B38" s="603"/>
      <c r="C38" s="603"/>
      <c r="D38" s="606"/>
      <c r="E38" s="609"/>
      <c r="F38" s="611"/>
      <c r="G38" s="639"/>
      <c r="H38" s="707"/>
      <c r="I38" s="599"/>
      <c r="J38" s="599"/>
      <c r="K38" s="599"/>
      <c r="L38" s="599"/>
      <c r="M38" s="720"/>
      <c r="N38" s="34"/>
      <c r="O38" s="34"/>
    </row>
    <row r="39" spans="1:169" s="26" customFormat="1" ht="12.75" customHeight="1">
      <c r="A39" s="647">
        <f>'7- Mapa Final'!A40</f>
        <v>4</v>
      </c>
      <c r="B39" s="648" t="str">
        <f>'7- Mapa Final'!B40</f>
        <v>Desactualización ,pérdida o acceso no autorizado a la información de las Historias Laborales</v>
      </c>
      <c r="C39" s="648" t="str">
        <f>'7- Mapa Final'!C40</f>
        <v xml:space="preserve">Se modifican, desaparecen, alteraran  o divulgan documentos o información de las historias laborales </v>
      </c>
      <c r="D39" s="717" t="str">
        <f>'7- Mapa Final'!J40</f>
        <v>Baja - 2</v>
      </c>
      <c r="E39" s="651" t="str">
        <f>'7- Mapa Final'!K40</f>
        <v>Moderado - 3</v>
      </c>
      <c r="F39" s="637" t="str">
        <f>'7- Mapa Final'!M40</f>
        <v>Moderado - 6</v>
      </c>
      <c r="G39" s="638" t="s">
        <v>373</v>
      </c>
      <c r="H39" s="712" t="s">
        <v>524</v>
      </c>
      <c r="I39" s="599"/>
      <c r="J39" s="599" t="s">
        <v>516</v>
      </c>
      <c r="K39" s="652">
        <v>45566</v>
      </c>
      <c r="L39" s="652">
        <v>45657</v>
      </c>
      <c r="M39" s="722" t="s">
        <v>566</v>
      </c>
      <c r="N39" s="34"/>
      <c r="O39" s="34"/>
      <c r="P39" s="34"/>
      <c r="Q39" s="34"/>
      <c r="R39" s="34"/>
      <c r="S39" s="34"/>
      <c r="T39" s="34"/>
      <c r="U39" s="34"/>
      <c r="V39" s="34"/>
      <c r="W39" s="34"/>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c r="BH39" s="34"/>
      <c r="BI39" s="34"/>
      <c r="BJ39" s="34"/>
      <c r="BK39" s="34"/>
      <c r="BL39" s="34"/>
      <c r="BM39" s="34"/>
      <c r="BN39" s="34"/>
      <c r="BO39" s="34"/>
      <c r="BP39" s="34"/>
      <c r="BQ39" s="34"/>
      <c r="BR39" s="34"/>
      <c r="BS39" s="34"/>
      <c r="BT39" s="34"/>
      <c r="BU39" s="34"/>
      <c r="BV39" s="34"/>
      <c r="BW39" s="34"/>
      <c r="BX39" s="34"/>
      <c r="BY39" s="34"/>
      <c r="BZ39" s="34"/>
      <c r="CA39" s="34"/>
      <c r="CB39" s="34"/>
      <c r="CC39" s="34"/>
      <c r="CD39" s="34"/>
      <c r="CE39" s="34"/>
      <c r="CF39" s="34"/>
      <c r="CG39" s="34"/>
      <c r="CH39" s="34"/>
      <c r="CI39" s="34"/>
      <c r="CJ39" s="34"/>
      <c r="CK39" s="34"/>
      <c r="CL39" s="34"/>
      <c r="CM39" s="34"/>
      <c r="CN39" s="34"/>
      <c r="CO39" s="34"/>
      <c r="CP39" s="34"/>
      <c r="CQ39" s="34"/>
      <c r="CR39" s="34"/>
      <c r="CS39" s="34"/>
      <c r="CT39" s="34"/>
      <c r="CU39" s="34"/>
      <c r="CV39" s="34"/>
      <c r="CW39" s="34"/>
      <c r="CX39" s="34"/>
      <c r="CY39" s="34"/>
      <c r="CZ39" s="34"/>
      <c r="DA39" s="34"/>
      <c r="DB39" s="34"/>
      <c r="DC39" s="34"/>
      <c r="DD39" s="34"/>
      <c r="DE39" s="34"/>
      <c r="DF39" s="34"/>
      <c r="DG39" s="34"/>
      <c r="DH39" s="34"/>
      <c r="DI39" s="34"/>
      <c r="DJ39" s="34"/>
      <c r="DK39" s="34"/>
      <c r="DL39" s="34"/>
      <c r="DM39" s="34"/>
      <c r="DN39" s="34"/>
      <c r="DO39" s="34"/>
      <c r="DP39" s="34"/>
      <c r="DQ39" s="34"/>
      <c r="DR39" s="34"/>
      <c r="DS39" s="34"/>
      <c r="DT39" s="34"/>
      <c r="DU39" s="34"/>
      <c r="DV39" s="34"/>
      <c r="DW39" s="34"/>
      <c r="DX39" s="34"/>
      <c r="DY39" s="34"/>
      <c r="DZ39" s="34"/>
      <c r="EA39" s="34"/>
      <c r="EB39" s="34"/>
      <c r="EC39" s="34"/>
      <c r="ED39" s="34"/>
      <c r="EE39" s="34"/>
      <c r="EF39" s="34"/>
      <c r="EG39" s="34"/>
      <c r="EH39" s="34"/>
      <c r="EI39" s="34"/>
      <c r="EJ39" s="34"/>
      <c r="EK39" s="34"/>
      <c r="EL39" s="34"/>
      <c r="EM39" s="34"/>
      <c r="EN39" s="34"/>
      <c r="EO39" s="34"/>
      <c r="EP39" s="34"/>
      <c r="EQ39" s="34"/>
      <c r="ER39" s="34"/>
      <c r="ES39" s="34"/>
      <c r="ET39" s="34"/>
      <c r="EU39" s="34"/>
      <c r="EV39" s="34"/>
      <c r="EW39" s="34"/>
      <c r="EX39" s="34"/>
      <c r="EY39" s="34"/>
      <c r="EZ39" s="34"/>
      <c r="FA39" s="34"/>
      <c r="FB39" s="34"/>
      <c r="FC39" s="34"/>
      <c r="FD39" s="34"/>
      <c r="FE39" s="34"/>
      <c r="FF39" s="34"/>
      <c r="FG39" s="34"/>
      <c r="FH39" s="34"/>
      <c r="FI39" s="34"/>
      <c r="FJ39" s="34"/>
      <c r="FK39" s="34"/>
      <c r="FL39" s="34"/>
      <c r="FM39" s="34"/>
    </row>
    <row r="40" spans="1:169" s="26" customFormat="1" ht="12.75" customHeight="1">
      <c r="A40" s="601"/>
      <c r="B40" s="603"/>
      <c r="C40" s="603"/>
      <c r="D40" s="606"/>
      <c r="E40" s="609"/>
      <c r="F40" s="611"/>
      <c r="G40" s="639"/>
      <c r="H40" s="662"/>
      <c r="I40" s="599"/>
      <c r="J40" s="599"/>
      <c r="K40" s="599"/>
      <c r="L40" s="599"/>
      <c r="M40" s="719"/>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601"/>
      <c r="B41" s="603"/>
      <c r="C41" s="603"/>
      <c r="D41" s="606"/>
      <c r="E41" s="609"/>
      <c r="F41" s="611"/>
      <c r="G41" s="639"/>
      <c r="H41" s="662"/>
      <c r="I41" s="599"/>
      <c r="J41" s="599"/>
      <c r="K41" s="599"/>
      <c r="L41" s="599"/>
      <c r="M41" s="719"/>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601"/>
      <c r="B42" s="603"/>
      <c r="C42" s="603"/>
      <c r="D42" s="606"/>
      <c r="E42" s="609"/>
      <c r="F42" s="611"/>
      <c r="G42" s="639"/>
      <c r="H42" s="662"/>
      <c r="I42" s="599"/>
      <c r="J42" s="599"/>
      <c r="K42" s="599"/>
      <c r="L42" s="599"/>
      <c r="M42" s="719"/>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3.5" customHeight="1">
      <c r="A43" s="601"/>
      <c r="B43" s="603"/>
      <c r="C43" s="603"/>
      <c r="D43" s="606"/>
      <c r="E43" s="609"/>
      <c r="F43" s="611"/>
      <c r="G43" s="639"/>
      <c r="H43" s="662"/>
      <c r="I43" s="599"/>
      <c r="J43" s="599"/>
      <c r="K43" s="599"/>
      <c r="L43" s="599"/>
      <c r="M43" s="719"/>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c r="A44" s="601"/>
      <c r="B44" s="603"/>
      <c r="C44" s="603"/>
      <c r="D44" s="606"/>
      <c r="E44" s="609"/>
      <c r="F44" s="611"/>
      <c r="G44" s="639"/>
      <c r="H44" s="662"/>
      <c r="I44" s="599"/>
      <c r="J44" s="599"/>
      <c r="K44" s="599"/>
      <c r="L44" s="599"/>
      <c r="M44" s="719"/>
      <c r="N44" s="34"/>
      <c r="O44" s="34"/>
    </row>
    <row r="45" spans="1:169">
      <c r="A45" s="601"/>
      <c r="B45" s="603"/>
      <c r="C45" s="603"/>
      <c r="D45" s="606"/>
      <c r="E45" s="609"/>
      <c r="F45" s="611"/>
      <c r="G45" s="639"/>
      <c r="H45" s="662"/>
      <c r="I45" s="599"/>
      <c r="J45" s="599"/>
      <c r="K45" s="599"/>
      <c r="L45" s="599"/>
      <c r="M45" s="719"/>
      <c r="N45" s="34"/>
      <c r="O45" s="34"/>
    </row>
    <row r="46" spans="1:169">
      <c r="A46" s="601"/>
      <c r="B46" s="603"/>
      <c r="C46" s="603"/>
      <c r="D46" s="606"/>
      <c r="E46" s="609"/>
      <c r="F46" s="611"/>
      <c r="G46" s="639"/>
      <c r="H46" s="662"/>
      <c r="I46" s="599"/>
      <c r="J46" s="599"/>
      <c r="K46" s="599"/>
      <c r="L46" s="599"/>
      <c r="M46" s="719"/>
      <c r="N46" s="34"/>
      <c r="O46" s="34"/>
    </row>
    <row r="47" spans="1:169">
      <c r="A47" s="601"/>
      <c r="B47" s="603"/>
      <c r="C47" s="603"/>
      <c r="D47" s="606"/>
      <c r="E47" s="609"/>
      <c r="F47" s="611"/>
      <c r="G47" s="639"/>
      <c r="H47" s="662"/>
      <c r="I47" s="599"/>
      <c r="J47" s="599"/>
      <c r="K47" s="599"/>
      <c r="L47" s="599"/>
      <c r="M47" s="719"/>
      <c r="N47" s="34"/>
      <c r="O47" s="34"/>
    </row>
    <row r="48" spans="1:169" ht="15.75" thickBot="1">
      <c r="A48" s="601"/>
      <c r="B48" s="603"/>
      <c r="C48" s="603"/>
      <c r="D48" s="606"/>
      <c r="E48" s="609"/>
      <c r="F48" s="611"/>
      <c r="G48" s="639"/>
      <c r="H48" s="708"/>
      <c r="I48" s="599"/>
      <c r="J48" s="599"/>
      <c r="K48" s="599"/>
      <c r="L48" s="599"/>
      <c r="M48" s="720"/>
      <c r="N48" s="34"/>
      <c r="O48" s="34"/>
    </row>
    <row r="49" spans="1:169" s="26" customFormat="1" ht="12.75" customHeight="1">
      <c r="A49" s="647">
        <f>'7- Mapa Final'!A50</f>
        <v>5</v>
      </c>
      <c r="B49" s="648" t="str">
        <f>'7- Mapa Final'!B50</f>
        <v>Inexactitud en el pago de sueldos y demás conceptos laborales</v>
      </c>
      <c r="C49" s="648" t="str">
        <f>'7- Mapa Final'!C50</f>
        <v>Liquidacion de Nómina con inconsistencias en los valores finales con respecto a las novedades presentadas</v>
      </c>
      <c r="D49" s="717" t="str">
        <f>'7- Mapa Final'!J50</f>
        <v>Baja - 2</v>
      </c>
      <c r="E49" s="651" t="str">
        <f>'7- Mapa Final'!K50</f>
        <v>Leve - 1</v>
      </c>
      <c r="F49" s="637" t="str">
        <f>'7- Mapa Final'!M50</f>
        <v>Bajo - 2</v>
      </c>
      <c r="G49" s="639" t="s">
        <v>374</v>
      </c>
      <c r="H49" s="711" t="s">
        <v>525</v>
      </c>
      <c r="I49" s="599"/>
      <c r="J49" s="599" t="s">
        <v>516</v>
      </c>
      <c r="K49" s="652">
        <v>45566</v>
      </c>
      <c r="L49" s="652">
        <v>45657</v>
      </c>
      <c r="M49" s="722" t="s">
        <v>567</v>
      </c>
      <c r="N49" s="34"/>
      <c r="O49" s="34"/>
      <c r="P49" s="34"/>
      <c r="Q49" s="34"/>
      <c r="R49" s="34"/>
      <c r="S49" s="34"/>
      <c r="T49" s="34"/>
      <c r="U49" s="34"/>
      <c r="V49" s="34"/>
      <c r="W49" s="34"/>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c r="BH49" s="34"/>
      <c r="BI49" s="34"/>
      <c r="BJ49" s="34"/>
      <c r="BK49" s="34"/>
      <c r="BL49" s="34"/>
      <c r="BM49" s="34"/>
      <c r="BN49" s="34"/>
      <c r="BO49" s="34"/>
      <c r="BP49" s="34"/>
      <c r="BQ49" s="34"/>
      <c r="BR49" s="34"/>
      <c r="BS49" s="34"/>
      <c r="BT49" s="34"/>
      <c r="BU49" s="34"/>
      <c r="BV49" s="34"/>
      <c r="BW49" s="34"/>
      <c r="BX49" s="34"/>
      <c r="BY49" s="34"/>
      <c r="BZ49" s="34"/>
      <c r="CA49" s="34"/>
      <c r="CB49" s="34"/>
      <c r="CC49" s="34"/>
      <c r="CD49" s="34"/>
      <c r="CE49" s="34"/>
      <c r="CF49" s="34"/>
      <c r="CG49" s="34"/>
      <c r="CH49" s="34"/>
      <c r="CI49" s="34"/>
      <c r="CJ49" s="34"/>
      <c r="CK49" s="34"/>
      <c r="CL49" s="34"/>
      <c r="CM49" s="34"/>
      <c r="CN49" s="34"/>
      <c r="CO49" s="34"/>
      <c r="CP49" s="34"/>
      <c r="CQ49" s="34"/>
      <c r="CR49" s="34"/>
      <c r="CS49" s="34"/>
      <c r="CT49" s="34"/>
      <c r="CU49" s="34"/>
      <c r="CV49" s="34"/>
      <c r="CW49" s="34"/>
      <c r="CX49" s="34"/>
      <c r="CY49" s="34"/>
      <c r="CZ49" s="34"/>
      <c r="DA49" s="34"/>
      <c r="DB49" s="34"/>
      <c r="DC49" s="34"/>
      <c r="DD49" s="34"/>
      <c r="DE49" s="34"/>
      <c r="DF49" s="34"/>
      <c r="DG49" s="34"/>
      <c r="DH49" s="34"/>
      <c r="DI49" s="34"/>
      <c r="DJ49" s="34"/>
      <c r="DK49" s="34"/>
      <c r="DL49" s="34"/>
      <c r="DM49" s="34"/>
      <c r="DN49" s="34"/>
      <c r="DO49" s="34"/>
      <c r="DP49" s="34"/>
      <c r="DQ49" s="34"/>
      <c r="DR49" s="34"/>
      <c r="DS49" s="34"/>
      <c r="DT49" s="34"/>
      <c r="DU49" s="34"/>
      <c r="DV49" s="34"/>
      <c r="DW49" s="34"/>
      <c r="DX49" s="34"/>
      <c r="DY49" s="34"/>
      <c r="DZ49" s="34"/>
      <c r="EA49" s="34"/>
      <c r="EB49" s="34"/>
      <c r="EC49" s="34"/>
      <c r="ED49" s="34"/>
      <c r="EE49" s="34"/>
      <c r="EF49" s="34"/>
      <c r="EG49" s="34"/>
      <c r="EH49" s="34"/>
      <c r="EI49" s="34"/>
      <c r="EJ49" s="34"/>
      <c r="EK49" s="34"/>
      <c r="EL49" s="34"/>
      <c r="EM49" s="34"/>
      <c r="EN49" s="34"/>
      <c r="EO49" s="34"/>
      <c r="EP49" s="34"/>
      <c r="EQ49" s="34"/>
      <c r="ER49" s="34"/>
      <c r="ES49" s="34"/>
      <c r="ET49" s="34"/>
      <c r="EU49" s="34"/>
      <c r="EV49" s="34"/>
      <c r="EW49" s="34"/>
      <c r="EX49" s="34"/>
      <c r="EY49" s="34"/>
      <c r="EZ49" s="34"/>
      <c r="FA49" s="34"/>
      <c r="FB49" s="34"/>
      <c r="FC49" s="34"/>
      <c r="FD49" s="34"/>
      <c r="FE49" s="34"/>
      <c r="FF49" s="34"/>
      <c r="FG49" s="34"/>
      <c r="FH49" s="34"/>
      <c r="FI49" s="34"/>
      <c r="FJ49" s="34"/>
      <c r="FK49" s="34"/>
      <c r="FL49" s="34"/>
      <c r="FM49" s="34"/>
    </row>
    <row r="50" spans="1:169" s="26" customFormat="1" ht="12.75" customHeight="1">
      <c r="A50" s="601"/>
      <c r="B50" s="603"/>
      <c r="C50" s="603"/>
      <c r="D50" s="606"/>
      <c r="E50" s="609"/>
      <c r="F50" s="611"/>
      <c r="G50" s="639"/>
      <c r="H50" s="706"/>
      <c r="I50" s="599"/>
      <c r="J50" s="599"/>
      <c r="K50" s="599"/>
      <c r="L50" s="599"/>
      <c r="M50" s="719"/>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34"/>
      <c r="CI50" s="34"/>
      <c r="CJ50" s="34"/>
      <c r="CK50" s="34"/>
      <c r="CL50" s="34"/>
      <c r="CM50" s="34"/>
      <c r="CN50" s="34"/>
      <c r="CO50" s="34"/>
      <c r="CP50" s="34"/>
      <c r="CQ50" s="34"/>
      <c r="CR50" s="34"/>
      <c r="CS50" s="34"/>
      <c r="CT50" s="34"/>
      <c r="CU50" s="34"/>
      <c r="CV50" s="34"/>
      <c r="CW50" s="34"/>
      <c r="CX50" s="34"/>
      <c r="CY50" s="34"/>
      <c r="CZ50" s="34"/>
      <c r="DA50" s="34"/>
      <c r="DB50" s="34"/>
      <c r="DC50" s="34"/>
      <c r="DD50" s="34"/>
      <c r="DE50" s="34"/>
      <c r="DF50" s="34"/>
      <c r="DG50" s="34"/>
      <c r="DH50" s="34"/>
      <c r="DI50" s="34"/>
      <c r="DJ50" s="34"/>
      <c r="DK50" s="34"/>
      <c r="DL50" s="34"/>
      <c r="DM50" s="34"/>
      <c r="DN50" s="34"/>
      <c r="DO50" s="34"/>
      <c r="DP50" s="34"/>
      <c r="DQ50" s="34"/>
      <c r="DR50" s="34"/>
      <c r="DS50" s="34"/>
      <c r="DT50" s="34"/>
      <c r="DU50" s="34"/>
      <c r="DV50" s="34"/>
      <c r="DW50" s="34"/>
      <c r="DX50" s="34"/>
      <c r="DY50" s="34"/>
      <c r="DZ50" s="34"/>
      <c r="EA50" s="34"/>
      <c r="EB50" s="34"/>
      <c r="EC50" s="34"/>
      <c r="ED50" s="34"/>
      <c r="EE50" s="34"/>
      <c r="EF50" s="34"/>
      <c r="EG50" s="34"/>
      <c r="EH50" s="34"/>
      <c r="EI50" s="34"/>
      <c r="EJ50" s="34"/>
      <c r="EK50" s="34"/>
      <c r="EL50" s="34"/>
      <c r="EM50" s="34"/>
      <c r="EN50" s="34"/>
      <c r="EO50" s="34"/>
      <c r="EP50" s="34"/>
      <c r="EQ50" s="34"/>
      <c r="ER50" s="34"/>
      <c r="ES50" s="34"/>
      <c r="ET50" s="34"/>
      <c r="EU50" s="34"/>
      <c r="EV50" s="34"/>
      <c r="EW50" s="34"/>
      <c r="EX50" s="34"/>
      <c r="EY50" s="34"/>
      <c r="EZ50" s="34"/>
      <c r="FA50" s="34"/>
      <c r="FB50" s="34"/>
      <c r="FC50" s="34"/>
      <c r="FD50" s="34"/>
      <c r="FE50" s="34"/>
      <c r="FF50" s="34"/>
      <c r="FG50" s="34"/>
      <c r="FH50" s="34"/>
      <c r="FI50" s="34"/>
      <c r="FJ50" s="34"/>
      <c r="FK50" s="34"/>
      <c r="FL50" s="34"/>
      <c r="FM50" s="34"/>
    </row>
    <row r="51" spans="1:169" s="26" customFormat="1" ht="12.75" customHeight="1">
      <c r="A51" s="601"/>
      <c r="B51" s="603"/>
      <c r="C51" s="603"/>
      <c r="D51" s="606"/>
      <c r="E51" s="609"/>
      <c r="F51" s="611"/>
      <c r="G51" s="639"/>
      <c r="H51" s="706"/>
      <c r="I51" s="599"/>
      <c r="J51" s="599"/>
      <c r="K51" s="599"/>
      <c r="L51" s="599"/>
      <c r="M51" s="719"/>
      <c r="N51" s="34"/>
      <c r="O51" s="34"/>
      <c r="P51" s="34"/>
      <c r="Q51" s="34"/>
      <c r="R51" s="34"/>
      <c r="S51" s="34"/>
      <c r="T51" s="34"/>
      <c r="U51" s="34"/>
      <c r="V51" s="34"/>
      <c r="W51" s="34"/>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c r="BH51" s="34"/>
      <c r="BI51" s="34"/>
      <c r="BJ51" s="34"/>
      <c r="BK51" s="34"/>
      <c r="BL51" s="34"/>
      <c r="BM51" s="34"/>
      <c r="BN51" s="34"/>
      <c r="BO51" s="34"/>
      <c r="BP51" s="34"/>
      <c r="BQ51" s="34"/>
      <c r="BR51" s="34"/>
      <c r="BS51" s="34"/>
      <c r="BT51" s="34"/>
      <c r="BU51" s="34"/>
      <c r="BV51" s="34"/>
      <c r="BW51" s="34"/>
      <c r="BX51" s="34"/>
      <c r="BY51" s="34"/>
      <c r="BZ51" s="34"/>
      <c r="CA51" s="34"/>
      <c r="CB51" s="34"/>
      <c r="CC51" s="34"/>
      <c r="CD51" s="34"/>
      <c r="CE51" s="34"/>
      <c r="CF51" s="34"/>
      <c r="CG51" s="34"/>
      <c r="CH51" s="34"/>
      <c r="CI51" s="34"/>
      <c r="CJ51" s="34"/>
      <c r="CK51" s="34"/>
      <c r="CL51" s="34"/>
      <c r="CM51" s="34"/>
      <c r="CN51" s="34"/>
      <c r="CO51" s="34"/>
      <c r="CP51" s="34"/>
      <c r="CQ51" s="34"/>
      <c r="CR51" s="34"/>
      <c r="CS51" s="34"/>
      <c r="CT51" s="34"/>
      <c r="CU51" s="34"/>
      <c r="CV51" s="34"/>
      <c r="CW51" s="34"/>
      <c r="CX51" s="34"/>
      <c r="CY51" s="34"/>
      <c r="CZ51" s="34"/>
      <c r="DA51" s="34"/>
      <c r="DB51" s="34"/>
      <c r="DC51" s="34"/>
      <c r="DD51" s="34"/>
      <c r="DE51" s="34"/>
      <c r="DF51" s="34"/>
      <c r="DG51" s="34"/>
      <c r="DH51" s="34"/>
      <c r="DI51" s="34"/>
      <c r="DJ51" s="34"/>
      <c r="DK51" s="34"/>
      <c r="DL51" s="34"/>
      <c r="DM51" s="34"/>
      <c r="DN51" s="34"/>
      <c r="DO51" s="34"/>
      <c r="DP51" s="34"/>
      <c r="DQ51" s="34"/>
      <c r="DR51" s="34"/>
      <c r="DS51" s="34"/>
      <c r="DT51" s="34"/>
      <c r="DU51" s="34"/>
      <c r="DV51" s="34"/>
      <c r="DW51" s="34"/>
      <c r="DX51" s="34"/>
      <c r="DY51" s="34"/>
      <c r="DZ51" s="34"/>
      <c r="EA51" s="34"/>
      <c r="EB51" s="34"/>
      <c r="EC51" s="34"/>
      <c r="ED51" s="34"/>
      <c r="EE51" s="34"/>
      <c r="EF51" s="34"/>
      <c r="EG51" s="34"/>
      <c r="EH51" s="34"/>
      <c r="EI51" s="34"/>
      <c r="EJ51" s="34"/>
      <c r="EK51" s="34"/>
      <c r="EL51" s="34"/>
      <c r="EM51" s="34"/>
      <c r="EN51" s="34"/>
      <c r="EO51" s="34"/>
      <c r="EP51" s="34"/>
      <c r="EQ51" s="34"/>
      <c r="ER51" s="34"/>
      <c r="ES51" s="34"/>
      <c r="ET51" s="34"/>
      <c r="EU51" s="34"/>
      <c r="EV51" s="34"/>
      <c r="EW51" s="34"/>
      <c r="EX51" s="34"/>
      <c r="EY51" s="34"/>
      <c r="EZ51" s="34"/>
      <c r="FA51" s="34"/>
      <c r="FB51" s="34"/>
      <c r="FC51" s="34"/>
      <c r="FD51" s="34"/>
      <c r="FE51" s="34"/>
      <c r="FF51" s="34"/>
      <c r="FG51" s="34"/>
      <c r="FH51" s="34"/>
      <c r="FI51" s="34"/>
      <c r="FJ51" s="34"/>
      <c r="FK51" s="34"/>
      <c r="FL51" s="34"/>
      <c r="FM51" s="34"/>
    </row>
    <row r="52" spans="1:169" s="26" customFormat="1" ht="12.75" customHeight="1">
      <c r="A52" s="601"/>
      <c r="B52" s="603"/>
      <c r="C52" s="603"/>
      <c r="D52" s="606"/>
      <c r="E52" s="609"/>
      <c r="F52" s="611"/>
      <c r="G52" s="639"/>
      <c r="H52" s="706"/>
      <c r="I52" s="599"/>
      <c r="J52" s="599"/>
      <c r="K52" s="599"/>
      <c r="L52" s="599"/>
      <c r="M52" s="719"/>
      <c r="N52" s="34"/>
      <c r="O52" s="34"/>
      <c r="P52" s="34"/>
      <c r="Q52" s="34"/>
      <c r="R52" s="34"/>
      <c r="S52" s="34"/>
      <c r="T52" s="34"/>
      <c r="U52" s="34"/>
      <c r="V52" s="34"/>
      <c r="W52" s="34"/>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c r="BH52" s="34"/>
      <c r="BI52" s="34"/>
      <c r="BJ52" s="34"/>
      <c r="BK52" s="34"/>
      <c r="BL52" s="34"/>
      <c r="BM52" s="34"/>
      <c r="BN52" s="34"/>
      <c r="BO52" s="34"/>
      <c r="BP52" s="34"/>
      <c r="BQ52" s="34"/>
      <c r="BR52" s="34"/>
      <c r="BS52" s="34"/>
      <c r="BT52" s="34"/>
      <c r="BU52" s="34"/>
      <c r="BV52" s="34"/>
      <c r="BW52" s="34"/>
      <c r="BX52" s="34"/>
      <c r="BY52" s="34"/>
      <c r="BZ52" s="34"/>
      <c r="CA52" s="34"/>
      <c r="CB52" s="34"/>
      <c r="CC52" s="34"/>
      <c r="CD52" s="34"/>
      <c r="CE52" s="34"/>
      <c r="CF52" s="34"/>
      <c r="CG52" s="34"/>
      <c r="CH52" s="34"/>
      <c r="CI52" s="34"/>
      <c r="CJ52" s="34"/>
      <c r="CK52" s="34"/>
      <c r="CL52" s="34"/>
      <c r="CM52" s="34"/>
      <c r="CN52" s="34"/>
      <c r="CO52" s="34"/>
      <c r="CP52" s="34"/>
      <c r="CQ52" s="34"/>
      <c r="CR52" s="34"/>
      <c r="CS52" s="34"/>
      <c r="CT52" s="34"/>
      <c r="CU52" s="34"/>
      <c r="CV52" s="34"/>
      <c r="CW52" s="34"/>
      <c r="CX52" s="34"/>
      <c r="CY52" s="34"/>
      <c r="CZ52" s="34"/>
      <c r="DA52" s="34"/>
      <c r="DB52" s="34"/>
      <c r="DC52" s="34"/>
      <c r="DD52" s="34"/>
      <c r="DE52" s="34"/>
      <c r="DF52" s="34"/>
      <c r="DG52" s="34"/>
      <c r="DH52" s="34"/>
      <c r="DI52" s="34"/>
      <c r="DJ52" s="34"/>
      <c r="DK52" s="34"/>
      <c r="DL52" s="34"/>
      <c r="DM52" s="34"/>
      <c r="DN52" s="34"/>
      <c r="DO52" s="34"/>
      <c r="DP52" s="34"/>
      <c r="DQ52" s="34"/>
      <c r="DR52" s="34"/>
      <c r="DS52" s="34"/>
      <c r="DT52" s="34"/>
      <c r="DU52" s="34"/>
      <c r="DV52" s="34"/>
      <c r="DW52" s="34"/>
      <c r="DX52" s="34"/>
      <c r="DY52" s="34"/>
      <c r="DZ52" s="34"/>
      <c r="EA52" s="34"/>
      <c r="EB52" s="34"/>
      <c r="EC52" s="34"/>
      <c r="ED52" s="34"/>
      <c r="EE52" s="34"/>
      <c r="EF52" s="34"/>
      <c r="EG52" s="34"/>
      <c r="EH52" s="34"/>
      <c r="EI52" s="34"/>
      <c r="EJ52" s="34"/>
      <c r="EK52" s="34"/>
      <c r="EL52" s="34"/>
      <c r="EM52" s="34"/>
      <c r="EN52" s="34"/>
      <c r="EO52" s="34"/>
      <c r="EP52" s="34"/>
      <c r="EQ52" s="34"/>
      <c r="ER52" s="34"/>
      <c r="ES52" s="34"/>
      <c r="ET52" s="34"/>
      <c r="EU52" s="34"/>
      <c r="EV52" s="34"/>
      <c r="EW52" s="34"/>
      <c r="EX52" s="34"/>
      <c r="EY52" s="34"/>
      <c r="EZ52" s="34"/>
      <c r="FA52" s="34"/>
      <c r="FB52" s="34"/>
      <c r="FC52" s="34"/>
      <c r="FD52" s="34"/>
      <c r="FE52" s="34"/>
      <c r="FF52" s="34"/>
      <c r="FG52" s="34"/>
      <c r="FH52" s="34"/>
      <c r="FI52" s="34"/>
      <c r="FJ52" s="34"/>
      <c r="FK52" s="34"/>
      <c r="FL52" s="34"/>
      <c r="FM52" s="34"/>
    </row>
    <row r="53" spans="1:169" s="26" customFormat="1" ht="13.5" customHeight="1">
      <c r="A53" s="601"/>
      <c r="B53" s="603"/>
      <c r="C53" s="603"/>
      <c r="D53" s="606"/>
      <c r="E53" s="609"/>
      <c r="F53" s="611"/>
      <c r="G53" s="639"/>
      <c r="H53" s="706"/>
      <c r="I53" s="599"/>
      <c r="J53" s="599"/>
      <c r="K53" s="599"/>
      <c r="L53" s="599"/>
      <c r="M53" s="719"/>
      <c r="N53" s="34"/>
      <c r="O53" s="34"/>
      <c r="P53" s="34"/>
      <c r="Q53" s="34"/>
      <c r="R53" s="34"/>
      <c r="S53" s="34"/>
      <c r="T53" s="34"/>
      <c r="U53" s="34"/>
      <c r="V53" s="34"/>
      <c r="W53" s="34"/>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c r="BH53" s="34"/>
      <c r="BI53" s="34"/>
      <c r="BJ53" s="34"/>
      <c r="BK53" s="34"/>
      <c r="BL53" s="34"/>
      <c r="BM53" s="34"/>
      <c r="BN53" s="34"/>
      <c r="BO53" s="34"/>
      <c r="BP53" s="34"/>
      <c r="BQ53" s="34"/>
      <c r="BR53" s="34"/>
      <c r="BS53" s="34"/>
      <c r="BT53" s="34"/>
      <c r="BU53" s="34"/>
      <c r="BV53" s="34"/>
      <c r="BW53" s="34"/>
      <c r="BX53" s="34"/>
      <c r="BY53" s="34"/>
      <c r="BZ53" s="34"/>
      <c r="CA53" s="34"/>
      <c r="CB53" s="34"/>
      <c r="CC53" s="34"/>
      <c r="CD53" s="34"/>
      <c r="CE53" s="34"/>
      <c r="CF53" s="34"/>
      <c r="CG53" s="34"/>
      <c r="CH53" s="34"/>
      <c r="CI53" s="34"/>
      <c r="CJ53" s="34"/>
      <c r="CK53" s="34"/>
      <c r="CL53" s="34"/>
      <c r="CM53" s="34"/>
      <c r="CN53" s="34"/>
      <c r="CO53" s="34"/>
      <c r="CP53" s="34"/>
      <c r="CQ53" s="34"/>
      <c r="CR53" s="34"/>
      <c r="CS53" s="34"/>
      <c r="CT53" s="34"/>
      <c r="CU53" s="34"/>
      <c r="CV53" s="34"/>
      <c r="CW53" s="34"/>
      <c r="CX53" s="34"/>
      <c r="CY53" s="34"/>
      <c r="CZ53" s="34"/>
      <c r="DA53" s="34"/>
      <c r="DB53" s="34"/>
      <c r="DC53" s="34"/>
      <c r="DD53" s="34"/>
      <c r="DE53" s="34"/>
      <c r="DF53" s="34"/>
      <c r="DG53" s="34"/>
      <c r="DH53" s="34"/>
      <c r="DI53" s="34"/>
      <c r="DJ53" s="34"/>
      <c r="DK53" s="34"/>
      <c r="DL53" s="34"/>
      <c r="DM53" s="34"/>
      <c r="DN53" s="34"/>
      <c r="DO53" s="34"/>
      <c r="DP53" s="34"/>
      <c r="DQ53" s="34"/>
      <c r="DR53" s="34"/>
      <c r="DS53" s="34"/>
      <c r="DT53" s="34"/>
      <c r="DU53" s="34"/>
      <c r="DV53" s="34"/>
      <c r="DW53" s="34"/>
      <c r="DX53" s="34"/>
      <c r="DY53" s="34"/>
      <c r="DZ53" s="34"/>
      <c r="EA53" s="34"/>
      <c r="EB53" s="34"/>
      <c r="EC53" s="34"/>
      <c r="ED53" s="34"/>
      <c r="EE53" s="34"/>
      <c r="EF53" s="34"/>
      <c r="EG53" s="34"/>
      <c r="EH53" s="34"/>
      <c r="EI53" s="34"/>
      <c r="EJ53" s="34"/>
      <c r="EK53" s="34"/>
      <c r="EL53" s="34"/>
      <c r="EM53" s="34"/>
      <c r="EN53" s="34"/>
      <c r="EO53" s="34"/>
      <c r="EP53" s="34"/>
      <c r="EQ53" s="34"/>
      <c r="ER53" s="34"/>
      <c r="ES53" s="34"/>
      <c r="ET53" s="34"/>
      <c r="EU53" s="34"/>
      <c r="EV53" s="34"/>
      <c r="EW53" s="34"/>
      <c r="EX53" s="34"/>
      <c r="EY53" s="34"/>
      <c r="EZ53" s="34"/>
      <c r="FA53" s="34"/>
      <c r="FB53" s="34"/>
      <c r="FC53" s="34"/>
      <c r="FD53" s="34"/>
      <c r="FE53" s="34"/>
      <c r="FF53" s="34"/>
      <c r="FG53" s="34"/>
      <c r="FH53" s="34"/>
      <c r="FI53" s="34"/>
      <c r="FJ53" s="34"/>
      <c r="FK53" s="34"/>
      <c r="FL53" s="34"/>
      <c r="FM53" s="34"/>
    </row>
    <row r="54" spans="1:169">
      <c r="A54" s="601"/>
      <c r="B54" s="603"/>
      <c r="C54" s="603"/>
      <c r="D54" s="606"/>
      <c r="E54" s="609"/>
      <c r="F54" s="611"/>
      <c r="G54" s="639"/>
      <c r="H54" s="706"/>
      <c r="I54" s="599"/>
      <c r="J54" s="599"/>
      <c r="K54" s="599"/>
      <c r="L54" s="599"/>
      <c r="M54" s="719"/>
      <c r="N54" s="34"/>
      <c r="O54" s="34"/>
    </row>
    <row r="55" spans="1:169">
      <c r="A55" s="601"/>
      <c r="B55" s="603"/>
      <c r="C55" s="603"/>
      <c r="D55" s="606"/>
      <c r="E55" s="609"/>
      <c r="F55" s="611"/>
      <c r="G55" s="639"/>
      <c r="H55" s="706"/>
      <c r="I55" s="599"/>
      <c r="J55" s="599"/>
      <c r="K55" s="599"/>
      <c r="L55" s="599"/>
      <c r="M55" s="719"/>
      <c r="N55" s="34"/>
      <c r="O55" s="34"/>
    </row>
    <row r="56" spans="1:169">
      <c r="A56" s="601"/>
      <c r="B56" s="603"/>
      <c r="C56" s="603"/>
      <c r="D56" s="606"/>
      <c r="E56" s="609"/>
      <c r="F56" s="611"/>
      <c r="G56" s="639"/>
      <c r="H56" s="706"/>
      <c r="I56" s="599"/>
      <c r="J56" s="599"/>
      <c r="K56" s="599"/>
      <c r="L56" s="599"/>
      <c r="M56" s="719"/>
      <c r="N56" s="34"/>
      <c r="O56" s="34"/>
    </row>
    <row r="57" spans="1:169">
      <c r="A57" s="601"/>
      <c r="B57" s="603"/>
      <c r="C57" s="603"/>
      <c r="D57" s="606"/>
      <c r="E57" s="609"/>
      <c r="F57" s="611"/>
      <c r="G57" s="639"/>
      <c r="H57" s="706"/>
      <c r="I57" s="599"/>
      <c r="J57" s="599"/>
      <c r="K57" s="599"/>
      <c r="L57" s="599"/>
      <c r="M57" s="719"/>
      <c r="N57" s="34"/>
      <c r="O57" s="34"/>
    </row>
    <row r="58" spans="1:169" ht="15.75" thickBot="1">
      <c r="A58" s="601"/>
      <c r="B58" s="603"/>
      <c r="C58" s="603"/>
      <c r="D58" s="606"/>
      <c r="E58" s="609"/>
      <c r="F58" s="611"/>
      <c r="G58" s="639"/>
      <c r="H58" s="707"/>
      <c r="I58" s="599"/>
      <c r="J58" s="599"/>
      <c r="K58" s="599"/>
      <c r="L58" s="599"/>
      <c r="M58" s="720"/>
      <c r="N58" s="34"/>
      <c r="O58" s="34"/>
    </row>
    <row r="59" spans="1:169" s="26" customFormat="1" ht="12.75">
      <c r="A59" s="647">
        <f>'7- Mapa Final'!A60</f>
        <v>6</v>
      </c>
      <c r="B59" s="648" t="str">
        <f>'7- Mapa Final'!B60</f>
        <v>Recibir dádivas o beneficios a nombre propio o de terceros para favorecer, modificar,  retirar servidores judiciales o  alterar difundir información personal</v>
      </c>
      <c r="C59" s="648" t="str">
        <f>'7- Mapa Final'!C60</f>
        <v>posiblidad de alterar informacion de las plantas, inclusion de novedades sin que  cumplan con la totalidad de  requisitos y/o alteracion de la información  de las hojas de vida  que no coincidan con la realidad</v>
      </c>
      <c r="D59" s="717" t="e">
        <f>'7- Mapa Final'!J60</f>
        <v>#DIV/0!</v>
      </c>
      <c r="E59" s="651" t="e">
        <f>'7- Mapa Final'!K60</f>
        <v>#VALUE!</v>
      </c>
      <c r="F59" s="637" t="e">
        <f>'7- Mapa Final'!M60</f>
        <v>#DIV/0!</v>
      </c>
      <c r="G59" s="542"/>
      <c r="H59" s="599"/>
      <c r="I59" s="599"/>
      <c r="J59" s="599"/>
      <c r="K59" s="599"/>
      <c r="L59" s="599"/>
      <c r="M59" s="715"/>
      <c r="N59" s="34"/>
      <c r="O59" s="34"/>
      <c r="P59" s="34"/>
      <c r="Q59" s="34"/>
      <c r="R59" s="34"/>
      <c r="S59" s="34"/>
      <c r="T59" s="34"/>
      <c r="U59" s="34"/>
      <c r="V59" s="34"/>
      <c r="W59" s="34"/>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c r="BH59" s="34"/>
      <c r="BI59" s="34"/>
      <c r="BJ59" s="34"/>
      <c r="BK59" s="34"/>
      <c r="BL59" s="34"/>
      <c r="BM59" s="34"/>
      <c r="BN59" s="34"/>
      <c r="BO59" s="34"/>
      <c r="BP59" s="34"/>
      <c r="BQ59" s="34"/>
      <c r="BR59" s="34"/>
      <c r="BS59" s="34"/>
      <c r="BT59" s="34"/>
      <c r="BU59" s="34"/>
      <c r="BV59" s="34"/>
      <c r="BW59" s="34"/>
      <c r="BX59" s="34"/>
      <c r="BY59" s="34"/>
      <c r="BZ59" s="34"/>
      <c r="CA59" s="34"/>
      <c r="CB59" s="34"/>
      <c r="CC59" s="34"/>
      <c r="CD59" s="34"/>
      <c r="CE59" s="34"/>
      <c r="CF59" s="34"/>
      <c r="CG59" s="34"/>
      <c r="CH59" s="34"/>
      <c r="CI59" s="34"/>
      <c r="CJ59" s="34"/>
      <c r="CK59" s="34"/>
      <c r="CL59" s="34"/>
      <c r="CM59" s="34"/>
      <c r="CN59" s="34"/>
      <c r="CO59" s="34"/>
      <c r="CP59" s="34"/>
      <c r="CQ59" s="34"/>
      <c r="CR59" s="34"/>
      <c r="CS59" s="34"/>
      <c r="CT59" s="34"/>
      <c r="CU59" s="34"/>
      <c r="CV59" s="34"/>
      <c r="CW59" s="34"/>
      <c r="CX59" s="34"/>
      <c r="CY59" s="34"/>
      <c r="CZ59" s="34"/>
      <c r="DA59" s="34"/>
      <c r="DB59" s="34"/>
      <c r="DC59" s="34"/>
      <c r="DD59" s="34"/>
      <c r="DE59" s="34"/>
      <c r="DF59" s="34"/>
      <c r="DG59" s="34"/>
      <c r="DH59" s="34"/>
      <c r="DI59" s="34"/>
      <c r="DJ59" s="34"/>
      <c r="DK59" s="34"/>
      <c r="DL59" s="34"/>
      <c r="DM59" s="34"/>
      <c r="DN59" s="34"/>
      <c r="DO59" s="34"/>
      <c r="DP59" s="34"/>
      <c r="DQ59" s="34"/>
      <c r="DR59" s="34"/>
      <c r="DS59" s="34"/>
      <c r="DT59" s="34"/>
      <c r="DU59" s="34"/>
      <c r="DV59" s="34"/>
      <c r="DW59" s="34"/>
      <c r="DX59" s="34"/>
      <c r="DY59" s="34"/>
      <c r="DZ59" s="34"/>
      <c r="EA59" s="34"/>
      <c r="EB59" s="34"/>
      <c r="EC59" s="34"/>
      <c r="ED59" s="34"/>
      <c r="EE59" s="34"/>
      <c r="EF59" s="34"/>
      <c r="EG59" s="34"/>
      <c r="EH59" s="34"/>
      <c r="EI59" s="34"/>
      <c r="EJ59" s="34"/>
      <c r="EK59" s="34"/>
      <c r="EL59" s="34"/>
      <c r="EM59" s="34"/>
      <c r="EN59" s="34"/>
      <c r="EO59" s="34"/>
      <c r="EP59" s="34"/>
      <c r="EQ59" s="34"/>
      <c r="ER59" s="34"/>
      <c r="ES59" s="34"/>
      <c r="ET59" s="34"/>
      <c r="EU59" s="34"/>
      <c r="EV59" s="34"/>
      <c r="EW59" s="34"/>
      <c r="EX59" s="34"/>
      <c r="EY59" s="34"/>
      <c r="EZ59" s="34"/>
      <c r="FA59" s="34"/>
      <c r="FB59" s="34"/>
      <c r="FC59" s="34"/>
      <c r="FD59" s="34"/>
      <c r="FE59" s="34"/>
      <c r="FF59" s="34"/>
      <c r="FG59" s="34"/>
      <c r="FH59" s="34"/>
      <c r="FI59" s="34"/>
      <c r="FJ59" s="34"/>
      <c r="FK59" s="34"/>
      <c r="FL59" s="34"/>
      <c r="FM59" s="34"/>
    </row>
    <row r="60" spans="1:169" s="26" customFormat="1" ht="12.75" customHeight="1">
      <c r="A60" s="601"/>
      <c r="B60" s="603"/>
      <c r="C60" s="603"/>
      <c r="D60" s="606"/>
      <c r="E60" s="609"/>
      <c r="F60" s="611"/>
      <c r="G60" s="542"/>
      <c r="H60" s="599"/>
      <c r="I60" s="599"/>
      <c r="J60" s="599"/>
      <c r="K60" s="599"/>
      <c r="L60" s="599"/>
      <c r="M60" s="715"/>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601"/>
      <c r="B61" s="603"/>
      <c r="C61" s="603"/>
      <c r="D61" s="606"/>
      <c r="E61" s="609"/>
      <c r="F61" s="611"/>
      <c r="G61" s="542"/>
      <c r="H61" s="599"/>
      <c r="I61" s="599"/>
      <c r="J61" s="599"/>
      <c r="K61" s="599"/>
      <c r="L61" s="599"/>
      <c r="M61" s="715"/>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601"/>
      <c r="B62" s="603"/>
      <c r="C62" s="603"/>
      <c r="D62" s="606"/>
      <c r="E62" s="609"/>
      <c r="F62" s="611"/>
      <c r="G62" s="542"/>
      <c r="H62" s="599"/>
      <c r="I62" s="599"/>
      <c r="J62" s="599"/>
      <c r="K62" s="599"/>
      <c r="L62" s="599"/>
      <c r="M62" s="715"/>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3.5" customHeight="1">
      <c r="A63" s="601"/>
      <c r="B63" s="603"/>
      <c r="C63" s="603"/>
      <c r="D63" s="606"/>
      <c r="E63" s="609"/>
      <c r="F63" s="611"/>
      <c r="G63" s="542"/>
      <c r="H63" s="599"/>
      <c r="I63" s="599"/>
      <c r="J63" s="599"/>
      <c r="K63" s="599"/>
      <c r="L63" s="599"/>
      <c r="M63" s="715"/>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c r="A64" s="601"/>
      <c r="B64" s="603"/>
      <c r="C64" s="603"/>
      <c r="D64" s="606"/>
      <c r="E64" s="609"/>
      <c r="F64" s="611"/>
      <c r="G64" s="542"/>
      <c r="H64" s="599"/>
      <c r="I64" s="599"/>
      <c r="J64" s="599"/>
      <c r="K64" s="599"/>
      <c r="L64" s="599"/>
      <c r="M64" s="715"/>
      <c r="N64" s="34"/>
      <c r="O64" s="34"/>
    </row>
    <row r="65" spans="1:169">
      <c r="A65" s="601"/>
      <c r="B65" s="603"/>
      <c r="C65" s="603"/>
      <c r="D65" s="606"/>
      <c r="E65" s="609"/>
      <c r="F65" s="611"/>
      <c r="G65" s="542"/>
      <c r="H65" s="599"/>
      <c r="I65" s="599"/>
      <c r="J65" s="599"/>
      <c r="K65" s="599"/>
      <c r="L65" s="599"/>
      <c r="M65" s="715"/>
      <c r="N65" s="34"/>
      <c r="O65" s="34"/>
    </row>
    <row r="66" spans="1:169">
      <c r="A66" s="601"/>
      <c r="B66" s="603"/>
      <c r="C66" s="603"/>
      <c r="D66" s="606"/>
      <c r="E66" s="609"/>
      <c r="F66" s="611"/>
      <c r="G66" s="542"/>
      <c r="H66" s="599"/>
      <c r="I66" s="599"/>
      <c r="J66" s="599"/>
      <c r="K66" s="599"/>
      <c r="L66" s="599"/>
      <c r="M66" s="715"/>
      <c r="N66" s="34"/>
      <c r="O66" s="34"/>
    </row>
    <row r="67" spans="1:169">
      <c r="A67" s="601"/>
      <c r="B67" s="603"/>
      <c r="C67" s="603"/>
      <c r="D67" s="606"/>
      <c r="E67" s="609"/>
      <c r="F67" s="611"/>
      <c r="G67" s="542"/>
      <c r="H67" s="599"/>
      <c r="I67" s="599"/>
      <c r="J67" s="599"/>
      <c r="K67" s="599"/>
      <c r="L67" s="599"/>
      <c r="M67" s="715"/>
      <c r="N67" s="34"/>
      <c r="O67" s="34"/>
    </row>
    <row r="68" spans="1:169" ht="15.75" thickBot="1">
      <c r="A68" s="601"/>
      <c r="B68" s="603"/>
      <c r="C68" s="603"/>
      <c r="D68" s="606"/>
      <c r="E68" s="609"/>
      <c r="F68" s="611"/>
      <c r="G68" s="542"/>
      <c r="H68" s="599"/>
      <c r="I68" s="599"/>
      <c r="J68" s="599"/>
      <c r="K68" s="599"/>
      <c r="L68" s="599"/>
      <c r="M68" s="715"/>
      <c r="N68" s="34"/>
      <c r="O68" s="34"/>
    </row>
    <row r="69" spans="1:169" s="26" customFormat="1" ht="12.75" customHeight="1">
      <c r="A69" s="647">
        <f>'7- Mapa Final'!A70</f>
        <v>7</v>
      </c>
      <c r="B69" s="648" t="str">
        <f>'7- Mapa Final'!B70</f>
        <v>Ofrecer, prometer, entregar, aceptar o solicitar una ventaja indebida para adulterar las novedades de nómina,  prestaciones sociales, incapacidades y licencias, en favor propio o de terceros</v>
      </c>
      <c r="C69" s="648" t="str">
        <f>'7- Mapa Final'!C70</f>
        <v>Cuando  se  manipula la información de pre-nómina, nómina, incapacidades y licencias para generar beneficios indebidos.
.</v>
      </c>
      <c r="D69" s="717" t="e">
        <f>'7- Mapa Final'!J70</f>
        <v>#DIV/0!</v>
      </c>
      <c r="E69" s="651" t="e">
        <f>'7- Mapa Final'!K70</f>
        <v>#VALUE!</v>
      </c>
      <c r="F69" s="637" t="e">
        <f>'7- Mapa Final'!M70</f>
        <v>#DIV/0!</v>
      </c>
      <c r="G69" s="542"/>
      <c r="H69" s="599"/>
      <c r="I69" s="599"/>
      <c r="J69" s="599"/>
      <c r="K69" s="599"/>
      <c r="L69" s="599"/>
      <c r="M69" s="715"/>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DW69" s="34"/>
      <c r="DX69" s="34"/>
      <c r="DY69" s="34"/>
      <c r="DZ69" s="34"/>
      <c r="EA69" s="34"/>
      <c r="EB69" s="34"/>
      <c r="EC69" s="34"/>
      <c r="ED69" s="34"/>
      <c r="EE69" s="34"/>
      <c r="EF69" s="34"/>
      <c r="EG69" s="34"/>
      <c r="EH69" s="34"/>
      <c r="EI69" s="34"/>
      <c r="EJ69" s="34"/>
      <c r="EK69" s="34"/>
      <c r="EL69" s="34"/>
      <c r="EM69" s="34"/>
      <c r="EN69" s="34"/>
      <c r="EO69" s="34"/>
      <c r="EP69" s="34"/>
      <c r="EQ69" s="34"/>
      <c r="ER69" s="34"/>
      <c r="ES69" s="34"/>
      <c r="ET69" s="34"/>
      <c r="EU69" s="34"/>
      <c r="EV69" s="34"/>
      <c r="EW69" s="34"/>
      <c r="EX69" s="34"/>
      <c r="EY69" s="34"/>
      <c r="EZ69" s="34"/>
      <c r="FA69" s="34"/>
      <c r="FB69" s="34"/>
      <c r="FC69" s="34"/>
      <c r="FD69" s="34"/>
      <c r="FE69" s="34"/>
      <c r="FF69" s="34"/>
      <c r="FG69" s="34"/>
      <c r="FH69" s="34"/>
      <c r="FI69" s="34"/>
      <c r="FJ69" s="34"/>
      <c r="FK69" s="34"/>
      <c r="FL69" s="34"/>
      <c r="FM69" s="34"/>
    </row>
    <row r="70" spans="1:169" s="26" customFormat="1" ht="12.75" customHeight="1">
      <c r="A70" s="601"/>
      <c r="B70" s="603"/>
      <c r="C70" s="603"/>
      <c r="D70" s="606"/>
      <c r="E70" s="609"/>
      <c r="F70" s="611"/>
      <c r="G70" s="542"/>
      <c r="H70" s="599"/>
      <c r="I70" s="599"/>
      <c r="J70" s="599"/>
      <c r="K70" s="599"/>
      <c r="L70" s="599"/>
      <c r="M70" s="715"/>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c r="A71" s="601"/>
      <c r="B71" s="603"/>
      <c r="C71" s="603"/>
      <c r="D71" s="606"/>
      <c r="E71" s="609"/>
      <c r="F71" s="611"/>
      <c r="G71" s="542"/>
      <c r="H71" s="599"/>
      <c r="I71" s="599"/>
      <c r="J71" s="599"/>
      <c r="K71" s="599"/>
      <c r="L71" s="599"/>
      <c r="M71" s="715"/>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c r="A72" s="601"/>
      <c r="B72" s="603"/>
      <c r="C72" s="603"/>
      <c r="D72" s="606"/>
      <c r="E72" s="609"/>
      <c r="F72" s="611"/>
      <c r="G72" s="542"/>
      <c r="H72" s="599"/>
      <c r="I72" s="599"/>
      <c r="J72" s="599"/>
      <c r="K72" s="599"/>
      <c r="L72" s="599"/>
      <c r="M72" s="715"/>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3.5" customHeight="1">
      <c r="A73" s="601"/>
      <c r="B73" s="603"/>
      <c r="C73" s="603"/>
      <c r="D73" s="606"/>
      <c r="E73" s="609"/>
      <c r="F73" s="611"/>
      <c r="G73" s="542"/>
      <c r="H73" s="599"/>
      <c r="I73" s="599"/>
      <c r="J73" s="599"/>
      <c r="K73" s="599"/>
      <c r="L73" s="599"/>
      <c r="M73" s="715"/>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c r="A74" s="601"/>
      <c r="B74" s="603"/>
      <c r="C74" s="603"/>
      <c r="D74" s="606"/>
      <c r="E74" s="609"/>
      <c r="F74" s="611"/>
      <c r="G74" s="542"/>
      <c r="H74" s="599"/>
      <c r="I74" s="599"/>
      <c r="J74" s="599"/>
      <c r="K74" s="599"/>
      <c r="L74" s="599"/>
      <c r="M74" s="715"/>
      <c r="N74" s="34"/>
      <c r="O74" s="34"/>
    </row>
    <row r="75" spans="1:169">
      <c r="A75" s="601"/>
      <c r="B75" s="603"/>
      <c r="C75" s="603"/>
      <c r="D75" s="606"/>
      <c r="E75" s="609"/>
      <c r="F75" s="611"/>
      <c r="G75" s="542"/>
      <c r="H75" s="599"/>
      <c r="I75" s="599"/>
      <c r="J75" s="599"/>
      <c r="K75" s="599"/>
      <c r="L75" s="599"/>
      <c r="M75" s="715"/>
      <c r="N75" s="34"/>
      <c r="O75" s="34"/>
    </row>
    <row r="76" spans="1:169">
      <c r="A76" s="601"/>
      <c r="B76" s="603"/>
      <c r="C76" s="603"/>
      <c r="D76" s="606"/>
      <c r="E76" s="609"/>
      <c r="F76" s="611"/>
      <c r="G76" s="542"/>
      <c r="H76" s="599"/>
      <c r="I76" s="599"/>
      <c r="J76" s="599"/>
      <c r="K76" s="599"/>
      <c r="L76" s="599"/>
      <c r="M76" s="715"/>
      <c r="N76" s="34"/>
      <c r="O76" s="34"/>
    </row>
    <row r="77" spans="1:169">
      <c r="A77" s="601"/>
      <c r="B77" s="603"/>
      <c r="C77" s="603"/>
      <c r="D77" s="606"/>
      <c r="E77" s="609"/>
      <c r="F77" s="611"/>
      <c r="G77" s="542"/>
      <c r="H77" s="599"/>
      <c r="I77" s="599"/>
      <c r="J77" s="599"/>
      <c r="K77" s="599"/>
      <c r="L77" s="599"/>
      <c r="M77" s="715"/>
      <c r="N77" s="34"/>
      <c r="O77" s="34"/>
    </row>
    <row r="78" spans="1:169" ht="15.75" thickBot="1">
      <c r="A78" s="601"/>
      <c r="B78" s="603"/>
      <c r="C78" s="603"/>
      <c r="D78" s="606"/>
      <c r="E78" s="609"/>
      <c r="F78" s="611"/>
      <c r="G78" s="543"/>
      <c r="H78" s="613"/>
      <c r="I78" s="613"/>
      <c r="J78" s="613"/>
      <c r="K78" s="613"/>
      <c r="L78" s="613"/>
      <c r="M78" s="716"/>
      <c r="N78" s="34"/>
      <c r="O78" s="34"/>
    </row>
    <row r="79" spans="1:169" ht="15" customHeight="1">
      <c r="A79" s="647">
        <f>'7- Mapa Final'!A80</f>
        <v>8</v>
      </c>
      <c r="B79" s="648" t="str">
        <f>'7- Mapa Final'!B80</f>
        <v>Ofrecer, prometer, entregar, aceptar o solicitar una ventaja indebida para hacer modificaciones  fraudulentas de historias laborales, para favorecer el reconocimiento irregular de pensiones de jubilación, retroactivos.</v>
      </c>
      <c r="C79" s="648" t="str">
        <f>'7- Mapa Final'!C80</f>
        <v>Cuando de manera indebida se alteran las bases de datos para  aumentar fraudulentamente el número de semanas cotizadas a personas que no cumplen con el tiempo laboral exigido por la ley, aportar documentación falsa  y alterar sin soporte el número de semanas.</v>
      </c>
      <c r="D79" s="717" t="e">
        <f>'7- Mapa Final'!J80</f>
        <v>#DIV/0!</v>
      </c>
      <c r="E79" s="651" t="e">
        <f>'7- Mapa Final'!K80</f>
        <v>#VALUE!</v>
      </c>
      <c r="F79" s="637" t="e">
        <f>'7- Mapa Final'!M80</f>
        <v>#DIV/0!</v>
      </c>
      <c r="G79" s="542"/>
      <c r="H79" s="599"/>
      <c r="I79" s="599"/>
      <c r="J79" s="599"/>
      <c r="K79" s="599"/>
      <c r="L79" s="599"/>
      <c r="M79" s="715"/>
    </row>
    <row r="80" spans="1:169">
      <c r="A80" s="601"/>
      <c r="B80" s="603"/>
      <c r="C80" s="603"/>
      <c r="D80" s="606"/>
      <c r="E80" s="609"/>
      <c r="F80" s="611"/>
      <c r="G80" s="542"/>
      <c r="H80" s="599"/>
      <c r="I80" s="599"/>
      <c r="J80" s="599"/>
      <c r="K80" s="599"/>
      <c r="L80" s="599"/>
      <c r="M80" s="715"/>
    </row>
    <row r="81" spans="1:13">
      <c r="A81" s="601"/>
      <c r="B81" s="603"/>
      <c r="C81" s="603"/>
      <c r="D81" s="606"/>
      <c r="E81" s="609"/>
      <c r="F81" s="611"/>
      <c r="G81" s="542"/>
      <c r="H81" s="599"/>
      <c r="I81" s="599"/>
      <c r="J81" s="599"/>
      <c r="K81" s="599"/>
      <c r="L81" s="599"/>
      <c r="M81" s="715"/>
    </row>
    <row r="82" spans="1:13">
      <c r="A82" s="601"/>
      <c r="B82" s="603"/>
      <c r="C82" s="603"/>
      <c r="D82" s="606"/>
      <c r="E82" s="609"/>
      <c r="F82" s="611"/>
      <c r="G82" s="542"/>
      <c r="H82" s="599"/>
      <c r="I82" s="599"/>
      <c r="J82" s="599"/>
      <c r="K82" s="599"/>
      <c r="L82" s="599"/>
      <c r="M82" s="715"/>
    </row>
    <row r="83" spans="1:13">
      <c r="A83" s="601"/>
      <c r="B83" s="603"/>
      <c r="C83" s="603"/>
      <c r="D83" s="606"/>
      <c r="E83" s="609"/>
      <c r="F83" s="611"/>
      <c r="G83" s="542"/>
      <c r="H83" s="599"/>
      <c r="I83" s="599"/>
      <c r="J83" s="599"/>
      <c r="K83" s="599"/>
      <c r="L83" s="599"/>
      <c r="M83" s="715"/>
    </row>
    <row r="84" spans="1:13">
      <c r="A84" s="601"/>
      <c r="B84" s="603"/>
      <c r="C84" s="603"/>
      <c r="D84" s="606"/>
      <c r="E84" s="609"/>
      <c r="F84" s="611"/>
      <c r="G84" s="542"/>
      <c r="H84" s="599"/>
      <c r="I84" s="599"/>
      <c r="J84" s="599"/>
      <c r="K84" s="599"/>
      <c r="L84" s="599"/>
      <c r="M84" s="715"/>
    </row>
    <row r="85" spans="1:13">
      <c r="A85" s="601"/>
      <c r="B85" s="603"/>
      <c r="C85" s="603"/>
      <c r="D85" s="606"/>
      <c r="E85" s="609"/>
      <c r="F85" s="611"/>
      <c r="G85" s="542"/>
      <c r="H85" s="599"/>
      <c r="I85" s="599"/>
      <c r="J85" s="599"/>
      <c r="K85" s="599"/>
      <c r="L85" s="599"/>
      <c r="M85" s="715"/>
    </row>
    <row r="86" spans="1:13">
      <c r="A86" s="601"/>
      <c r="B86" s="603"/>
      <c r="C86" s="603"/>
      <c r="D86" s="606"/>
      <c r="E86" s="609"/>
      <c r="F86" s="611"/>
      <c r="G86" s="542"/>
      <c r="H86" s="599"/>
      <c r="I86" s="599"/>
      <c r="J86" s="599"/>
      <c r="K86" s="599"/>
      <c r="L86" s="599"/>
      <c r="M86" s="715"/>
    </row>
    <row r="87" spans="1:13">
      <c r="A87" s="601"/>
      <c r="B87" s="603"/>
      <c r="C87" s="603"/>
      <c r="D87" s="606"/>
      <c r="E87" s="609"/>
      <c r="F87" s="611"/>
      <c r="G87" s="542"/>
      <c r="H87" s="599"/>
      <c r="I87" s="599"/>
      <c r="J87" s="599"/>
      <c r="K87" s="599"/>
      <c r="L87" s="599"/>
      <c r="M87" s="715"/>
    </row>
    <row r="88" spans="1:13" ht="15.75" thickBot="1">
      <c r="A88" s="601"/>
      <c r="B88" s="603"/>
      <c r="C88" s="603"/>
      <c r="D88" s="606"/>
      <c r="E88" s="609"/>
      <c r="F88" s="611"/>
      <c r="G88" s="543"/>
      <c r="H88" s="613"/>
      <c r="I88" s="613"/>
      <c r="J88" s="613"/>
      <c r="K88" s="613"/>
      <c r="L88" s="613"/>
      <c r="M88" s="716"/>
    </row>
    <row r="89" spans="1:13" ht="15" customHeight="1">
      <c r="A89" s="647">
        <f>'7- Mapa Final'!A90</f>
        <v>9</v>
      </c>
      <c r="B89" s="648" t="str">
        <f>'7- Mapa Final'!B90</f>
        <v>Ofrecer, prometer, entregar, aceptar o solicitar una ventaja indebida para otorgar beneficios del Plan de Bienestar a servidores y/o sus familias con criterios subjetivos, u otorgar beneficios a personas que no tienen derecho a ellos</v>
      </c>
      <c r="C89" s="648" t="str">
        <f>'7- Mapa Final'!C90</f>
        <v>Cuando de manera indebida se otorgan beneficios en el marco de la formulación y/o ejecución del Plan de Bienestar, a terceros que no tienen derecho a ellos</v>
      </c>
      <c r="D89" s="717" t="e">
        <f>'7- Mapa Final'!J90</f>
        <v>#DIV/0!</v>
      </c>
      <c r="E89" s="651" t="e">
        <f>'7- Mapa Final'!K90</f>
        <v>#VALUE!</v>
      </c>
      <c r="F89" s="637" t="e">
        <f>'7- Mapa Final'!M90</f>
        <v>#DIV/0!</v>
      </c>
      <c r="G89" s="542"/>
      <c r="H89" s="599"/>
      <c r="I89" s="599"/>
      <c r="J89" s="599"/>
      <c r="K89" s="599"/>
      <c r="L89" s="599"/>
      <c r="M89" s="715"/>
    </row>
    <row r="90" spans="1:13">
      <c r="A90" s="601"/>
      <c r="B90" s="603"/>
      <c r="C90" s="603"/>
      <c r="D90" s="606"/>
      <c r="E90" s="609"/>
      <c r="F90" s="611"/>
      <c r="G90" s="542"/>
      <c r="H90" s="599"/>
      <c r="I90" s="599"/>
      <c r="J90" s="599"/>
      <c r="K90" s="599"/>
      <c r="L90" s="599"/>
      <c r="M90" s="715"/>
    </row>
    <row r="91" spans="1:13">
      <c r="A91" s="601"/>
      <c r="B91" s="603"/>
      <c r="C91" s="603"/>
      <c r="D91" s="606"/>
      <c r="E91" s="609"/>
      <c r="F91" s="611"/>
      <c r="G91" s="542"/>
      <c r="H91" s="599"/>
      <c r="I91" s="599"/>
      <c r="J91" s="599"/>
      <c r="K91" s="599"/>
      <c r="L91" s="599"/>
      <c r="M91" s="715"/>
    </row>
    <row r="92" spans="1:13">
      <c r="A92" s="601"/>
      <c r="B92" s="603"/>
      <c r="C92" s="603"/>
      <c r="D92" s="606"/>
      <c r="E92" s="609"/>
      <c r="F92" s="611"/>
      <c r="G92" s="542"/>
      <c r="H92" s="599"/>
      <c r="I92" s="599"/>
      <c r="J92" s="599"/>
      <c r="K92" s="599"/>
      <c r="L92" s="599"/>
      <c r="M92" s="715"/>
    </row>
    <row r="93" spans="1:13">
      <c r="A93" s="601"/>
      <c r="B93" s="603"/>
      <c r="C93" s="603"/>
      <c r="D93" s="606"/>
      <c r="E93" s="609"/>
      <c r="F93" s="611"/>
      <c r="G93" s="542"/>
      <c r="H93" s="599"/>
      <c r="I93" s="599"/>
      <c r="J93" s="599"/>
      <c r="K93" s="599"/>
      <c r="L93" s="599"/>
      <c r="M93" s="715"/>
    </row>
    <row r="94" spans="1:13">
      <c r="A94" s="601"/>
      <c r="B94" s="603"/>
      <c r="C94" s="603"/>
      <c r="D94" s="606"/>
      <c r="E94" s="609"/>
      <c r="F94" s="611"/>
      <c r="G94" s="542"/>
      <c r="H94" s="599"/>
      <c r="I94" s="599"/>
      <c r="J94" s="599"/>
      <c r="K94" s="599"/>
      <c r="L94" s="599"/>
      <c r="M94" s="715"/>
    </row>
    <row r="95" spans="1:13">
      <c r="A95" s="601"/>
      <c r="B95" s="603"/>
      <c r="C95" s="603"/>
      <c r="D95" s="606"/>
      <c r="E95" s="609"/>
      <c r="F95" s="611"/>
      <c r="G95" s="542"/>
      <c r="H95" s="599"/>
      <c r="I95" s="599"/>
      <c r="J95" s="599"/>
      <c r="K95" s="599"/>
      <c r="L95" s="599"/>
      <c r="M95" s="715"/>
    </row>
    <row r="96" spans="1:13">
      <c r="A96" s="601"/>
      <c r="B96" s="603"/>
      <c r="C96" s="603"/>
      <c r="D96" s="606"/>
      <c r="E96" s="609"/>
      <c r="F96" s="611"/>
      <c r="G96" s="542"/>
      <c r="H96" s="599"/>
      <c r="I96" s="599"/>
      <c r="J96" s="599"/>
      <c r="K96" s="599"/>
      <c r="L96" s="599"/>
      <c r="M96" s="715"/>
    </row>
    <row r="97" spans="1:13">
      <c r="A97" s="601"/>
      <c r="B97" s="603"/>
      <c r="C97" s="603"/>
      <c r="D97" s="606"/>
      <c r="E97" s="609"/>
      <c r="F97" s="611"/>
      <c r="G97" s="542"/>
      <c r="H97" s="599"/>
      <c r="I97" s="599"/>
      <c r="J97" s="599"/>
      <c r="K97" s="599"/>
      <c r="L97" s="599"/>
      <c r="M97" s="715"/>
    </row>
    <row r="98" spans="1:13" ht="15.75" thickBot="1">
      <c r="A98" s="601"/>
      <c r="B98" s="603"/>
      <c r="C98" s="603"/>
      <c r="D98" s="606"/>
      <c r="E98" s="609"/>
      <c r="F98" s="611"/>
      <c r="G98" s="543"/>
      <c r="H98" s="613"/>
      <c r="I98" s="613"/>
      <c r="J98" s="613"/>
      <c r="K98" s="613"/>
      <c r="L98" s="613"/>
      <c r="M98" s="716"/>
    </row>
    <row r="99" spans="1:13" ht="15" customHeight="1">
      <c r="A99" s="647">
        <f>'7- Mapa Final'!A100</f>
        <v>10</v>
      </c>
      <c r="B99" s="648" t="str">
        <f>'7- Mapa Final'!B100</f>
        <v>Ofrecer, prometer, entregar, aceptar o solicitar una ventaja indebida para el trámite de vinculación sin cumplir con los requisitos establecidos</v>
      </c>
      <c r="C99" s="648" t="str">
        <f>'7- Mapa Final'!C100</f>
        <v>Cuando de manera indebida se alteran documentos, se aporta documentación falsa o se realizan vinculaciones de personal sin los soporte requeridos.</v>
      </c>
      <c r="D99" s="717" t="e">
        <f>'7- Mapa Final'!J100</f>
        <v>#DIV/0!</v>
      </c>
      <c r="E99" s="651" t="e">
        <f>'7- Mapa Final'!K100</f>
        <v>#VALUE!</v>
      </c>
      <c r="F99" s="637" t="e">
        <f>'7- Mapa Final'!M100</f>
        <v>#DIV/0!</v>
      </c>
      <c r="G99" s="542"/>
      <c r="H99" s="599"/>
      <c r="I99" s="599"/>
      <c r="J99" s="599"/>
      <c r="K99" s="599"/>
      <c r="L99" s="599"/>
      <c r="M99" s="715"/>
    </row>
    <row r="100" spans="1:13">
      <c r="A100" s="601"/>
      <c r="B100" s="603"/>
      <c r="C100" s="603"/>
      <c r="D100" s="606"/>
      <c r="E100" s="609"/>
      <c r="F100" s="611"/>
      <c r="G100" s="542"/>
      <c r="H100" s="599"/>
      <c r="I100" s="599"/>
      <c r="J100" s="599"/>
      <c r="K100" s="599"/>
      <c r="L100" s="599"/>
      <c r="M100" s="715"/>
    </row>
    <row r="101" spans="1:13">
      <c r="A101" s="601"/>
      <c r="B101" s="603"/>
      <c r="C101" s="603"/>
      <c r="D101" s="606"/>
      <c r="E101" s="609"/>
      <c r="F101" s="611"/>
      <c r="G101" s="542"/>
      <c r="H101" s="599"/>
      <c r="I101" s="599"/>
      <c r="J101" s="599"/>
      <c r="K101" s="599"/>
      <c r="L101" s="599"/>
      <c r="M101" s="715"/>
    </row>
    <row r="102" spans="1:13">
      <c r="A102" s="601"/>
      <c r="B102" s="603"/>
      <c r="C102" s="603"/>
      <c r="D102" s="606"/>
      <c r="E102" s="609"/>
      <c r="F102" s="611"/>
      <c r="G102" s="542"/>
      <c r="H102" s="599"/>
      <c r="I102" s="599"/>
      <c r="J102" s="599"/>
      <c r="K102" s="599"/>
      <c r="L102" s="599"/>
      <c r="M102" s="715"/>
    </row>
    <row r="103" spans="1:13">
      <c r="A103" s="601"/>
      <c r="B103" s="603"/>
      <c r="C103" s="603"/>
      <c r="D103" s="606"/>
      <c r="E103" s="609"/>
      <c r="F103" s="611"/>
      <c r="G103" s="542"/>
      <c r="H103" s="599"/>
      <c r="I103" s="599"/>
      <c r="J103" s="599"/>
      <c r="K103" s="599"/>
      <c r="L103" s="599"/>
      <c r="M103" s="715"/>
    </row>
    <row r="104" spans="1:13">
      <c r="A104" s="601"/>
      <c r="B104" s="603"/>
      <c r="C104" s="603"/>
      <c r="D104" s="606"/>
      <c r="E104" s="609"/>
      <c r="F104" s="611"/>
      <c r="G104" s="542"/>
      <c r="H104" s="599"/>
      <c r="I104" s="599"/>
      <c r="J104" s="599"/>
      <c r="K104" s="599"/>
      <c r="L104" s="599"/>
      <c r="M104" s="715"/>
    </row>
    <row r="105" spans="1:13">
      <c r="A105" s="601"/>
      <c r="B105" s="603"/>
      <c r="C105" s="603"/>
      <c r="D105" s="606"/>
      <c r="E105" s="609"/>
      <c r="F105" s="611"/>
      <c r="G105" s="542"/>
      <c r="H105" s="599"/>
      <c r="I105" s="599"/>
      <c r="J105" s="599"/>
      <c r="K105" s="599"/>
      <c r="L105" s="599"/>
      <c r="M105" s="715"/>
    </row>
    <row r="106" spans="1:13">
      <c r="A106" s="601"/>
      <c r="B106" s="603"/>
      <c r="C106" s="603"/>
      <c r="D106" s="606"/>
      <c r="E106" s="609"/>
      <c r="F106" s="611"/>
      <c r="G106" s="542"/>
      <c r="H106" s="599"/>
      <c r="I106" s="599"/>
      <c r="J106" s="599"/>
      <c r="K106" s="599"/>
      <c r="L106" s="599"/>
      <c r="M106" s="715"/>
    </row>
    <row r="107" spans="1:13">
      <c r="A107" s="601"/>
      <c r="B107" s="603"/>
      <c r="C107" s="603"/>
      <c r="D107" s="606"/>
      <c r="E107" s="609"/>
      <c r="F107" s="611"/>
      <c r="G107" s="542"/>
      <c r="H107" s="599"/>
      <c r="I107" s="599"/>
      <c r="J107" s="599"/>
      <c r="K107" s="599"/>
      <c r="L107" s="599"/>
      <c r="M107" s="715"/>
    </row>
    <row r="108" spans="1:13" ht="15.75" thickBot="1">
      <c r="A108" s="601"/>
      <c r="B108" s="603"/>
      <c r="C108" s="603"/>
      <c r="D108" s="606"/>
      <c r="E108" s="609"/>
      <c r="F108" s="611"/>
      <c r="G108" s="543"/>
      <c r="H108" s="613"/>
      <c r="I108" s="613"/>
      <c r="J108" s="613"/>
      <c r="K108" s="613"/>
      <c r="L108" s="613"/>
      <c r="M108" s="716"/>
    </row>
  </sheetData>
  <mergeCells count="147">
    <mergeCell ref="J69:J78"/>
    <mergeCell ref="K69:K78"/>
    <mergeCell ref="L69:L78"/>
    <mergeCell ref="M69:M78"/>
    <mergeCell ref="M59:M68"/>
    <mergeCell ref="A69:A78"/>
    <mergeCell ref="B69:B78"/>
    <mergeCell ref="C69:C78"/>
    <mergeCell ref="D69:D78"/>
    <mergeCell ref="E69:E78"/>
    <mergeCell ref="F69:F78"/>
    <mergeCell ref="G69:G78"/>
    <mergeCell ref="H69:H78"/>
    <mergeCell ref="I69:I78"/>
    <mergeCell ref="G59:G68"/>
    <mergeCell ref="H59:H68"/>
    <mergeCell ref="I59:I68"/>
    <mergeCell ref="J59:J68"/>
    <mergeCell ref="K59:K68"/>
    <mergeCell ref="L59:L68"/>
    <mergeCell ref="J49:J58"/>
    <mergeCell ref="K49:K58"/>
    <mergeCell ref="L49:L58"/>
    <mergeCell ref="M49:M58"/>
    <mergeCell ref="A59:A68"/>
    <mergeCell ref="B59:B68"/>
    <mergeCell ref="C59:C68"/>
    <mergeCell ref="D59:D68"/>
    <mergeCell ref="E59:E68"/>
    <mergeCell ref="F59:F68"/>
    <mergeCell ref="A49:A58"/>
    <mergeCell ref="B49:B58"/>
    <mergeCell ref="C49:C58"/>
    <mergeCell ref="D49:D58"/>
    <mergeCell ref="E49:E58"/>
    <mergeCell ref="F49:F58"/>
    <mergeCell ref="G49:G58"/>
    <mergeCell ref="H49:H58"/>
    <mergeCell ref="I49:I58"/>
    <mergeCell ref="J29:J38"/>
    <mergeCell ref="K29:K38"/>
    <mergeCell ref="L29:L38"/>
    <mergeCell ref="M29:M38"/>
    <mergeCell ref="A39:A48"/>
    <mergeCell ref="B39:B48"/>
    <mergeCell ref="C39:C48"/>
    <mergeCell ref="D39:D48"/>
    <mergeCell ref="E39:E48"/>
    <mergeCell ref="F39:F48"/>
    <mergeCell ref="M39:M48"/>
    <mergeCell ref="G39:G48"/>
    <mergeCell ref="H39:H48"/>
    <mergeCell ref="I39:I48"/>
    <mergeCell ref="J39:J48"/>
    <mergeCell ref="K39:K48"/>
    <mergeCell ref="L39:L48"/>
    <mergeCell ref="A29:A38"/>
    <mergeCell ref="B29:B38"/>
    <mergeCell ref="C29:C38"/>
    <mergeCell ref="D29:D38"/>
    <mergeCell ref="E29:E38"/>
    <mergeCell ref="F29:F38"/>
    <mergeCell ref="G29:G38"/>
    <mergeCell ref="H29:H38"/>
    <mergeCell ref="I29:I38"/>
    <mergeCell ref="A8:G8"/>
    <mergeCell ref="A9:A18"/>
    <mergeCell ref="B9:B18"/>
    <mergeCell ref="C9:C18"/>
    <mergeCell ref="D9:D18"/>
    <mergeCell ref="E9:E18"/>
    <mergeCell ref="F9:F18"/>
    <mergeCell ref="G9:G18"/>
    <mergeCell ref="M19:M28"/>
    <mergeCell ref="G19:G28"/>
    <mergeCell ref="H19:H28"/>
    <mergeCell ref="I19:I28"/>
    <mergeCell ref="J19:J28"/>
    <mergeCell ref="K19:K28"/>
    <mergeCell ref="L19:L28"/>
    <mergeCell ref="A19:A28"/>
    <mergeCell ref="B19:B28"/>
    <mergeCell ref="C19:C28"/>
    <mergeCell ref="D19:D28"/>
    <mergeCell ref="E19:E28"/>
    <mergeCell ref="F19:F28"/>
    <mergeCell ref="H79:H88"/>
    <mergeCell ref="I79:I88"/>
    <mergeCell ref="A1:B2"/>
    <mergeCell ref="C1:J2"/>
    <mergeCell ref="K1:M2"/>
    <mergeCell ref="A3:B3"/>
    <mergeCell ref="C3:M3"/>
    <mergeCell ref="A4:B4"/>
    <mergeCell ref="C4:M4"/>
    <mergeCell ref="A5:B5"/>
    <mergeCell ref="C5:M5"/>
    <mergeCell ref="A6:C6"/>
    <mergeCell ref="D6:F6"/>
    <mergeCell ref="G6:G7"/>
    <mergeCell ref="H6:H7"/>
    <mergeCell ref="I6:J6"/>
    <mergeCell ref="K6:L6"/>
    <mergeCell ref="M6:M7"/>
    <mergeCell ref="H9:H18"/>
    <mergeCell ref="I9:I18"/>
    <mergeCell ref="J9:J18"/>
    <mergeCell ref="K9:K18"/>
    <mergeCell ref="L9:L18"/>
    <mergeCell ref="M9:M18"/>
    <mergeCell ref="J79:J88"/>
    <mergeCell ref="K79:K88"/>
    <mergeCell ref="L79:L88"/>
    <mergeCell ref="M79:M88"/>
    <mergeCell ref="A89:A98"/>
    <mergeCell ref="B89:B98"/>
    <mergeCell ref="C89:C98"/>
    <mergeCell ref="D89:D98"/>
    <mergeCell ref="E89:E98"/>
    <mergeCell ref="F89:F98"/>
    <mergeCell ref="G89:G98"/>
    <mergeCell ref="H89:H98"/>
    <mergeCell ref="I89:I98"/>
    <mergeCell ref="J89:J98"/>
    <mergeCell ref="K89:K98"/>
    <mergeCell ref="L89:L98"/>
    <mergeCell ref="M89:M98"/>
    <mergeCell ref="A79:A88"/>
    <mergeCell ref="B79:B88"/>
    <mergeCell ref="C79:C88"/>
    <mergeCell ref="D79:D88"/>
    <mergeCell ref="E79:E88"/>
    <mergeCell ref="F79:F88"/>
    <mergeCell ref="G79:G88"/>
    <mergeCell ref="J99:J108"/>
    <mergeCell ref="K99:K108"/>
    <mergeCell ref="L99:L108"/>
    <mergeCell ref="M99:M108"/>
    <mergeCell ref="A99:A108"/>
    <mergeCell ref="B99:B108"/>
    <mergeCell ref="C99:C108"/>
    <mergeCell ref="D99:D108"/>
    <mergeCell ref="E99:E108"/>
    <mergeCell ref="F99:F108"/>
    <mergeCell ref="G99:G108"/>
    <mergeCell ref="H99:H108"/>
    <mergeCell ref="I99:I108"/>
  </mergeCells>
  <conditionalFormatting sqref="A6:B6">
    <cfRule type="containsText" dxfId="31" priority="203" operator="containsText" text="3- Moderado">
      <formula>NOT(ISERROR(SEARCH("3- Moderado",A6)))</formula>
    </cfRule>
    <cfRule type="containsText" dxfId="30" priority="204" operator="containsText" text="6- Moderado">
      <formula>NOT(ISERROR(SEARCH("6- Moderado",A6)))</formula>
    </cfRule>
    <cfRule type="containsText" dxfId="29" priority="205" operator="containsText" text="4- Moderado">
      <formula>NOT(ISERROR(SEARCH("4- Moderado",A6)))</formula>
    </cfRule>
    <cfRule type="containsText" dxfId="28" priority="206" operator="containsText" text="3- Bajo">
      <formula>NOT(ISERROR(SEARCH("3- Bajo",A6)))</formula>
    </cfRule>
    <cfRule type="containsText" dxfId="27" priority="207" operator="containsText" text="4- Bajo">
      <formula>NOT(ISERROR(SEARCH("4- Bajo",A6)))</formula>
    </cfRule>
    <cfRule type="containsText" dxfId="26" priority="208" operator="containsText" text="1- Bajo">
      <formula>NOT(ISERROR(SEARCH("1- Bajo",A6)))</formula>
    </cfRule>
  </conditionalFormatting>
  <conditionalFormatting sqref="A9:E9 A19:E19 A29:E29 A39:E39 A49:E49 A59:E59 A69:E69 A79:E79 A89:E89 A99:E99">
    <cfRule type="containsText" dxfId="25" priority="197" operator="containsText" text="3- Moderado">
      <formula>NOT(ISERROR(SEARCH("3- Moderado",A9)))</formula>
    </cfRule>
    <cfRule type="containsText" dxfId="24" priority="198" operator="containsText" text="6- Moderado">
      <formula>NOT(ISERROR(SEARCH("6- Moderado",A9)))</formula>
    </cfRule>
    <cfRule type="containsText" dxfId="23" priority="199" operator="containsText" text="4- Moderado">
      <formula>NOT(ISERROR(SEARCH("4- Moderado",A9)))</formula>
    </cfRule>
    <cfRule type="containsText" dxfId="22" priority="200" operator="containsText" text="3- Bajo">
      <formula>NOT(ISERROR(SEARCH("3- Bajo",A9)))</formula>
    </cfRule>
    <cfRule type="containsText" dxfId="21" priority="201" operator="containsText" text="4- Bajo">
      <formula>NOT(ISERROR(SEARCH("4- Bajo",A9)))</formula>
    </cfRule>
    <cfRule type="containsText" dxfId="20" priority="202" operator="containsText" text="1- Bajo">
      <formula>NOT(ISERROR(SEARCH("1- Bajo",A9)))</formula>
    </cfRule>
  </conditionalFormatting>
  <conditionalFormatting sqref="C7:F7">
    <cfRule type="containsText" dxfId="19" priority="169" operator="containsText" text="3- Moderado">
      <formula>NOT(ISERROR(SEARCH("3- Moderado",C7)))</formula>
    </cfRule>
    <cfRule type="containsText" dxfId="18" priority="170" operator="containsText" text="6- Moderado">
      <formula>NOT(ISERROR(SEARCH("6- Moderado",C7)))</formula>
    </cfRule>
    <cfRule type="containsText" dxfId="17" priority="171" operator="containsText" text="4- Moderado">
      <formula>NOT(ISERROR(SEARCH("4- Moderado",C7)))</formula>
    </cfRule>
    <cfRule type="containsText" dxfId="16" priority="172" operator="containsText" text="3- Bajo">
      <formula>NOT(ISERROR(SEARCH("3- Bajo",C7)))</formula>
    </cfRule>
    <cfRule type="containsText" dxfId="15" priority="173" operator="containsText" text="4- Bajo">
      <formula>NOT(ISERROR(SEARCH("4- Bajo",C7)))</formula>
    </cfRule>
    <cfRule type="containsText" dxfId="14" priority="174" operator="containsText" text="1- Bajo">
      <formula>NOT(ISERROR(SEARCH("1- Bajo",C7)))</formula>
    </cfRule>
  </conditionalFormatting>
  <conditionalFormatting sqref="D9:D108">
    <cfRule type="containsText" dxfId="13" priority="33" operator="containsText" text="Muy Alta">
      <formula>NOT(ISERROR(SEARCH("Muy Alta",D9)))</formula>
    </cfRule>
    <cfRule type="containsText" dxfId="12" priority="34" operator="containsText" text="Alta">
      <formula>NOT(ISERROR(SEARCH("Alta",D9)))</formula>
    </cfRule>
    <cfRule type="containsText" dxfId="11" priority="35" operator="containsText" text="Baja">
      <formula>NOT(ISERROR(SEARCH("Baja",D9)))</formula>
    </cfRule>
    <cfRule type="containsText" dxfId="10" priority="36" operator="containsText" text="Muy Baja">
      <formula>NOT(ISERROR(SEARCH("Muy Baja",D9)))</formula>
    </cfRule>
    <cfRule type="containsText" dxfId="9" priority="38" operator="containsText" text="Media">
      <formula>NOT(ISERROR(SEARCH("Media",D9)))</formula>
    </cfRule>
  </conditionalFormatting>
  <conditionalFormatting sqref="E9:E108">
    <cfRule type="containsText" dxfId="8" priority="29" operator="containsText" text="Catastrófico">
      <formula>NOT(ISERROR(SEARCH("Catastrófico",E9)))</formula>
    </cfRule>
    <cfRule type="containsText" dxfId="7" priority="30" operator="containsText" text="Mayor">
      <formula>NOT(ISERROR(SEARCH("Mayor",E9)))</formula>
    </cfRule>
    <cfRule type="containsText" dxfId="6" priority="31" operator="containsText" text="Menor">
      <formula>NOT(ISERROR(SEARCH("Menor",E9)))</formula>
    </cfRule>
    <cfRule type="containsText" dxfId="5" priority="32" operator="containsText" text="Leve">
      <formula>NOT(ISERROR(SEARCH("Leve",E9)))</formula>
    </cfRule>
  </conditionalFormatting>
  <conditionalFormatting sqref="E9:F108">
    <cfRule type="containsText" dxfId="4" priority="37" operator="containsText" text="Moderado">
      <formula>NOT(ISERROR(SEARCH("Moderado",E9)))</formula>
    </cfRule>
  </conditionalFormatting>
  <conditionalFormatting sqref="F9:F108">
    <cfRule type="colorScale" priority="214">
      <colorScale>
        <cfvo type="min"/>
        <cfvo type="max"/>
        <color rgb="FFFF7128"/>
        <color rgb="FFFFEF9C"/>
      </colorScale>
    </cfRule>
  </conditionalFormatting>
  <conditionalFormatting sqref="F9:F108">
    <cfRule type="containsText" dxfId="3" priority="52" operator="containsText" text="Bajo">
      <formula>NOT(ISERROR(SEARCH("Bajo",F9)))</formula>
    </cfRule>
    <cfRule type="containsText" dxfId="2" priority="53" operator="containsText" text="Moderado">
      <formula>NOT(ISERROR(SEARCH("Moderado",F9)))</formula>
    </cfRule>
    <cfRule type="containsText" dxfId="1" priority="54" operator="containsText" text="Alto">
      <formula>NOT(ISERROR(SEARCH("Alto",F9)))</formula>
    </cfRule>
    <cfRule type="containsText" dxfId="0" priority="55" operator="containsText" text="Extremo">
      <formula>NOT(ISERROR(SEARCH("Extremo",F9)))</formula>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7"/>
    <dataValidation allowBlank="1" showInputMessage="1" showErrorMessage="1" prompt="Describir las actividades que se van a desarrollar para el proyecto" sqref="H6"/>
    <dataValidation allowBlank="1" showInputMessage="1" showErrorMessage="1" prompt="Seleccionar si el responsable es el responsable de las acciones es el nivel central" sqref="I6:I7"/>
    <dataValidation allowBlank="1" showInputMessage="1" showErrorMessage="1" prompt="seleccionar si el responsable de ejecutar las acciones es el nivel central" sqref="J7"/>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'9- Matriz de Calor '!$S$8:$S$11</xm:f>
          </x14:formula1>
          <xm:sqref>G9:G108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1EF4BD8-AE16-4ECF-833C-94F01D6570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03AC457-8872-4D9B-ADAC-B483D4AEEB02}">
  <ds:schemaRefs>
    <ds:schemaRef ds:uri="1f8d7d97-b52e-4e8e-add1-cddb6c7f9c6e"/>
    <ds:schemaRef ds:uri="http://purl.org/dc/dcmitype/"/>
    <ds:schemaRef ds:uri="ebe62426-be44-4ac6-b4e7-c6e91301097f"/>
    <ds:schemaRef ds:uri="http://purl.org/dc/terms/"/>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78FA15EF-107E-4D41-AD69-362B88A7E90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1- Presentacion </vt:lpstr>
      <vt:lpstr>Conceptos 37001</vt:lpstr>
      <vt:lpstr>2- Análisis de Contexto.</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'2- Análisis de Contexto.'!Área_de_impresión</vt:lpstr>
      <vt:lpstr>'3- Estrategias.'!Área_de_impresión</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Monica Tovar Yañez</cp:lastModifiedBy>
  <cp:revision/>
  <dcterms:created xsi:type="dcterms:W3CDTF">2021-04-16T16:11:31Z</dcterms:created>
  <dcterms:modified xsi:type="dcterms:W3CDTF">2025-01-31T13:33:08Z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