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mtovary\Desktop\SIGCMA 2024-\5. MATRIZ DE RIESGOS\Vigencia 2024\DESAJ NEIVA\4TO TRIMESTRE\"/>
    </mc:Choice>
  </mc:AlternateContent>
  <bookViews>
    <workbookView xWindow="0" yWindow="0" windowWidth="28800" windowHeight="12180" tabRatio="898" firstSheet="5" activeTab="13"/>
  </bookViews>
  <sheets>
    <sheet name="1- Presentacion " sheetId="10" r:id="rId1"/>
    <sheet name="Conceptos 37001" sheetId="37" r:id="rId2"/>
    <sheet name="2- Análisis de Contexto." sheetId="38" r:id="rId3"/>
    <sheet name="3- Estrategias" sheetId="15" r:id="rId4"/>
    <sheet name="4- Instructivo Riesgos " sheetId="33" r:id="rId5"/>
    <sheet name="5- Identificación de Riesgos" sheetId="27" r:id="rId6"/>
    <sheet name="6- Valoración Controles" sheetId="28" r:id="rId7"/>
    <sheet name="7- Mapa Final" sheetId="29" r:id="rId8"/>
    <sheet name="8- Políticas de Administración " sheetId="5" r:id="rId9"/>
    <sheet name="9- Matriz de Calor " sheetId="21" r:id="rId10"/>
    <sheet name="Seguimiento 1 Trimestre" sheetId="18" r:id="rId11"/>
    <sheet name="Seguimiento 2 Trimestre" sheetId="34" r:id="rId12"/>
    <sheet name="Seguimiento 3 Trimestre" sheetId="35" r:id="rId13"/>
    <sheet name="Seguimiento 4 Trimestre" sheetId="36" r:id="rId14"/>
  </sheets>
  <externalReferences>
    <externalReference r:id="rId15"/>
    <externalReference r:id="rId16"/>
    <externalReference r:id="rId17"/>
    <externalReference r:id="rId18"/>
  </externalReferences>
  <definedNames>
    <definedName name="_xlnm.Print_Area" localSheetId="2">'2- Análisis de Contexto.'!$A$1:$F$76</definedName>
    <definedName name="_xlnm.Print_Area" localSheetId="5">'5- Identificación de Riesgos'!$A$1:$N$29</definedName>
    <definedName name="_xlnm.Print_Area" localSheetId="6">'6- Valoración Controles'!$A$1:$V$28</definedName>
    <definedName name="_xlnm.Print_Area" localSheetId="7">'7- Mapa Final'!$A$1:$N$29</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 localSheetId="3">[3]Hoja2!$H$3:$H$7</definedName>
    <definedName name="Posibilidad">[4]Hoja2!$H$3:$H$7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 i="27" l="1"/>
  <c r="M40" i="27"/>
  <c r="E32" i="29" l="1"/>
  <c r="E33" i="29"/>
  <c r="E34" i="29"/>
  <c r="E35" i="29"/>
  <c r="E36" i="29"/>
  <c r="E37" i="29"/>
  <c r="E38" i="29"/>
  <c r="E39" i="29"/>
  <c r="E22" i="29"/>
  <c r="E23" i="29"/>
  <c r="E24" i="29"/>
  <c r="E25" i="29"/>
  <c r="E26" i="29"/>
  <c r="E27" i="29"/>
  <c r="E28" i="29"/>
  <c r="E29" i="29"/>
  <c r="E11" i="29"/>
  <c r="E12" i="29"/>
  <c r="E13" i="29"/>
  <c r="E14" i="29"/>
  <c r="E15" i="29"/>
  <c r="E16" i="29"/>
  <c r="E17" i="29"/>
  <c r="E18" i="29"/>
  <c r="E10" i="29"/>
  <c r="L23" i="28"/>
  <c r="L24" i="28"/>
  <c r="L25" i="28"/>
  <c r="L26" i="28"/>
  <c r="L27" i="28"/>
  <c r="C23" i="28"/>
  <c r="C24" i="28"/>
  <c r="C25" i="28"/>
  <c r="C26" i="28"/>
  <c r="C27" i="28"/>
  <c r="L13" i="28"/>
  <c r="L14" i="28"/>
  <c r="L15" i="28"/>
  <c r="L16" i="28"/>
  <c r="L17" i="28"/>
  <c r="C13" i="28"/>
  <c r="C14" i="28"/>
  <c r="C15" i="28"/>
  <c r="C16" i="28"/>
  <c r="C17" i="28"/>
  <c r="L53" i="27"/>
  <c r="K53" i="27" s="1"/>
  <c r="L54" i="27"/>
  <c r="K54" i="27" s="1"/>
  <c r="L55" i="27"/>
  <c r="K55" i="27" s="1"/>
  <c r="L56" i="27"/>
  <c r="K56" i="27" s="1"/>
  <c r="L57" i="27"/>
  <c r="K57" i="27" s="1"/>
  <c r="L58" i="27"/>
  <c r="K58" i="27" s="1"/>
  <c r="L59" i="27"/>
  <c r="K59" i="27" s="1"/>
  <c r="K42" i="27" l="1"/>
  <c r="K43" i="27"/>
  <c r="K44" i="27"/>
  <c r="K45" i="27"/>
  <c r="K46" i="27"/>
  <c r="K47" i="27"/>
  <c r="K48" i="27"/>
  <c r="K49" i="27"/>
  <c r="K41" i="27"/>
  <c r="C22" i="28" l="1"/>
  <c r="J10" i="28"/>
  <c r="C10" i="28"/>
  <c r="C11" i="28"/>
  <c r="C12" i="28"/>
  <c r="A41" i="28" l="1"/>
  <c r="A51" i="28"/>
  <c r="G40" i="27"/>
  <c r="H40" i="27" s="1"/>
  <c r="N40" i="27" s="1"/>
  <c r="O40" i="27" l="1"/>
  <c r="I22" i="5" l="1"/>
  <c r="I21" i="5"/>
  <c r="E69" i="29" l="1"/>
  <c r="E68" i="29"/>
  <c r="E67" i="29"/>
  <c r="E66" i="29"/>
  <c r="E65" i="29"/>
  <c r="E64" i="29"/>
  <c r="E63" i="29"/>
  <c r="E62" i="29"/>
  <c r="E61" i="29"/>
  <c r="L60" i="29"/>
  <c r="E60" i="29"/>
  <c r="C60" i="29"/>
  <c r="C59" i="35" s="1"/>
  <c r="B60" i="29"/>
  <c r="B59" i="35" s="1"/>
  <c r="A60" i="29"/>
  <c r="A59" i="34" s="1"/>
  <c r="B59" i="34" l="1"/>
  <c r="C59" i="34"/>
  <c r="A59" i="36"/>
  <c r="B59" i="36"/>
  <c r="A59" i="18"/>
  <c r="C59" i="36"/>
  <c r="A59" i="35"/>
  <c r="B59" i="18"/>
  <c r="C59" i="18"/>
  <c r="G50" i="27" l="1"/>
  <c r="C18" i="28" l="1"/>
  <c r="E19" i="29" l="1"/>
  <c r="E20" i="29"/>
  <c r="E21" i="29"/>
  <c r="E30" i="29"/>
  <c r="E31" i="29"/>
  <c r="E40" i="29"/>
  <c r="E41" i="29"/>
  <c r="E42" i="29"/>
  <c r="E43" i="29"/>
  <c r="E44" i="29"/>
  <c r="E45" i="29"/>
  <c r="E46" i="29"/>
  <c r="E47" i="29"/>
  <c r="E48" i="29"/>
  <c r="E49" i="29"/>
  <c r="E50" i="29"/>
  <c r="E51" i="29"/>
  <c r="E52" i="29"/>
  <c r="E53" i="29"/>
  <c r="E54" i="29"/>
  <c r="E55" i="29"/>
  <c r="E56" i="29"/>
  <c r="E57" i="29"/>
  <c r="E58" i="29"/>
  <c r="E59" i="29"/>
  <c r="L11" i="27"/>
  <c r="K11" i="27" s="1"/>
  <c r="L12" i="27"/>
  <c r="K12" i="27" s="1"/>
  <c r="L13" i="27"/>
  <c r="K13" i="27" s="1"/>
  <c r="L18" i="27"/>
  <c r="K18" i="27" s="1"/>
  <c r="L19" i="27"/>
  <c r="K19" i="27" s="1"/>
  <c r="L20" i="27"/>
  <c r="K20" i="27" s="1"/>
  <c r="L21" i="27"/>
  <c r="K21" i="27" s="1"/>
  <c r="L22" i="27"/>
  <c r="K22" i="27" s="1"/>
  <c r="L23" i="27"/>
  <c r="K23" i="27" s="1"/>
  <c r="L24" i="27"/>
  <c r="K24" i="27" s="1"/>
  <c r="L29" i="27"/>
  <c r="K29" i="27" s="1"/>
  <c r="L30" i="27"/>
  <c r="K30" i="27" s="1"/>
  <c r="L31" i="27"/>
  <c r="K31" i="27" s="1"/>
  <c r="L32" i="27"/>
  <c r="K32" i="27" s="1"/>
  <c r="L33" i="27"/>
  <c r="K33" i="27" s="1"/>
  <c r="L34" i="27"/>
  <c r="K34" i="27" s="1"/>
  <c r="L39" i="27"/>
  <c r="K39" i="27" s="1"/>
  <c r="L50" i="27"/>
  <c r="K50" i="27" s="1"/>
  <c r="L51" i="27"/>
  <c r="K51" i="27" s="1"/>
  <c r="L52" i="27"/>
  <c r="K52" i="27" s="1"/>
  <c r="L60" i="27"/>
  <c r="K60" i="27" s="1"/>
  <c r="L61" i="27"/>
  <c r="K61" i="27" s="1"/>
  <c r="L62" i="27"/>
  <c r="K62" i="27" s="1"/>
  <c r="L63" i="27"/>
  <c r="K63" i="27" s="1"/>
  <c r="L64" i="27"/>
  <c r="K64" i="27" s="1"/>
  <c r="L65" i="27"/>
  <c r="K65" i="27" s="1"/>
  <c r="L66" i="27"/>
  <c r="K66" i="27" s="1"/>
  <c r="L67" i="27"/>
  <c r="K67" i="27" s="1"/>
  <c r="L68" i="27"/>
  <c r="K68" i="27" s="1"/>
  <c r="L69" i="27"/>
  <c r="K69" i="27" s="1"/>
  <c r="M20" i="27" l="1"/>
  <c r="C19" i="28"/>
  <c r="C20" i="28"/>
  <c r="C21" i="28"/>
  <c r="C28" i="28"/>
  <c r="C29" i="28"/>
  <c r="C30" i="28"/>
  <c r="C31" i="28"/>
  <c r="C32" i="28"/>
  <c r="C33" i="28"/>
  <c r="C34" i="28"/>
  <c r="C35" i="28"/>
  <c r="C36" i="28"/>
  <c r="C37" i="28"/>
  <c r="C38" i="28"/>
  <c r="C39" i="28"/>
  <c r="C40" i="28"/>
  <c r="C41" i="28"/>
  <c r="C42" i="28"/>
  <c r="C43" i="28"/>
  <c r="C44" i="28"/>
  <c r="C45" i="28"/>
  <c r="C46" i="28"/>
  <c r="C47" i="28"/>
  <c r="C48" i="28"/>
  <c r="C49" i="28"/>
  <c r="C50" i="28"/>
  <c r="C51" i="28"/>
  <c r="C52" i="28"/>
  <c r="C53" i="28"/>
  <c r="C54" i="28"/>
  <c r="C55" i="28"/>
  <c r="C56" i="28"/>
  <c r="C57" i="28"/>
  <c r="C58" i="28"/>
  <c r="C59" i="28"/>
  <c r="C60" i="28"/>
  <c r="L52" i="28" l="1"/>
  <c r="L53" i="28"/>
  <c r="L54" i="28"/>
  <c r="L55" i="28"/>
  <c r="L56" i="28"/>
  <c r="L57" i="28"/>
  <c r="L58" i="28"/>
  <c r="L59" i="28"/>
  <c r="L60" i="28"/>
  <c r="L51" i="28"/>
  <c r="R60" i="28"/>
  <c r="R59" i="28"/>
  <c r="R58" i="28"/>
  <c r="R57" i="28"/>
  <c r="R56" i="28"/>
  <c r="R55" i="28"/>
  <c r="R54" i="28"/>
  <c r="R53" i="28"/>
  <c r="R52" i="28"/>
  <c r="R51" i="28"/>
  <c r="J60" i="28"/>
  <c r="J59" i="28"/>
  <c r="J58" i="28"/>
  <c r="J57" i="28"/>
  <c r="J56" i="28"/>
  <c r="J55" i="28"/>
  <c r="J54" i="28"/>
  <c r="J53" i="28"/>
  <c r="J52" i="28"/>
  <c r="J51" i="28"/>
  <c r="B19" i="28"/>
  <c r="B51" i="28"/>
  <c r="B41" i="28"/>
  <c r="L50" i="29"/>
  <c r="C50" i="29"/>
  <c r="B50" i="29"/>
  <c r="A50" i="29"/>
  <c r="C49" i="36" l="1"/>
  <c r="C49" i="34"/>
  <c r="C49" i="35"/>
  <c r="B49" i="34"/>
  <c r="B49" i="36"/>
  <c r="B49" i="35"/>
  <c r="A49" i="35"/>
  <c r="A49" i="34"/>
  <c r="A49" i="36"/>
  <c r="A49" i="18"/>
  <c r="B49" i="18"/>
  <c r="C49" i="18"/>
  <c r="S51" i="28"/>
  <c r="K51" i="28"/>
  <c r="M60" i="27" l="1"/>
  <c r="G60" i="29" s="1"/>
  <c r="U51" i="28" l="1"/>
  <c r="K60" i="29" s="1"/>
  <c r="L42" i="28"/>
  <c r="L43" i="28"/>
  <c r="L44" i="28"/>
  <c r="L45" i="28"/>
  <c r="L46" i="28"/>
  <c r="L47" i="28"/>
  <c r="L48" i="28"/>
  <c r="L49" i="28"/>
  <c r="L50" i="28"/>
  <c r="L32" i="28"/>
  <c r="L33" i="28"/>
  <c r="L34" i="28"/>
  <c r="L35" i="28"/>
  <c r="L36" i="28"/>
  <c r="L37" i="28"/>
  <c r="L38" i="28"/>
  <c r="L39" i="28"/>
  <c r="L40" i="28"/>
  <c r="L30" i="28"/>
  <c r="L20" i="28"/>
  <c r="L21" i="28"/>
  <c r="L22" i="28"/>
  <c r="L28" i="28"/>
  <c r="L18" i="28"/>
  <c r="L11" i="28"/>
  <c r="E59" i="36" l="1"/>
  <c r="E59" i="18"/>
  <c r="E59" i="34"/>
  <c r="E59" i="35"/>
  <c r="H50" i="27"/>
  <c r="F50" i="29" s="1"/>
  <c r="G20" i="27"/>
  <c r="G30" i="27"/>
  <c r="G10" i="27"/>
  <c r="H10" i="27" s="1"/>
  <c r="M50" i="27" l="1"/>
  <c r="O50" i="27" l="1"/>
  <c r="G50" i="29"/>
  <c r="N50" i="27"/>
  <c r="H50" i="29" s="1"/>
  <c r="B29" i="28" l="1"/>
  <c r="A29" i="28"/>
  <c r="A19" i="28"/>
  <c r="J19" i="28"/>
  <c r="L19" i="28"/>
  <c r="R19" i="28"/>
  <c r="J20" i="28"/>
  <c r="R20" i="28"/>
  <c r="J21" i="28"/>
  <c r="R21" i="28"/>
  <c r="J22" i="28"/>
  <c r="R22" i="28"/>
  <c r="J24" i="28"/>
  <c r="R24" i="28"/>
  <c r="J28" i="28"/>
  <c r="R28" i="28"/>
  <c r="J29" i="28"/>
  <c r="L29" i="28"/>
  <c r="R29" i="28"/>
  <c r="J30" i="28"/>
  <c r="R30" i="28"/>
  <c r="A31" i="28"/>
  <c r="B31" i="28"/>
  <c r="J31" i="28"/>
  <c r="L31" i="28"/>
  <c r="R31" i="28"/>
  <c r="J32" i="28"/>
  <c r="R32" i="28"/>
  <c r="J33" i="28"/>
  <c r="R33" i="28"/>
  <c r="J34" i="28"/>
  <c r="R34" i="28"/>
  <c r="J35" i="28"/>
  <c r="R35" i="28"/>
  <c r="J36" i="28"/>
  <c r="R36" i="28"/>
  <c r="J37" i="28"/>
  <c r="R37" i="28"/>
  <c r="J38" i="28"/>
  <c r="R38" i="28"/>
  <c r="J39" i="28"/>
  <c r="R39" i="28"/>
  <c r="J40" i="28"/>
  <c r="R40" i="28"/>
  <c r="A30" i="29"/>
  <c r="B30" i="29"/>
  <c r="C30" i="29"/>
  <c r="L30" i="29"/>
  <c r="A40" i="29"/>
  <c r="B40" i="29"/>
  <c r="C40" i="29"/>
  <c r="L40" i="29"/>
  <c r="R50" i="28"/>
  <c r="J50" i="28"/>
  <c r="R49" i="28"/>
  <c r="J49" i="28"/>
  <c r="R48" i="28"/>
  <c r="J48" i="28"/>
  <c r="R47" i="28"/>
  <c r="J47" i="28"/>
  <c r="R46" i="28"/>
  <c r="J46" i="28"/>
  <c r="R45" i="28"/>
  <c r="J45" i="28"/>
  <c r="R44" i="28"/>
  <c r="J44" i="28"/>
  <c r="R43" i="28"/>
  <c r="J43" i="28"/>
  <c r="R42" i="28"/>
  <c r="J42" i="28"/>
  <c r="R41" i="28"/>
  <c r="L41" i="28"/>
  <c r="J41" i="28"/>
  <c r="K29" i="28" l="1"/>
  <c r="K19" i="28"/>
  <c r="S19" i="28"/>
  <c r="S29" i="28"/>
  <c r="C29" i="35"/>
  <c r="C29" i="34"/>
  <c r="C29" i="36"/>
  <c r="A29" i="34"/>
  <c r="A29" i="36"/>
  <c r="A29" i="35"/>
  <c r="C39" i="34"/>
  <c r="C39" i="35"/>
  <c r="C39" i="36"/>
  <c r="B29" i="35"/>
  <c r="B29" i="36"/>
  <c r="B29" i="34"/>
  <c r="B39" i="36"/>
  <c r="B39" i="34"/>
  <c r="B39" i="35"/>
  <c r="A39" i="35"/>
  <c r="A39" i="36"/>
  <c r="A39" i="34"/>
  <c r="A39" i="18"/>
  <c r="A29" i="18"/>
  <c r="B29" i="18"/>
  <c r="B39" i="18"/>
  <c r="C29" i="18"/>
  <c r="C39" i="18"/>
  <c r="S31" i="28"/>
  <c r="K31" i="28"/>
  <c r="K41" i="28"/>
  <c r="S41" i="28"/>
  <c r="T41" i="28" l="1"/>
  <c r="J50" i="29" s="1"/>
  <c r="D49" i="35" l="1"/>
  <c r="D49" i="34"/>
  <c r="D49" i="36"/>
  <c r="D49" i="18"/>
  <c r="U41" i="28"/>
  <c r="K50" i="29" s="1"/>
  <c r="E49" i="34" l="1"/>
  <c r="E49" i="35"/>
  <c r="E49" i="36"/>
  <c r="E49" i="18"/>
  <c r="V41" i="28"/>
  <c r="M50" i="29" s="1"/>
  <c r="G60" i="27"/>
  <c r="H60" i="27" s="1"/>
  <c r="H30" i="27"/>
  <c r="F49" i="34" l="1"/>
  <c r="F49" i="35"/>
  <c r="F49" i="36"/>
  <c r="T51" i="28"/>
  <c r="J60" i="29" s="1"/>
  <c r="F60" i="29"/>
  <c r="F49" i="18"/>
  <c r="N60" i="27"/>
  <c r="H60" i="29" s="1"/>
  <c r="T29" i="28"/>
  <c r="F30" i="29"/>
  <c r="M30" i="27"/>
  <c r="N30" i="27" s="1"/>
  <c r="H30" i="29" s="1"/>
  <c r="D59" i="36" l="1"/>
  <c r="D59" i="18"/>
  <c r="D59" i="34"/>
  <c r="D59" i="35"/>
  <c r="V51" i="28"/>
  <c r="M60" i="29" s="1"/>
  <c r="T31" i="28"/>
  <c r="F40" i="29"/>
  <c r="O30" i="27"/>
  <c r="G30" i="29"/>
  <c r="U29" i="28"/>
  <c r="K30" i="29" s="1"/>
  <c r="J30" i="29"/>
  <c r="O60" i="27"/>
  <c r="F59" i="34" l="1"/>
  <c r="F59" i="36"/>
  <c r="F59" i="35"/>
  <c r="F59" i="18"/>
  <c r="D29" i="36"/>
  <c r="D29" i="34"/>
  <c r="D29" i="35"/>
  <c r="E29" i="36"/>
  <c r="E29" i="34"/>
  <c r="E29" i="35"/>
  <c r="D29" i="18"/>
  <c r="E29" i="18"/>
  <c r="G40" i="29"/>
  <c r="U31" i="28"/>
  <c r="K40" i="29" s="1"/>
  <c r="V29" i="28"/>
  <c r="M30" i="29" s="1"/>
  <c r="J40" i="29"/>
  <c r="H40" i="29"/>
  <c r="F29" i="35" l="1"/>
  <c r="F29" i="34"/>
  <c r="F29" i="36"/>
  <c r="E39" i="35"/>
  <c r="E39" i="34"/>
  <c r="E39" i="36"/>
  <c r="D39" i="35"/>
  <c r="D39" i="34"/>
  <c r="D39" i="36"/>
  <c r="D39" i="18"/>
  <c r="F29" i="18"/>
  <c r="E39" i="18"/>
  <c r="V31" i="28"/>
  <c r="M40" i="29" s="1"/>
  <c r="A10" i="28"/>
  <c r="B10" i="28"/>
  <c r="F39" i="36" l="1"/>
  <c r="F39" i="34"/>
  <c r="F39" i="35"/>
  <c r="F39" i="18"/>
  <c r="C20" i="29"/>
  <c r="C10" i="29"/>
  <c r="C19" i="36" l="1"/>
  <c r="C19" i="34"/>
  <c r="C19" i="35"/>
  <c r="C9" i="36"/>
  <c r="C9" i="35"/>
  <c r="C9" i="34"/>
  <c r="L12" i="28"/>
  <c r="L10" i="28"/>
  <c r="L10" i="27" l="1"/>
  <c r="M10" i="27" l="1"/>
  <c r="K10" i="27"/>
  <c r="C19" i="18"/>
  <c r="C9" i="18"/>
  <c r="G20" i="29" l="1"/>
  <c r="U19" i="28"/>
  <c r="G10" i="29"/>
  <c r="L20" i="29"/>
  <c r="A20" i="29"/>
  <c r="B20" i="29"/>
  <c r="R11" i="28"/>
  <c r="R12" i="28"/>
  <c r="R16" i="28"/>
  <c r="R18" i="28"/>
  <c r="R10" i="28"/>
  <c r="J11" i="28"/>
  <c r="J12" i="28"/>
  <c r="J16" i="28"/>
  <c r="J18" i="28"/>
  <c r="K10" i="28" l="1"/>
  <c r="S10" i="28"/>
  <c r="U10" i="28" s="1"/>
  <c r="A19" i="35"/>
  <c r="A19" i="34"/>
  <c r="A19" i="36"/>
  <c r="B19" i="34"/>
  <c r="B19" i="36"/>
  <c r="B19" i="35"/>
  <c r="B19" i="18"/>
  <c r="A19" i="18"/>
  <c r="H20" i="27" l="1"/>
  <c r="N20" i="27" l="1"/>
  <c r="H20" i="29" s="1"/>
  <c r="T19" i="28"/>
  <c r="V19" i="28" s="1"/>
  <c r="M20" i="29" s="1"/>
  <c r="O10" i="27"/>
  <c r="N10" i="27"/>
  <c r="H10" i="29" s="1"/>
  <c r="T10" i="28"/>
  <c r="V10" i="28" s="1"/>
  <c r="M10" i="29" s="1"/>
  <c r="O20" i="27"/>
  <c r="F20" i="29"/>
  <c r="B10" i="29"/>
  <c r="A10" i="29"/>
  <c r="F19" i="34" l="1"/>
  <c r="F19" i="35"/>
  <c r="F19" i="36"/>
  <c r="A9" i="35"/>
  <c r="A9" i="36"/>
  <c r="A9" i="34"/>
  <c r="B9" i="35"/>
  <c r="B9" i="36"/>
  <c r="B9" i="34"/>
  <c r="F9" i="36"/>
  <c r="F9" i="35"/>
  <c r="F9" i="34"/>
  <c r="B9" i="18"/>
  <c r="F9" i="18"/>
  <c r="A9" i="18"/>
  <c r="F19" i="18"/>
  <c r="J20" i="29"/>
  <c r="D19" i="34" l="1"/>
  <c r="D19" i="35"/>
  <c r="D19" i="36"/>
  <c r="D19" i="18"/>
  <c r="L10" i="29"/>
  <c r="K10" i="29" l="1"/>
  <c r="E9" i="34" l="1"/>
  <c r="E9" i="36"/>
  <c r="E9" i="35"/>
  <c r="E9" i="18"/>
  <c r="K20" i="29"/>
  <c r="E19" i="35" l="1"/>
  <c r="E19" i="34"/>
  <c r="E19" i="36"/>
  <c r="E19" i="18"/>
  <c r="F10" i="29"/>
  <c r="J10" i="29" l="1"/>
  <c r="D9" i="34" l="1"/>
  <c r="D9" i="36"/>
  <c r="D9" i="35"/>
  <c r="D9" i="18"/>
</calcChain>
</file>

<file path=xl/sharedStrings.xml><?xml version="1.0" encoding="utf-8"?>
<sst xmlns="http://schemas.openxmlformats.org/spreadsheetml/2006/main" count="853" uniqueCount="536">
  <si>
    <t xml:space="preserve"> MAPA DE RIESGOS SIGCMA</t>
  </si>
  <si>
    <t>DEPENDENCIA (Unidad misional del CSJ o Unidad de la DEAJ o Seccional o CSJ en caso de despachos judiciales certificados)</t>
  </si>
  <si>
    <t>PROCESO (indique el tipo de proceso si es Estratégico. Misional, Apoyo, Evaluación y Mejora y especifique el nombre del proceso)</t>
  </si>
  <si>
    <t>Apoyo</t>
  </si>
  <si>
    <t>GESTIÓN DE LA SEGURIDAD Y SALUD EN EL TRABAJO</t>
  </si>
  <si>
    <t>CONSEJO SUPERIOR DE LA JUDICATURA</t>
  </si>
  <si>
    <t>CONSEJO SECCIONAL DE LA JUDICATURA</t>
  </si>
  <si>
    <t>DIRECCIÓN SECCIONAL DE ADMINISTRACIÓN JUDICIAL</t>
  </si>
  <si>
    <t>DESPACHO JUDICIAL CERTIFICADO</t>
  </si>
  <si>
    <t>FECHA</t>
  </si>
  <si>
    <t>CÓDIGO</t>
  </si>
  <si>
    <t>ELABORÓ</t>
  </si>
  <si>
    <t>REVISÓ</t>
  </si>
  <si>
    <t>APROBÓ</t>
  </si>
  <si>
    <t>F-EVSG-11</t>
  </si>
  <si>
    <t>Líder de Proceso</t>
  </si>
  <si>
    <t xml:space="preserve">Coordinación Nacional SIGCMA </t>
  </si>
  <si>
    <t>Comité Nacional SIGCMA</t>
  </si>
  <si>
    <t>VERSIÓN</t>
  </si>
  <si>
    <t>RIESGOS DE SOBORNO</t>
  </si>
  <si>
    <r>
      <t>La norma ISO37001:2017  define el soborno como: "</t>
    </r>
    <r>
      <rPr>
        <sz val="9"/>
        <color theme="4"/>
        <rFont val="Arial"/>
        <family val="2"/>
      </rPr>
      <t>Oferta</t>
    </r>
    <r>
      <rPr>
        <sz val="9"/>
        <color theme="1"/>
        <rFont val="Arial"/>
        <family val="2"/>
      </rPr>
      <t xml:space="preserve">, </t>
    </r>
    <r>
      <rPr>
        <sz val="9"/>
        <color theme="5"/>
        <rFont val="Arial"/>
        <family val="2"/>
      </rPr>
      <t>promesa</t>
    </r>
    <r>
      <rPr>
        <sz val="9"/>
        <color theme="1"/>
        <rFont val="Arial"/>
        <family val="2"/>
      </rPr>
      <t xml:space="preserve">, </t>
    </r>
    <r>
      <rPr>
        <sz val="9"/>
        <color theme="9"/>
        <rFont val="Arial"/>
        <family val="2"/>
      </rPr>
      <t>entrega</t>
    </r>
    <r>
      <rPr>
        <sz val="9"/>
        <color theme="1"/>
        <rFont val="Arial"/>
        <family val="2"/>
      </rPr>
      <t xml:space="preserve">, </t>
    </r>
    <r>
      <rPr>
        <sz val="9"/>
        <rFont val="Arial"/>
        <family val="2"/>
      </rPr>
      <t>aceptación</t>
    </r>
    <r>
      <rPr>
        <sz val="9"/>
        <color theme="1"/>
        <rFont val="Arial"/>
        <family val="2"/>
      </rPr>
      <t xml:space="preserve"> o </t>
    </r>
    <r>
      <rPr>
        <sz val="9"/>
        <color rgb="FF7030A0"/>
        <rFont val="Arial"/>
        <family val="2"/>
      </rPr>
      <t>solicitud</t>
    </r>
    <r>
      <rPr>
        <sz val="9"/>
        <color theme="1"/>
        <rFont val="Arial"/>
        <family val="2"/>
      </rPr>
      <t xml:space="preserve"> de una ventaja indebida de cualquier valor (que puede ser de naturaleza financiera o no financiera), directamente o indirectamente, e independiente de su ubicación, en violación de la ley aplicable, como incentivo o recompensa para que una persona actúe o deje de actuar en relación con el desempeño de las obligaciones de esa persona.</t>
    </r>
  </si>
  <si>
    <t xml:space="preserve">Sin lugar a duda la causa raíz de cualquier situacion de soborno es la ausencia o debilidad de principios y valores en las actuaciones, ya sea por parte de quien ofrece, promete, entrega o de quien acepta o solicita. 
Estos son factores difíciles de controlar porque tienen que ver con características personales que, en el acaso de los adultos, se han ido forjando desde su niñez, y por lo general ya están arraigados al ser. Sin embargo, es deber de cada entidad hacer su mejor esfuerzo para que cada servidor público mantenga siempre presente el compromiso que hizo al convertirise en un servidor público, el compromiso de ejercer a cabalidad su labor en el marco de la integridad. 
</t>
  </si>
  <si>
    <t>Los mapas de riesgo de soborno del Consejo Superior de la Judicatura se han elaborado bajo de la directriz de que si bien es cierto la causa raíz de la ocurrencia de un hecho de soborno esta asociada a debilidades en los principios y valores, también es cierto que las debilidades en los controles de la realización de las actividades susceptibles al soborno, pueden dejar mas expuesta a la entidad a que esto ocurra.</t>
  </si>
  <si>
    <t>Los mapas de riesgos de soborno contemplan como causas los aspectos antes mencionados, y las acciones para tratar los riesgos se enfocan en:
1. La realización de actividades sistemáticas para fortalecer la toma de conciencia,  la aplicación del Código de Ética del Servidor Juidicial y el cumplimiento de lo estipulado en la Ley 270 de 1996, especialmente en relacionado con los deberes y las prohibiciones de los servidores.
2. El fortalecimiento de los controles asociados a las actividades susceptibles al riesgo de corrupción en cada uno de los procesos.</t>
  </si>
  <si>
    <t>ANÁLISIS DE CONTEXTO</t>
  </si>
  <si>
    <t>CONSEJO SECCIONAL/DIRECCIÓN SECCIONAL DE ADMINISTRACIÓN JUDICIAL Y/O DISTRITO JUDICIAL SEGÚN SEA EL CASO</t>
  </si>
  <si>
    <t xml:space="preserve">PROCESO </t>
  </si>
  <si>
    <t xml:space="preserve">DEPENDENCIA ADMINISTRATIVA O JUDICIAL CERTIFICADA </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</si>
  <si>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</si>
  <si>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</si>
  <si>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</si>
  <si>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</si>
  <si>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</si>
  <si>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</si>
  <si>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</si>
  <si>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</si>
  <si>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</si>
  <si>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</si>
  <si>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Económicos y Financieros (disponibilidad de capital, liquidez, mercados financieros, desempleo, competencia)</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</si>
  <si>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</si>
  <si>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</si>
  <si>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</si>
  <si>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Tecnológicos (desarrollo digital, avances en tecnología, acceso a sistemas de información externos, gobierno en línea)</t>
  </si>
  <si>
    <t>Legales y reglamentarios (estándares nacionales, internacionales, regulación)</t>
  </si>
  <si>
    <t>Ambientales (emisiones y residuos, energía, catástrofes naturales, desarrollo sostenible)</t>
  </si>
  <si>
    <t xml:space="preserve">CONTEXTO INTERNO </t>
  </si>
  <si>
    <t xml:space="preserve">DEBILIDADES  (Factores específicos)  </t>
  </si>
  <si>
    <t>FORTALEZAS(Factores específicos)</t>
  </si>
  <si>
    <t>Estratégicos (direccionamiento estratégico, planeación institucional, liderazgo, trabajo en equipo)</t>
  </si>
  <si>
    <t>Recursos financieros (presupuesto de funcionamiento, recursos de inversión</t>
  </si>
  <si>
    <t>Personal (competencia del personal, disponibilidad, suficiencia, seguridad y salud  en el trabajo)</t>
  </si>
  <si>
    <t>Proceso (capacidad, diseño, ejecución, proveedores, entradas, salidas, gestión del conocimiento)</t>
  </si>
  <si>
    <t xml:space="preserve">Tecnológicos </t>
  </si>
  <si>
    <t xml:space="preserve">Documentación (actualización, coherencia, aplicabilidad) </t>
  </si>
  <si>
    <t>Infraestructura física (suficiencia, comodidad)</t>
  </si>
  <si>
    <t>Elementos de trabajo (papel, equipos, herramientas)</t>
  </si>
  <si>
    <t>Comunicación Interna (canales utilizados y su efectividad, flujo de la información necesaria para el desarrollo de las actividades)</t>
  </si>
  <si>
    <t>Desaprovechamiento de canales de comunicaciones, para generar mayor información a las partes interesadas</t>
  </si>
  <si>
    <t>Ambientales</t>
  </si>
  <si>
    <t>Disminución en el uso de papel, toners y demás elementos de oficina al implementar el uso de medios tecnológicos</t>
  </si>
  <si>
    <t>Falta en la separación adecuada de residuos en la fuente </t>
  </si>
  <si>
    <t>Desconocimiento por parte de los brigadistas, servidores judiciales y contratistas de las acciones necesarias para actuar ante una emergencia ambiental</t>
  </si>
  <si>
    <t>ESTRATEGIAS</t>
  </si>
  <si>
    <t>ESTRATEGIAS  DOFA</t>
  </si>
  <si>
    <t>ESTRATEGIA/ACCIÓN/ PROYECTO</t>
  </si>
  <si>
    <t xml:space="preserve">GESTIONA </t>
  </si>
  <si>
    <t xml:space="preserve">DOCUMENTADA EN </t>
  </si>
  <si>
    <t>A</t>
  </si>
  <si>
    <t>O</t>
  </si>
  <si>
    <t>D</t>
  </si>
  <si>
    <t>F</t>
  </si>
  <si>
    <t xml:space="preserve">Plan de acción </t>
  </si>
  <si>
    <t>Matriz Mapa de Riesgos</t>
  </si>
  <si>
    <t>Orientaciones Generales</t>
  </si>
  <si>
    <r>
      <t xml:space="preserve">Antes de iniciar con el diligenciamiento de la información en la matriz, se requiere haber efectuado el análisis DOFA (Hoja 1. Análisis de Contexto)  y revisado todos los elementos del proceso: </t>
    </r>
    <r>
      <rPr>
        <b/>
        <sz val="9"/>
        <rFont val="Arial"/>
        <family val="2"/>
      </rPr>
      <t xml:space="preserve"> objetivo, alcance, actividades, y en especial los productos y servicios que entrega.</t>
    </r>
  </si>
  <si>
    <r>
      <t xml:space="preserve">El archivo contiene las siguientes hojas:
-   </t>
    </r>
    <r>
      <rPr>
        <b/>
        <sz val="9"/>
        <rFont val="Arial"/>
        <family val="2"/>
      </rPr>
      <t>Hoja 1 Presentación 
    Conceptos 37001</t>
    </r>
    <r>
      <rPr>
        <sz val="9"/>
        <rFont val="Arial"/>
        <family val="2"/>
      </rPr>
      <t xml:space="preserve">
 -  </t>
    </r>
    <r>
      <rPr>
        <b/>
        <sz val="9"/>
        <rFont val="Arial"/>
        <family val="2"/>
      </rPr>
      <t>Hoja 2 Análisis de Contexto (Se toma para el Plan de Acción y para Riesgos)</t>
    </r>
    <r>
      <rPr>
        <sz val="9"/>
        <rFont val="Arial"/>
        <family val="2"/>
      </rPr>
      <t xml:space="preserve">
 -  </t>
    </r>
    <r>
      <rPr>
        <b/>
        <sz val="9"/>
        <rFont val="Arial"/>
        <family val="2"/>
      </rPr>
      <t>Hoja 3 Estrategias DOFA</t>
    </r>
    <r>
      <rPr>
        <sz val="9"/>
        <rFont val="Arial"/>
        <family val="2"/>
      </rPr>
      <t xml:space="preserve">
 -  </t>
    </r>
    <r>
      <rPr>
        <b/>
        <sz val="9"/>
        <rFont val="Arial"/>
        <family val="2"/>
      </rPr>
      <t>Hoja 4  Este instructivo</t>
    </r>
  </si>
  <si>
    <t xml:space="preserve">HOJA </t>
  </si>
  <si>
    <t>Columna</t>
  </si>
  <si>
    <t>Descripción - Lineamientos para el diligenciamiento</t>
  </si>
  <si>
    <t>Proceso</t>
  </si>
  <si>
    <t>Diligenciar el nombre del proceso al cual se le identificarán y valorarán los riesgos.</t>
  </si>
  <si>
    <t>Objetivo</t>
  </si>
  <si>
    <t>Diligenciar el objetivo del proceso. (Ver caracterización del proceso)</t>
  </si>
  <si>
    <t>Alcance</t>
  </si>
  <si>
    <t>Diligenciar el alcance del proceso.(Ver caracterización del proceso)</t>
  </si>
  <si>
    <t>No. Referencia</t>
  </si>
  <si>
    <t>Enumerar consecutivamente los riesgos  (1, 2,…)</t>
  </si>
  <si>
    <t>Riesgo</t>
  </si>
  <si>
    <t>Enunciar el riesgo</t>
  </si>
  <si>
    <t>Descripción del Riesgo</t>
  </si>
  <si>
    <t>Describir el riesgo  de forma mas amplia para mayor comprensión . Facilita la descripción el determinar cómo se materializa el riesgo.</t>
  </si>
  <si>
    <t xml:space="preserve">Causas </t>
  </si>
  <si>
    <t xml:space="preserve">Identificar  las causas que pueden generar el riesgo. Estas pueden estar relacionadas entre otros con factores de: recursos financieros, talento humano, infraestructura, estilo de dirección, procedimientos, documentación, etc. </t>
  </si>
  <si>
    <t>Número de veces que se realizó  la actividad en un año o se  proyecta  realizar</t>
  </si>
  <si>
    <t>Diligenciar el número de veces que se  ejecuta la actividad durante el año si se conocen estadísticas.  Si no hay  estadísticas, proyectar de acuerdo con el conocimiento que se tiene del proceso.</t>
  </si>
  <si>
    <t>Número de veces que se materializó el riesgo en un  año</t>
  </si>
  <si>
    <t xml:space="preserve">Diligenciar  el número de veces que se materializo el riesgo, en el año anterior, o que se podría materializar.   </t>
  </si>
  <si>
    <t xml:space="preserve">% Frecuencia </t>
  </si>
  <si>
    <t xml:space="preserve">Resultado de: Número de veces que se materializó el riesgo en un año  numero de veces que se realizó la actividad en un año o se proyecta realizar. Ver Hoja Políticas </t>
  </si>
  <si>
    <t>PROBABILIDAD</t>
  </si>
  <si>
    <t xml:space="preserve">La hoja valora la probabilidad de acuerdo con los criterio definidos en la Hoja 8. Políticas de Administración 
La hoja valora la probabilidad de acuerdo con los criterio definidos en la Hoja 8. Políticas de Administración </t>
  </si>
  <si>
    <t xml:space="preserve">Efectos </t>
  </si>
  <si>
    <t>Seleccionar  el efecto o los efectos que  tendrá la entidad si se materializara el riesgo .Se pueden seleccionar  1 o mas de los efectos que  presenta el desplegable. No seleccionar el mismo efecto mas de una vez. NOTA: Para los riesgos de soborno, no se debe seleccionar el efecto de interrupción en la prestación del servicio judicial. (En razón al alcance actual del SGAS)</t>
  </si>
  <si>
    <t xml:space="preserve">Valoración de Efectos </t>
  </si>
  <si>
    <t xml:space="preserve">Seleccionar  por cada efecto que identifico  la valoración que le correspondería en términos de afectación </t>
  </si>
  <si>
    <t>Impacto Inherente</t>
  </si>
  <si>
    <t>La Hoja calcula el impacto por cada valoración de efecto que haya seleccionado</t>
  </si>
  <si>
    <t xml:space="preserve">Impacto Inherente Total </t>
  </si>
  <si>
    <t>La Hoja calcula el impacto total teniendo en cuenta si selecciono mas de un efecto</t>
  </si>
  <si>
    <t xml:space="preserve">Zona de Riesgo Inherente </t>
  </si>
  <si>
    <t xml:space="preserve">La Hoja calcula el riesgo inherente: Probabilidad inherente por probabilidad residual </t>
  </si>
  <si>
    <r>
      <rPr>
        <b/>
        <sz val="9"/>
        <rFont val="Arial"/>
        <family val="2"/>
      </rPr>
      <t>NOTA</t>
    </r>
    <r>
      <rPr>
        <sz val="9"/>
        <rFont val="Arial"/>
        <family val="2"/>
      </rPr>
      <t>: Si desea adicionar mas riesgos, copie las filas del riesgo anterior. No modifique las formulas</t>
    </r>
  </si>
  <si>
    <r>
      <t xml:space="preserve"> - </t>
    </r>
    <r>
      <rPr>
        <b/>
        <sz val="9"/>
        <rFont val="Arial"/>
        <family val="2"/>
      </rPr>
      <t xml:space="preserve"> Hoja 5 Valoración Controles:</t>
    </r>
    <r>
      <rPr>
        <sz val="9"/>
        <rFont val="Arial"/>
        <family val="2"/>
      </rPr>
      <t xml:space="preserve"> Información pertinente referente a los controles y mitigación del riesgo</t>
    </r>
  </si>
  <si>
    <t>Diligencie el nombre del proceso al cual se le identificarán y valorarán los riesgos.</t>
  </si>
  <si>
    <t>Diligencie el objetivo del proceso.</t>
  </si>
  <si>
    <t>Diligencie el alcance del proceso.</t>
  </si>
  <si>
    <t>Permite definir el consecutivo de riesgos.</t>
  </si>
  <si>
    <t>La hoja trae el riesgo de la hoja 5</t>
  </si>
  <si>
    <t>Causas</t>
  </si>
  <si>
    <t xml:space="preserve">Diligencie las causas. Recuerde que están  asociadas a los factores: personal, recursos, sistema de información procedimientos, etc., relacionados en el DOFA, si encuentra causas adicionales considere si ES PERTINENTE COMPLEMENTAR el DOFA o no </t>
  </si>
  <si>
    <t>CONTROLES PREVENTIVOS 
(Controles para las causas - Disminuyen la probabilidad)</t>
  </si>
  <si>
    <t>Relacione las medidas con las que cuenta el proceso actualmente para prevenir que el riesgo se materialice por cada una de las causas identificadas. Debe haber coherencia entre las causas y los controles preventivos.</t>
  </si>
  <si>
    <t xml:space="preserve">¿El control esta documentado? </t>
  </si>
  <si>
    <t>Responda la pregunta con SI o NO, según corresponda.</t>
  </si>
  <si>
    <t>¿Queda evidencia de la ejecución del control?</t>
  </si>
  <si>
    <t>La frecuencia del control está definida?</t>
  </si>
  <si>
    <t>¿Esta definido el responsable de la ejecución del control?</t>
  </si>
  <si>
    <t>Valoración de los controles</t>
  </si>
  <si>
    <t>La hoja califica la eficacia del control preventivo de acuerdo con las respuestas anteriores.</t>
  </si>
  <si>
    <t>CONTROLES CORRECTIVOS
(Controles para los efectos - Disminuyen el impacto)</t>
  </si>
  <si>
    <t xml:space="preserve">Frente a cada causa  identificada describa el control, si lo hay. La descripción del control debe contener la siguiente información:  Responsable de aplicar el control, periodicidad con que se aplica, cómo se realiza, qué se hace si se encuentran falencias y que registro queda de la aplicación del control. </t>
  </si>
  <si>
    <t xml:space="preserve"> ¿Queda evidencia de la socialización o capacitación a los responsables?</t>
  </si>
  <si>
    <t xml:space="preserve">Eficacia del Control </t>
  </si>
  <si>
    <t>La hoja califica la eficacia del control correctivo</t>
  </si>
  <si>
    <t>Probabilidad Residual</t>
  </si>
  <si>
    <t>La hoja calcula Impacto Inherente vs. Eficacia controles preventivos</t>
  </si>
  <si>
    <t xml:space="preserve">Impacto Residual </t>
  </si>
  <si>
    <t xml:space="preserve">La hoja calcula Probabilidad inherente vs. Eficacia controles correctivos </t>
  </si>
  <si>
    <t xml:space="preserve">Zona de Riesgo  Residual </t>
  </si>
  <si>
    <t xml:space="preserve">La hoja calcula Probabilidad  Residual por Impacto Residual </t>
  </si>
  <si>
    <r>
      <t xml:space="preserve"> - </t>
    </r>
    <r>
      <rPr>
        <b/>
        <sz val="9"/>
        <rFont val="Arial"/>
        <family val="2"/>
      </rPr>
      <t xml:space="preserve"> Hoja7  Mapa Final</t>
    </r>
    <r>
      <rPr>
        <sz val="9"/>
        <rFont val="Arial"/>
        <family val="2"/>
      </rPr>
      <t>. Resumen del análisis de riesgo inherente , riesgo residual y tratamiento a ejecutar</t>
    </r>
  </si>
  <si>
    <r>
      <t xml:space="preserve"> - </t>
    </r>
    <r>
      <rPr>
        <b/>
        <sz val="9"/>
        <rFont val="Arial"/>
        <family val="2"/>
      </rPr>
      <t xml:space="preserve"> Hoja 7 Tabla de Clasificación Riesgo: </t>
    </r>
    <r>
      <rPr>
        <sz val="9"/>
        <rFont val="Arial"/>
        <family val="2"/>
      </rPr>
      <t>Tabla referente para todos los cálculos (no se diligencia)</t>
    </r>
  </si>
  <si>
    <r>
      <t xml:space="preserve"> - </t>
    </r>
    <r>
      <rPr>
        <b/>
        <sz val="9"/>
        <rFont val="Arial"/>
        <family val="2"/>
      </rPr>
      <t xml:space="preserve"> Hoja 8 Políticas de administración. </t>
    </r>
    <r>
      <rPr>
        <sz val="9"/>
        <rFont val="Arial"/>
        <family val="2"/>
      </rPr>
      <t>Se establecen los criterios de probabilidad e impacto (según apetito y tolerancia de riesgo)</t>
    </r>
  </si>
  <si>
    <r>
      <t xml:space="preserve"> - </t>
    </r>
    <r>
      <rPr>
        <b/>
        <sz val="9"/>
        <rFont val="Arial"/>
        <family val="2"/>
      </rPr>
      <t xml:space="preserve"> Hoja 9 Matriz de Calor :  </t>
    </r>
    <r>
      <rPr>
        <sz val="9"/>
        <rFont val="Arial"/>
        <family val="2"/>
      </rPr>
      <t>Criterios  según política para el tratamiento de riesgos acorde con su evaluación</t>
    </r>
  </si>
  <si>
    <r>
      <t xml:space="preserve"> -  </t>
    </r>
    <r>
      <rPr>
        <b/>
        <sz val="9"/>
        <rFont val="Arial"/>
        <family val="2"/>
      </rPr>
      <t>Hoja 10 a la 13 Seguimientos Trimestrales</t>
    </r>
    <r>
      <rPr>
        <sz val="9"/>
        <rFont val="Arial"/>
        <family val="2"/>
      </rPr>
      <t>: En estas hojas de cálculo se realiza el seguimiento trimestral a las acciones formuladas para gestionar  los riesgos residuales</t>
    </r>
  </si>
  <si>
    <t>Proceso:</t>
  </si>
  <si>
    <t>Objetivo:</t>
  </si>
  <si>
    <t>Alcance:</t>
  </si>
  <si>
    <t>IDENTIFICACIÓN DEL RIESGO</t>
  </si>
  <si>
    <t>CAUSAS</t>
  </si>
  <si>
    <t>PROBABILIDAD INHERENTE</t>
  </si>
  <si>
    <t>IMPACTO INHERENTE</t>
  </si>
  <si>
    <t>RIESGO INHERENTE</t>
  </si>
  <si>
    <t>N.</t>
  </si>
  <si>
    <t>RIESGO 
(Posibilidad de…..)</t>
  </si>
  <si>
    <t>DESCRIPCIÓN  DEL RIESGO</t>
  </si>
  <si>
    <t>Número de veces que se materializo el riesgo en un  año o que se puede materializar</t>
  </si>
  <si>
    <t>% Probabilidad</t>
  </si>
  <si>
    <t xml:space="preserve">EFECTOS  </t>
  </si>
  <si>
    <t>VALORACIÓN DEL EFECTO</t>
  </si>
  <si>
    <t>Valor Inherente</t>
  </si>
  <si>
    <t>IMPACTO INHERENTE TOTAL</t>
  </si>
  <si>
    <t>ZONA DE RIESGO INHERENTE</t>
  </si>
  <si>
    <t>VALORACIÓN DEL RIESGO INHERENTE</t>
  </si>
  <si>
    <t xml:space="preserve">¿Qué pasa, cómo se materializa el riesgo? </t>
  </si>
  <si>
    <t>IMPACTO</t>
  </si>
  <si>
    <t>CALIFICACION DEL RIESGO</t>
  </si>
  <si>
    <t xml:space="preserve">Incumplimiento de los requisitos legales del SG-SST </t>
  </si>
  <si>
    <t>1. Desconocimiento de los requisitos legales para la implementación del SG-SST</t>
  </si>
  <si>
    <t>Afectación Económica</t>
  </si>
  <si>
    <t>Afectación al presupuesto  en un valor  &lt;1% y ≥5%.</t>
  </si>
  <si>
    <t>2. Insuficientes recursos técnicos, humanos y financieros para la implementación del SG-SST</t>
  </si>
  <si>
    <t>Afectación de reputacion,imagén,  credibilidad, satisfacción de usuarios y PI</t>
  </si>
  <si>
    <t xml:space="preserve">De la entidad y sector justicia a nivel nacional </t>
  </si>
  <si>
    <t>Incumplimiento de las metas establecidas</t>
  </si>
  <si>
    <t>Incumplimiento del 60% de los indicadores del proceso</t>
  </si>
  <si>
    <t>Incumplimiento Plan Trabajo de SG-SST</t>
  </si>
  <si>
    <t>1. Falta de recursos técnicos y financieros para la implementación del SG-SST.</t>
  </si>
  <si>
    <t>3. Perfil inadecuado para el cargo o alta rotación de servidores judiciales con rol y responsabilidades del SG-SST.</t>
  </si>
  <si>
    <t>Incumplimiento del 40% de los indicadores del proceso</t>
  </si>
  <si>
    <t>4. Baja participación e interés de los grupos del apoyo del SG-SST.</t>
  </si>
  <si>
    <t xml:space="preserve">Aumento de Accidentes de trabajo y enfermedades laborales o salud pública </t>
  </si>
  <si>
    <t>Recibir dádivas o beneficios a nombre propio o de terceros para  desviar recursos, no presentar o presentar reportes con información no veraz</t>
  </si>
  <si>
    <t xml:space="preserve">Se favorece indebidamente a un servidor judicial a través de la validación del  reporte de accidentes de trabajo ante la Administradora de Riesgos Laborales </t>
  </si>
  <si>
    <t>1. Insuficientes programas de capacitación para la toma de conciencia debido al desconocimiento de l ley antisoborno (ISO 37001:2016), Plan Anticorrupción y  de los  valores y principios propios de la entidad</t>
  </si>
  <si>
    <t xml:space="preserve">De la entidad y sector justicia a nivel internacional </t>
  </si>
  <si>
    <t xml:space="preserve">PARA LOS RIESGOS DE CORRUPCIÓN POR POLÍTICA EL IMPACTO SIEMPRE SERÁ MAYOR O CATASTRÓFICO Y SU REDACCÓN  DEBE CONSERVAR EL MODELO PROPUESTO </t>
  </si>
  <si>
    <t>2. Desconocimiento y no aplicación del Código de Ética y Buen Gobierno</t>
  </si>
  <si>
    <t>3. Carencia de compromiso  y transparencia de los servidores judiciales</t>
  </si>
  <si>
    <t/>
  </si>
  <si>
    <t>4. Deficiencia de  controles en el trámite  de los documentos</t>
  </si>
  <si>
    <t xml:space="preserve">5. No aplicación adecuada de los procedimientos de control </t>
  </si>
  <si>
    <t>Ofrecer, prometer y entregar, aceptar o solicitar una ventaja indebida  para influir o direccionar  la formulación de   requisitos habiliantes y/o técnicos  para satisfacer un interés personal, de manera directa, indirecta o interpuesta por otras personas</t>
  </si>
  <si>
    <t>Cuando  se direccionan los requisitos habilitanes y/o técnicos para favorecer  indebidamente  a ciertos proponentes</t>
  </si>
  <si>
    <t>1. Falta de ética de los servidores públicos (Debilidades en principios y valores)</t>
  </si>
  <si>
    <t>2. Falta de ética de terceros interesados  (Debilidades principios y valores)</t>
  </si>
  <si>
    <t>3. Debilidades en los controles de los procedimientos de estructuración de los procesos de contratación</t>
  </si>
  <si>
    <t>Ofrecer, prometer y entregar, aceptar o solicitar una ventaja indebida  para influir o direccionar en la aprobación de accidentes de trabajo ante la Administradora de Riesgos Laborales, para satisfacer un interés personal, de manera directa , indirecta o interpuesta por otras personas</t>
  </si>
  <si>
    <t xml:space="preserve">Cuando se favorece indebidamente a un servidor judicial a través de la validación del  reporte de accidentes de trabajo ante la Administradora de Riesgos Laborales </t>
  </si>
  <si>
    <t>1. Falta de ética de los servidores judiciales (Debilidades en principios y valores)</t>
  </si>
  <si>
    <t>3. Debilidades en los controles de los procedimientos de reporte de incidentes y accidentes de trabajo y de Investigación de incidentes y accidentes de trabajo</t>
  </si>
  <si>
    <t>EVALUACIÓN DE RIESGO - VALORACIÓN DE LOS CONTROLES</t>
  </si>
  <si>
    <t>EVALUACIÓN DEL RIESGO - NIVEL DEL RIESGO RESIDUAL</t>
  </si>
  <si>
    <t xml:space="preserve">RIESGO </t>
  </si>
  <si>
    <t>No. Control</t>
  </si>
  <si>
    <t>Criterios para valorar la eficacia de  los controles preventivos</t>
  </si>
  <si>
    <t>Criterios para  valorar la eficacia de los controles correctivos</t>
  </si>
  <si>
    <t>RIESGO RESIDUAL</t>
  </si>
  <si>
    <t>¿Está establecida la frecuencia del control?</t>
  </si>
  <si>
    <t>Eficacia del cada control</t>
  </si>
  <si>
    <t>Efectos</t>
  </si>
  <si>
    <t xml:space="preserve">¿El control está documentado? </t>
  </si>
  <si>
    <t>¿Queda evidencia de la socialización o capacitación a los responsables?</t>
  </si>
  <si>
    <t>¿Está definido el responsable de la ejecución del control?</t>
  </si>
  <si>
    <t>¿Queda   evidencia de la ejecución del control ?</t>
  </si>
  <si>
    <t xml:space="preserve">Eficacia del control </t>
  </si>
  <si>
    <t>Zona Riesgo Residual</t>
  </si>
  <si>
    <t>SI</t>
  </si>
  <si>
    <t>IDENTIFICACIÓN DEL RIEGO</t>
  </si>
  <si>
    <t>VALORACIÓN  DEL RIESGO - NIVEL DEL RIESGO RESIDUAL</t>
  </si>
  <si>
    <t>Probabilidad inherente</t>
  </si>
  <si>
    <t>Impacto inherente</t>
  </si>
  <si>
    <t>Zona de Riesgo Inherente</t>
  </si>
  <si>
    <t>Probabilidad Residual Final</t>
  </si>
  <si>
    <t>Impacto Residual Final</t>
  </si>
  <si>
    <t>#</t>
  </si>
  <si>
    <t>Zona de Riesgo Final</t>
  </si>
  <si>
    <t>Opción de Tratamiento</t>
  </si>
  <si>
    <t>Actividades</t>
  </si>
  <si>
    <t>Responsable</t>
  </si>
  <si>
    <t>Fecha Implementación</t>
  </si>
  <si>
    <t>Aceptar el riesgo</t>
  </si>
  <si>
    <t>8- Política- Criterios para administrar riesgos</t>
  </si>
  <si>
    <t>Frecuencia de la Actividad</t>
  </si>
  <si>
    <t>Probabilidad</t>
  </si>
  <si>
    <t xml:space="preserve">Frecuencia:  Número de casos materializados /Total de actividades </t>
  </si>
  <si>
    <t xml:space="preserve">Factibilidad </t>
  </si>
  <si>
    <t>Muy Baja</t>
  </si>
  <si>
    <t>Resultados entre 0- 4%</t>
  </si>
  <si>
    <t>Puede ocurrir solo en circunstancias excepcionales</t>
  </si>
  <si>
    <t>Baja</t>
  </si>
  <si>
    <t>Resultados entre 5%- 9%</t>
  </si>
  <si>
    <t xml:space="preserve"> Puede ocurrir en algún momento</t>
  </si>
  <si>
    <t>Media</t>
  </si>
  <si>
    <t>Resultados entre 10%- 29%</t>
  </si>
  <si>
    <t xml:space="preserve"> Podría ocurrir en algún momento</t>
  </si>
  <si>
    <t>Alta</t>
  </si>
  <si>
    <t>Resultados entre 30% - 49%</t>
  </si>
  <si>
    <t>Probablemente ocurrirá en la mayoria de las circunstancias</t>
  </si>
  <si>
    <t>Muy Alta</t>
  </si>
  <si>
    <t>Resultados entre 50% - 100%</t>
  </si>
  <si>
    <t>Se espera que ocurra en la mayoría de las circunstancias</t>
  </si>
  <si>
    <t>Afectación Ambiental</t>
  </si>
  <si>
    <t>Tabla Criterios para definir el nivel de impacto</t>
  </si>
  <si>
    <t>Leve</t>
  </si>
  <si>
    <t xml:space="preserve">De un área del nivel central, seccional o despacho judicial </t>
  </si>
  <si>
    <t>Menor</t>
  </si>
  <si>
    <t xml:space="preserve">De la entidad, seccional, despachos a nivel local o municipal </t>
  </si>
  <si>
    <t>Moderado</t>
  </si>
  <si>
    <t xml:space="preserve">De la entidad, seccional, despachos a nivel departamental </t>
  </si>
  <si>
    <t>Mayor</t>
  </si>
  <si>
    <t>Interrupción o afectación en la prestación del servicio judicial</t>
  </si>
  <si>
    <t>Catastrófico</t>
  </si>
  <si>
    <t>Afectación al presupuesto en un valor ≥0,5%.</t>
  </si>
  <si>
    <t>Afectación al presupuesto en un valor &lt;0,5% y ≥1%.</t>
  </si>
  <si>
    <t xml:space="preserve">Si el hecho llegara a presentarse, tendría consecuencias o efectos mínimos sobre la entidad.
</t>
  </si>
  <si>
    <t>Afectación al  presupuesto en un valor  &lt;5% y  ≥20%.</t>
  </si>
  <si>
    <t xml:space="preserve">Si el hecho llegara a presentarse, tendría bajo impacto o efecto sobre la entidad.
</t>
  </si>
  <si>
    <t>Afectación al presupuesto en un valor ≥50%.</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</si>
  <si>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</si>
  <si>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</si>
  <si>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</si>
  <si>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Incumplimiento del 20% de los indicadores del proceso</t>
  </si>
  <si>
    <t>Incumplimiento del 80% de los indicadores del proceso</t>
  </si>
  <si>
    <t>Incumplimiento del 100% de los indicadores del proceso</t>
  </si>
  <si>
    <t xml:space="preserve">Entre  0 a 48 horas habiles al año </t>
  </si>
  <si>
    <t xml:space="preserve">Entre 49 a 96 horas  habiles al año  </t>
  </si>
  <si>
    <t xml:space="preserve">Entre  97 a 144 horas   habiles al año  </t>
  </si>
  <si>
    <t>Entre  145 a 192 horas  hábiles al año</t>
  </si>
  <si>
    <t xml:space="preserve">Entre e 193 a 240 horas  habiles al año   </t>
  </si>
  <si>
    <t xml:space="preserve">     El riesgo afecta la imagen de la entidad con algunos usuarios de relevancia frente al logro de los objetivos</t>
  </si>
  <si>
    <t>Interrupción o afectación en la prestación del servicio administrativo</t>
  </si>
  <si>
    <t>Entre 0 a 96 horas habiles al año  o afectación minima</t>
  </si>
  <si>
    <t>Entre e 97 a 192 horas  habiles al año o afectación baja</t>
  </si>
  <si>
    <t>Entre 193 a 288 horas   habiles al año  o afectación media</t>
  </si>
  <si>
    <t>Entre  289 a 384 horas o afectación alta</t>
  </si>
  <si>
    <t>Entre  385 a 540 horas  habiles al año  o afectación extrema</t>
  </si>
  <si>
    <t xml:space="preserve"> Matriz de Calor 9- </t>
  </si>
  <si>
    <t>Impacto</t>
  </si>
  <si>
    <t>Tratamiento</t>
  </si>
  <si>
    <t>Muy Alta
5</t>
  </si>
  <si>
    <t>Extremo</t>
  </si>
  <si>
    <t>Evitar,Reducir (Compartir),Reducir(Mitigar)</t>
  </si>
  <si>
    <t>Evitar</t>
  </si>
  <si>
    <t>Alta
4</t>
  </si>
  <si>
    <t>Alto</t>
  </si>
  <si>
    <t>Reducir (Compartir),Reducir(Mitigar), Evitar</t>
  </si>
  <si>
    <t>Reducir (Mitigar)</t>
  </si>
  <si>
    <t>Media
3</t>
  </si>
  <si>
    <t>Aceptar el riesgo, Reducir (Compartir),Reducir(Mitigar)</t>
  </si>
  <si>
    <t>Compartir</t>
  </si>
  <si>
    <t>Baja
2</t>
  </si>
  <si>
    <t>Bajo</t>
  </si>
  <si>
    <t>Muy Baja
1</t>
  </si>
  <si>
    <t xml:space="preserve">Impacto </t>
  </si>
  <si>
    <t>Leve
1</t>
  </si>
  <si>
    <t>Menor
2</t>
  </si>
  <si>
    <t>Moderado
3</t>
  </si>
  <si>
    <t>Mayor
4</t>
  </si>
  <si>
    <t>Catastrófico
5</t>
  </si>
  <si>
    <t>Muy BajaLeve</t>
  </si>
  <si>
    <t>Muy BajaMenor</t>
  </si>
  <si>
    <t>Muy BajaModerado</t>
  </si>
  <si>
    <t>Muy BajaMayor</t>
  </si>
  <si>
    <t xml:space="preserve">Alto </t>
  </si>
  <si>
    <t>Muy BajaCatastrófico</t>
  </si>
  <si>
    <t>BajaLeve</t>
  </si>
  <si>
    <t>BajaMenor</t>
  </si>
  <si>
    <t>BajaModerado</t>
  </si>
  <si>
    <t>BajaMayor</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</si>
  <si>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</si>
  <si>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</si>
  <si>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</si>
  <si>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</si>
  <si>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</si>
  <si>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</si>
  <si>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</si>
  <si>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</si>
  <si>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</si>
  <si>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</si>
  <si>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</si>
  <si>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</si>
  <si>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</si>
  <si>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</si>
  <si>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</si>
  <si>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</si>
  <si>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Administrar el SIstema de  Gestión de Seguridad y Salud en el Trabajo, para que se garantice la seguridad y la salud en el trabajo de los servidores judiciales, contratistas, judicantes y practicantes, dando cumplmiento al marco normativo y articulados con el Sistema de Gestión de la Calidad, Medio Ambiente y Antisoborno de la Rama Judicial</t>
  </si>
  <si>
    <t xml:space="preserve">IDENTIFICACIÓN DEL RIESGO </t>
  </si>
  <si>
    <t>VALORACION RIESGO RESIDUAL</t>
  </si>
  <si>
    <t>OPCION DE MANEJO</t>
  </si>
  <si>
    <t>ACTIVIDADES</t>
  </si>
  <si>
    <t>PROCESO LIDER</t>
  </si>
  <si>
    <t>FECHA DE LA ACTIVIDAD</t>
  </si>
  <si>
    <t>ANÁLISIS DEL RESULTADO FINAL 
1 TRIMESTRE</t>
  </si>
  <si>
    <t xml:space="preserve">IMPACTO </t>
  </si>
  <si>
    <t>NIVEL</t>
  </si>
  <si>
    <t>CENTRAL</t>
  </si>
  <si>
    <t>SECCIONAL</t>
  </si>
  <si>
    <t xml:space="preserve"> INICIO
DIA/MES/AÑO</t>
  </si>
  <si>
    <t>FIN 
DIA/MES/AÑO</t>
  </si>
  <si>
    <t>No implementar dentro de los tiempos legales el SST o implementarlo en forma parcial</t>
  </si>
  <si>
    <t>Nivel Seccional</t>
  </si>
  <si>
    <t>Posibilidad de incumplimiento de las metas establecidas por omisión en la ejecución de actividades del plan de trabajo anual de SST.</t>
  </si>
  <si>
    <t xml:space="preserve">2. Contagio de enfermedades en los espacios de trabajo </t>
  </si>
  <si>
    <t>Violencia social generalizada en el país que puede presentar accidentes de trabajo leves, graves, mortales y afectaciones a la infraestructura
Afectación a la salud de la población judicial y ambiental de la entidad  debido al contagio  por virus y/o pandemias</t>
  </si>
  <si>
    <t xml:space="preserve">1. Ocurrencia de accidentes y enfermedades laborales por causa u ocasion del trabajo </t>
  </si>
  <si>
    <t>Eficacia de cada control</t>
  </si>
  <si>
    <t>1. Actualización de Matriz Requisitos Legales SG-SST 2024 (Enero, Febrero y Marzo) Enviada por Coordinación Nacional
2. Evaluación de cumplimiento de los requisitos con periodicidad mensual</t>
  </si>
  <si>
    <t>1. Investigación de accidentes de trabajo
2. Reunión de copasst
3. Desarrollo del programa psicosocial
4. Desarrollo del Programa DME
5. Capacitación de brigadas de emergencia
6. Inspección de seguridad en sedes</t>
  </si>
  <si>
    <t>Investigación de 4 accidentes de trabajo definidos así:
3 en febrero
1 en marzo
4 Lecciones por aprender</t>
  </si>
  <si>
    <t>X</t>
  </si>
  <si>
    <r>
      <rPr>
        <b/>
        <sz val="11"/>
        <color theme="1"/>
        <rFont val="Calibri"/>
        <family val="2"/>
        <scheme val="minor"/>
      </rPr>
      <t>Durante el primer trimestre, No se materializo el riesgo</t>
    </r>
    <r>
      <rPr>
        <sz val="11"/>
        <color theme="1"/>
        <rFont val="Calibri"/>
        <family val="2"/>
        <scheme val="minor"/>
      </rPr>
      <t>.
Se ejecutó la actualización y evaluación de la Matriz de Requisitos legales con corte a 31 de marzo de 2024. Según la evaluación realizada, se esta incluyendo toda la normatividad aplicable</t>
    </r>
  </si>
  <si>
    <r>
      <rPr>
        <b/>
        <sz val="11"/>
        <color theme="1"/>
        <rFont val="Calibri"/>
        <family val="2"/>
        <scheme val="minor"/>
      </rPr>
      <t>Durante el primer trimestre, No se materializo el riesgo.</t>
    </r>
    <r>
      <rPr>
        <sz val="11"/>
        <color theme="1"/>
        <rFont val="Calibri"/>
        <family val="2"/>
        <scheme val="minor"/>
      </rPr>
      <t xml:space="preserve">
Se ejecutaron un total de 18 actividades del Plan de trabajo propio de la entidad, de 95 actividades proyectadas. Es importante aclarar que el Plan de Trabajo Anual fue entregado en el mes de abril, por tal motivo algunas actividades se retrasaron en tiempo</t>
    </r>
  </si>
  <si>
    <r>
      <rPr>
        <b/>
        <sz val="11"/>
        <color theme="1"/>
        <rFont val="Calibri"/>
        <family val="2"/>
        <scheme val="minor"/>
      </rPr>
      <t>Durante el primer trimestre, No se materializo el riesgo.</t>
    </r>
    <r>
      <rPr>
        <sz val="11"/>
        <color theme="1"/>
        <rFont val="Calibri"/>
        <family val="2"/>
        <scheme val="minor"/>
      </rPr>
      <t xml:space="preserve">
En el mes de febrero se presentaron 3 accidentes de trabajo, de las servidoras judiciales Rosita Trujillo Villegas, Isabel Jhuliana Villegas Calderón, Sandra Lorena Diaz Vargas.
En Marzo se presentó 1 accidente de trabajo de la Servidora Judicial Ximena María Conde Cruz.
Los 4 accidentes presentados en el trimestre ya fueron investigados y se encuentran en proceso de cierre de las acciones planteadas.</t>
    </r>
  </si>
  <si>
    <t>DIRECCION SECCIONAL DE ADMINISTRACION JUDICIAL NEIVA</t>
  </si>
  <si>
    <t>DIRECCIÓN EJECUTIVA SECCIONAL DE ADMINISTRACIÓN JUDICIAL NEIVA</t>
  </si>
  <si>
    <t>ley 2213 de 2022</t>
  </si>
  <si>
    <t>CÓDIGO
F-ESG-10</t>
  </si>
  <si>
    <t xml:space="preserve">ELABORÓ
LIDER DEL PROCESO </t>
  </si>
  <si>
    <t xml:space="preserve">REVISÓ
COORDINACIÓN NACIONAL DEL SIGCMA </t>
  </si>
  <si>
    <t>APROBÓ
COMITÉ NACIONAL DEL SIGCMA</t>
  </si>
  <si>
    <t>VERSIÓN
02</t>
  </si>
  <si>
    <t>FECHA
06/11/2023</t>
  </si>
  <si>
    <t>FECHA
12/12/2023</t>
  </si>
  <si>
    <t>FECHA
13/12/2023</t>
  </si>
  <si>
    <t>2. Falta de seguimiento y control a la ejecución del plan anual SST.</t>
  </si>
  <si>
    <t>El Coordinador de Bienestar y  SST mensualmente realiza el seguimiento a la ejecución de los proyectos de inversión aprobados por la entidad para la Seccional Neiva, mediante la recepción del formato de seguimiento a la ejecución de presupuesto
(No. de recursos asignados por seccional, valor ejecutado por contrato y No. de beneficiarios por contrato)
Formato de seguimiento a la ejecución de presupuesto</t>
  </si>
  <si>
    <t>El Coordinador responsable del SG-SST, con el apoyo del especialista en SST, de forma anual realizan la inducción y reinducción para los responsables de la ejecución del SG-SST donde se presenta la información y documentación relevante para la ejecución de las actividades de SST
No. de participantes en la jornada de inducción y reinducción
Acta de reunión
Listado de asistencia</t>
  </si>
  <si>
    <t>3. Falta de competencias del personal contratado, rotación de los responsables de la ejecución del SG-SST del Nivel Seccional y Coordinaciones Administrativas</t>
  </si>
  <si>
    <t>El Coordinador de Bienestar y SST de forma anual realizan la inducción y reinducción para los responsables de la ejecución del SG-SST donde se presenta la información y documentación relevante para la ejecución de las actividades de SST
No. de participantes en la jornada de inducción y reinducción
Acta de reunión
Listado de asistencia</t>
  </si>
  <si>
    <t>El Coordinador de Bienestar y SST de la Seccional Neiva diariamente realiza la verificación de los accidentes de trabajo que hayan sido reportados y mensualmente realizan el diligenciamiento de la estadística de accidentalidad y enfermedad laboral que se haya presentado con base en los lineamientos del P-SST-08 procedimiento reporte ATEL, P-ASST-01 procedimiento para investigación de AT y P-SST-07 procedimiento investigación enfermedad laboral
No. de accidentes y enfermedades laborales presentadas
Indicadores de Salud a Nivel Nacional
Siniestralidad</t>
  </si>
  <si>
    <t>N/A</t>
  </si>
  <si>
    <t>Administrar el Sistema de  Gestión de Seguridad y Salud en el Trabajo, para que se garantice la seguridad y la salud en el trabajo de los servidores judiciales, contratistas, judicantes y practicantes, dando cumplimiento al marco normativo y articulados con el Sistema de Gestión de la Calidad, Medio Ambiente y Antisoborno de la Rama Judicial</t>
  </si>
  <si>
    <t>La Rama Judicial se encuentra certificado en la NTC ISO 45001:2018, Sistema de Gestión de Seguridad y Salud en el Trabajo (SG-SST)</t>
  </si>
  <si>
    <t xml:space="preserve">Dificultad en el proceso de inducción y reinducción de los servidores judiciales, judicantes y contratistas debido a la constante rotación </t>
  </si>
  <si>
    <t>Resistencia por parte de algunos servidores judiciales a participar en actividades de Seguridad y Salud en el Trabajo</t>
  </si>
  <si>
    <t>Baja participación por parte de los servidores judiciales en formar parte de los grupos de apoyo, tal como Brigadistas de emergencias en cada uno de los pisos de las sedes Judiciales.</t>
  </si>
  <si>
    <t>Mesas de seguimiento administrativo con las entidades de seguridad social para el seguimiento de casos críticos de accidentes de trabajo y comunes y enfermedad laborales y comunes</t>
  </si>
  <si>
    <r>
      <t xml:space="preserve">El responsable del diseño e implementación del SG-SST  mensualmente  identifica y actualiza la matriz de requisitos legales  conforme en los lineamientos del P-SST-02. Procedimiento de identificación y evaluación de requisitos legales en SG-SST
</t>
    </r>
    <r>
      <rPr>
        <sz val="10"/>
        <rFont val="Calibri"/>
        <family val="2"/>
        <scheme val="minor"/>
      </rPr>
      <t xml:space="preserve">(No. identificación de la totalidad de normatividad por parte del Nivel Nacional y  No. aplicación de requisitos legales por parte de las Seccionales)
</t>
    </r>
    <r>
      <rPr>
        <sz val="10"/>
        <color rgb="FF000000"/>
        <rFont val="Calibri"/>
        <family val="2"/>
        <scheme val="minor"/>
      </rPr>
      <t>F-SST-02</t>
    </r>
    <r>
      <rPr>
        <sz val="10"/>
        <color rgb="FFFF0000"/>
        <rFont val="Calibri"/>
        <family val="2"/>
        <scheme val="minor"/>
      </rPr>
      <t xml:space="preserve"> </t>
    </r>
    <r>
      <rPr>
        <sz val="10"/>
        <color rgb="FF000000"/>
        <rFont val="Calibri"/>
        <family val="2"/>
        <scheme val="minor"/>
      </rPr>
      <t>Matriz de requisitos legales
Auditoria de revisión de cumplimiento de requisitos legales anual</t>
    </r>
  </si>
  <si>
    <t>El Coordinador de Bienestar y SST, realiza convocatorias para los servidores judiciales donde se hace sensibilización de la importancia de participar en las diferentes actividades del SG-SST y los grupos de apoyo, de igual manera se realiza el seguimiento a las vigencias de los grupos de apoyo como COPASST y Comité de Convivencia de acuerdo a los lineamientos de los Acuerdos PCSJA23-12072 de 2023 y PCSJA23-12077 de 2023 y los instructivos I-ASST-03 Instructivo para la elección COPASST e I-ASST-01 Instructivo elección CCL
No. de servidores nuevos inscritos en los grupos de apoyo del SG-SST
Listados de asistencia</t>
  </si>
  <si>
    <t>El Coordinador Bienestar y Seguridad y Salud en el Trabajo realiza el seguimiento a la ejecución de los proyectos de inversión aprobados por la entidad para la Seccional de Neiva, mediante la recepción del formato de seguimiento a la ejecución de presupuesto.
(No. de recursos asignados por seccional, valor ejecutado por contrato y No. de beneficiarios por contrato)
Formato de seguimiento a la ejecución de presupuesto</t>
  </si>
  <si>
    <t>El Coordinador de Bienestar y SST mensualmente realiza el seguimiento al cumplimiento de las actividades programadas en el plan de trabajo, adicionalmente de forma trimestral realiza videoconferencia con los responsables de la ejecución del SG-SST para socializar los resultados de avance a la ejecución
Avance plan de trabajo (% ejecución y % cobertura)
Acta de reunión de la videoconferencia
Informe trimestral de avance de plan de trabajo</t>
  </si>
  <si>
    <t>El Coordinador de Bienestar y SST de la Seccional Neiva mensualmente realiza el seguimiento a las enfermedades laborales que se puedan presentan en el periodo. De igual manera, plantea las estrategias adecuadas para la prevención de la materialización de enfermedades en los espacios de trabajo.
Registro estadístico de EL
Reporte FUREL</t>
  </si>
  <si>
    <t>1. Actualización de Matriz Requisitos Legales SG-SST 2024 (Actualizada a 30 de Junio 2024) Enviada por Coordinación Nacional</t>
  </si>
  <si>
    <t>Coordinador de Asuntos Laborales y Seguridad y Salud en el Trabajo</t>
  </si>
  <si>
    <t>2. Seguimiento a la ejecución de los proyectos de inversión</t>
  </si>
  <si>
    <t>3. Realizar las inducciones y reinducciones del periodo 2024</t>
  </si>
  <si>
    <t>Coordinador de Asuntos Laborales y Seguridad y Salud en el Trabajo / Apoyo SST</t>
  </si>
  <si>
    <t>4. Realizar el seguimiento al Plan de Trabajo Anual del año 2024</t>
  </si>
  <si>
    <t>5. Realizar el seguimiento, investigación y planes de acción para los AT y EL  que se presenten en el periodo</t>
  </si>
  <si>
    <t>1. Actualización y revisión de Matriz Requisitos Legales SG-SST 2024 (Actualizada a Junio 2024) Enviada por Coordinación Nacional
2. Evaluación de cumplimiento de los requisitos legales con periodicidad mensual</t>
  </si>
  <si>
    <t>Durante el segundo trimestre, se ejecutó la actualización y evaluación de la Matriz de Requisitos legales con corte a 30 de junio de 2024. Según la evaluación realizada, se esta cumpliendo con la normatividad aplicable y se está incluyendo dentro de la misma, la normatividad más reciente.</t>
  </si>
  <si>
    <t>1. Investigación de accidentes de trabajo
2. Reuniones del COPASST
3. Desarrollo del programa psicosocial
4. Desarrollo de los PVE (DME, Psicosocial, Auditivo)
5. Capacitación de brigadas de emergencia
6. Inspecciones
7. Reunión del CSV
8. Encuentro Nacional de Brigadas</t>
  </si>
  <si>
    <t>Investigación de 3 accidentes de trabajo definidos así:
2 en mayo
1 en junio
Realización de 3 Lecciones por aprender con sus respectivos planes correctivos</t>
  </si>
  <si>
    <t>En el mes de mayo se presentaron 2 accidentes de trabajo, de los servidores judiciales Jose Antonio Aquite y Liliana Hernandez Salas.
En junio se presentó 1 accidente de trabajo del servidor judicial Hernan Dario Narvaez Ipuz.
Los 3 accidentes presentados en el trimestre ya fueron investigados y se encuentran en proceso de cierre de las acciones planteadas. Lo anterior refleja una disminución en la cantidad de accidentes presentados en el trimestre con respecto al primer trimestre del año, cabe resaltar que los accidentes generaron solo 1  día de incapacidad y fueron leves.</t>
  </si>
  <si>
    <t>APOYO</t>
  </si>
  <si>
    <t>ÁREA DE TALENTO HUMANO / COORDINACIÓN DE ASUNTOS LABORALES Y SEGURIDAD Y SALUD EN EL TRABAJO</t>
  </si>
  <si>
    <t>Administrar el Sistema de  Gestión de Seguridad y Salud en el Trabajo, para que se garantice la seguridad y la salud en el trabajo de los servidores judiciales, contratistas, judicantes y practicantes, dando cumplimiento al marco normativo y articulados con el Sistema Integrado Gestión y Control de la Calidad y del Medio Ambiente (SIGCMA)  de la Rama Judicial</t>
  </si>
  <si>
    <t>Cambios regulatorios, nuevas leyes, regulaciones y políticas gubernamentales pueden restringir el accionar del SG-SST en la Seccional.</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</si>
  <si>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</si>
  <si>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el proceso de Seguridad y Salud en el Trabajo dentro de la Seccional.</t>
  </si>
  <si>
    <t>Inestabilidad económica del Gobierno, la inflación, las recesiones, las fluctuaciones del tipo de cambio y otros factores macroeconómicos pueden afectar negativamente los recursos que se pueden destinar para la Rama Judicial y directamente a la Seccional.</t>
  </si>
  <si>
    <t xml:space="preserve">Incremento del PIB que potencialice el crecimiento económico del país y viabilice la asignación suficiente de recursos para la Rama Judicial </t>
  </si>
  <si>
    <t>Aumento de costos en los materiales, recursos, epps, dotación puede afectar de manera directa el presupuesto entregado para tal fin, lo que generaría menor cobertura en el control de los riesgos de SST.</t>
  </si>
  <si>
    <t>Amplitud de los recursos económicos asignados a la Seccional para el Sistema de Gestión de Seguridad y Salud en el Trabajo y Bienestar.</t>
  </si>
  <si>
    <t>Desviación ilegal de recursos económicos designados a la Seccional por falta de seguimiento o por influencia de terceros.</t>
  </si>
  <si>
    <t>Interrupción de los servicios de Consultoría o actividades de gestión de SST, por conflictos armados o inseguridad en los diferentes Municipios del Departamento del Huila.</t>
  </si>
  <si>
    <t>Incremento de la credibilidad y confianza en la Entidad al implementar y mantener la certificación del Sistema de Gestión de Seguridad y Salud en el Trabajo.</t>
  </si>
  <si>
    <t>Asonadas o manifestaciones que afecten o interrumpan las Consultorías o actividades de gestión de SST en las diferentes sedes de la Seccional.</t>
  </si>
  <si>
    <t>Generar Grupos de Apoyo con las diferentes entidades que puedan brindar una ayuda en momento de presentarse una emergencia o evento catastrófico.</t>
  </si>
  <si>
    <t>Presencia de grupos armados en las vías del Territorio Departamental que pueda generar un riesgo mayor al personal del proceso de Seguridad y Salud en el Trábajo.</t>
  </si>
  <si>
    <t>Amenazas al personal de SST en ejercicio de sus labores.</t>
  </si>
  <si>
    <t>Toma de rehenes o secuestros en las actividades que se realizan a nivel extramural.</t>
  </si>
  <si>
    <t>Pérdida o hackeo de información del SG-SST derivada de ataques cibernéticos.</t>
  </si>
  <si>
    <t>Uso de herramientas tecnológicas que estén a la vanguardia para el desarrollo de las actividades de Gestión de SST y Bienestar.</t>
  </si>
  <si>
    <t>Pérdida de información por uso de herramientas tecnológicas que no sean confiables.</t>
  </si>
  <si>
    <t>Desarrollo de alianzas estratégicas para el fortalecimiento del Sistema de Gestión de Seguridad y Salud en el Trabajo, a través de las TICs</t>
  </si>
  <si>
    <t>Acceso limitado o nulo a la Información del Sistema de Gestión de Seguridad y Salud en el Trabajo, debido a fallas en el servicio de internet</t>
  </si>
  <si>
    <t>Multas o sanciones por parte de las entidades de control, debido a el incumplimiento normativo</t>
  </si>
  <si>
    <t>Actualización en la normatividad SST, que brinde mejores condiciones para el desarrollo del Sistema de Gestión y Bienestar.</t>
  </si>
  <si>
    <t>Cambios normativos que afecten directamente la Gestión del proceso de SST y Bienestar.</t>
  </si>
  <si>
    <t>Fenómenos naturales (Inundación, incendios, sismos, descargas eléctricas, epidemias y plagas)</t>
  </si>
  <si>
    <t>Uso de energías renovables o aplicación de Sistemas Fotovoltaicos para el suministro de energía en la Seccional, que impacte positivamente el medio ambiente.</t>
  </si>
  <si>
    <t>Falta de disponibilidad de proveedores que realizan la recolección de residuos</t>
  </si>
  <si>
    <t>Implementar ISO 50001, eficiencia energética</t>
  </si>
  <si>
    <t>Nuevas enfermedades o pandemias que afecten la población judicial de la Seccional</t>
  </si>
  <si>
    <t>No realización oportuna del plan de acción, matriz de riesgos y demás documentos del SIGCMA, con su seguimiento correspondiente en los periodos establecidos, conforme a los lineamientos emitidos desde la Coordinación del SIGCMA</t>
  </si>
  <si>
    <t>Contar con la Matriz de objetivos, indicadores y metas actualizada a la vigencia 2024.</t>
  </si>
  <si>
    <t>Falta de socialización de estrategias con las dependencias que fomenten la cultura de autocuidado en la Seccional</t>
  </si>
  <si>
    <t>Contar con el Plan de Trabajo acorde a las necesidades de la Seccional, así como de las actividades propias, actualizado a 2024.</t>
  </si>
  <si>
    <t>Desarticulación entre el SIGCMA Nacional y el líder del SIGMA Seccional frente al diligenciamiento y seguimiento de los Planes de Acción y la Matriz de Riesgos</t>
  </si>
  <si>
    <t>Compromiso por parte de la Dirección Administrativa y los líderes para ampliar, mantener y mejorar el Sistema de Gestión de Seguridad y Salud en el Trabajo de la Seccional</t>
  </si>
  <si>
    <t>Definición de roles y responsabilidades de los líderes de proceso para el funcionamiento del SG-SST</t>
  </si>
  <si>
    <t>Contar con un proveedor externo de gran experiencia para la realización de las auditorías internas al SG-SST</t>
  </si>
  <si>
    <t>Encuentros Nacionales de Coordinadores SGSST, Copasst, Comité de convivencia laboral, Brigadas de Emergencia que fortalecen la gestión</t>
  </si>
  <si>
    <t>Recursos insuficientes para dotar las Brigadas de Emergencias</t>
  </si>
  <si>
    <t>Presupuesto asignado para el desarrollo de proyectos de inversión del SGSST y Plan de Bienestar Social</t>
  </si>
  <si>
    <t>Coordinación del SGSST con 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</si>
  <si>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</si>
  <si>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</si>
  <si>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</si>
  <si>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</si>
  <si>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</si>
  <si>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Desarrollo y fortalecimiento de competencias de los servidores judiciales en el modelo SG-SST</t>
  </si>
  <si>
    <t>Extensión en los horarios laborales de trabajo en casa y presencial, que afecta el bienestar físico, mental y emocional en los servidores judiciales y su entorno familiar</t>
  </si>
  <si>
    <t>Mejor prestación del servicio de administración de justicia debido a la implementación de buenas practicas en bioseguridad definidos por la Rama Judicial</t>
  </si>
  <si>
    <t xml:space="preserve">Carencia de manual de funciones y procedimientos para los servidores Judiciales </t>
  </si>
  <si>
    <t>Fortalecimiento de los concursos de méritos para ingreso de la Rama Judicial</t>
  </si>
  <si>
    <t>El desarrollo de competencia a través de procesos de sensibilización, capacitación y formación en modelo de gestión para el desarrollo de competencias de los servidores judiciales.</t>
  </si>
  <si>
    <t>Desarticulación entre el área de Seguridad y Salud en el Trabajo y contratación para establecer los requisitos específicos en SST de acuerdo a la normativa vigente.</t>
  </si>
  <si>
    <t>Seguimiento de las recomendaciones médico laborales emitidas por la EPS y ARL liderado por la Dirección Administrativa responsable del SG-SST</t>
  </si>
  <si>
    <t>Falta de tiempo para acceder a la formación de alto interés, tales como: Sensibilizaciones, cursos, talleres,  capacitaciones, diplomados, entre otros</t>
  </si>
  <si>
    <t>Aplicabilidad de la Gestión del conocimiento generada por las experiencias de los servidores judiciales documentada en instructivos y guías</t>
  </si>
  <si>
    <t>Debilidad en la retroalimentación de la evaluación realizada a los proveedores y contratistas del producto o servicio entregado</t>
  </si>
  <si>
    <t>Falta de apropiación y aplicación del conocimiento de los avances tecnológicos</t>
  </si>
  <si>
    <t>Accesibilidad a nuevas herramientas virtuales, que facilitan el acceso a la información, la optimización del tiempo y contribuyen a la disminución de los consumos de papel</t>
  </si>
  <si>
    <t>Carencia de formación en tecnologías de la información y la comunicación aplicadas al desarrollo de la gestión de seguridad y salud en el Trabajo:
Transformación digital, digitalización, expediente digital y estrategias para la digitalización</t>
  </si>
  <si>
    <t xml:space="preserve">Capacitación para el uso de herramientas tecnológicas  </t>
  </si>
  <si>
    <t>Desaprovechamiento de herramientas estadísticas para la presentación de informes de gestión del proceso</t>
  </si>
  <si>
    <t xml:space="preserve">Adaptación del Sistema de Gestión de Seguridad y Salud en el Trabajo a las diferentes herramientas tecnológicas que se han diseñado actualmente con enfoque estadístico </t>
  </si>
  <si>
    <t>El control en el uso de formatos y documentos actualizados es regular</t>
  </si>
  <si>
    <t>Micrositio de fácil acceso a los documentos propios del Sistema de Gestión de Seguridad y Salud en el Trabajo</t>
  </si>
  <si>
    <t>Falta de comunicación y socialización a todos los niveles, de los documentos que se actualizan en el SG-SST</t>
  </si>
  <si>
    <t>Uso de aplicativos para diligenciamiento digital de formatos y documentos</t>
  </si>
  <si>
    <t>El Alcance documental del SG-SST a Nivel Seccional no es claro, respecto a lo que se maneja en Nivel Central</t>
  </si>
  <si>
    <t>Sedes Judiciales arrendadas, en comodato y propias que no cuentan con las condiciones mínimas de seguridad para los servidores judiciales, contratistas y usuarios de la justicia según la normatividad vigente</t>
  </si>
  <si>
    <t>Presupuesto activo para mantenimiento locativo, adecuación de infraestructura y mejora de las sedes judiciales</t>
  </si>
  <si>
    <t>Bajo nivel de solución por parte del área administrativa a los hallazgos encontrados en las inspecciones de SST</t>
  </si>
  <si>
    <t>Se están realizando reemplazos de luminaria acorde a lo que exige la normatividad vigente</t>
  </si>
  <si>
    <t>Falta de modernización y mantenimiento del mobiliario con que cuenta el área de SG-SST</t>
  </si>
  <si>
    <t>Impresoras con fallas, no disponibilidad de repuestos (Toners, tambor, etc)</t>
  </si>
  <si>
    <t>Modernización de los equipos de cómputo, escritorios y sillas</t>
  </si>
  <si>
    <t>Uso deficiente de las herramientas de comunicación establecidas en el plan de comunicaciones</t>
  </si>
  <si>
    <t>Elaboración y seguimiento del Plan de Comunicaciones</t>
  </si>
  <si>
    <t>Disponibilidad de correo electrónico para reporte de actos y condiciones inseguras por parte de los Servidores Judiciales</t>
  </si>
  <si>
    <t>Desaprovechamiento de protector de pantalla de los equipos como medio de comunicación interno</t>
  </si>
  <si>
    <t>Uso adecuado del micrositio asignado al Consejo Seccional de la Judicatura</t>
  </si>
  <si>
    <t>Uso adecuado de los correos electrónicos</t>
  </si>
  <si>
    <t>Uso adecuado del aplicativo SIGOBIUS</t>
  </si>
  <si>
    <t>Uso adecuado de la imagen corporativa y los logos en los cuales se encuentra certificada la Rama Judicial Seccional Neiva</t>
  </si>
  <si>
    <t>Desconocimiento del Plan de Gestión Ambiental</t>
  </si>
  <si>
    <t>Ausencia de indicadores ambientales</t>
  </si>
  <si>
    <t>Participación virtual es los espacios de sensibilización ambiental, campañas</t>
  </si>
  <si>
    <t>Baja implementación en sistemas ahorradores de agua y energía en la Seccional</t>
  </si>
  <si>
    <t>Mantener la certificación operaciones inseguras: Sellos de bioseguridad huella de confianza</t>
  </si>
  <si>
    <t xml:space="preserve">Alinear el plan de formación de la Escuela Judicial al SGSST para el fortalecimiento de competencias de los servidores judiciales </t>
  </si>
  <si>
    <t>Asistir y participar activamente en los procesos de sensibilización, capacitación y formación en el SGSST</t>
  </si>
  <si>
    <t>Realizar seguimiento al plan de acción y realizar el reporte oportuno</t>
  </si>
  <si>
    <t>Implementar mecanismos para la retroalimentación de las  partes interesadas</t>
  </si>
  <si>
    <t>Mantener, actualizar y documentar el Sistema de Gestión de Seguridad y Salud en el Trabajo, en el contexto especifico</t>
  </si>
  <si>
    <t>Solicitar apoyo al CENDOJ para realización de capacitaciones en tablas de retención documental (TRD)</t>
  </si>
  <si>
    <t>Hacer uso de la información y de las herramientas tecnológicas dispuestas para la prestación del servicios</t>
  </si>
  <si>
    <t>Motivar a los servidores judiciales en la Implementación del plan de gestión ambiental en cada la Seccional</t>
  </si>
  <si>
    <t>Realizar identificación y cumplimiento de los requisitos legales y reglamentarios</t>
  </si>
  <si>
    <t>11,12,13</t>
  </si>
  <si>
    <t>7,10,11,13</t>
  </si>
  <si>
    <t>11,12,13,15</t>
  </si>
  <si>
    <t>7,10,11,12,13</t>
  </si>
  <si>
    <t>27,28,29,30,31,32</t>
  </si>
  <si>
    <t>6,7,8,9,10</t>
  </si>
  <si>
    <t>27,28,29</t>
  </si>
  <si>
    <t>20,21,22</t>
  </si>
  <si>
    <t>19,21,22,23</t>
  </si>
  <si>
    <t>10,11,20,21,22</t>
  </si>
  <si>
    <t>12,15,22,23</t>
  </si>
  <si>
    <t>30,31,32,33</t>
  </si>
  <si>
    <t>3,9,10,17</t>
  </si>
  <si>
    <t>Plan de acción
Programa de capacitaciones</t>
  </si>
  <si>
    <t>Plan de acción</t>
  </si>
  <si>
    <t>Plan de acción
Matriz de comunicaciones</t>
  </si>
  <si>
    <t>Matriz de requisitos legales</t>
  </si>
  <si>
    <t>30/09/2024
(periodicidad mensual)</t>
  </si>
  <si>
    <t>30/09/2024
(periodicidad trimestral)</t>
  </si>
  <si>
    <t>30/09/2024 (Cada de vez que se presente un evento)</t>
  </si>
  <si>
    <t>Durante el tercer trimestre del año 2024, se actualizó y evaluó la Matriz de Requisitos legales con corte a 30 de septiembre de 2024. Según la evaluación realizada, se esta cumpliendo con la normatividad aplicable y se está incluyendo dentro de la misma, la normatividad más reciente.</t>
  </si>
  <si>
    <t>Se ejecutaron 53 actividades de 95 que se proyectaron dentro del Plan de trabajo propio de la seccional para el 2do trimestre, lo que representa un 56% de cumplimiento en la meta trazada., Es importante aclarar que el Plan de Trabajo Anual fue entregado en el mes de abril, por tal motivo algunas actividades se retrasaron en tiempo.</t>
  </si>
  <si>
    <t>Se ejecutaron 32 actividades de 95 que se proyectaron dentro del Plan de trabajo propio de la seccional para el 3er trimestre, con un acumulado de 85 actividades que representan un 89% de cumplimiento en la meta trazada.
Dentro de las actividades se encuentra (Investigación de accidentes de trabajo, reportes de AT, reuniones de comite de convivencia, informes del comité, reuniones de copasst. participación en investigaciones, inspecciones, planes de emergencia, matrices, entre otros).</t>
  </si>
  <si>
    <t>En el 3er trimestre se han presentado 5 accidentes de trabajo, los cuales se investigaron en compañía del copasst y dentro de los tiempos exigidos por normativa colombiana. Los servidores judiciales son:
Julio: *Laury Gicela Sanchez
* Edgar Andrés Collazos
* Juan Andrés Chavez
* Carlos Felipe Duarte
Agosto: * Ruby Trujillo Perez
Ninguno de los accidentes presentados fueron mortales.</t>
  </si>
  <si>
    <t>Investigación de 4 accidentes de trabajo definidos así:
4 en julio
1 en agosto
Realización de 5 Lecciones por aprender con sus respectivos planes correctivos</t>
  </si>
  <si>
    <t>1. Actualización y revisión de Matriz Requisitos Legales SG-SST 2024 (Actualizada a Diciembre 2024) Enviada por Coordinación Nacional.
2. Evaluación de cumplimiento de los requisitos legales con periodicidad mensual.</t>
  </si>
  <si>
    <t>Durante el cuarto trimestre del año 2024, se actualizó y evaluó la Matriz de Requisitos legales con corte a 31 de diciembre de 2024. Según la evaluación realizada, se esta cumpliendo con la normatividad aplicable y se está incluyendo dentro de la misma, la normatividad más reciente.</t>
  </si>
  <si>
    <t>1. Investigación de accidentes de trabajo
2. Reuniones del COPASST
3. Desarrollo del programa psicosocial
4. Desarrollo de los PVE (DME, Psicosocial, Auditivo)
5. Capacitación de brigadas de emergencia
6. Inspecciones
7. Reunión del CSV</t>
  </si>
  <si>
    <t>Se ejecutaron 16 actividades de 19 que se proyectaron dentro del Plan de trabajo propio de la seccional para el 4to trimestre, con un acumulado de 352 actividades que representan un 111% de cumplimiento en la meta trazada.
Dentro de las actividades se encuentra (Investigación de accidentes de trabajo, reportes de AT, reuniones de comite de convivencia, informes del comité, reuniones de copasst. participación en investigaciones, inspecciones, planes de emergencia, matrices, entre otros).</t>
  </si>
  <si>
    <t>Investigación de 3 accidentes de trabajo definidos así:
1 en octubre
3 en noviembre
3 en diciembre
Realización de 7 Lecciones por aprender con sus respectivos planes correctivos</t>
  </si>
  <si>
    <t>En el 4to trimestre se han presentado 7 accidentes de trabajo, los cuales se investigaron en compañía del copasst y dentro de los tiempos exigidos por normativa colombiana. Los servidores judiciales son:
Octubre: *Carlos Andrés Ordoñez
Noviembre: * Melba Rocio Gutierrez
* Diana Carina del Pilar
* Miguel Galindo Ramirez
Sonia Milena Labbao
Diciembre: * Hector Javier Maldonado
* Catalina del Pilar Castro
Ninguno de los accidentes presentados fueron mortales.</t>
  </si>
  <si>
    <t>MATRIZ DE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</si>
</sst>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240A]d&quot; de &quot;mmmm&quot; de &quot;yyyy;@"/>
    <numFmt numFmtId="165" formatCode="0.0"/>
  </numFmts>
  <fonts count="89">
    <font>
      <sz val="11"/>
      <color theme="1"/>
      <name val="Calibri"/>
      <family val="2"/>
      <scheme val="minor"/>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2"/>
      <name val="Times New Roman"/>
      <family val="1"/>
    </font>
    <font>
      <b/>
      <sz val="11"/>
      <color theme="1"/>
      <name val="Calibri"/>
      <family val="2"/>
      <scheme val="minor"/>
    </font>
    <font>
      <sz val="11"/>
      <color theme="0"/>
      <name val="Calibri"/>
      <family val="2"/>
      <scheme val="minor"/>
    </font>
    <font>
      <sz val="11"/>
      <name val="Calibri"/>
      <family val="2"/>
      <scheme val="minor"/>
    </font>
    <font>
      <sz val="10"/>
      <color theme="1"/>
      <name val="Calibri"/>
      <family val="2"/>
      <scheme val="minor"/>
    </font>
    <font>
      <sz val="12"/>
      <color theme="1"/>
      <name val="Calibri"/>
      <family val="2"/>
      <scheme val="minor"/>
    </font>
    <font>
      <b/>
      <sz val="20"/>
      <color theme="1"/>
      <name val="Calibri"/>
      <family val="2"/>
      <scheme val="minor"/>
    </font>
    <font>
      <b/>
      <sz val="12"/>
      <color rgb="FF000000"/>
      <name val="Calibri"/>
      <family val="2"/>
    </font>
    <font>
      <b/>
      <i/>
      <sz val="10"/>
      <color theme="1"/>
      <name val="Calibri"/>
      <family val="2"/>
      <scheme val="minor"/>
    </font>
    <font>
      <sz val="11"/>
      <color theme="1"/>
      <name val="Arial"/>
      <family val="2"/>
    </font>
    <font>
      <sz val="10"/>
      <name val="Calibri"/>
      <family val="2"/>
      <scheme val="minor"/>
    </font>
    <font>
      <b/>
      <i/>
      <sz val="16"/>
      <name val="Calibri"/>
      <family val="2"/>
      <scheme val="minor"/>
    </font>
    <font>
      <sz val="10"/>
      <color theme="1"/>
      <name val="Roboto"/>
    </font>
    <font>
      <b/>
      <sz val="22"/>
      <color theme="0"/>
      <name val="Arial Narrow"/>
      <family val="2"/>
    </font>
    <font>
      <sz val="11"/>
      <color theme="0"/>
      <name val="Arial Narrow"/>
      <family val="2"/>
    </font>
    <font>
      <sz val="11"/>
      <color rgb="FF00B05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sz val="11"/>
      <color theme="1"/>
      <name val="Calibri"/>
      <family val="2"/>
      <scheme val="minor"/>
    </font>
    <font>
      <b/>
      <sz val="11"/>
      <color rgb="FFFF0000"/>
      <name val="Arial Narrow"/>
      <family val="2"/>
    </font>
    <font>
      <b/>
      <u/>
      <sz val="18"/>
      <color theme="1"/>
      <name val="Arial"/>
      <family val="2"/>
    </font>
    <font>
      <sz val="16"/>
      <name val="Arial"/>
      <family val="2"/>
    </font>
    <font>
      <b/>
      <sz val="16"/>
      <color rgb="FF000000"/>
      <name val="Arial"/>
      <family val="2"/>
    </font>
    <font>
      <sz val="16"/>
      <color rgb="FF000000"/>
      <name val="Arial"/>
      <family val="2"/>
    </font>
    <font>
      <sz val="16"/>
      <color rgb="FFFFFFFF"/>
      <name val="Arial"/>
      <family val="2"/>
    </font>
    <font>
      <sz val="16"/>
      <color theme="1"/>
      <name val="Arial"/>
      <family val="2"/>
    </font>
    <font>
      <sz val="16"/>
      <color theme="0"/>
      <name val="Arial"/>
      <family val="2"/>
    </font>
    <font>
      <b/>
      <sz val="16"/>
      <color theme="1"/>
      <name val="Arial"/>
      <family val="2"/>
    </font>
    <font>
      <sz val="9"/>
      <name val="Arial"/>
      <family val="2"/>
    </font>
    <font>
      <b/>
      <sz val="12"/>
      <color theme="0"/>
      <name val="Calibri"/>
      <family val="2"/>
    </font>
    <font>
      <b/>
      <sz val="24"/>
      <color theme="1"/>
      <name val="Calibri"/>
      <family val="2"/>
      <scheme val="minor"/>
    </font>
    <font>
      <b/>
      <sz val="9"/>
      <name val="Arial"/>
      <family val="2"/>
    </font>
    <font>
      <b/>
      <sz val="9"/>
      <color theme="0"/>
      <name val="Arial"/>
      <family val="2"/>
    </font>
    <font>
      <sz val="9"/>
      <color theme="1"/>
      <name val="Arial"/>
      <family val="2"/>
    </font>
    <font>
      <sz val="22"/>
      <color theme="1"/>
      <name val="Calibri"/>
      <family val="2"/>
      <scheme val="minor"/>
    </font>
    <font>
      <b/>
      <sz val="9"/>
      <color theme="1"/>
      <name val="Arial"/>
      <family val="2"/>
    </font>
    <font>
      <sz val="9"/>
      <color theme="0"/>
      <name val="Arial"/>
      <family val="2"/>
    </font>
    <font>
      <b/>
      <i/>
      <sz val="9"/>
      <color theme="1"/>
      <name val="Arial"/>
      <family val="2"/>
    </font>
    <font>
      <sz val="9"/>
      <color theme="4"/>
      <name val="Arial"/>
      <family val="2"/>
    </font>
    <font>
      <sz val="9"/>
      <color theme="5"/>
      <name val="Arial"/>
      <family val="2"/>
    </font>
    <font>
      <sz val="9"/>
      <color theme="9"/>
      <name val="Arial"/>
      <family val="2"/>
    </font>
    <font>
      <sz val="9"/>
      <color rgb="FF7030A0"/>
      <name val="Arial"/>
      <family val="2"/>
    </font>
    <font>
      <b/>
      <u/>
      <sz val="9"/>
      <name val="Arial"/>
      <family val="2"/>
    </font>
    <font>
      <b/>
      <sz val="8"/>
      <color rgb="FF000000"/>
      <name val="Times New Roman"/>
      <family val="1"/>
    </font>
    <font>
      <b/>
      <sz val="8"/>
      <color rgb="FF767171"/>
      <name val="Times New Roman"/>
      <family val="1"/>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2"/>
      <name val="Azo Sans Medium"/>
    </font>
    <font>
      <b/>
      <sz val="14"/>
      <color rgb="FF004D6D"/>
      <name val="Azo Sans Medium"/>
    </font>
    <font>
      <sz val="12"/>
      <color theme="1"/>
      <name val="Azo Sans Medium"/>
    </font>
    <font>
      <sz val="12"/>
      <color theme="0"/>
      <name val="Azo Sans Medium"/>
    </font>
    <font>
      <sz val="12"/>
      <color rgb="FF004D6D"/>
      <name val="Azo Sans Medium"/>
    </font>
    <font>
      <sz val="12"/>
      <name val="Azo Sans Light"/>
    </font>
    <font>
      <sz val="12"/>
      <color theme="1"/>
      <name val="Azo Sans Light"/>
    </font>
    <font>
      <sz val="11"/>
      <color theme="1"/>
      <name val="Arial Narrow"/>
      <family val="2"/>
    </font>
    <font>
      <sz val="16"/>
      <color theme="1"/>
      <name val="Calibri"/>
      <family val="2"/>
      <scheme val="minor"/>
    </font>
    <font>
      <b/>
      <sz val="26"/>
      <color theme="1"/>
      <name val="Calibri"/>
      <family val="2"/>
      <scheme val="minor"/>
    </font>
    <font>
      <b/>
      <sz val="12"/>
      <color theme="1"/>
      <name val="Arial"/>
      <family val="2"/>
    </font>
    <font>
      <sz val="11"/>
      <color theme="1"/>
      <name val="Calibri"/>
      <family val="2"/>
    </font>
    <font>
      <sz val="11"/>
      <name val="Calibri"/>
      <family val="2"/>
    </font>
    <font>
      <b/>
      <sz val="14"/>
      <color theme="1"/>
      <name val="Arial"/>
      <family val="2"/>
    </font>
    <font>
      <b/>
      <sz val="10"/>
      <color theme="1"/>
      <name val="Arial"/>
      <family val="2"/>
    </font>
    <font>
      <sz val="12"/>
      <name val="Calibri"/>
      <family val="2"/>
      <scheme val="minor"/>
    </font>
    <font>
      <b/>
      <sz val="12"/>
      <color theme="1"/>
      <name val="Calibri"/>
      <family val="2"/>
      <scheme val="minor"/>
    </font>
    <font>
      <sz val="11"/>
      <color rgb="FFFF0000"/>
      <name val="Calibri"/>
      <family val="2"/>
      <scheme val="minor"/>
    </font>
    <font>
      <sz val="11"/>
      <color theme="1"/>
      <name val="Belyrium"/>
    </font>
    <font>
      <sz val="10"/>
      <color rgb="FF000000"/>
      <name val="Calibri"/>
      <family val="2"/>
      <scheme val="minor"/>
    </font>
    <font>
      <sz val="10"/>
      <color rgb="FFFF0000"/>
      <name val="Calibri"/>
      <family val="2"/>
      <scheme val="minor"/>
    </font>
    <font>
      <sz val="14"/>
      <color theme="1"/>
      <name val="Calibri"/>
      <family val="2"/>
      <scheme val="minor"/>
    </font>
    <font>
      <b/>
      <sz val="14"/>
      <color theme="1"/>
      <name val="Arial Narrow"/>
      <family val="2"/>
    </font>
    <font>
      <b/>
      <sz val="22"/>
      <color theme="0"/>
      <name val="Arial"/>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0084B6"/>
        <bgColor indexed="64"/>
      </patternFill>
    </fill>
    <fill>
      <patternFill patternType="solid">
        <fgColor rgb="FF4DC0E3"/>
        <bgColor indexed="64"/>
      </patternFill>
    </fill>
    <fill>
      <patternFill patternType="solid">
        <fgColor theme="4" tint="-0.499984740745262"/>
        <bgColor indexed="64"/>
      </patternFill>
    </fill>
    <fill>
      <patternFill patternType="solid">
        <fgColor rgb="FFFFFFFF"/>
        <bgColor indexed="64"/>
      </patternFill>
    </fill>
  </fills>
  <borders count="129">
    <border>
      <left/>
      <right/>
      <top/>
      <bottom/>
      <diagonal/>
    </border>
    <border>
      <left style="dashed">
        <color theme="9" tint="-0.24994659260841701"/>
      </left>
      <right style="dashed">
        <color theme="9" tint="-0.24994659260841701"/>
      </right>
      <top style="dashed">
        <color theme="9" tint="-0.2499465926084170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right style="thick">
        <color theme="0"/>
      </right>
      <top style="thick">
        <color theme="0"/>
      </top>
      <bottom/>
      <diagonal/>
    </border>
    <border>
      <left/>
      <right/>
      <top style="thick">
        <color theme="0"/>
      </top>
      <bottom/>
      <diagonal/>
    </border>
    <border>
      <left style="thick">
        <color theme="0"/>
      </left>
      <right style="thick">
        <color theme="0"/>
      </right>
      <top style="thick">
        <color theme="0"/>
      </top>
      <bottom style="dashed">
        <color theme="9" tint="-0.24994659260841701"/>
      </bottom>
      <diagonal/>
    </border>
    <border>
      <left style="thick">
        <color theme="0"/>
      </left>
      <right/>
      <top/>
      <bottom/>
      <diagonal/>
    </border>
    <border>
      <left/>
      <right style="thick">
        <color theme="0"/>
      </right>
      <top/>
      <bottom/>
      <diagonal/>
    </border>
    <border>
      <left style="thick">
        <color theme="0"/>
      </left>
      <right style="thick">
        <color theme="0"/>
      </right>
      <top/>
      <bottom/>
      <diagonal/>
    </border>
    <border>
      <left style="dashed">
        <color theme="9" tint="-0.24994659260841701"/>
      </left>
      <right style="dashed">
        <color theme="9" tint="-0.24994659260841701"/>
      </right>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thick">
        <color theme="0"/>
      </left>
      <right/>
      <top style="thick">
        <color theme="0"/>
      </top>
      <bottom style="thin">
        <color indexed="64"/>
      </bottom>
      <diagonal/>
    </border>
    <border>
      <left style="dashed">
        <color theme="9" tint="-0.24994659260841701"/>
      </left>
      <right/>
      <top style="thick">
        <color theme="0"/>
      </top>
      <bottom/>
      <diagonal/>
    </border>
    <border>
      <left style="dashed">
        <color theme="9" tint="-0.24994659260841701"/>
      </left>
      <right/>
      <top style="thick">
        <color theme="0"/>
      </top>
      <bottom style="dashed">
        <color theme="9" tint="-0.24994659260841701"/>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ck">
        <color theme="0"/>
      </left>
      <right style="thick">
        <color theme="0"/>
      </right>
      <top style="dashed">
        <color theme="9" tint="-0.24994659260841701"/>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theme="0"/>
      </left>
      <right style="thin">
        <color theme="0"/>
      </right>
      <top style="thin">
        <color theme="0"/>
      </top>
      <bottom/>
      <diagonal/>
    </border>
    <border>
      <left/>
      <right style="thin">
        <color indexed="64"/>
      </right>
      <top/>
      <bottom style="thin">
        <color indexed="64"/>
      </bottom>
      <diagonal/>
    </border>
    <border>
      <left style="thick">
        <color theme="0"/>
      </left>
      <right style="thick">
        <color theme="0"/>
      </right>
      <top style="thin">
        <color theme="0"/>
      </top>
      <bottom/>
      <diagonal/>
    </border>
    <border>
      <left style="thin">
        <color theme="0"/>
      </left>
      <right/>
      <top/>
      <bottom style="thick">
        <color theme="0"/>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diagonal/>
    </border>
    <border>
      <left/>
      <right style="medium">
        <color indexed="64"/>
      </right>
      <top/>
      <bottom style="thin">
        <color indexed="64"/>
      </bottom>
      <diagonal/>
    </border>
    <border>
      <left/>
      <right style="thin">
        <color theme="0"/>
      </right>
      <top style="medium">
        <color indexed="64"/>
      </top>
      <bottom/>
      <diagonal/>
    </border>
    <border>
      <left style="thin">
        <color theme="0"/>
      </left>
      <right/>
      <top style="medium">
        <color indexed="64"/>
      </top>
      <bottom style="thin">
        <color indexed="64"/>
      </bottom>
      <diagonal/>
    </border>
    <border>
      <left/>
      <right style="medium">
        <color indexed="64"/>
      </right>
      <top style="hair">
        <color indexed="64"/>
      </top>
      <bottom style="hair">
        <color indexed="64"/>
      </bottom>
      <diagonal/>
    </border>
    <border>
      <left/>
      <right style="thin">
        <color theme="0"/>
      </right>
      <top/>
      <bottom/>
      <diagonal/>
    </border>
    <border>
      <left style="thin">
        <color theme="0"/>
      </left>
      <right style="medium">
        <color indexed="64"/>
      </right>
      <top style="thin">
        <color theme="0"/>
      </top>
      <bottom/>
      <diagonal/>
    </border>
    <border>
      <left/>
      <right style="medium">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ck">
        <color theme="0"/>
      </left>
      <right style="thick">
        <color theme="0"/>
      </right>
      <top/>
      <bottom style="medium">
        <color indexed="64"/>
      </bottom>
      <diagonal/>
    </border>
    <border>
      <left style="dashed">
        <color theme="9" tint="-0.24994659260841701"/>
      </left>
      <right style="dashed">
        <color theme="9" tint="-0.24994659260841701"/>
      </right>
      <top style="thick">
        <color theme="0"/>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style="thin">
        <color indexed="64"/>
      </top>
      <bottom style="double">
        <color indexed="64"/>
      </bottom>
      <diagonal/>
    </border>
    <border>
      <left style="dotted">
        <color rgb="FFF79646"/>
      </left>
      <right/>
      <top/>
      <bottom style="dotted">
        <color rgb="FFF79646"/>
      </bottom>
      <diagonal/>
    </border>
    <border>
      <left style="dotted">
        <color rgb="FFF79646"/>
      </left>
      <right/>
      <top style="dotted">
        <color rgb="FFF79646"/>
      </top>
      <bottom style="dotted">
        <color rgb="FFF79646"/>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bottom style="thin">
        <color rgb="FF4DC0E3"/>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thin">
        <color rgb="FF4DC0E3"/>
      </left>
      <right/>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s>
  <cellStyleXfs count="5">
    <xf numFmtId="0" fontId="0" fillId="0" borderId="0"/>
    <xf numFmtId="0" fontId="7" fillId="0" borderId="0"/>
    <xf numFmtId="0" fontId="8" fillId="0" borderId="0"/>
    <xf numFmtId="43" fontId="31" fillId="0" borderId="0" applyFont="0" applyFill="0" applyBorder="0" applyAlignment="0" applyProtection="0"/>
    <xf numFmtId="9" fontId="31" fillId="0" borderId="0" applyFont="0" applyFill="0" applyBorder="0" applyAlignment="0" applyProtection="0"/>
  </cellStyleXfs>
  <cellXfs count="648">
    <xf numFmtId="0" fontId="0" fillId="0" borderId="0" xfId="0"/>
    <xf numFmtId="0" fontId="0" fillId="3" borderId="0" xfId="0" applyFill="1"/>
    <xf numFmtId="0" fontId="11" fillId="3" borderId="0" xfId="0" applyFont="1" applyFill="1"/>
    <xf numFmtId="0" fontId="2" fillId="3" borderId="0" xfId="0" applyFont="1" applyFill="1" applyAlignment="1">
      <alignment horizontal="left" vertical="center"/>
    </xf>
    <xf numFmtId="0" fontId="0" fillId="0" borderId="0" xfId="0" applyAlignment="1">
      <alignment wrapText="1"/>
    </xf>
    <xf numFmtId="0" fontId="16" fillId="0" borderId="0" xfId="0" applyFont="1" applyAlignment="1">
      <alignment horizontal="center"/>
    </xf>
    <xf numFmtId="0" fontId="17" fillId="0" borderId="0" xfId="0" applyFont="1"/>
    <xf numFmtId="0" fontId="0" fillId="0" borderId="0" xfId="0" applyAlignment="1">
      <alignment horizontal="left"/>
    </xf>
    <xf numFmtId="0" fontId="17" fillId="3" borderId="0" xfId="0" applyFont="1" applyFill="1"/>
    <xf numFmtId="0" fontId="10" fillId="3" borderId="0" xfId="0" applyFont="1" applyFill="1"/>
    <xf numFmtId="0" fontId="22" fillId="3" borderId="0" xfId="0" applyFont="1" applyFill="1"/>
    <xf numFmtId="0" fontId="22" fillId="0" borderId="0" xfId="0" applyFont="1"/>
    <xf numFmtId="0" fontId="3" fillId="3" borderId="0" xfId="0" applyFont="1" applyFill="1" applyAlignment="1">
      <alignment horizontal="center" vertical="center"/>
    </xf>
    <xf numFmtId="0" fontId="3" fillId="2" borderId="0" xfId="0" applyFont="1" applyFill="1" applyAlignment="1">
      <alignment horizontal="center" vertical="center"/>
    </xf>
    <xf numFmtId="0" fontId="10" fillId="0" borderId="0" xfId="0" applyFont="1"/>
    <xf numFmtId="0" fontId="12" fillId="0" borderId="0" xfId="0" applyFont="1" applyAlignment="1" applyProtection="1">
      <alignment vertical="center"/>
      <protection locked="0"/>
    </xf>
    <xf numFmtId="0" fontId="27" fillId="0" borderId="0" xfId="0" applyFont="1" applyAlignment="1" applyProtection="1">
      <alignment horizontal="center" vertical="center"/>
      <protection locked="0"/>
    </xf>
    <xf numFmtId="0" fontId="23" fillId="0" borderId="0" xfId="0" applyFont="1"/>
    <xf numFmtId="0" fontId="12" fillId="0" borderId="0" xfId="0" applyFont="1"/>
    <xf numFmtId="0" fontId="0" fillId="0" borderId="0" xfId="0" applyProtection="1">
      <protection locked="0"/>
    </xf>
    <xf numFmtId="0" fontId="29" fillId="16" borderId="34" xfId="0" applyFont="1" applyFill="1" applyBorder="1" applyAlignment="1" applyProtection="1">
      <alignment horizontal="center" vertical="center" textRotation="90"/>
      <protection locked="0"/>
    </xf>
    <xf numFmtId="0" fontId="30" fillId="4" borderId="34" xfId="0" applyFont="1" applyFill="1" applyBorder="1" applyAlignment="1">
      <alignment horizontal="center" vertical="center" wrapText="1"/>
    </xf>
    <xf numFmtId="0" fontId="23" fillId="17" borderId="0" xfId="0" applyFont="1" applyFill="1"/>
    <xf numFmtId="0" fontId="12" fillId="3" borderId="0" xfId="0" applyFont="1" applyFill="1" applyAlignment="1" applyProtection="1">
      <alignment vertical="center"/>
      <protection locked="0"/>
    </xf>
    <xf numFmtId="0" fontId="27" fillId="3" borderId="0" xfId="0" applyFont="1" applyFill="1" applyAlignment="1" applyProtection="1">
      <alignment horizontal="center" vertical="center"/>
      <protection locked="0"/>
    </xf>
    <xf numFmtId="0" fontId="23" fillId="3" borderId="0" xfId="0" applyFont="1" applyFill="1"/>
    <xf numFmtId="0" fontId="12" fillId="3" borderId="0" xfId="0" applyFont="1" applyFill="1"/>
    <xf numFmtId="0" fontId="29" fillId="4" borderId="34" xfId="0" applyFont="1" applyFill="1" applyBorder="1" applyAlignment="1" applyProtection="1">
      <alignment horizontal="center" vertical="center" wrapText="1"/>
      <protection locked="0"/>
    </xf>
    <xf numFmtId="0" fontId="21" fillId="4" borderId="0" xfId="0" applyFont="1" applyFill="1" applyAlignment="1">
      <alignment vertical="center"/>
    </xf>
    <xf numFmtId="165" fontId="0" fillId="0" borderId="0" xfId="3" applyNumberFormat="1" applyFont="1" applyAlignment="1">
      <alignment horizontal="center"/>
    </xf>
    <xf numFmtId="2" fontId="0" fillId="0" borderId="0" xfId="3" applyNumberFormat="1" applyFont="1"/>
    <xf numFmtId="165" fontId="0" fillId="0" borderId="0" xfId="3" applyNumberFormat="1" applyFont="1"/>
    <xf numFmtId="2" fontId="0" fillId="0" borderId="0" xfId="0" applyNumberFormat="1"/>
    <xf numFmtId="0" fontId="21" fillId="4" borderId="6" xfId="0" applyFont="1" applyFill="1" applyBorder="1" applyAlignment="1">
      <alignment vertical="center"/>
    </xf>
    <xf numFmtId="0" fontId="0" fillId="3" borderId="0" xfId="0" applyFill="1" applyAlignment="1">
      <alignment horizontal="center" vertical="center"/>
    </xf>
    <xf numFmtId="0" fontId="17" fillId="3" borderId="0" xfId="0" applyFont="1" applyFill="1" applyAlignment="1">
      <alignment horizontal="center" vertical="center"/>
    </xf>
    <xf numFmtId="0" fontId="11" fillId="3" borderId="0" xfId="0" applyFont="1" applyFill="1" applyAlignment="1">
      <alignment horizontal="center" vertical="center"/>
    </xf>
    <xf numFmtId="0" fontId="0" fillId="0" borderId="0" xfId="0" applyAlignment="1">
      <alignment horizontal="center" vertical="center"/>
    </xf>
    <xf numFmtId="0" fontId="3" fillId="4" borderId="35" xfId="0" applyFont="1" applyFill="1" applyBorder="1" applyAlignment="1">
      <alignment horizontal="center" vertical="center" textRotation="90" wrapText="1"/>
    </xf>
    <xf numFmtId="43" fontId="0" fillId="3" borderId="0" xfId="3" applyFont="1" applyFill="1"/>
    <xf numFmtId="3" fontId="0" fillId="0" borderId="0" xfId="0" applyNumberFormat="1" applyAlignment="1">
      <alignment horizontal="left"/>
    </xf>
    <xf numFmtId="0" fontId="3" fillId="4" borderId="55"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wrapText="1"/>
    </xf>
    <xf numFmtId="0" fontId="24" fillId="0" borderId="2" xfId="0" applyFont="1" applyBorder="1" applyAlignment="1">
      <alignment horizontal="center" vertical="center" wrapText="1"/>
    </xf>
    <xf numFmtId="0" fontId="15" fillId="13" borderId="2" xfId="0" applyFont="1" applyFill="1" applyBorder="1" applyAlignment="1" applyProtection="1">
      <alignment horizontal="center" vertical="center" wrapText="1" readingOrder="1"/>
      <protection hidden="1"/>
    </xf>
    <xf numFmtId="0" fontId="15" fillId="18" borderId="2" xfId="0" applyFont="1" applyFill="1" applyBorder="1" applyAlignment="1" applyProtection="1">
      <alignment horizontal="center" vertical="center" wrapText="1" readingOrder="1"/>
      <protection hidden="1"/>
    </xf>
    <xf numFmtId="0" fontId="15" fillId="7" borderId="2" xfId="0" applyFont="1" applyFill="1" applyBorder="1" applyAlignment="1" applyProtection="1">
      <alignment horizontal="center" vertical="center" wrapText="1" readingOrder="1"/>
      <protection hidden="1"/>
    </xf>
    <xf numFmtId="0" fontId="3" fillId="4" borderId="57" xfId="0" applyFont="1" applyFill="1" applyBorder="1" applyAlignment="1">
      <alignment horizontal="center" vertical="center" textRotation="90" wrapText="1"/>
    </xf>
    <xf numFmtId="0" fontId="3" fillId="4" borderId="58" xfId="0" applyFont="1" applyFill="1" applyBorder="1" applyAlignment="1">
      <alignment horizontal="center" vertical="center" textRotation="90" wrapText="1"/>
    </xf>
    <xf numFmtId="0" fontId="33" fillId="0" borderId="0" xfId="0" applyFont="1" applyAlignment="1">
      <alignment horizontal="center" vertical="center"/>
    </xf>
    <xf numFmtId="0" fontId="34" fillId="0" borderId="0" xfId="0" applyFont="1" applyAlignment="1">
      <alignment horizontal="center" vertical="center" wrapText="1"/>
    </xf>
    <xf numFmtId="0" fontId="36" fillId="7" borderId="2" xfId="0" applyFont="1" applyFill="1" applyBorder="1" applyAlignment="1">
      <alignment horizontal="center" vertical="center" wrapText="1" readingOrder="1"/>
    </xf>
    <xf numFmtId="0" fontId="36" fillId="8" borderId="2" xfId="0" applyFont="1" applyFill="1" applyBorder="1" applyAlignment="1">
      <alignment horizontal="center" vertical="center" wrapText="1" readingOrder="1"/>
    </xf>
    <xf numFmtId="0" fontId="36" fillId="9" borderId="2" xfId="0" applyFont="1" applyFill="1" applyBorder="1" applyAlignment="1">
      <alignment horizontal="center" vertical="center" wrapText="1" readingOrder="1"/>
    </xf>
    <xf numFmtId="0" fontId="36" fillId="10" borderId="2" xfId="0" applyFont="1" applyFill="1" applyBorder="1" applyAlignment="1">
      <alignment horizontal="center" vertical="center" wrapText="1" readingOrder="1"/>
    </xf>
    <xf numFmtId="0" fontId="37" fillId="11" borderId="2" xfId="0" applyFont="1" applyFill="1" applyBorder="1" applyAlignment="1">
      <alignment horizontal="center" vertical="center" wrapText="1" readingOrder="1"/>
    </xf>
    <xf numFmtId="0" fontId="36" fillId="3" borderId="0" xfId="0" applyFont="1" applyFill="1" applyAlignment="1">
      <alignment horizontal="justify" vertical="center" wrapText="1" readingOrder="1"/>
    </xf>
    <xf numFmtId="0" fontId="38" fillId="3" borderId="0" xfId="0" applyFont="1" applyFill="1"/>
    <xf numFmtId="0" fontId="34" fillId="3" borderId="0" xfId="0" applyFont="1" applyFill="1" applyAlignment="1">
      <alignment horizontal="center" vertical="center" wrapText="1"/>
    </xf>
    <xf numFmtId="0" fontId="38" fillId="0" borderId="0" xfId="0" applyFont="1"/>
    <xf numFmtId="0" fontId="36" fillId="7" borderId="17" xfId="0" applyFont="1" applyFill="1" applyBorder="1" applyAlignment="1">
      <alignment horizontal="center" vertical="center" wrapText="1" readingOrder="1"/>
    </xf>
    <xf numFmtId="0" fontId="36" fillId="8" borderId="18" xfId="0" applyFont="1" applyFill="1" applyBorder="1" applyAlignment="1">
      <alignment horizontal="center" vertical="center" wrapText="1" readingOrder="1"/>
    </xf>
    <xf numFmtId="0" fontId="36" fillId="9" borderId="18" xfId="0" applyFont="1" applyFill="1" applyBorder="1" applyAlignment="1">
      <alignment horizontal="center" vertical="center" wrapText="1" readingOrder="1"/>
    </xf>
    <xf numFmtId="0" fontId="36" fillId="10" borderId="18" xfId="0" applyFont="1" applyFill="1" applyBorder="1" applyAlignment="1">
      <alignment horizontal="center" vertical="center" wrapText="1" readingOrder="1"/>
    </xf>
    <xf numFmtId="0" fontId="37" fillId="11" borderId="18" xfId="0" applyFont="1" applyFill="1" applyBorder="1" applyAlignment="1">
      <alignment horizontal="center" vertical="center" wrapText="1" readingOrder="1"/>
    </xf>
    <xf numFmtId="0" fontId="39" fillId="3" borderId="0" xfId="0" applyFont="1" applyFill="1"/>
    <xf numFmtId="1" fontId="38" fillId="3" borderId="0" xfId="0" applyNumberFormat="1" applyFont="1" applyFill="1" applyAlignment="1">
      <alignment horizontal="center"/>
    </xf>
    <xf numFmtId="0" fontId="40" fillId="3" borderId="0" xfId="0" applyFont="1" applyFill="1" applyAlignment="1">
      <alignment vertical="center"/>
    </xf>
    <xf numFmtId="0" fontId="38" fillId="3" borderId="0" xfId="0" applyFont="1" applyFill="1" applyAlignment="1">
      <alignment horizontal="center" vertical="center"/>
    </xf>
    <xf numFmtId="0" fontId="3" fillId="4" borderId="59" xfId="0" applyFont="1" applyFill="1" applyBorder="1" applyAlignment="1">
      <alignment horizontal="center" vertical="center" wrapText="1"/>
    </xf>
    <xf numFmtId="0" fontId="3" fillId="3" borderId="47" xfId="0" applyFont="1" applyFill="1" applyBorder="1" applyAlignment="1">
      <alignment horizontal="center" vertical="center"/>
    </xf>
    <xf numFmtId="0" fontId="0" fillId="3" borderId="24" xfId="0" applyFill="1" applyBorder="1" applyAlignment="1">
      <alignment horizontal="center" vertical="center" wrapText="1"/>
    </xf>
    <xf numFmtId="0" fontId="0" fillId="3" borderId="19" xfId="0" applyFill="1" applyBorder="1" applyAlignment="1">
      <alignment horizontal="center" vertical="center" wrapText="1"/>
    </xf>
    <xf numFmtId="0" fontId="0" fillId="0" borderId="2" xfId="0" applyBorder="1" applyAlignment="1">
      <alignment vertical="center" wrapText="1"/>
    </xf>
    <xf numFmtId="0" fontId="9" fillId="5" borderId="0" xfId="0" applyFont="1" applyFill="1" applyAlignment="1">
      <alignment horizontal="center" vertical="center"/>
    </xf>
    <xf numFmtId="0" fontId="11" fillId="0" borderId="0" xfId="0" applyFont="1" applyProtection="1">
      <protection locked="0"/>
    </xf>
    <xf numFmtId="0" fontId="34" fillId="3" borderId="2" xfId="0" applyFont="1" applyFill="1" applyBorder="1" applyAlignment="1">
      <alignment horizontal="center" vertical="center" wrapText="1"/>
    </xf>
    <xf numFmtId="1" fontId="36" fillId="0" borderId="2" xfId="3" applyNumberFormat="1" applyFont="1" applyBorder="1" applyAlignment="1">
      <alignment horizontal="center" vertical="center" wrapText="1" readingOrder="1"/>
    </xf>
    <xf numFmtId="0" fontId="0" fillId="3" borderId="66" xfId="0" applyFill="1" applyBorder="1"/>
    <xf numFmtId="0" fontId="0" fillId="3" borderId="68" xfId="0" applyFill="1" applyBorder="1"/>
    <xf numFmtId="0" fontId="0" fillId="3" borderId="69" xfId="0" applyFill="1" applyBorder="1"/>
    <xf numFmtId="0" fontId="0" fillId="3" borderId="7" xfId="0" applyFill="1" applyBorder="1"/>
    <xf numFmtId="0" fontId="0" fillId="3" borderId="8" xfId="0" applyFill="1" applyBorder="1"/>
    <xf numFmtId="0" fontId="15" fillId="14" borderId="64" xfId="0" applyFont="1" applyFill="1" applyBorder="1" applyAlignment="1" applyProtection="1">
      <alignment horizontal="center" vertical="center" wrapText="1" readingOrder="1"/>
      <protection hidden="1"/>
    </xf>
    <xf numFmtId="0" fontId="0" fillId="3" borderId="14" xfId="0" applyFill="1" applyBorder="1"/>
    <xf numFmtId="0" fontId="24" fillId="0" borderId="14" xfId="0" applyFont="1" applyBorder="1" applyAlignment="1">
      <alignment horizontal="center" vertical="center" wrapText="1"/>
    </xf>
    <xf numFmtId="0" fontId="24" fillId="0" borderId="67" xfId="0" applyFont="1" applyBorder="1" applyAlignment="1">
      <alignment horizontal="center" vertical="center" wrapText="1"/>
    </xf>
    <xf numFmtId="0" fontId="42" fillId="0" borderId="0" xfId="0" applyFont="1" applyAlignment="1" applyProtection="1">
      <alignment horizontal="center" vertical="center" wrapText="1" readingOrder="1"/>
      <protection hidden="1"/>
    </xf>
    <xf numFmtId="0" fontId="3" fillId="4" borderId="35" xfId="0" applyFont="1" applyFill="1" applyBorder="1" applyAlignment="1">
      <alignment horizontal="center" vertical="center" wrapText="1"/>
    </xf>
    <xf numFmtId="0" fontId="10" fillId="3" borderId="0" xfId="0" applyFont="1" applyFill="1" applyAlignment="1">
      <alignment vertical="top"/>
    </xf>
    <xf numFmtId="0" fontId="10" fillId="0" borderId="0" xfId="0" applyFont="1" applyAlignment="1">
      <alignment vertical="top"/>
    </xf>
    <xf numFmtId="0" fontId="32" fillId="4" borderId="35" xfId="0" applyFont="1" applyFill="1" applyBorder="1" applyAlignment="1">
      <alignment horizontal="center" vertical="center" textRotation="90"/>
    </xf>
    <xf numFmtId="0" fontId="3" fillId="4" borderId="54" xfId="0" applyFont="1" applyFill="1" applyBorder="1" applyAlignment="1">
      <alignment horizontal="center" vertical="center" wrapText="1"/>
    </xf>
    <xf numFmtId="0" fontId="3" fillId="4" borderId="51" xfId="0" applyFont="1" applyFill="1" applyBorder="1" applyAlignment="1">
      <alignment horizontal="center" vertical="center"/>
    </xf>
    <xf numFmtId="0" fontId="41" fillId="3" borderId="7" xfId="1" applyFont="1" applyFill="1" applyBorder="1" applyAlignment="1">
      <alignment horizontal="left" vertical="center" wrapText="1"/>
    </xf>
    <xf numFmtId="0" fontId="44" fillId="3" borderId="0" xfId="0" applyFont="1" applyFill="1" applyAlignment="1">
      <alignment horizontal="center" vertical="center" wrapText="1"/>
    </xf>
    <xf numFmtId="0" fontId="44" fillId="3" borderId="0" xfId="0" applyFont="1" applyFill="1" applyAlignment="1">
      <alignment horizontal="left" vertical="center" wrapText="1"/>
    </xf>
    <xf numFmtId="0" fontId="41" fillId="3" borderId="0" xfId="1" applyFont="1" applyFill="1" applyAlignment="1">
      <alignment horizontal="justify" vertical="center" wrapText="1"/>
    </xf>
    <xf numFmtId="0" fontId="1" fillId="3" borderId="2" xfId="0" applyFont="1" applyFill="1" applyBorder="1" applyAlignment="1" applyProtection="1">
      <alignment vertical="center" wrapText="1"/>
      <protection locked="0"/>
    </xf>
    <xf numFmtId="0" fontId="3" fillId="4" borderId="52" xfId="0" applyFont="1" applyFill="1" applyBorder="1" applyAlignment="1">
      <alignment vertical="center"/>
    </xf>
    <xf numFmtId="0" fontId="3" fillId="4" borderId="0" xfId="0" applyFont="1" applyFill="1" applyAlignment="1">
      <alignment vertical="center"/>
    </xf>
    <xf numFmtId="0" fontId="0" fillId="3" borderId="40" xfId="0" applyFill="1" applyBorder="1" applyAlignment="1">
      <alignment horizontal="center" vertical="center" wrapText="1"/>
    </xf>
    <xf numFmtId="0" fontId="0" fillId="0" borderId="31" xfId="0" applyBorder="1" applyAlignment="1">
      <alignment horizontal="center" vertical="center" wrapText="1"/>
    </xf>
    <xf numFmtId="0" fontId="0" fillId="0" borderId="2" xfId="0"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18" fillId="0" borderId="2" xfId="0" applyFont="1" applyBorder="1" applyAlignment="1" applyProtection="1">
      <alignment horizontal="justify" vertical="center" wrapText="1"/>
      <protection locked="0"/>
    </xf>
    <xf numFmtId="0" fontId="0" fillId="0" borderId="2" xfId="0" applyBorder="1" applyAlignment="1">
      <alignment horizontal="justify" vertical="center"/>
    </xf>
    <xf numFmtId="0" fontId="0" fillId="0" borderId="2" xfId="0" applyBorder="1" applyAlignment="1">
      <alignment horizontal="justify" vertical="center" wrapText="1"/>
    </xf>
    <xf numFmtId="0" fontId="0" fillId="0" borderId="20" xfId="0" applyBorder="1" applyAlignment="1">
      <alignment horizontal="justify" vertical="center" wrapText="1"/>
    </xf>
    <xf numFmtId="0" fontId="0" fillId="0" borderId="31" xfId="0" applyBorder="1" applyAlignment="1">
      <alignment horizontal="justify" vertical="center" wrapText="1"/>
    </xf>
    <xf numFmtId="0" fontId="11" fillId="3" borderId="31" xfId="0" applyFont="1" applyFill="1" applyBorder="1" applyAlignment="1">
      <alignment horizontal="center" vertical="center" wrapText="1"/>
    </xf>
    <xf numFmtId="3" fontId="0" fillId="0" borderId="31" xfId="0" applyNumberFormat="1" applyBorder="1" applyAlignment="1">
      <alignment horizontal="justify" vertical="center" wrapText="1"/>
    </xf>
    <xf numFmtId="3" fontId="0" fillId="0" borderId="2" xfId="0" applyNumberFormat="1" applyBorder="1" applyAlignment="1">
      <alignment horizontal="justify" vertical="center" wrapText="1"/>
    </xf>
    <xf numFmtId="3" fontId="0" fillId="0" borderId="20" xfId="0" applyNumberFormat="1" applyBorder="1" applyAlignment="1">
      <alignment horizontal="justify" vertical="center" wrapText="1"/>
    </xf>
    <xf numFmtId="0" fontId="0" fillId="0" borderId="20" xfId="0" applyBorder="1" applyAlignment="1">
      <alignment horizontal="justify" vertical="center"/>
    </xf>
    <xf numFmtId="2" fontId="0" fillId="0" borderId="2" xfId="3" applyNumberFormat="1" applyFont="1" applyBorder="1" applyAlignment="1">
      <alignment horizontal="justify" vertical="center" wrapText="1"/>
    </xf>
    <xf numFmtId="0" fontId="10" fillId="3" borderId="2" xfId="0" applyFont="1" applyFill="1" applyBorder="1" applyAlignment="1">
      <alignment horizontal="center" vertical="center"/>
    </xf>
    <xf numFmtId="0" fontId="10" fillId="3" borderId="64" xfId="0" applyFont="1" applyFill="1" applyBorder="1" applyAlignment="1">
      <alignment horizontal="center" vertical="center"/>
    </xf>
    <xf numFmtId="1" fontId="0" fillId="0" borderId="2" xfId="4" applyNumberFormat="1" applyFont="1" applyBorder="1" applyAlignment="1">
      <alignment horizontal="center" vertical="center" wrapText="1"/>
    </xf>
    <xf numFmtId="1" fontId="0" fillId="0" borderId="31" xfId="4" applyNumberFormat="1" applyFont="1" applyBorder="1" applyAlignment="1">
      <alignment horizontal="center" vertical="center" wrapText="1"/>
    </xf>
    <xf numFmtId="1" fontId="0" fillId="0" borderId="20" xfId="4" applyNumberFormat="1" applyFont="1" applyBorder="1" applyAlignment="1">
      <alignment horizontal="center" vertical="center" wrapText="1"/>
    </xf>
    <xf numFmtId="0" fontId="1" fillId="3" borderId="2"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wrapText="1"/>
      <protection locked="0"/>
    </xf>
    <xf numFmtId="0" fontId="11" fillId="3" borderId="2"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44" fillId="3" borderId="61" xfId="0" applyFont="1" applyFill="1" applyBorder="1" applyAlignment="1">
      <alignment vertical="center" wrapText="1"/>
    </xf>
    <xf numFmtId="0" fontId="44" fillId="3" borderId="13" xfId="0" applyFont="1" applyFill="1" applyBorder="1" applyAlignment="1">
      <alignment vertical="center" wrapText="1"/>
    </xf>
    <xf numFmtId="0" fontId="46" fillId="0" borderId="0" xfId="0" applyFont="1"/>
    <xf numFmtId="0" fontId="48" fillId="0" borderId="0" xfId="0" applyFont="1" applyAlignment="1" applyProtection="1">
      <alignment horizontal="left" vertical="center"/>
      <protection locked="0"/>
    </xf>
    <xf numFmtId="0" fontId="45" fillId="0" borderId="0" xfId="0" applyFont="1" applyAlignment="1" applyProtection="1">
      <alignment horizontal="center" vertical="center"/>
      <protection locked="0"/>
    </xf>
    <xf numFmtId="0" fontId="49" fillId="0" borderId="0" xfId="0" applyFont="1" applyAlignment="1" applyProtection="1">
      <alignment horizontal="center" vertical="center"/>
      <protection locked="0"/>
    </xf>
    <xf numFmtId="0" fontId="50" fillId="0" borderId="0" xfId="0" applyFont="1" applyAlignment="1">
      <alignment horizontal="center"/>
    </xf>
    <xf numFmtId="0" fontId="45" fillId="4" borderId="0" xfId="0" applyFont="1" applyFill="1" applyAlignment="1" applyProtection="1">
      <alignment horizontal="left" vertical="center" wrapText="1"/>
      <protection locked="0"/>
    </xf>
    <xf numFmtId="0" fontId="46" fillId="0" borderId="0" xfId="0" applyFont="1" applyAlignment="1">
      <alignment horizontal="left"/>
    </xf>
    <xf numFmtId="0" fontId="45" fillId="4" borderId="0" xfId="0" applyFont="1" applyFill="1" applyAlignment="1" applyProtection="1">
      <alignment vertical="center" wrapText="1"/>
      <protection locked="0"/>
    </xf>
    <xf numFmtId="0" fontId="46" fillId="3" borderId="0" xfId="0" applyFont="1" applyFill="1"/>
    <xf numFmtId="0" fontId="46" fillId="3" borderId="0" xfId="0" applyFont="1" applyFill="1" applyAlignment="1">
      <alignment horizontal="center" vertical="center"/>
    </xf>
    <xf numFmtId="0" fontId="55" fillId="3" borderId="7" xfId="1" quotePrefix="1" applyFont="1" applyFill="1" applyBorder="1" applyAlignment="1">
      <alignment horizontal="left" vertical="top" wrapText="1"/>
    </xf>
    <xf numFmtId="0" fontId="41" fillId="3" borderId="14" xfId="1" applyFont="1" applyFill="1" applyBorder="1"/>
    <xf numFmtId="0" fontId="41" fillId="3" borderId="15" xfId="1" applyFont="1" applyFill="1" applyBorder="1" applyAlignment="1">
      <alignment horizontal="center" vertical="center"/>
    </xf>
    <xf numFmtId="0" fontId="44" fillId="3" borderId="15" xfId="1" applyFont="1" applyFill="1" applyBorder="1" applyAlignment="1">
      <alignment horizontal="left" vertical="center" wrapText="1"/>
    </xf>
    <xf numFmtId="0" fontId="41" fillId="3" borderId="15" xfId="1" applyFont="1" applyFill="1" applyBorder="1" applyAlignment="1">
      <alignment horizontal="left" vertical="center" wrapText="1"/>
    </xf>
    <xf numFmtId="0" fontId="41" fillId="3" borderId="39" xfId="1" applyFont="1" applyFill="1" applyBorder="1"/>
    <xf numFmtId="0" fontId="45" fillId="4" borderId="31" xfId="1" applyFont="1" applyFill="1" applyBorder="1" applyAlignment="1">
      <alignment horizontal="center" vertical="center"/>
    </xf>
    <xf numFmtId="0" fontId="41" fillId="3" borderId="41" xfId="1" applyFont="1" applyFill="1" applyBorder="1"/>
    <xf numFmtId="0" fontId="41" fillId="3" borderId="2" xfId="1" applyFont="1" applyFill="1" applyBorder="1" applyAlignment="1">
      <alignment horizontal="center" vertical="center"/>
    </xf>
    <xf numFmtId="0" fontId="46" fillId="3" borderId="7" xfId="0" applyFont="1" applyFill="1" applyBorder="1"/>
    <xf numFmtId="0" fontId="46" fillId="3" borderId="88" xfId="0" applyFont="1" applyFill="1" applyBorder="1" applyAlignment="1">
      <alignment horizontal="center" vertical="center"/>
    </xf>
    <xf numFmtId="0" fontId="41" fillId="3" borderId="7" xfId="1" applyFont="1" applyFill="1" applyBorder="1"/>
    <xf numFmtId="0" fontId="41" fillId="3" borderId="0" xfId="1" applyFont="1" applyFill="1" applyAlignment="1">
      <alignment horizontal="center" vertical="center"/>
    </xf>
    <xf numFmtId="0" fontId="46" fillId="3" borderId="68" xfId="0" applyFont="1" applyFill="1" applyBorder="1"/>
    <xf numFmtId="0" fontId="46" fillId="3" borderId="68" xfId="0" applyFont="1" applyFill="1" applyBorder="1" applyAlignment="1">
      <alignment horizontal="center" vertical="center"/>
    </xf>
    <xf numFmtId="0" fontId="55" fillId="3" borderId="0" xfId="1" quotePrefix="1" applyFont="1" applyFill="1" applyAlignment="1">
      <alignment horizontal="center" vertical="center" wrapText="1"/>
    </xf>
    <xf numFmtId="0" fontId="44" fillId="3" borderId="0" xfId="1" quotePrefix="1" applyFont="1" applyFill="1" applyAlignment="1">
      <alignment horizontal="center" vertical="center" wrapText="1"/>
    </xf>
    <xf numFmtId="0" fontId="44" fillId="3" borderId="0" xfId="1" quotePrefix="1" applyFont="1" applyFill="1" applyAlignment="1">
      <alignment horizontal="left" vertical="top" wrapText="1"/>
    </xf>
    <xf numFmtId="0" fontId="44" fillId="3" borderId="8" xfId="1" quotePrefix="1" applyFont="1" applyFill="1" applyBorder="1" applyAlignment="1">
      <alignment horizontal="left" vertical="top" wrapText="1"/>
    </xf>
    <xf numFmtId="0" fontId="41" fillId="3" borderId="16" xfId="1" applyFont="1" applyFill="1" applyBorder="1" applyAlignment="1">
      <alignment horizontal="left" vertical="center" wrapText="1"/>
    </xf>
    <xf numFmtId="2" fontId="0" fillId="0" borderId="2" xfId="3" applyNumberFormat="1" applyFont="1" applyBorder="1" applyAlignment="1">
      <alignment horizontal="left" vertical="center" wrapText="1"/>
    </xf>
    <xf numFmtId="0" fontId="0" fillId="0" borderId="2" xfId="0" applyBorder="1" applyAlignment="1">
      <alignment horizontal="left" vertical="center" wrapText="1"/>
    </xf>
    <xf numFmtId="0" fontId="0" fillId="0" borderId="20" xfId="0" applyBorder="1" applyAlignment="1">
      <alignment horizontal="left" vertical="center" wrapText="1"/>
    </xf>
    <xf numFmtId="0" fontId="3" fillId="4" borderId="62" xfId="0" applyFont="1" applyFill="1" applyBorder="1" applyAlignment="1">
      <alignment horizontal="center" vertical="center" wrapText="1"/>
    </xf>
    <xf numFmtId="0" fontId="0" fillId="0" borderId="19" xfId="0" applyBorder="1" applyAlignment="1">
      <alignment horizontal="left" vertical="center" wrapText="1"/>
    </xf>
    <xf numFmtId="0" fontId="36" fillId="0" borderId="2" xfId="0" applyFont="1" applyBorder="1" applyAlignment="1">
      <alignment horizontal="left" vertical="center" wrapText="1" readingOrder="1"/>
    </xf>
    <xf numFmtId="9" fontId="36" fillId="0" borderId="2" xfId="4" applyFont="1" applyBorder="1" applyAlignment="1">
      <alignment horizontal="center" vertical="center" wrapText="1" readingOrder="1"/>
    </xf>
    <xf numFmtId="0" fontId="36" fillId="0" borderId="2" xfId="0" applyFont="1" applyBorder="1" applyAlignment="1">
      <alignment horizontal="justify" vertical="center" wrapText="1" readingOrder="1"/>
    </xf>
    <xf numFmtId="0" fontId="3" fillId="4" borderId="48" xfId="0" applyFont="1" applyFill="1" applyBorder="1" applyAlignment="1">
      <alignment horizontal="center" vertical="center"/>
    </xf>
    <xf numFmtId="0" fontId="56" fillId="0" borderId="97" xfId="0" applyFont="1" applyBorder="1" applyAlignment="1">
      <alignment horizontal="center" vertical="center" wrapText="1"/>
    </xf>
    <xf numFmtId="0" fontId="56" fillId="0" borderId="69" xfId="0" applyFont="1" applyBorder="1" applyAlignment="1">
      <alignment horizontal="center" vertical="center" wrapText="1"/>
    </xf>
    <xf numFmtId="0" fontId="57" fillId="0" borderId="67" xfId="0" applyFont="1" applyBorder="1" applyAlignment="1">
      <alignment horizontal="center" vertical="center" wrapText="1"/>
    </xf>
    <xf numFmtId="0" fontId="57" fillId="0" borderId="16" xfId="0" applyFont="1" applyBorder="1" applyAlignment="1">
      <alignment horizontal="center" vertical="center" wrapText="1"/>
    </xf>
    <xf numFmtId="0" fontId="56" fillId="0" borderId="98" xfId="0" applyFont="1" applyBorder="1" applyAlignment="1">
      <alignment horizontal="center" vertical="center" wrapText="1"/>
    </xf>
    <xf numFmtId="0" fontId="56" fillId="0" borderId="8" xfId="0" applyFont="1" applyBorder="1" applyAlignment="1">
      <alignment horizontal="center" vertical="center" wrapText="1"/>
    </xf>
    <xf numFmtId="14" fontId="57" fillId="0" borderId="16" xfId="0" applyNumberFormat="1" applyFont="1" applyBorder="1" applyAlignment="1">
      <alignment horizontal="center" vertical="center" wrapText="1"/>
    </xf>
    <xf numFmtId="0" fontId="58" fillId="0" borderId="0" xfId="0" applyFont="1" applyAlignment="1" applyProtection="1">
      <alignment vertical="center"/>
      <protection locked="0"/>
    </xf>
    <xf numFmtId="0" fontId="58" fillId="0" borderId="0" xfId="0" applyFont="1" applyProtection="1">
      <protection locked="0"/>
    </xf>
    <xf numFmtId="0" fontId="58" fillId="0" borderId="0" xfId="0" applyFont="1"/>
    <xf numFmtId="0" fontId="60" fillId="19" borderId="99" xfId="0" applyFont="1" applyFill="1" applyBorder="1" applyAlignment="1" applyProtection="1">
      <alignment horizontal="left" vertical="center" wrapText="1"/>
      <protection locked="0"/>
    </xf>
    <xf numFmtId="0" fontId="60" fillId="19" borderId="99" xfId="0" applyFont="1" applyFill="1" applyBorder="1" applyAlignment="1" applyProtection="1">
      <alignment horizontal="center" vertical="center"/>
      <protection locked="0"/>
    </xf>
    <xf numFmtId="0" fontId="58" fillId="0" borderId="0" xfId="0" applyFont="1" applyAlignment="1" applyProtection="1">
      <alignment horizontal="left" vertical="center"/>
      <protection locked="0"/>
    </xf>
    <xf numFmtId="0" fontId="60" fillId="0" borderId="0" xfId="0" applyFont="1" applyAlignment="1" applyProtection="1">
      <alignment horizontal="center" vertical="center"/>
      <protection locked="0"/>
    </xf>
    <xf numFmtId="0" fontId="58" fillId="0" borderId="0" xfId="0" applyFont="1" applyAlignment="1" applyProtection="1">
      <alignment horizontal="center" vertical="center"/>
      <protection locked="0"/>
    </xf>
    <xf numFmtId="0" fontId="58" fillId="0" borderId="0" xfId="0" applyFont="1" applyAlignment="1" applyProtection="1">
      <alignment horizontal="left"/>
      <protection locked="0"/>
    </xf>
    <xf numFmtId="0" fontId="58" fillId="0" borderId="0" xfId="0" applyFont="1" applyAlignment="1" applyProtection="1">
      <alignment horizontal="center"/>
      <protection locked="0"/>
    </xf>
    <xf numFmtId="0" fontId="62" fillId="20" borderId="102" xfId="0" applyFont="1" applyFill="1" applyBorder="1" applyAlignment="1">
      <alignment horizontal="center" vertical="center" wrapText="1" readingOrder="1"/>
    </xf>
    <xf numFmtId="0" fontId="64" fillId="3" borderId="102" xfId="0" applyFont="1" applyFill="1" applyBorder="1" applyAlignment="1">
      <alignment horizontal="center" vertical="center" wrapText="1" readingOrder="1"/>
    </xf>
    <xf numFmtId="0" fontId="64" fillId="3" borderId="102" xfId="0" applyFont="1" applyFill="1" applyBorder="1" applyAlignment="1">
      <alignment horizontal="left" vertical="center" wrapText="1"/>
    </xf>
    <xf numFmtId="0" fontId="64" fillId="3" borderId="102" xfId="0" applyFont="1" applyFill="1" applyBorder="1" applyAlignment="1">
      <alignment horizontal="center" vertical="center" wrapText="1"/>
    </xf>
    <xf numFmtId="0" fontId="58" fillId="3" borderId="0" xfId="0" applyFont="1" applyFill="1"/>
    <xf numFmtId="0" fontId="64" fillId="0" borderId="102" xfId="0" applyFont="1" applyBorder="1" applyAlignment="1">
      <alignment horizontal="center" vertical="center" wrapText="1" readingOrder="1"/>
    </xf>
    <xf numFmtId="0" fontId="64" fillId="0" borderId="102" xfId="0" applyFont="1" applyBorder="1" applyAlignment="1">
      <alignment horizontal="left" vertical="center" wrapText="1"/>
    </xf>
    <xf numFmtId="0" fontId="61" fillId="0" borderId="0" xfId="0" applyFont="1" applyAlignment="1">
      <alignment vertical="center" wrapText="1"/>
    </xf>
    <xf numFmtId="0" fontId="64" fillId="3" borderId="102" xfId="0" applyFont="1" applyFill="1" applyBorder="1" applyAlignment="1">
      <alignment horizontal="left" vertical="center" wrapText="1" readingOrder="1"/>
    </xf>
    <xf numFmtId="0" fontId="60" fillId="0" borderId="0" xfId="0" applyFont="1"/>
    <xf numFmtId="0" fontId="58" fillId="0" borderId="0" xfId="0" applyFont="1" applyAlignment="1">
      <alignment horizontal="left"/>
    </xf>
    <xf numFmtId="0" fontId="58" fillId="0" borderId="0" xfId="0" applyFont="1" applyAlignment="1">
      <alignment horizontal="center"/>
    </xf>
    <xf numFmtId="0" fontId="65" fillId="0" borderId="0" xfId="0" applyFont="1" applyAlignment="1">
      <alignment wrapText="1"/>
    </xf>
    <xf numFmtId="0" fontId="67" fillId="0" borderId="0" xfId="0" applyFont="1"/>
    <xf numFmtId="0" fontId="69" fillId="20" borderId="99" xfId="0" applyFont="1" applyFill="1" applyBorder="1" applyAlignment="1">
      <alignment horizontal="center" vertical="center"/>
    </xf>
    <xf numFmtId="0" fontId="69" fillId="5" borderId="99" xfId="0" applyFont="1" applyFill="1" applyBorder="1" applyAlignment="1">
      <alignment horizontal="center" vertical="center"/>
    </xf>
    <xf numFmtId="0" fontId="69" fillId="5" borderId="99" xfId="0" applyFont="1" applyFill="1" applyBorder="1" applyAlignment="1">
      <alignment vertical="center" wrapText="1"/>
    </xf>
    <xf numFmtId="0" fontId="70" fillId="3" borderId="99" xfId="0" applyFont="1" applyFill="1" applyBorder="1" applyAlignment="1">
      <alignment horizontal="center" vertical="center" wrapText="1"/>
    </xf>
    <xf numFmtId="0" fontId="71" fillId="3" borderId="99" xfId="0" applyFont="1" applyFill="1" applyBorder="1" applyAlignment="1">
      <alignment horizontal="center" vertical="center" wrapText="1"/>
    </xf>
    <xf numFmtId="0" fontId="71" fillId="3" borderId="99" xfId="0" applyFont="1" applyFill="1" applyBorder="1" applyAlignment="1">
      <alignment horizontal="left" vertical="center"/>
    </xf>
    <xf numFmtId="0" fontId="70" fillId="3" borderId="99" xfId="0" applyFont="1" applyFill="1" applyBorder="1" applyAlignment="1">
      <alignment horizontal="center" vertical="center"/>
    </xf>
    <xf numFmtId="0" fontId="71" fillId="3" borderId="99" xfId="0" applyFont="1" applyFill="1" applyBorder="1" applyAlignment="1">
      <alignment horizontal="center" vertical="center"/>
    </xf>
    <xf numFmtId="0" fontId="71" fillId="0" borderId="99" xfId="0" applyFont="1" applyBorder="1" applyAlignment="1">
      <alignment horizontal="left" vertical="center"/>
    </xf>
    <xf numFmtId="0" fontId="67" fillId="0" borderId="0" xfId="0" applyFont="1" applyAlignment="1">
      <alignment horizontal="left"/>
    </xf>
    <xf numFmtId="0" fontId="65" fillId="0" borderId="0" xfId="0" applyFont="1" applyAlignment="1">
      <alignment horizontal="center"/>
    </xf>
    <xf numFmtId="0" fontId="67" fillId="0" borderId="0" xfId="0" applyFont="1" applyAlignment="1">
      <alignment horizontal="center"/>
    </xf>
    <xf numFmtId="0" fontId="21" fillId="4" borderId="6" xfId="0" applyFont="1" applyFill="1" applyBorder="1" applyAlignment="1">
      <alignment horizontal="left" vertical="top"/>
    </xf>
    <xf numFmtId="0" fontId="21" fillId="4" borderId="33" xfId="0" applyFont="1" applyFill="1" applyBorder="1" applyAlignment="1">
      <alignment vertical="center"/>
    </xf>
    <xf numFmtId="0" fontId="21" fillId="4" borderId="0" xfId="0" applyFont="1" applyFill="1" applyAlignment="1">
      <alignment horizontal="left" vertical="top"/>
    </xf>
    <xf numFmtId="0" fontId="21" fillId="4" borderId="32" xfId="0" applyFont="1" applyFill="1" applyBorder="1" applyAlignment="1">
      <alignment vertical="center"/>
    </xf>
    <xf numFmtId="0" fontId="72" fillId="3" borderId="30" xfId="0" applyFont="1" applyFill="1" applyBorder="1" applyAlignment="1">
      <alignment horizontal="center" vertical="center"/>
    </xf>
    <xf numFmtId="0" fontId="72" fillId="3" borderId="0" xfId="0" applyFont="1" applyFill="1" applyAlignment="1">
      <alignment horizontal="center" vertical="center"/>
    </xf>
    <xf numFmtId="0" fontId="5" fillId="3" borderId="29" xfId="0" applyFont="1" applyFill="1" applyBorder="1" applyAlignment="1">
      <alignment vertical="center"/>
    </xf>
    <xf numFmtId="0" fontId="5" fillId="3" borderId="6" xfId="0" applyFont="1" applyFill="1" applyBorder="1" applyAlignment="1">
      <alignment vertical="center"/>
    </xf>
    <xf numFmtId="0" fontId="5" fillId="3" borderId="30" xfId="0" applyFont="1" applyFill="1" applyBorder="1" applyAlignment="1">
      <alignment vertical="center"/>
    </xf>
    <xf numFmtId="0" fontId="5" fillId="3" borderId="0" xfId="0" applyFont="1" applyFill="1" applyAlignment="1">
      <alignment vertical="center"/>
    </xf>
    <xf numFmtId="0" fontId="5" fillId="3" borderId="96" xfId="0" applyFont="1" applyFill="1" applyBorder="1" applyAlignment="1">
      <alignment vertical="center"/>
    </xf>
    <xf numFmtId="0" fontId="5" fillId="3" borderId="10" xfId="0" applyFont="1" applyFill="1" applyBorder="1" applyAlignment="1">
      <alignment vertical="center"/>
    </xf>
    <xf numFmtId="0" fontId="0" fillId="3" borderId="106" xfId="0" applyFill="1" applyBorder="1"/>
    <xf numFmtId="0" fontId="35" fillId="6" borderId="66" xfId="0" applyFont="1" applyFill="1" applyBorder="1" applyAlignment="1">
      <alignment horizontal="center" vertical="center" wrapText="1" readingOrder="1"/>
    </xf>
    <xf numFmtId="0" fontId="35" fillId="6" borderId="68" xfId="0" applyFont="1" applyFill="1" applyBorder="1" applyAlignment="1">
      <alignment horizontal="center" vertical="center" wrapText="1" readingOrder="1"/>
    </xf>
    <xf numFmtId="0" fontId="35" fillId="6" borderId="69" xfId="0" applyFont="1" applyFill="1" applyBorder="1" applyAlignment="1">
      <alignment horizontal="center" vertical="center" wrapText="1" readingOrder="1"/>
    </xf>
    <xf numFmtId="0" fontId="73" fillId="3" borderId="0" xfId="0" applyFont="1" applyFill="1"/>
    <xf numFmtId="0" fontId="35" fillId="6" borderId="28" xfId="0" applyFont="1" applyFill="1" applyBorder="1" applyAlignment="1">
      <alignment horizontal="center" vertical="center" wrapText="1" readingOrder="1"/>
    </xf>
    <xf numFmtId="0" fontId="35" fillId="6" borderId="0" xfId="0" applyFont="1" applyFill="1" applyAlignment="1">
      <alignment horizontal="center" vertical="center" wrapText="1" readingOrder="1"/>
    </xf>
    <xf numFmtId="0" fontId="0" fillId="3" borderId="6" xfId="0" applyFill="1" applyBorder="1"/>
    <xf numFmtId="0" fontId="17" fillId="3" borderId="2" xfId="0" applyFont="1" applyFill="1" applyBorder="1"/>
    <xf numFmtId="0" fontId="36" fillId="7" borderId="107" xfId="0" applyFont="1" applyFill="1" applyBorder="1" applyAlignment="1">
      <alignment horizontal="center" vertical="center" wrapText="1" readingOrder="1"/>
    </xf>
    <xf numFmtId="0" fontId="36" fillId="8" borderId="108" xfId="0" applyFont="1" applyFill="1" applyBorder="1" applyAlignment="1">
      <alignment horizontal="center" vertical="center" wrapText="1" readingOrder="1"/>
    </xf>
    <xf numFmtId="0" fontId="36" fillId="9" borderId="108" xfId="0" applyFont="1" applyFill="1" applyBorder="1" applyAlignment="1">
      <alignment horizontal="center" vertical="center" wrapText="1" readingOrder="1"/>
    </xf>
    <xf numFmtId="0" fontId="36" fillId="10" borderId="108" xfId="0" applyFont="1" applyFill="1" applyBorder="1" applyAlignment="1">
      <alignment horizontal="center" vertical="center" wrapText="1" readingOrder="1"/>
    </xf>
    <xf numFmtId="0" fontId="37" fillId="11" borderId="108" xfId="0" applyFont="1" applyFill="1" applyBorder="1" applyAlignment="1">
      <alignment horizontal="center" vertical="center" wrapText="1" readingOrder="1"/>
    </xf>
    <xf numFmtId="0" fontId="35" fillId="6" borderId="0" xfId="0" applyFont="1" applyFill="1" applyAlignment="1">
      <alignment vertical="center" wrapText="1" readingOrder="1"/>
    </xf>
    <xf numFmtId="0" fontId="6" fillId="3" borderId="0" xfId="0" applyFont="1" applyFill="1" applyAlignment="1">
      <alignment vertical="center"/>
    </xf>
    <xf numFmtId="0" fontId="6" fillId="3" borderId="10" xfId="0" applyFont="1" applyFill="1" applyBorder="1" applyAlignment="1">
      <alignment vertical="center"/>
    </xf>
    <xf numFmtId="0" fontId="11" fillId="3" borderId="19" xfId="0" applyFont="1" applyFill="1" applyBorder="1" applyAlignment="1">
      <alignment horizontal="center" vertical="center" wrapText="1"/>
    </xf>
    <xf numFmtId="0" fontId="11" fillId="0" borderId="2" xfId="0" applyFont="1" applyBorder="1" applyAlignment="1" applyProtection="1">
      <alignment horizontal="justify" vertical="center" wrapText="1"/>
      <protection locked="0"/>
    </xf>
    <xf numFmtId="0" fontId="11" fillId="0" borderId="19" xfId="0" applyFont="1" applyBorder="1" applyAlignment="1" applyProtection="1">
      <alignment horizontal="justify" vertical="center" wrapText="1"/>
      <protection locked="0"/>
    </xf>
    <xf numFmtId="0" fontId="11" fillId="0" borderId="31" xfId="0" applyFont="1" applyBorder="1" applyAlignment="1" applyProtection="1">
      <alignment horizontal="justify" vertical="center" wrapText="1"/>
      <protection locked="0"/>
    </xf>
    <xf numFmtId="0" fontId="11" fillId="0" borderId="2"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0" fillId="0" borderId="28" xfId="0" applyBorder="1" applyAlignment="1">
      <alignment horizontal="center" vertical="center" wrapText="1"/>
    </xf>
    <xf numFmtId="0" fontId="0" fillId="3" borderId="31" xfId="0" applyFill="1" applyBorder="1" applyAlignment="1">
      <alignment horizontal="center" vertical="center" wrapText="1"/>
    </xf>
    <xf numFmtId="0" fontId="0" fillId="3" borderId="2" xfId="0" applyFill="1" applyBorder="1" applyAlignment="1">
      <alignment horizontal="center" vertical="center"/>
    </xf>
    <xf numFmtId="0" fontId="0" fillId="3" borderId="64" xfId="0" applyFill="1" applyBorder="1" applyAlignment="1">
      <alignment horizontal="center" vertical="center"/>
    </xf>
    <xf numFmtId="0" fontId="0" fillId="3" borderId="2" xfId="0" applyFill="1" applyBorder="1" applyAlignment="1">
      <alignment horizontal="center" vertical="center" wrapText="1"/>
    </xf>
    <xf numFmtId="0" fontId="0" fillId="3" borderId="64" xfId="0" applyFill="1" applyBorder="1" applyAlignment="1">
      <alignment horizontal="center" vertical="center" wrapText="1"/>
    </xf>
    <xf numFmtId="14" fontId="0" fillId="3" borderId="109" xfId="0" applyNumberFormat="1" applyFill="1" applyBorder="1" applyAlignment="1">
      <alignment horizontal="center" vertical="center" wrapText="1"/>
    </xf>
    <xf numFmtId="14" fontId="0" fillId="3" borderId="64" xfId="0" applyNumberFormat="1" applyFill="1" applyBorder="1" applyAlignment="1">
      <alignment horizontal="center" vertical="center" wrapText="1"/>
    </xf>
    <xf numFmtId="0" fontId="0" fillId="0" borderId="31" xfId="0" applyBorder="1" applyAlignment="1">
      <alignment horizontal="left" vertical="center" wrapText="1"/>
    </xf>
    <xf numFmtId="0" fontId="79" fillId="15" borderId="0" xfId="0" applyFont="1" applyFill="1" applyAlignment="1" applyProtection="1">
      <alignment horizontal="center" vertical="center" wrapText="1"/>
      <protection locked="0"/>
    </xf>
    <xf numFmtId="0" fontId="11" fillId="3" borderId="28" xfId="0" applyFont="1" applyFill="1" applyBorder="1" applyAlignment="1">
      <alignment horizontal="center" vertical="center" wrapText="1"/>
    </xf>
    <xf numFmtId="1" fontId="0" fillId="0" borderId="28" xfId="4" applyNumberFormat="1" applyFont="1" applyBorder="1" applyAlignment="1">
      <alignment horizontal="center" vertical="center" wrapText="1"/>
    </xf>
    <xf numFmtId="1" fontId="0" fillId="0" borderId="19" xfId="4" applyNumberFormat="1" applyFont="1" applyBorder="1" applyAlignment="1">
      <alignment horizontal="center" vertical="center" wrapText="1"/>
    </xf>
    <xf numFmtId="0" fontId="18" fillId="0" borderId="28" xfId="0" applyFont="1" applyBorder="1" applyAlignment="1" applyProtection="1">
      <alignment horizontal="justify" vertical="center" wrapText="1"/>
      <protection locked="0"/>
    </xf>
    <xf numFmtId="0" fontId="0" fillId="0" borderId="28" xfId="0" applyBorder="1" applyAlignment="1">
      <alignment horizontal="justify" vertical="center" wrapText="1"/>
    </xf>
    <xf numFmtId="0" fontId="82" fillId="0" borderId="2" xfId="0" applyFont="1" applyBorder="1" applyAlignment="1">
      <alignment vertical="center" wrapText="1"/>
    </xf>
    <xf numFmtId="0" fontId="82" fillId="0" borderId="2" xfId="0" applyFont="1" applyBorder="1" applyAlignment="1" applyProtection="1">
      <alignment horizontal="justify" vertical="center" wrapText="1"/>
      <protection locked="0"/>
    </xf>
    <xf numFmtId="0" fontId="82" fillId="0" borderId="2" xfId="0" applyFont="1" applyBorder="1" applyAlignment="1">
      <alignment horizontal="justify" vertical="center" wrapText="1"/>
    </xf>
    <xf numFmtId="0" fontId="58" fillId="0" borderId="113" xfId="0" applyFont="1" applyBorder="1" applyAlignment="1">
      <alignment horizontal="center"/>
    </xf>
    <xf numFmtId="0" fontId="58" fillId="0" borderId="113" xfId="0" applyFont="1" applyBorder="1"/>
    <xf numFmtId="0" fontId="83" fillId="0" borderId="114" xfId="0" applyFont="1" applyBorder="1" applyAlignment="1">
      <alignment horizontal="center" vertical="center" wrapText="1"/>
    </xf>
    <xf numFmtId="0" fontId="83" fillId="0" borderId="117" xfId="0" applyFont="1" applyBorder="1" applyAlignment="1">
      <alignment horizontal="center" vertical="center" wrapText="1"/>
    </xf>
    <xf numFmtId="0" fontId="83" fillId="0" borderId="118" xfId="0" applyFont="1" applyBorder="1" applyAlignment="1">
      <alignment horizontal="center" vertical="center" wrapText="1"/>
    </xf>
    <xf numFmtId="0" fontId="58" fillId="0" borderId="119" xfId="0" applyFont="1" applyBorder="1"/>
    <xf numFmtId="0" fontId="83" fillId="0" borderId="120" xfId="0" applyFont="1" applyBorder="1" applyAlignment="1">
      <alignment horizontal="center" vertical="center" wrapText="1"/>
    </xf>
    <xf numFmtId="0" fontId="83" fillId="0" borderId="123" xfId="0" applyFont="1" applyBorder="1" applyAlignment="1">
      <alignment horizontal="center" vertical="center" wrapText="1"/>
    </xf>
    <xf numFmtId="0" fontId="83" fillId="0" borderId="124" xfId="0" applyFont="1" applyBorder="1" applyAlignment="1">
      <alignment horizontal="center" vertical="center" wrapText="1"/>
    </xf>
    <xf numFmtId="0" fontId="58" fillId="0" borderId="118" xfId="0" applyFont="1" applyBorder="1"/>
    <xf numFmtId="0" fontId="77" fillId="0" borderId="27" xfId="0" applyFont="1" applyBorder="1" applyAlignment="1" applyProtection="1">
      <alignment horizontal="justify" vertical="center" wrapText="1"/>
      <protection locked="0"/>
    </xf>
    <xf numFmtId="0" fontId="76" fillId="0" borderId="27" xfId="0" applyFont="1" applyBorder="1" applyAlignment="1">
      <alignment horizontal="justify" vertical="center" wrapText="1"/>
    </xf>
    <xf numFmtId="0" fontId="7" fillId="0" borderId="27" xfId="0" applyFont="1" applyBorder="1" applyAlignment="1" applyProtection="1">
      <alignment horizontal="justify" vertical="center" wrapText="1"/>
      <protection locked="0"/>
    </xf>
    <xf numFmtId="0" fontId="17" fillId="0" borderId="27" xfId="0" applyFont="1" applyBorder="1" applyAlignment="1">
      <alignment horizontal="justify" vertical="center" wrapText="1"/>
    </xf>
    <xf numFmtId="0" fontId="77" fillId="0" borderId="126" xfId="0" applyFont="1" applyBorder="1" applyAlignment="1" applyProtection="1">
      <alignment horizontal="justify" vertical="center" wrapText="1"/>
      <protection locked="0"/>
    </xf>
    <xf numFmtId="0" fontId="17" fillId="0" borderId="127" xfId="0" applyFont="1" applyBorder="1" applyAlignment="1">
      <alignment horizontal="justify" vertical="center" wrapText="1"/>
    </xf>
    <xf numFmtId="4" fontId="0" fillId="0" borderId="19" xfId="0" applyNumberFormat="1" applyBorder="1" applyAlignment="1">
      <alignment horizontal="left" vertical="center" wrapText="1"/>
    </xf>
    <xf numFmtId="4" fontId="0" fillId="0" borderId="2" xfId="0" applyNumberFormat="1" applyBorder="1" applyAlignment="1">
      <alignment horizontal="left" vertical="center" wrapText="1"/>
    </xf>
    <xf numFmtId="0" fontId="11" fillId="0" borderId="2" xfId="0" applyFont="1" applyBorder="1" applyAlignment="1">
      <alignment horizontal="center" vertical="center" wrapText="1"/>
    </xf>
    <xf numFmtId="0" fontId="11" fillId="0" borderId="31" xfId="0" applyFont="1" applyBorder="1" applyAlignment="1">
      <alignment horizontal="center" vertical="center" wrapText="1"/>
    </xf>
    <xf numFmtId="2" fontId="0" fillId="0" borderId="2" xfId="3" applyNumberFormat="1" applyFont="1" applyBorder="1" applyAlignment="1">
      <alignment horizontal="center" vertical="center" wrapText="1"/>
    </xf>
    <xf numFmtId="2" fontId="0" fillId="0" borderId="20" xfId="3" applyNumberFormat="1" applyFont="1" applyBorder="1" applyAlignment="1">
      <alignment horizontal="center" vertical="center" wrapText="1"/>
    </xf>
    <xf numFmtId="2" fontId="0" fillId="0" borderId="31" xfId="3" applyNumberFormat="1" applyFont="1" applyBorder="1" applyAlignment="1">
      <alignment horizontal="center" vertical="center" wrapText="1"/>
    </xf>
    <xf numFmtId="0" fontId="11" fillId="0" borderId="40" xfId="0" applyFont="1" applyBorder="1" applyAlignment="1" applyProtection="1">
      <alignment horizontal="justify" vertical="center" wrapText="1"/>
      <protection locked="0"/>
    </xf>
    <xf numFmtId="0" fontId="82" fillId="0" borderId="2" xfId="0" applyFont="1" applyBorder="1" applyAlignment="1">
      <alignment horizontal="center" vertical="center" wrapText="1"/>
    </xf>
    <xf numFmtId="0" fontId="84" fillId="0" borderId="2" xfId="0" applyFont="1" applyBorder="1" applyAlignment="1">
      <alignment vertical="center" wrapText="1"/>
    </xf>
    <xf numFmtId="0" fontId="18" fillId="0" borderId="2" xfId="0" applyFont="1" applyBorder="1" applyAlignment="1" applyProtection="1">
      <alignment vertical="center" wrapText="1"/>
      <protection locked="0"/>
    </xf>
    <xf numFmtId="0" fontId="84" fillId="0" borderId="31" xfId="0" applyFont="1" applyBorder="1" applyAlignment="1">
      <alignment vertical="center" wrapText="1"/>
    </xf>
    <xf numFmtId="4" fontId="0" fillId="0" borderId="2" xfId="0" applyNumberFormat="1" applyBorder="1" applyAlignment="1">
      <alignment vertical="center" wrapText="1"/>
    </xf>
    <xf numFmtId="0" fontId="64" fillId="3" borderId="102" xfId="0" applyFont="1" applyFill="1" applyBorder="1" applyAlignment="1">
      <alignment horizontal="justify" vertical="center" wrapText="1"/>
    </xf>
    <xf numFmtId="0" fontId="71" fillId="3" borderId="99" xfId="0" applyFont="1" applyFill="1" applyBorder="1" applyAlignment="1">
      <alignment horizontal="left" vertical="center" wrapText="1"/>
    </xf>
    <xf numFmtId="0" fontId="0" fillId="0" borderId="79" xfId="0" applyBorder="1" applyAlignment="1">
      <alignment vertical="center" wrapText="1"/>
    </xf>
    <xf numFmtId="9" fontId="0" fillId="0" borderId="2" xfId="4" applyFont="1" applyBorder="1" applyAlignment="1">
      <alignment vertical="center" wrapText="1"/>
    </xf>
    <xf numFmtId="0" fontId="20" fillId="0" borderId="2" xfId="0" applyFont="1" applyBorder="1" applyAlignment="1">
      <alignment vertical="center" wrapText="1"/>
    </xf>
    <xf numFmtId="0" fontId="0" fillId="0" borderId="64" xfId="0" applyBorder="1" applyAlignment="1">
      <alignment vertical="center" wrapText="1"/>
    </xf>
    <xf numFmtId="0" fontId="62" fillId="0" borderId="102" xfId="0" applyFont="1" applyBorder="1" applyAlignment="1">
      <alignment horizontal="left" vertical="center" wrapText="1" readingOrder="1"/>
    </xf>
    <xf numFmtId="0" fontId="61" fillId="5" borderId="99" xfId="0" applyFont="1" applyFill="1" applyBorder="1" applyAlignment="1" applyProtection="1">
      <alignment horizontal="center" vertical="center" wrapText="1"/>
      <protection locked="0"/>
    </xf>
    <xf numFmtId="0" fontId="64" fillId="22" borderId="102" xfId="0" applyFont="1" applyFill="1" applyBorder="1" applyAlignment="1">
      <alignment horizontal="left" vertical="center" wrapText="1"/>
    </xf>
    <xf numFmtId="0" fontId="64" fillId="3" borderId="102" xfId="0" applyFont="1" applyFill="1" applyBorder="1" applyAlignment="1">
      <alignment vertical="center" wrapText="1"/>
    </xf>
    <xf numFmtId="0" fontId="69" fillId="3" borderId="99" xfId="0" applyFont="1" applyFill="1" applyBorder="1" applyAlignment="1">
      <alignment horizontal="left" vertical="center" wrapText="1"/>
    </xf>
    <xf numFmtId="0" fontId="69" fillId="0" borderId="99" xfId="0" applyFont="1" applyBorder="1" applyAlignment="1">
      <alignment vertical="center" wrapText="1"/>
    </xf>
    <xf numFmtId="0" fontId="69" fillId="0" borderId="99" xfId="0" applyFont="1" applyBorder="1" applyAlignment="1">
      <alignment horizontal="left" vertical="center" wrapText="1"/>
    </xf>
    <xf numFmtId="2" fontId="71" fillId="3" borderId="99" xfId="0" applyNumberFormat="1" applyFont="1" applyFill="1" applyBorder="1" applyAlignment="1">
      <alignment horizontal="center" vertical="center"/>
    </xf>
    <xf numFmtId="164" fontId="75" fillId="15" borderId="0" xfId="0" applyNumberFormat="1" applyFont="1" applyFill="1" applyAlignment="1" applyProtection="1">
      <alignment horizontal="center" vertical="center" wrapText="1"/>
      <protection locked="0"/>
    </xf>
    <xf numFmtId="0" fontId="48" fillId="15" borderId="0" xfId="0" applyFont="1" applyFill="1" applyAlignment="1" applyProtection="1">
      <alignment horizontal="center" vertical="center" wrapText="1"/>
      <protection locked="0"/>
    </xf>
    <xf numFmtId="0" fontId="78" fillId="15" borderId="0" xfId="0" applyFont="1" applyFill="1" applyAlignment="1" applyProtection="1">
      <alignment horizontal="center" vertical="center" wrapText="1"/>
      <protection locked="0"/>
    </xf>
    <xf numFmtId="0" fontId="78" fillId="15" borderId="0" xfId="0" applyFont="1" applyFill="1" applyAlignment="1" applyProtection="1">
      <alignment horizontal="center" vertical="center"/>
      <protection locked="0"/>
    </xf>
    <xf numFmtId="0" fontId="19" fillId="0" borderId="0" xfId="0" applyFont="1" applyAlignment="1">
      <alignment horizontal="center" wrapText="1"/>
    </xf>
    <xf numFmtId="0" fontId="74" fillId="0" borderId="0" xfId="0" applyFont="1" applyAlignment="1">
      <alignment horizontal="center"/>
    </xf>
    <xf numFmtId="0" fontId="48" fillId="3" borderId="0" xfId="0" applyFont="1" applyFill="1" applyAlignment="1">
      <alignment horizontal="center"/>
    </xf>
    <xf numFmtId="0" fontId="46" fillId="3" borderId="66" xfId="0" applyFont="1" applyFill="1" applyBorder="1" applyAlignment="1">
      <alignment horizontal="left" vertical="top" wrapText="1"/>
    </xf>
    <xf numFmtId="0" fontId="46" fillId="3" borderId="68" xfId="0" applyFont="1" applyFill="1" applyBorder="1" applyAlignment="1">
      <alignment horizontal="left" vertical="top" wrapText="1"/>
    </xf>
    <xf numFmtId="0" fontId="46" fillId="3" borderId="69" xfId="0" applyFont="1" applyFill="1" applyBorder="1" applyAlignment="1">
      <alignment horizontal="left" vertical="top" wrapText="1"/>
    </xf>
    <xf numFmtId="0" fontId="46" fillId="3" borderId="7" xfId="0" applyFont="1" applyFill="1" applyBorder="1" applyAlignment="1">
      <alignment horizontal="left" vertical="top" wrapText="1"/>
    </xf>
    <xf numFmtId="0" fontId="46" fillId="3" borderId="0" xfId="0" applyFont="1" applyFill="1" applyAlignment="1">
      <alignment horizontal="left" vertical="top" wrapText="1"/>
    </xf>
    <xf numFmtId="0" fontId="46" fillId="3" borderId="8" xfId="0" applyFont="1" applyFill="1" applyBorder="1" applyAlignment="1">
      <alignment horizontal="left" vertical="top" wrapText="1"/>
    </xf>
    <xf numFmtId="0" fontId="46" fillId="3" borderId="14" xfId="0" applyFont="1" applyFill="1" applyBorder="1" applyAlignment="1">
      <alignment horizontal="left" vertical="top" wrapText="1"/>
    </xf>
    <xf numFmtId="0" fontId="46" fillId="3" borderId="15" xfId="0" applyFont="1" applyFill="1" applyBorder="1" applyAlignment="1">
      <alignment horizontal="left" vertical="top" wrapText="1"/>
    </xf>
    <xf numFmtId="0" fontId="46" fillId="3" borderId="16" xfId="0" applyFont="1" applyFill="1" applyBorder="1" applyAlignment="1">
      <alignment horizontal="left" vertical="top" wrapText="1"/>
    </xf>
    <xf numFmtId="0" fontId="59" fillId="0" borderId="0" xfId="0" applyFont="1" applyAlignment="1" applyProtection="1">
      <alignment horizontal="center" vertical="center" wrapText="1"/>
      <protection locked="0"/>
    </xf>
    <xf numFmtId="0" fontId="61" fillId="5" borderId="100" xfId="0" applyFont="1" applyFill="1" applyBorder="1" applyAlignment="1" applyProtection="1">
      <alignment horizontal="center" vertical="center" wrapText="1"/>
      <protection locked="0"/>
    </xf>
    <xf numFmtId="0" fontId="61" fillId="5" borderId="101" xfId="0" applyFont="1" applyFill="1" applyBorder="1" applyAlignment="1" applyProtection="1">
      <alignment horizontal="center" vertical="center" wrapText="1"/>
      <protection locked="0"/>
    </xf>
    <xf numFmtId="0" fontId="61" fillId="5" borderId="99" xfId="0" applyFont="1" applyFill="1" applyBorder="1" applyAlignment="1" applyProtection="1">
      <alignment horizontal="center" vertical="center"/>
      <protection locked="0"/>
    </xf>
    <xf numFmtId="0" fontId="60" fillId="5" borderId="99" xfId="0" applyFont="1" applyFill="1" applyBorder="1" applyAlignment="1" applyProtection="1">
      <alignment horizontal="center" vertical="center"/>
      <protection locked="0"/>
    </xf>
    <xf numFmtId="0" fontId="62" fillId="0" borderId="99" xfId="0" applyFont="1" applyBorder="1" applyAlignment="1" applyProtection="1">
      <alignment horizontal="center" vertical="center"/>
      <protection locked="0"/>
    </xf>
    <xf numFmtId="0" fontId="62" fillId="20" borderId="99" xfId="0" applyFont="1" applyFill="1" applyBorder="1" applyAlignment="1" applyProtection="1">
      <alignment horizontal="center" vertical="center"/>
      <protection locked="0"/>
    </xf>
    <xf numFmtId="0" fontId="61" fillId="5" borderId="99" xfId="0" applyFont="1" applyFill="1" applyBorder="1" applyAlignment="1" applyProtection="1">
      <alignment horizontal="center" vertical="center" wrapText="1"/>
      <protection locked="0"/>
    </xf>
    <xf numFmtId="0" fontId="63" fillId="19" borderId="102" xfId="0" applyFont="1" applyFill="1" applyBorder="1" applyAlignment="1">
      <alignment horizontal="center" vertical="center" wrapText="1" readingOrder="1"/>
    </xf>
    <xf numFmtId="0" fontId="62" fillId="3" borderId="102" xfId="0" applyFont="1" applyFill="1" applyBorder="1" applyAlignment="1">
      <alignment horizontal="left" vertical="center" wrapText="1" readingOrder="1"/>
    </xf>
    <xf numFmtId="0" fontId="62" fillId="0" borderId="102" xfId="0" applyFont="1" applyBorder="1" applyAlignment="1">
      <alignment horizontal="left" vertical="center" wrapText="1" readingOrder="1"/>
    </xf>
    <xf numFmtId="0" fontId="62" fillId="0" borderId="103" xfId="0" applyFont="1" applyBorder="1" applyAlignment="1">
      <alignment horizontal="left" vertical="center" wrapText="1" readingOrder="1"/>
    </xf>
    <xf numFmtId="0" fontId="62" fillId="0" borderId="105" xfId="0" applyFont="1" applyBorder="1" applyAlignment="1">
      <alignment horizontal="left" vertical="center" wrapText="1" readingOrder="1"/>
    </xf>
    <xf numFmtId="0" fontId="62" fillId="0" borderId="104" xfId="0" applyFont="1" applyBorder="1" applyAlignment="1">
      <alignment horizontal="left" vertical="center" wrapText="1" readingOrder="1"/>
    </xf>
    <xf numFmtId="0" fontId="83" fillId="0" borderId="121" xfId="0" applyFont="1" applyBorder="1" applyAlignment="1">
      <alignment horizontal="center" vertical="center" wrapText="1"/>
    </xf>
    <xf numFmtId="0" fontId="83" fillId="0" borderId="122" xfId="0" applyFont="1" applyBorder="1" applyAlignment="1">
      <alignment horizontal="center" vertical="center"/>
    </xf>
    <xf numFmtId="0" fontId="83" fillId="0" borderId="115" xfId="0" applyFont="1" applyBorder="1" applyAlignment="1">
      <alignment horizontal="center" vertical="center" wrapText="1"/>
    </xf>
    <xf numFmtId="0" fontId="83" fillId="0" borderId="116" xfId="0" applyFont="1" applyBorder="1" applyAlignment="1">
      <alignment horizontal="center" vertical="center"/>
    </xf>
    <xf numFmtId="0" fontId="68" fillId="19" borderId="99" xfId="0" applyFont="1" applyFill="1" applyBorder="1" applyAlignment="1">
      <alignment horizontal="center"/>
    </xf>
    <xf numFmtId="0" fontId="66" fillId="0" borderId="0" xfId="0" applyFont="1" applyAlignment="1">
      <alignment horizontal="center" vertical="center" wrapText="1"/>
    </xf>
    <xf numFmtId="0" fontId="69" fillId="20" borderId="99" xfId="0" applyFont="1" applyFill="1" applyBorder="1" applyAlignment="1">
      <alignment horizontal="center" vertical="center" wrapText="1"/>
    </xf>
    <xf numFmtId="0" fontId="69" fillId="20" borderId="99" xfId="0" applyFont="1" applyFill="1" applyBorder="1" applyAlignment="1">
      <alignment horizontal="center" vertical="center"/>
    </xf>
    <xf numFmtId="0" fontId="45" fillId="4" borderId="3" xfId="1" applyFont="1" applyFill="1" applyBorder="1" applyAlignment="1">
      <alignment horizontal="center" vertical="center" wrapText="1"/>
    </xf>
    <xf numFmtId="0" fontId="45" fillId="4" borderId="4" xfId="1" applyFont="1" applyFill="1" applyBorder="1" applyAlignment="1">
      <alignment horizontal="center" vertical="center" wrapText="1"/>
    </xf>
    <xf numFmtId="0" fontId="45" fillId="4" borderId="82" xfId="1" applyFont="1" applyFill="1" applyBorder="1" applyAlignment="1">
      <alignment horizontal="center" vertical="center" wrapText="1"/>
    </xf>
    <xf numFmtId="0" fontId="55" fillId="3" borderId="5" xfId="1" quotePrefix="1" applyFont="1" applyFill="1" applyBorder="1" applyAlignment="1">
      <alignment horizontal="left" vertical="top" wrapText="1"/>
    </xf>
    <xf numFmtId="0" fontId="55" fillId="3" borderId="6" xfId="1" quotePrefix="1" applyFont="1" applyFill="1" applyBorder="1" applyAlignment="1">
      <alignment horizontal="left" vertical="top" wrapText="1"/>
    </xf>
    <xf numFmtId="0" fontId="44" fillId="3" borderId="6" xfId="1" quotePrefix="1" applyFont="1" applyFill="1" applyBorder="1" applyAlignment="1">
      <alignment horizontal="left" vertical="top" wrapText="1"/>
    </xf>
    <xf numFmtId="0" fontId="44" fillId="3" borderId="83" xfId="1" quotePrefix="1" applyFont="1" applyFill="1" applyBorder="1" applyAlignment="1">
      <alignment horizontal="left" vertical="top" wrapText="1"/>
    </xf>
    <xf numFmtId="0" fontId="41" fillId="3" borderId="9" xfId="1" quotePrefix="1" applyFont="1" applyFill="1" applyBorder="1" applyAlignment="1">
      <alignment horizontal="justify" vertical="center" wrapText="1"/>
    </xf>
    <xf numFmtId="0" fontId="41" fillId="3" borderId="10" xfId="1" quotePrefix="1" applyFont="1" applyFill="1" applyBorder="1" applyAlignment="1">
      <alignment horizontal="justify" vertical="center" wrapText="1"/>
    </xf>
    <xf numFmtId="0" fontId="41" fillId="3" borderId="84" xfId="1" quotePrefix="1" applyFont="1" applyFill="1" applyBorder="1" applyAlignment="1">
      <alignment horizontal="justify" vertical="center" wrapText="1"/>
    </xf>
    <xf numFmtId="0" fontId="41" fillId="0" borderId="7" xfId="1" quotePrefix="1" applyFont="1" applyBorder="1" applyAlignment="1">
      <alignment horizontal="left" vertical="top" wrapText="1"/>
    </xf>
    <xf numFmtId="0" fontId="41" fillId="0" borderId="0" xfId="1" quotePrefix="1" applyFont="1" applyAlignment="1">
      <alignment horizontal="left" vertical="top" wrapText="1"/>
    </xf>
    <xf numFmtId="0" fontId="41" fillId="0" borderId="8" xfId="1" quotePrefix="1" applyFont="1" applyBorder="1" applyAlignment="1">
      <alignment horizontal="left" vertical="top" wrapText="1"/>
    </xf>
    <xf numFmtId="0" fontId="45" fillId="4" borderId="68" xfId="2" applyFont="1" applyFill="1" applyBorder="1" applyAlignment="1">
      <alignment horizontal="center" vertical="center" wrapText="1"/>
    </xf>
    <xf numFmtId="0" fontId="45" fillId="4" borderId="85" xfId="2" applyFont="1" applyFill="1" applyBorder="1" applyAlignment="1">
      <alignment horizontal="center" vertical="center" wrapText="1"/>
    </xf>
    <xf numFmtId="0" fontId="45" fillId="4" borderId="86" xfId="1" applyFont="1" applyFill="1" applyBorder="1" applyAlignment="1">
      <alignment horizontal="center" vertical="center"/>
    </xf>
    <xf numFmtId="0" fontId="45" fillId="4" borderId="82" xfId="1" applyFont="1" applyFill="1" applyBorder="1" applyAlignment="1">
      <alignment horizontal="center" vertical="center"/>
    </xf>
    <xf numFmtId="0" fontId="44" fillId="3" borderId="13" xfId="0" applyFont="1" applyFill="1" applyBorder="1" applyAlignment="1">
      <alignment horizontal="left" vertical="center" wrapText="1"/>
    </xf>
    <xf numFmtId="0" fontId="44" fillId="3" borderId="11" xfId="0" applyFont="1" applyFill="1" applyBorder="1" applyAlignment="1">
      <alignment horizontal="left" vertical="center" wrapText="1"/>
    </xf>
    <xf numFmtId="0" fontId="41" fillId="3" borderId="12" xfId="1" applyFont="1" applyFill="1" applyBorder="1" applyAlignment="1">
      <alignment horizontal="justify" vertical="center" wrapText="1"/>
    </xf>
    <xf numFmtId="0" fontId="41" fillId="3" borderId="87" xfId="1" applyFont="1" applyFill="1" applyBorder="1" applyAlignment="1">
      <alignment horizontal="justify" vertical="center" wrapText="1"/>
    </xf>
    <xf numFmtId="0" fontId="44" fillId="3" borderId="61" xfId="0" applyFont="1" applyFill="1" applyBorder="1" applyAlignment="1">
      <alignment vertical="center" wrapText="1"/>
    </xf>
    <xf numFmtId="0" fontId="44" fillId="3" borderId="13" xfId="0" applyFont="1" applyFill="1" applyBorder="1" applyAlignment="1">
      <alignment vertical="center" wrapText="1"/>
    </xf>
    <xf numFmtId="0" fontId="44" fillId="3" borderId="70" xfId="0" applyFont="1" applyFill="1" applyBorder="1" applyAlignment="1">
      <alignment vertical="center" wrapText="1"/>
    </xf>
    <xf numFmtId="0" fontId="44" fillId="3" borderId="71" xfId="0" applyFont="1" applyFill="1" applyBorder="1" applyAlignment="1">
      <alignment vertical="center" wrapText="1"/>
    </xf>
    <xf numFmtId="0" fontId="44" fillId="3" borderId="11" xfId="0" applyFont="1" applyFill="1" applyBorder="1" applyAlignment="1">
      <alignment vertical="center" wrapText="1"/>
    </xf>
    <xf numFmtId="0" fontId="41" fillId="3" borderId="0" xfId="1" applyFont="1" applyFill="1" applyAlignment="1">
      <alignment horizontal="left" vertical="center" wrapText="1"/>
    </xf>
    <xf numFmtId="0" fontId="46" fillId="0" borderId="0" xfId="0" applyFont="1" applyAlignment="1">
      <alignment horizontal="left" vertical="center" wrapText="1"/>
    </xf>
    <xf numFmtId="0" fontId="46" fillId="0" borderId="8" xfId="0" applyFont="1" applyBorder="1" applyAlignment="1">
      <alignment horizontal="left" vertical="center" wrapText="1"/>
    </xf>
    <xf numFmtId="0" fontId="41" fillId="3" borderId="7" xfId="1" applyFont="1" applyFill="1" applyBorder="1" applyAlignment="1">
      <alignment horizontal="left" vertical="top" wrapText="1"/>
    </xf>
    <xf numFmtId="0" fontId="41" fillId="3" borderId="0" xfId="1" applyFont="1" applyFill="1" applyAlignment="1">
      <alignment horizontal="left" vertical="top" wrapText="1"/>
    </xf>
    <xf numFmtId="0" fontId="41" fillId="3" borderId="8" xfId="1" applyFont="1" applyFill="1" applyBorder="1" applyAlignment="1">
      <alignment horizontal="left" vertical="top" wrapText="1"/>
    </xf>
    <xf numFmtId="0" fontId="45" fillId="4" borderId="72" xfId="2" applyFont="1" applyFill="1" applyBorder="1" applyAlignment="1">
      <alignment horizontal="center" vertical="center" wrapText="1"/>
    </xf>
    <xf numFmtId="0" fontId="45" fillId="4" borderId="72" xfId="1" applyFont="1" applyFill="1" applyBorder="1" applyAlignment="1">
      <alignment horizontal="center" vertical="center"/>
    </xf>
    <xf numFmtId="0" fontId="45" fillId="4" borderId="89" xfId="1" applyFont="1" applyFill="1" applyBorder="1" applyAlignment="1">
      <alignment horizontal="center" vertical="center"/>
    </xf>
    <xf numFmtId="0" fontId="44" fillId="3" borderId="2" xfId="0" applyFont="1" applyFill="1" applyBorder="1" applyAlignment="1">
      <alignment horizontal="left" vertical="center" wrapText="1"/>
    </xf>
    <xf numFmtId="0" fontId="41" fillId="3" borderId="2" xfId="1" applyFont="1" applyFill="1" applyBorder="1" applyAlignment="1">
      <alignment horizontal="justify" vertical="center" wrapText="1"/>
    </xf>
    <xf numFmtId="0" fontId="41" fillId="3" borderId="64" xfId="1" applyFont="1" applyFill="1" applyBorder="1" applyAlignment="1">
      <alignment horizontal="justify" vertical="center" wrapText="1"/>
    </xf>
    <xf numFmtId="0" fontId="44" fillId="7" borderId="2" xfId="0" applyFont="1" applyFill="1" applyBorder="1" applyAlignment="1">
      <alignment horizontal="left" vertical="center" wrapText="1"/>
    </xf>
    <xf numFmtId="0" fontId="41" fillId="3" borderId="60" xfId="1" applyFont="1" applyFill="1" applyBorder="1" applyAlignment="1">
      <alignment horizontal="justify" vertical="center" wrapText="1"/>
    </xf>
    <xf numFmtId="0" fontId="44" fillId="7" borderId="25" xfId="0" applyFont="1" applyFill="1" applyBorder="1" applyAlignment="1">
      <alignment horizontal="left" vertical="center" wrapText="1"/>
    </xf>
    <xf numFmtId="0" fontId="44" fillId="7" borderId="27" xfId="0" applyFont="1" applyFill="1" applyBorder="1" applyAlignment="1">
      <alignment horizontal="left" vertical="center" wrapText="1"/>
    </xf>
    <xf numFmtId="0" fontId="44" fillId="3" borderId="25" xfId="0" applyFont="1" applyFill="1" applyBorder="1" applyAlignment="1">
      <alignment horizontal="left" vertical="center" wrapText="1"/>
    </xf>
    <xf numFmtId="0" fontId="44" fillId="3" borderId="27" xfId="0" applyFont="1" applyFill="1" applyBorder="1" applyAlignment="1">
      <alignment horizontal="left" vertical="center" wrapText="1"/>
    </xf>
    <xf numFmtId="0" fontId="41" fillId="3" borderId="14" xfId="1" applyFont="1" applyFill="1" applyBorder="1" applyAlignment="1">
      <alignment horizontal="left" vertical="top" wrapText="1"/>
    </xf>
    <xf numFmtId="0" fontId="41" fillId="3" borderId="15" xfId="1" applyFont="1" applyFill="1" applyBorder="1" applyAlignment="1">
      <alignment horizontal="left" vertical="top" wrapText="1"/>
    </xf>
    <xf numFmtId="0" fontId="41" fillId="3" borderId="16" xfId="1" applyFont="1" applyFill="1" applyBorder="1" applyAlignment="1">
      <alignment horizontal="left" vertical="top" wrapText="1"/>
    </xf>
    <xf numFmtId="0" fontId="41" fillId="3" borderId="25" xfId="1" applyFont="1" applyFill="1" applyBorder="1" applyAlignment="1">
      <alignment horizontal="justify" vertical="center" wrapText="1"/>
    </xf>
    <xf numFmtId="0" fontId="41" fillId="3" borderId="90" xfId="1" applyFont="1" applyFill="1" applyBorder="1" applyAlignment="1">
      <alignment horizontal="justify" vertical="center" wrapText="1"/>
    </xf>
    <xf numFmtId="0" fontId="41" fillId="3" borderId="0" xfId="1" applyFont="1" applyFill="1" applyAlignment="1">
      <alignment horizontal="center" vertical="center" wrapText="1"/>
    </xf>
    <xf numFmtId="0" fontId="41" fillId="3" borderId="0" xfId="1" applyFont="1" applyFill="1" applyAlignment="1">
      <alignment horizontal="justify" vertical="center" wrapText="1"/>
    </xf>
    <xf numFmtId="0" fontId="5" fillId="3" borderId="29"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0" xfId="0" applyFont="1" applyFill="1" applyAlignment="1">
      <alignment horizontal="center" vertical="center"/>
    </xf>
    <xf numFmtId="0" fontId="47" fillId="10" borderId="0" xfId="0" applyFont="1" applyFill="1" applyAlignment="1">
      <alignment horizontal="center" vertical="center" wrapText="1"/>
    </xf>
    <xf numFmtId="0" fontId="47" fillId="0" borderId="0" xfId="0" applyFont="1" applyAlignment="1">
      <alignment horizontal="center" vertical="center" wrapText="1"/>
    </xf>
    <xf numFmtId="0" fontId="0" fillId="11" borderId="3" xfId="0" applyFill="1" applyBorder="1" applyAlignment="1">
      <alignment horizontal="center" vertical="center" wrapText="1"/>
    </xf>
    <xf numFmtId="0" fontId="0" fillId="11" borderId="110" xfId="0" applyFill="1" applyBorder="1" applyAlignment="1">
      <alignment horizontal="center" vertical="center" wrapText="1"/>
    </xf>
    <xf numFmtId="0" fontId="0" fillId="11" borderId="111" xfId="0" applyFill="1" applyBorder="1" applyAlignment="1">
      <alignment horizontal="center" vertical="center" wrapText="1"/>
    </xf>
    <xf numFmtId="0" fontId="1" fillId="3" borderId="25" xfId="0" applyFont="1" applyFill="1" applyBorder="1" applyAlignment="1" applyProtection="1">
      <alignment horizontal="justify" vertical="center" wrapText="1"/>
      <protection locked="0"/>
    </xf>
    <xf numFmtId="0" fontId="0" fillId="0" borderId="26" xfId="0" applyBorder="1" applyAlignment="1">
      <alignment horizontal="justify" vertical="center" wrapText="1"/>
    </xf>
    <xf numFmtId="0" fontId="0" fillId="0" borderId="27" xfId="0" applyBorder="1" applyAlignment="1">
      <alignment horizontal="justify" vertical="center" wrapText="1"/>
    </xf>
    <xf numFmtId="0" fontId="0" fillId="0" borderId="0" xfId="0" applyAlignment="1">
      <alignment horizontal="center" vertical="center" wrapText="1"/>
    </xf>
    <xf numFmtId="0" fontId="0" fillId="0" borderId="73" xfId="0" applyBorder="1" applyAlignment="1">
      <alignment horizontal="center" vertical="center" wrapText="1"/>
    </xf>
    <xf numFmtId="0" fontId="0" fillId="0" borderId="27"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112" xfId="0" applyBorder="1" applyAlignment="1">
      <alignment horizontal="center" vertical="center" wrapText="1"/>
    </xf>
    <xf numFmtId="0" fontId="0" fillId="0" borderId="82" xfId="0" applyBorder="1" applyAlignment="1">
      <alignment horizontal="center" vertical="center" wrapText="1"/>
    </xf>
    <xf numFmtId="0" fontId="0" fillId="0" borderId="90" xfId="0" applyBorder="1" applyAlignment="1">
      <alignment horizontal="center" vertical="center" wrapText="1"/>
    </xf>
    <xf numFmtId="0" fontId="0" fillId="0" borderId="83" xfId="0" applyBorder="1" applyAlignment="1">
      <alignment horizontal="center" vertical="center" wrapText="1"/>
    </xf>
    <xf numFmtId="0" fontId="0" fillId="0" borderId="125" xfId="0" applyBorder="1" applyAlignment="1">
      <alignment horizontal="center" vertical="center" wrapText="1"/>
    </xf>
    <xf numFmtId="0" fontId="0" fillId="0" borderId="31" xfId="0" applyBorder="1" applyAlignment="1">
      <alignment horizontal="center" vertical="center" wrapText="1"/>
    </xf>
    <xf numFmtId="0" fontId="0" fillId="0" borderId="2" xfId="0" applyBorder="1" applyAlignment="1">
      <alignment horizontal="center" vertical="center" wrapText="1"/>
    </xf>
    <xf numFmtId="0" fontId="0" fillId="0" borderId="20" xfId="0" applyBorder="1" applyAlignment="1">
      <alignment horizontal="center" vertical="center" wrapText="1"/>
    </xf>
    <xf numFmtId="0" fontId="3" fillId="4" borderId="74"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91" xfId="0" applyFont="1" applyFill="1" applyBorder="1" applyAlignment="1">
      <alignment horizontal="center" vertical="center"/>
    </xf>
    <xf numFmtId="0" fontId="3" fillId="4" borderId="92" xfId="0" applyFont="1" applyFill="1" applyBorder="1" applyAlignment="1">
      <alignment horizontal="center" vertical="center"/>
    </xf>
    <xf numFmtId="0" fontId="3" fillId="4" borderId="93" xfId="0" applyFont="1" applyFill="1" applyBorder="1" applyAlignment="1">
      <alignment horizontal="center" vertical="center"/>
    </xf>
    <xf numFmtId="0" fontId="3" fillId="4" borderId="0" xfId="0" applyFont="1" applyFill="1" applyAlignment="1">
      <alignment horizontal="center" vertical="center"/>
    </xf>
    <xf numFmtId="0" fontId="3" fillId="4" borderId="35" xfId="0" applyFont="1" applyFill="1" applyBorder="1" applyAlignment="1">
      <alignment horizontal="center" vertical="center" wrapText="1"/>
    </xf>
    <xf numFmtId="0" fontId="0" fillId="0" borderId="76" xfId="0" applyBorder="1" applyAlignment="1">
      <alignment horizontal="center" vertical="center" wrapText="1"/>
    </xf>
    <xf numFmtId="0" fontId="0" fillId="0" borderId="41" xfId="0" applyBorder="1" applyAlignment="1">
      <alignment horizontal="center" vertical="center" wrapText="1"/>
    </xf>
    <xf numFmtId="0" fontId="0" fillId="0" borderId="27" xfId="0" applyBorder="1" applyAlignment="1">
      <alignment horizontal="center" vertical="top" wrapText="1"/>
    </xf>
    <xf numFmtId="0" fontId="3" fillId="16" borderId="35" xfId="0" applyFont="1" applyFill="1" applyBorder="1" applyAlignment="1" applyProtection="1">
      <alignment horizontal="center" vertical="center" wrapText="1"/>
      <protection locked="0"/>
    </xf>
    <xf numFmtId="0" fontId="3" fillId="16" borderId="94" xfId="0" applyFont="1" applyFill="1" applyBorder="1" applyAlignment="1" applyProtection="1">
      <alignment horizontal="center" vertical="center" wrapText="1"/>
      <protection locked="0"/>
    </xf>
    <xf numFmtId="0" fontId="3" fillId="16" borderId="54" xfId="0" applyFont="1" applyFill="1" applyBorder="1" applyAlignment="1" applyProtection="1">
      <alignment horizontal="center" vertical="center" wrapText="1"/>
      <protection locked="0"/>
    </xf>
    <xf numFmtId="0" fontId="0" fillId="0" borderId="28" xfId="0" applyBorder="1" applyAlignment="1">
      <alignment horizontal="center" vertical="center" wrapText="1"/>
    </xf>
    <xf numFmtId="0" fontId="86" fillId="0" borderId="26" xfId="0" applyFont="1" applyBorder="1" applyAlignment="1">
      <alignment horizontal="justify" vertical="center" wrapText="1"/>
    </xf>
    <xf numFmtId="0" fontId="86" fillId="0" borderId="27" xfId="0" applyFont="1" applyBorder="1" applyAlignment="1">
      <alignment horizontal="justify" vertical="center" wrapText="1"/>
    </xf>
    <xf numFmtId="0" fontId="3" fillId="4" borderId="75"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48" xfId="0" applyFont="1" applyFill="1" applyBorder="1" applyAlignment="1">
      <alignment horizontal="center" vertical="center"/>
    </xf>
    <xf numFmtId="0" fontId="80" fillId="0" borderId="31" xfId="0" applyFont="1" applyBorder="1" applyAlignment="1">
      <alignment horizontal="center" vertical="center" wrapText="1"/>
    </xf>
    <xf numFmtId="0" fontId="80" fillId="0" borderId="2" xfId="0" applyFont="1" applyBorder="1" applyAlignment="1">
      <alignment horizontal="center" vertical="center" wrapText="1"/>
    </xf>
    <xf numFmtId="0" fontId="80" fillId="0" borderId="20" xfId="0" applyFont="1" applyBorder="1" applyAlignment="1">
      <alignment horizontal="center" vertical="center" wrapText="1"/>
    </xf>
    <xf numFmtId="9" fontId="11" fillId="0" borderId="31" xfId="4" applyFont="1" applyBorder="1" applyAlignment="1">
      <alignment horizontal="center" vertical="center" wrapText="1"/>
    </xf>
    <xf numFmtId="9" fontId="11" fillId="0" borderId="2" xfId="4" applyFont="1" applyBorder="1" applyAlignment="1">
      <alignment horizontal="center" vertical="center" wrapText="1"/>
    </xf>
    <xf numFmtId="9" fontId="11" fillId="0" borderId="20" xfId="4" applyFont="1" applyBorder="1" applyAlignment="1">
      <alignment horizontal="center" vertical="center" wrapText="1"/>
    </xf>
    <xf numFmtId="0" fontId="20" fillId="0" borderId="3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2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0" xfId="0" applyFont="1" applyBorder="1" applyAlignment="1">
      <alignment horizontal="center" vertical="center" wrapText="1"/>
    </xf>
    <xf numFmtId="9" fontId="11" fillId="0" borderId="28" xfId="4" applyFont="1" applyBorder="1" applyAlignment="1">
      <alignment horizontal="center" vertical="center" wrapText="1"/>
    </xf>
    <xf numFmtId="0" fontId="20" fillId="0" borderId="28" xfId="0" applyFont="1" applyBorder="1" applyAlignment="1">
      <alignment horizontal="center" vertical="center" wrapText="1"/>
    </xf>
    <xf numFmtId="0" fontId="4" fillId="4" borderId="2" xfId="0" applyFont="1" applyFill="1" applyBorder="1" applyAlignment="1">
      <alignment horizontal="left" vertical="center"/>
    </xf>
    <xf numFmtId="0" fontId="0" fillId="0" borderId="81" xfId="0" applyBorder="1" applyAlignment="1">
      <alignment horizontal="center" vertical="center" wrapText="1"/>
    </xf>
    <xf numFmtId="0" fontId="0" fillId="0" borderId="19" xfId="0" applyBorder="1" applyAlignment="1">
      <alignment horizontal="center" vertical="center" wrapText="1"/>
    </xf>
    <xf numFmtId="0" fontId="3" fillId="16" borderId="46" xfId="0" applyFont="1" applyFill="1" applyBorder="1" applyAlignment="1" applyProtection="1">
      <alignment horizontal="center" vertical="center"/>
      <protection locked="0"/>
    </xf>
    <xf numFmtId="0" fontId="3" fillId="16" borderId="47" xfId="0" applyFont="1" applyFill="1" applyBorder="1" applyAlignment="1" applyProtection="1">
      <alignment horizontal="center" vertical="center"/>
      <protection locked="0"/>
    </xf>
    <xf numFmtId="0" fontId="80" fillId="0" borderId="40" xfId="0" applyFont="1" applyBorder="1" applyAlignment="1">
      <alignment horizontal="center" vertical="center" wrapText="1"/>
    </xf>
    <xf numFmtId="0" fontId="80" fillId="0" borderId="24" xfId="0" applyFont="1" applyBorder="1" applyAlignment="1">
      <alignment horizontal="center" vertical="center" wrapText="1"/>
    </xf>
    <xf numFmtId="0" fontId="80" fillId="0" borderId="42" xfId="0" applyFont="1" applyBorder="1" applyAlignment="1">
      <alignment horizontal="center" vertical="center" wrapText="1"/>
    </xf>
    <xf numFmtId="0" fontId="0" fillId="0" borderId="40" xfId="0" applyBorder="1" applyAlignment="1">
      <alignment horizontal="center" vertical="center" wrapText="1"/>
    </xf>
    <xf numFmtId="0" fontId="0" fillId="0" borderId="24" xfId="0" applyBorder="1" applyAlignment="1">
      <alignment horizontal="center" vertical="center" wrapText="1"/>
    </xf>
    <xf numFmtId="0" fontId="0" fillId="0" borderId="42" xfId="0" applyBorder="1" applyAlignment="1">
      <alignment horizontal="center" vertical="center" wrapText="1"/>
    </xf>
    <xf numFmtId="0" fontId="11" fillId="0" borderId="40"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42" xfId="0" applyFont="1" applyBorder="1" applyAlignment="1">
      <alignment horizontal="center" vertical="center" wrapText="1"/>
    </xf>
    <xf numFmtId="0" fontId="3" fillId="4" borderId="35" xfId="0" applyFont="1" applyFill="1" applyBorder="1" applyAlignment="1">
      <alignment horizontal="center" vertical="center" textRotation="1"/>
    </xf>
    <xf numFmtId="0" fontId="3" fillId="4" borderId="54" xfId="0" applyFont="1" applyFill="1" applyBorder="1" applyAlignment="1">
      <alignment horizontal="center" vertical="center" textRotation="1"/>
    </xf>
    <xf numFmtId="0" fontId="3" fillId="4" borderId="50" xfId="0" applyFont="1" applyFill="1"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31" xfId="0" applyBorder="1" applyAlignment="1">
      <alignment horizontal="left" vertical="center" wrapText="1"/>
    </xf>
    <xf numFmtId="0" fontId="0" fillId="0" borderId="2" xfId="0" applyBorder="1" applyAlignment="1">
      <alignment horizontal="left" vertical="center" wrapText="1"/>
    </xf>
    <xf numFmtId="0" fontId="0" fillId="0" borderId="28" xfId="0" applyBorder="1" applyAlignment="1">
      <alignment horizontal="left" vertical="center" wrapText="1"/>
    </xf>
    <xf numFmtId="0" fontId="0" fillId="0" borderId="20" xfId="0" applyBorder="1" applyAlignment="1">
      <alignment horizontal="left" vertical="center" wrapText="1"/>
    </xf>
    <xf numFmtId="0" fontId="0" fillId="11" borderId="78" xfId="0" applyFill="1" applyBorder="1" applyAlignment="1">
      <alignment horizontal="center" vertical="center" wrapText="1"/>
    </xf>
    <xf numFmtId="0" fontId="0" fillId="11" borderId="79" xfId="0" applyFill="1" applyBorder="1" applyAlignment="1">
      <alignment horizontal="center" vertical="center" wrapText="1"/>
    </xf>
    <xf numFmtId="0" fontId="0" fillId="11" borderId="80" xfId="0" applyFill="1" applyBorder="1" applyAlignment="1">
      <alignment horizontal="center" vertical="center" wrapText="1"/>
    </xf>
    <xf numFmtId="0" fontId="11" fillId="0" borderId="19" xfId="0" applyFont="1" applyBorder="1" applyAlignment="1">
      <alignment horizontal="center" vertical="center" wrapText="1"/>
    </xf>
    <xf numFmtId="9" fontId="11" fillId="0" borderId="19" xfId="4" applyFont="1" applyBorder="1" applyAlignment="1">
      <alignment horizontal="center" vertical="center" wrapText="1"/>
    </xf>
    <xf numFmtId="0" fontId="20" fillId="0" borderId="19" xfId="0" applyFont="1" applyBorder="1" applyAlignment="1">
      <alignment horizontal="center" vertical="center" wrapText="1"/>
    </xf>
    <xf numFmtId="0" fontId="3" fillId="4" borderId="38"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34" xfId="0" applyFont="1" applyFill="1" applyBorder="1" applyAlignment="1">
      <alignment horizontal="center" vertical="center" textRotation="1"/>
    </xf>
    <xf numFmtId="0" fontId="21" fillId="4" borderId="0" xfId="0" applyFont="1" applyFill="1" applyAlignment="1">
      <alignment horizontal="center" vertical="center"/>
    </xf>
    <xf numFmtId="0" fontId="1" fillId="3" borderId="2" xfId="0" applyFont="1" applyFill="1" applyBorder="1" applyAlignment="1" applyProtection="1">
      <alignment horizontal="left" vertical="center" wrapText="1"/>
      <protection locked="0"/>
    </xf>
    <xf numFmtId="0" fontId="3" fillId="4" borderId="36"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34" xfId="0" applyFont="1" applyFill="1" applyBorder="1" applyAlignment="1">
      <alignment horizontal="center" vertical="center"/>
    </xf>
    <xf numFmtId="0" fontId="3" fillId="4" borderId="35" xfId="0" applyFont="1" applyFill="1" applyBorder="1" applyAlignment="1">
      <alignment horizontal="center" vertical="center"/>
    </xf>
    <xf numFmtId="3" fontId="3" fillId="4" borderId="34" xfId="0" applyNumberFormat="1" applyFont="1" applyFill="1" applyBorder="1" applyAlignment="1">
      <alignment horizontal="center" vertical="center"/>
    </xf>
    <xf numFmtId="3" fontId="3" fillId="4" borderId="35" xfId="0" applyNumberFormat="1" applyFont="1" applyFill="1" applyBorder="1" applyAlignment="1">
      <alignment horizontal="center" vertical="center"/>
    </xf>
    <xf numFmtId="0" fontId="3" fillId="4" borderId="34" xfId="0" applyFont="1" applyFill="1" applyBorder="1" applyAlignment="1">
      <alignment horizontal="center" vertical="center" textRotation="90" wrapText="1"/>
    </xf>
    <xf numFmtId="0" fontId="3" fillId="4" borderId="35" xfId="0" applyFont="1" applyFill="1" applyBorder="1" applyAlignment="1">
      <alignment horizontal="center" vertical="center" textRotation="90" wrapText="1"/>
    </xf>
    <xf numFmtId="0" fontId="3" fillId="4" borderId="34" xfId="0" applyFont="1" applyFill="1" applyBorder="1" applyAlignment="1">
      <alignment horizontal="center" vertical="center" wrapText="1"/>
    </xf>
    <xf numFmtId="9" fontId="0" fillId="0" borderId="2" xfId="4" applyFont="1" applyBorder="1" applyAlignment="1">
      <alignment horizontal="center" vertical="center" wrapText="1"/>
    </xf>
    <xf numFmtId="0" fontId="0" fillId="0" borderId="109" xfId="0" applyBorder="1" applyAlignment="1">
      <alignment horizontal="center" vertical="center" wrapText="1"/>
    </xf>
    <xf numFmtId="0" fontId="0" fillId="0" borderId="128" xfId="0" applyBorder="1" applyAlignment="1">
      <alignment horizontal="center" vertical="center" wrapText="1"/>
    </xf>
    <xf numFmtId="0" fontId="0" fillId="0" borderId="39" xfId="0" applyBorder="1" applyAlignment="1">
      <alignment horizontal="center" vertical="center" wrapText="1"/>
    </xf>
    <xf numFmtId="0" fontId="0" fillId="0" borderId="77" xfId="0" applyBorder="1" applyAlignment="1">
      <alignment horizontal="center" vertical="center" wrapText="1"/>
    </xf>
    <xf numFmtId="9" fontId="0" fillId="0" borderId="40" xfId="4" applyFont="1" applyBorder="1" applyAlignment="1">
      <alignment horizontal="center" vertical="center" wrapText="1"/>
    </xf>
    <xf numFmtId="9" fontId="0" fillId="0" borderId="24" xfId="4" applyFont="1" applyBorder="1" applyAlignment="1">
      <alignment horizontal="center" vertical="center" wrapText="1"/>
    </xf>
    <xf numFmtId="9" fontId="0" fillId="0" borderId="19" xfId="4" applyFont="1" applyBorder="1" applyAlignment="1">
      <alignment horizontal="center" vertical="center" wrapText="1"/>
    </xf>
    <xf numFmtId="0" fontId="20" fillId="0" borderId="40" xfId="0" applyFont="1" applyBorder="1" applyAlignment="1">
      <alignment horizontal="center" vertical="center" wrapText="1"/>
    </xf>
    <xf numFmtId="0" fontId="20" fillId="0" borderId="24" xfId="0" applyFont="1" applyBorder="1" applyAlignment="1">
      <alignment horizontal="center" vertical="center" wrapText="1"/>
    </xf>
    <xf numFmtId="2" fontId="0" fillId="0" borderId="2" xfId="3" applyNumberFormat="1" applyFont="1" applyBorder="1" applyAlignment="1">
      <alignment horizontal="center" vertical="center" wrapText="1"/>
    </xf>
    <xf numFmtId="2" fontId="0" fillId="0" borderId="20" xfId="3" applyNumberFormat="1" applyFont="1" applyBorder="1" applyAlignment="1">
      <alignment horizontal="center" vertical="center" wrapText="1"/>
    </xf>
    <xf numFmtId="0" fontId="5" fillId="21" borderId="6" xfId="0" applyFont="1" applyFill="1" applyBorder="1" applyAlignment="1">
      <alignment horizontal="center" vertical="center"/>
    </xf>
    <xf numFmtId="0" fontId="5" fillId="21" borderId="33" xfId="0" applyFont="1" applyFill="1" applyBorder="1" applyAlignment="1">
      <alignment horizontal="center" vertical="center"/>
    </xf>
    <xf numFmtId="0" fontId="5" fillId="21" borderId="0" xfId="0" applyFont="1" applyFill="1" applyAlignment="1">
      <alignment horizontal="center" vertical="center"/>
    </xf>
    <xf numFmtId="0" fontId="5" fillId="21" borderId="32" xfId="0" applyFont="1" applyFill="1" applyBorder="1" applyAlignment="1">
      <alignment horizontal="center" vertical="center"/>
    </xf>
    <xf numFmtId="0" fontId="5" fillId="21" borderId="10" xfId="0" applyFont="1" applyFill="1" applyBorder="1" applyAlignment="1">
      <alignment horizontal="center" vertical="center"/>
    </xf>
    <xf numFmtId="0" fontId="5" fillId="21" borderId="73" xfId="0" applyFont="1" applyFill="1" applyBorder="1" applyAlignment="1">
      <alignment horizontal="center" vertical="center"/>
    </xf>
    <xf numFmtId="0" fontId="1" fillId="3" borderId="25" xfId="0" applyFont="1" applyFill="1" applyBorder="1" applyAlignment="1" applyProtection="1">
      <alignment vertical="center" wrapText="1"/>
      <protection locked="0"/>
    </xf>
    <xf numFmtId="0" fontId="1" fillId="3" borderId="26" xfId="0" applyFont="1" applyFill="1" applyBorder="1" applyAlignment="1" applyProtection="1">
      <alignment vertical="center" wrapText="1"/>
      <protection locked="0"/>
    </xf>
    <xf numFmtId="0" fontId="1" fillId="3" borderId="27" xfId="0" applyFont="1" applyFill="1" applyBorder="1" applyAlignment="1" applyProtection="1">
      <alignment vertical="center" wrapText="1"/>
      <protection locked="0"/>
    </xf>
    <xf numFmtId="0" fontId="3" fillId="4" borderId="5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51" xfId="0" applyFont="1" applyFill="1" applyBorder="1" applyAlignment="1">
      <alignment horizontal="center" vertical="center"/>
    </xf>
    <xf numFmtId="0" fontId="3" fillId="4" borderId="62" xfId="0" applyFont="1" applyFill="1" applyBorder="1" applyAlignment="1">
      <alignment horizontal="center" vertical="center"/>
    </xf>
    <xf numFmtId="0" fontId="3" fillId="4" borderId="49" xfId="0" applyFont="1" applyFill="1" applyBorder="1" applyAlignment="1">
      <alignment horizontal="center" vertical="center"/>
    </xf>
    <xf numFmtId="0" fontId="3" fillId="4" borderId="53" xfId="0" applyFont="1" applyFill="1" applyBorder="1" applyAlignment="1">
      <alignment horizontal="center" vertical="center"/>
    </xf>
    <xf numFmtId="9" fontId="0" fillId="0" borderId="2" xfId="0" applyNumberFormat="1" applyBorder="1" applyAlignment="1">
      <alignment horizontal="center" vertical="center" wrapText="1"/>
    </xf>
    <xf numFmtId="0" fontId="3" fillId="3" borderId="95"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0" borderId="2" xfId="0" applyBorder="1" applyAlignment="1">
      <alignment horizontal="center" vertical="center"/>
    </xf>
    <xf numFmtId="9" fontId="0" fillId="0" borderId="40" xfId="0" applyNumberFormat="1" applyBorder="1" applyAlignment="1">
      <alignment horizontal="center" vertical="center" wrapText="1"/>
    </xf>
    <xf numFmtId="9" fontId="0" fillId="0" borderId="24" xfId="0" applyNumberFormat="1" applyBorder="1" applyAlignment="1">
      <alignment horizontal="center" vertical="center" wrapText="1"/>
    </xf>
    <xf numFmtId="9" fontId="0" fillId="0" borderId="19" xfId="0" applyNumberFormat="1" applyBorder="1" applyAlignment="1">
      <alignment horizontal="center" vertical="center" wrapText="1"/>
    </xf>
    <xf numFmtId="0" fontId="0" fillId="11" borderId="77" xfId="0" applyFill="1" applyBorder="1" applyAlignment="1">
      <alignment horizontal="center" vertical="center" wrapText="1"/>
    </xf>
    <xf numFmtId="2" fontId="0" fillId="0" borderId="40" xfId="0" applyNumberFormat="1" applyBorder="1" applyAlignment="1">
      <alignment horizontal="center" vertical="center" wrapText="1"/>
    </xf>
    <xf numFmtId="2" fontId="0" fillId="0" borderId="24" xfId="0" applyNumberFormat="1" applyBorder="1" applyAlignment="1">
      <alignment horizontal="center" vertical="center" wrapText="1"/>
    </xf>
    <xf numFmtId="2" fontId="0" fillId="0" borderId="19" xfId="0" applyNumberFormat="1" applyBorder="1" applyAlignment="1">
      <alignment horizontal="center" vertical="center" wrapText="1"/>
    </xf>
    <xf numFmtId="2" fontId="0" fillId="0" borderId="2" xfId="0" applyNumberFormat="1" applyBorder="1" applyAlignment="1">
      <alignment horizontal="center" vertical="center" wrapText="1"/>
    </xf>
    <xf numFmtId="0" fontId="0" fillId="3" borderId="28"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40" xfId="0" applyFill="1" applyBorder="1" applyAlignment="1">
      <alignment horizontal="center" vertical="center" wrapText="1"/>
    </xf>
    <xf numFmtId="0" fontId="35" fillId="6" borderId="2" xfId="0" applyFont="1" applyFill="1" applyBorder="1" applyAlignment="1">
      <alignment horizontal="center" vertical="center" wrapText="1" readingOrder="1"/>
    </xf>
    <xf numFmtId="0" fontId="35" fillId="6" borderId="0" xfId="0" applyFont="1" applyFill="1" applyAlignment="1">
      <alignment horizontal="center" vertical="center" wrapText="1" readingOrder="1"/>
    </xf>
    <xf numFmtId="0" fontId="38" fillId="0" borderId="2" xfId="0" applyFont="1" applyBorder="1" applyAlignment="1">
      <alignment horizontal="left" vertical="center" wrapText="1"/>
    </xf>
    <xf numFmtId="0" fontId="33" fillId="0" borderId="106" xfId="0" applyFont="1" applyBorder="1" applyAlignment="1">
      <alignment horizontal="center" vertical="center"/>
    </xf>
    <xf numFmtId="0" fontId="33" fillId="0" borderId="6" xfId="0" applyFont="1" applyBorder="1" applyAlignment="1">
      <alignment horizontal="center" vertical="center"/>
    </xf>
    <xf numFmtId="0" fontId="38" fillId="0" borderId="2" xfId="0" applyFont="1" applyBorder="1" applyAlignment="1">
      <alignment horizontal="left" vertical="top" wrapText="1"/>
    </xf>
    <xf numFmtId="0" fontId="14" fillId="3" borderId="15" xfId="0" applyFont="1" applyFill="1" applyBorder="1" applyAlignment="1">
      <alignment horizontal="center"/>
    </xf>
    <xf numFmtId="0" fontId="14" fillId="3" borderId="16" xfId="0" applyFont="1" applyFill="1" applyBorder="1" applyAlignment="1">
      <alignment horizontal="center"/>
    </xf>
    <xf numFmtId="0" fontId="43" fillId="0" borderId="7" xfId="0" applyFont="1" applyBorder="1" applyAlignment="1">
      <alignment horizontal="center" vertical="center" wrapText="1"/>
    </xf>
    <xf numFmtId="0" fontId="43" fillId="0" borderId="0" xfId="0" applyFont="1" applyAlignment="1">
      <alignment horizontal="center" vertical="center" wrapText="1"/>
    </xf>
    <xf numFmtId="0" fontId="25" fillId="12" borderId="0" xfId="0" applyFont="1" applyFill="1" applyAlignment="1">
      <alignment horizontal="center" vertical="center" wrapText="1" readingOrder="1"/>
    </xf>
    <xf numFmtId="0" fontId="25" fillId="12" borderId="8" xfId="0" applyFont="1" applyFill="1" applyBorder="1" applyAlignment="1">
      <alignment horizontal="center" vertical="center" wrapText="1" readingOrder="1"/>
    </xf>
    <xf numFmtId="0" fontId="14" fillId="5" borderId="0" xfId="0" applyFont="1" applyFill="1" applyAlignment="1">
      <alignment horizontal="center" vertical="center" wrapText="1"/>
    </xf>
    <xf numFmtId="0" fontId="25" fillId="12" borderId="7" xfId="0" applyFont="1" applyFill="1" applyBorder="1" applyAlignment="1">
      <alignment horizontal="center" vertical="center" textRotation="90" wrapText="1" readingOrder="1"/>
    </xf>
    <xf numFmtId="0" fontId="25" fillId="12" borderId="0" xfId="0" applyFont="1" applyFill="1" applyAlignment="1">
      <alignment horizontal="center" vertical="center" textRotation="90" wrapText="1" readingOrder="1"/>
    </xf>
    <xf numFmtId="0" fontId="26" fillId="14" borderId="21" xfId="0" applyFont="1" applyFill="1" applyBorder="1" applyAlignment="1">
      <alignment horizontal="center" vertical="center" wrapText="1" readingOrder="1"/>
    </xf>
    <xf numFmtId="0" fontId="26" fillId="14" borderId="22" xfId="0" applyFont="1" applyFill="1" applyBorder="1" applyAlignment="1">
      <alignment horizontal="center" vertical="center" wrapText="1" readingOrder="1"/>
    </xf>
    <xf numFmtId="0" fontId="26" fillId="14" borderId="23" xfId="0" applyFont="1" applyFill="1" applyBorder="1" applyAlignment="1">
      <alignment horizontal="center" vertical="center" wrapText="1" readingOrder="1"/>
    </xf>
    <xf numFmtId="0" fontId="13" fillId="3" borderId="2" xfId="0" applyFont="1" applyFill="1" applyBorder="1" applyAlignment="1">
      <alignment horizontal="center" vertical="center" wrapText="1"/>
    </xf>
    <xf numFmtId="0" fontId="26" fillId="13" borderId="21" xfId="0" applyFont="1" applyFill="1" applyBorder="1" applyAlignment="1">
      <alignment horizontal="center" vertical="center" wrapText="1" readingOrder="1"/>
    </xf>
    <xf numFmtId="0" fontId="26" fillId="13" borderId="22" xfId="0" applyFont="1" applyFill="1" applyBorder="1" applyAlignment="1">
      <alignment horizontal="center" vertical="center" wrapText="1" readingOrder="1"/>
    </xf>
    <xf numFmtId="0" fontId="13" fillId="3" borderId="29"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26" fillId="18" borderId="21" xfId="0" applyFont="1" applyFill="1" applyBorder="1" applyAlignment="1">
      <alignment horizontal="center" vertical="center" wrapText="1" readingOrder="1"/>
    </xf>
    <xf numFmtId="0" fontId="26" fillId="18" borderId="22" xfId="0" applyFont="1" applyFill="1" applyBorder="1" applyAlignment="1">
      <alignment horizontal="center" vertical="center" wrapText="1" readingOrder="1"/>
    </xf>
    <xf numFmtId="0" fontId="26" fillId="7" borderId="21" xfId="0" applyFont="1" applyFill="1" applyBorder="1" applyAlignment="1">
      <alignment horizontal="center" vertical="center" wrapText="1" readingOrder="1"/>
    </xf>
    <xf numFmtId="0" fontId="26" fillId="7" borderId="22"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29" fillId="4" borderId="36" xfId="0" applyFont="1" applyFill="1" applyBorder="1" applyAlignment="1">
      <alignment horizontal="center" vertical="center"/>
    </xf>
    <xf numFmtId="0" fontId="29" fillId="4" borderId="45" xfId="0" applyFont="1" applyFill="1" applyBorder="1" applyAlignment="1">
      <alignment horizontal="center" vertical="center"/>
    </xf>
    <xf numFmtId="0" fontId="29" fillId="4" borderId="37" xfId="0" applyFont="1" applyFill="1" applyBorder="1" applyAlignment="1">
      <alignment horizontal="center" vertical="center"/>
    </xf>
    <xf numFmtId="0" fontId="29" fillId="16" borderId="34" xfId="0" applyFont="1" applyFill="1" applyBorder="1" applyAlignment="1" applyProtection="1">
      <alignment horizontal="center" vertical="center" wrapText="1"/>
      <protection locked="0"/>
    </xf>
    <xf numFmtId="0" fontId="29" fillId="4" borderId="34" xfId="0" applyFont="1" applyFill="1" applyBorder="1" applyAlignment="1" applyProtection="1">
      <alignment horizontal="center" vertical="center"/>
      <protection locked="0"/>
    </xf>
    <xf numFmtId="0" fontId="1" fillId="3" borderId="26" xfId="0" applyFont="1" applyFill="1" applyBorder="1" applyAlignment="1" applyProtection="1">
      <alignment horizontal="justify" vertical="center" wrapText="1"/>
      <protection locked="0"/>
    </xf>
    <xf numFmtId="0" fontId="1" fillId="3" borderId="27" xfId="0" applyFont="1" applyFill="1" applyBorder="1" applyAlignment="1" applyProtection="1">
      <alignment horizontal="justify" vertical="center" wrapText="1"/>
      <protection locked="0"/>
    </xf>
    <xf numFmtId="0" fontId="1" fillId="3" borderId="2" xfId="0" applyFont="1" applyFill="1" applyBorder="1" applyAlignment="1" applyProtection="1">
      <alignment horizontal="justify" vertical="center" wrapText="1"/>
      <protection locked="0"/>
    </xf>
    <xf numFmtId="0" fontId="30" fillId="4" borderId="35" xfId="0" applyFont="1" applyFill="1" applyBorder="1" applyAlignment="1">
      <alignment horizontal="center" vertical="center" wrapText="1"/>
    </xf>
    <xf numFmtId="0" fontId="30" fillId="4" borderId="38"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0" fillId="4" borderId="37" xfId="0" applyFont="1" applyFill="1" applyBorder="1" applyAlignment="1">
      <alignment horizontal="center" vertical="center" wrapText="1"/>
    </xf>
    <xf numFmtId="0" fontId="29" fillId="4" borderId="36" xfId="0" applyFont="1" applyFill="1" applyBorder="1" applyAlignment="1" applyProtection="1">
      <alignment horizontal="center" vertical="center" wrapText="1"/>
      <protection locked="0"/>
    </xf>
    <xf numFmtId="0" fontId="6" fillId="3" borderId="0" xfId="0" applyFont="1" applyFill="1" applyAlignment="1">
      <alignment horizontal="center" vertical="center"/>
    </xf>
    <xf numFmtId="0" fontId="6" fillId="3" borderId="32" xfId="0" applyFont="1" applyFill="1" applyBorder="1" applyAlignment="1">
      <alignment horizontal="center" vertical="center"/>
    </xf>
    <xf numFmtId="0" fontId="23" fillId="17" borderId="43" xfId="0" applyFont="1" applyFill="1" applyBorder="1" applyAlignment="1">
      <alignment horizontal="center"/>
    </xf>
    <xf numFmtId="0" fontId="23" fillId="17" borderId="44" xfId="0" applyFont="1" applyFill="1" applyBorder="1" applyAlignment="1">
      <alignment horizontal="center"/>
    </xf>
    <xf numFmtId="1" fontId="28" fillId="0" borderId="78" xfId="0" applyNumberFormat="1" applyFont="1" applyBorder="1" applyAlignment="1" applyProtection="1">
      <alignment horizontal="center" vertical="center" wrapText="1"/>
      <protection locked="0"/>
    </xf>
    <xf numFmtId="1" fontId="28" fillId="0" borderId="79" xfId="0" applyNumberFormat="1" applyFont="1" applyBorder="1" applyAlignment="1" applyProtection="1">
      <alignment horizontal="center" vertical="center" wrapText="1"/>
      <protection locked="0"/>
    </xf>
    <xf numFmtId="1" fontId="28" fillId="0" borderId="31" xfId="0" applyNumberFormat="1" applyFont="1" applyBorder="1" applyAlignment="1" applyProtection="1">
      <alignment horizontal="center" vertical="center" wrapText="1"/>
      <protection locked="0"/>
    </xf>
    <xf numFmtId="1" fontId="28" fillId="0" borderId="2" xfId="0" applyNumberFormat="1" applyFont="1" applyBorder="1" applyAlignment="1" applyProtection="1">
      <alignment horizontal="center" vertical="center" wrapText="1"/>
      <protection locked="0"/>
    </xf>
    <xf numFmtId="14" fontId="0" fillId="0" borderId="31" xfId="0" applyNumberFormat="1" applyBorder="1" applyAlignment="1">
      <alignment horizontal="center" vertical="center"/>
    </xf>
    <xf numFmtId="0" fontId="0" fillId="0" borderId="28" xfId="0" applyBorder="1" applyAlignment="1">
      <alignment horizontal="center" vertical="center"/>
    </xf>
    <xf numFmtId="0" fontId="12" fillId="0" borderId="3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0" fillId="0" borderId="31" xfId="0" applyBorder="1" applyAlignment="1">
      <alignment horizontal="center" vertical="center"/>
    </xf>
    <xf numFmtId="0" fontId="81" fillId="0" borderId="31" xfId="0" applyFont="1" applyBorder="1" applyAlignment="1">
      <alignment horizontal="center" vertical="center"/>
    </xf>
    <xf numFmtId="0" fontId="81" fillId="0" borderId="2" xfId="0" applyFont="1" applyBorder="1" applyAlignment="1">
      <alignment horizontal="center" vertical="center"/>
    </xf>
    <xf numFmtId="0" fontId="81" fillId="0" borderId="28" xfId="0" applyFont="1" applyBorder="1" applyAlignment="1">
      <alignment horizontal="center" vertical="center"/>
    </xf>
    <xf numFmtId="0" fontId="1" fillId="3" borderId="2" xfId="0" applyFont="1" applyFill="1" applyBorder="1" applyAlignment="1" applyProtection="1">
      <alignment horizontal="justify" vertical="center"/>
      <protection locked="0"/>
    </xf>
    <xf numFmtId="14" fontId="0" fillId="0" borderId="2" xfId="0" applyNumberFormat="1" applyBorder="1" applyAlignment="1">
      <alignment horizontal="center" vertical="center"/>
    </xf>
    <xf numFmtId="1" fontId="18" fillId="0" borderId="31" xfId="0" applyNumberFormat="1" applyFont="1" applyBorder="1" applyAlignment="1">
      <alignment horizontal="center" vertical="center" wrapText="1"/>
    </xf>
    <xf numFmtId="0" fontId="18" fillId="0" borderId="2" xfId="0" applyFont="1" applyBorder="1" applyAlignment="1">
      <alignment horizontal="center" vertical="center" wrapText="1"/>
    </xf>
    <xf numFmtId="1" fontId="28" fillId="0" borderId="31" xfId="0" applyNumberFormat="1" applyFont="1" applyBorder="1" applyAlignment="1">
      <alignment horizontal="center" vertical="center"/>
    </xf>
    <xf numFmtId="0" fontId="28" fillId="0" borderId="2" xfId="0" applyFont="1" applyBorder="1" applyAlignment="1">
      <alignment horizontal="center" vertical="center"/>
    </xf>
    <xf numFmtId="1" fontId="18" fillId="0" borderId="2" xfId="0" applyNumberFormat="1" applyFont="1" applyBorder="1" applyAlignment="1">
      <alignment horizontal="center" vertical="center"/>
    </xf>
    <xf numFmtId="0" fontId="18" fillId="0" borderId="2" xfId="0" applyFont="1" applyBorder="1" applyAlignment="1">
      <alignment horizontal="center" vertical="center"/>
    </xf>
    <xf numFmtId="1" fontId="28" fillId="0" borderId="2" xfId="0" applyNumberFormat="1" applyFont="1" applyBorder="1" applyAlignment="1">
      <alignment horizontal="center" vertical="center"/>
    </xf>
    <xf numFmtId="0" fontId="0" fillId="0" borderId="64" xfId="0" applyBorder="1" applyAlignment="1">
      <alignment horizontal="center" vertical="center"/>
    </xf>
    <xf numFmtId="0" fontId="0" fillId="0" borderId="2" xfId="0" applyBorder="1" applyAlignment="1">
      <alignment horizontal="left" vertical="center"/>
    </xf>
    <xf numFmtId="0" fontId="29" fillId="4" borderId="34" xfId="0" applyFont="1" applyFill="1" applyBorder="1" applyAlignment="1" applyProtection="1">
      <alignment horizontal="center" vertical="center" wrapText="1"/>
      <protection locked="0"/>
    </xf>
    <xf numFmtId="0" fontId="6" fillId="3" borderId="10" xfId="0" applyFont="1" applyFill="1" applyBorder="1" applyAlignment="1">
      <alignment horizontal="center" vertical="center"/>
    </xf>
    <xf numFmtId="0" fontId="6" fillId="3" borderId="73" xfId="0" applyFont="1" applyFill="1" applyBorder="1" applyAlignment="1">
      <alignment horizontal="center" vertical="center"/>
    </xf>
    <xf numFmtId="0" fontId="13" fillId="0" borderId="31" xfId="0" applyFont="1" applyBorder="1" applyAlignment="1">
      <alignment horizontal="center" vertical="center"/>
    </xf>
    <xf numFmtId="0" fontId="13" fillId="0" borderId="2" xfId="0" applyFont="1" applyBorder="1" applyAlignment="1">
      <alignment horizontal="center" vertical="center"/>
    </xf>
    <xf numFmtId="0" fontId="13" fillId="0" borderId="28" xfId="0" applyFont="1" applyBorder="1" applyAlignment="1">
      <alignment horizontal="center" vertical="center"/>
    </xf>
    <xf numFmtId="1" fontId="28" fillId="0" borderId="76" xfId="0" applyNumberFormat="1" applyFont="1" applyBorder="1" applyAlignment="1" applyProtection="1">
      <alignment horizontal="center" vertical="center" wrapText="1"/>
      <protection locked="0"/>
    </xf>
    <xf numFmtId="1" fontId="28" fillId="0" borderId="28" xfId="0" applyNumberFormat="1" applyFont="1" applyBorder="1" applyAlignment="1" applyProtection="1">
      <alignment horizontal="center" vertical="center" wrapText="1"/>
      <protection locked="0"/>
    </xf>
    <xf numFmtId="1" fontId="18" fillId="0" borderId="31" xfId="0" applyNumberFormat="1" applyFont="1" applyBorder="1" applyAlignment="1">
      <alignment horizontal="center" vertical="center"/>
    </xf>
    <xf numFmtId="0" fontId="18" fillId="0" borderId="28" xfId="0" applyFont="1" applyBorder="1" applyAlignment="1">
      <alignment horizontal="center" vertical="center"/>
    </xf>
    <xf numFmtId="0" fontId="28" fillId="0" borderId="28" xfId="0" applyFont="1" applyBorder="1" applyAlignment="1">
      <alignment horizontal="center" vertical="center"/>
    </xf>
    <xf numFmtId="0" fontId="12" fillId="0" borderId="28" xfId="0" applyFont="1" applyBorder="1" applyAlignment="1" applyProtection="1">
      <alignment horizontal="center" vertical="center"/>
      <protection locked="0"/>
    </xf>
    <xf numFmtId="0" fontId="0" fillId="0" borderId="28" xfId="0" applyBorder="1" applyAlignment="1">
      <alignment horizontal="left" vertical="center"/>
    </xf>
    <xf numFmtId="0" fontId="12" fillId="0" borderId="64" xfId="0" applyFont="1" applyBorder="1" applyAlignment="1">
      <alignment horizontal="center" vertical="center"/>
    </xf>
    <xf numFmtId="0" fontId="12" fillId="0" borderId="112" xfId="0" applyFont="1" applyBorder="1" applyAlignment="1">
      <alignment horizontal="center" vertical="center"/>
    </xf>
    <xf numFmtId="0" fontId="12" fillId="0" borderId="2" xfId="0" applyFont="1" applyBorder="1" applyAlignment="1">
      <alignment horizontal="center" vertical="center"/>
    </xf>
    <xf numFmtId="0" fontId="12" fillId="0" borderId="28" xfId="0" applyFont="1" applyBorder="1" applyAlignment="1">
      <alignment horizontal="center" vertical="center"/>
    </xf>
    <xf numFmtId="0" fontId="87" fillId="3" borderId="2" xfId="0" applyFont="1" applyFill="1" applyBorder="1" applyAlignment="1" applyProtection="1">
      <alignment horizontal="justify" vertical="center"/>
      <protection locked="0"/>
    </xf>
    <xf numFmtId="0" fontId="0" fillId="0" borderId="20" xfId="0" applyBorder="1" applyAlignment="1">
      <alignment horizontal="center" vertical="center"/>
    </xf>
    <xf numFmtId="0" fontId="12" fillId="0" borderId="63" xfId="0" applyFont="1" applyBorder="1" applyAlignment="1">
      <alignment horizontal="center" vertical="center"/>
    </xf>
    <xf numFmtId="0" fontId="12" fillId="0" borderId="31" xfId="0" applyFont="1" applyBorder="1" applyAlignment="1">
      <alignment horizontal="center" vertical="center"/>
    </xf>
    <xf numFmtId="0" fontId="12" fillId="0" borderId="31" xfId="0" applyFont="1" applyBorder="1" applyAlignment="1">
      <alignment horizontal="center" vertical="center" wrapText="1"/>
    </xf>
    <xf numFmtId="0" fontId="12" fillId="0" borderId="31" xfId="0" applyFont="1" applyBorder="1" applyAlignment="1">
      <alignment horizontal="left" vertical="center" wrapText="1"/>
    </xf>
    <xf numFmtId="14" fontId="12" fillId="0" borderId="31" xfId="0" applyNumberFormat="1" applyFont="1" applyBorder="1" applyAlignment="1">
      <alignment horizontal="center" vertical="center"/>
    </xf>
    <xf numFmtId="0" fontId="12" fillId="0" borderId="6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2" fillId="0" borderId="64" xfId="0" applyFont="1" applyBorder="1" applyAlignment="1">
      <alignment horizontal="center" vertical="center" wrapText="1"/>
    </xf>
    <xf numFmtId="0" fontId="12" fillId="0" borderId="28" xfId="0" applyFont="1" applyBorder="1" applyAlignment="1">
      <alignment horizontal="center" vertical="center" wrapText="1"/>
    </xf>
    <xf numFmtId="14" fontId="12" fillId="0" borderId="2" xfId="0" applyNumberFormat="1" applyFont="1" applyBorder="1" applyAlignment="1">
      <alignment horizontal="center" vertical="center"/>
    </xf>
    <xf numFmtId="0" fontId="12" fillId="0" borderId="2" xfId="0" applyFont="1" applyBorder="1" applyAlignment="1">
      <alignment horizontal="left" vertical="center"/>
    </xf>
    <xf numFmtId="0" fontId="12" fillId="0" borderId="28" xfId="0" applyFont="1" applyBorder="1" applyAlignment="1">
      <alignment horizontal="left" vertical="center"/>
    </xf>
    <xf numFmtId="0" fontId="12" fillId="0" borderId="20" xfId="0" applyFont="1" applyBorder="1" applyAlignment="1">
      <alignment horizontal="center" vertical="center"/>
    </xf>
    <xf numFmtId="0" fontId="12" fillId="0" borderId="112" xfId="0" applyFont="1" applyBorder="1" applyAlignment="1">
      <alignment horizontal="center" vertical="center" wrapText="1"/>
    </xf>
    <xf numFmtId="0" fontId="88" fillId="21" borderId="0" xfId="0" applyFont="1" applyFill="1" applyAlignment="1">
      <alignment horizontal="center" vertical="center"/>
    </xf>
    <xf numFmtId="0" fontId="88" fillId="21" borderId="10" xfId="0" applyFont="1" applyFill="1" applyBorder="1" applyAlignment="1">
      <alignment horizontal="center" vertical="center"/>
    </xf>
  </cellXfs>
  <cellStyles count="5">
    <cellStyle name="Millares" xfId="3" builtinId="3"/>
    <cellStyle name="Normal" xfId="0" builtinId="0"/>
    <cellStyle name="Normal - Style1 2" xfId="1"/>
    <cellStyle name="Normal 2 2" xfId="2"/>
    <cellStyle name="Porcentaje" xfId="4" builtinId="5"/>
  </cellStyles>
  <dxfs count="720">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74084</xdr:colOff>
      <xdr:row>0</xdr:row>
      <xdr:rowOff>118535</xdr:rowOff>
    </xdr:from>
    <xdr:ext cx="2275417" cy="739374"/>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74084" y="118535"/>
          <a:ext cx="2275417" cy="739374"/>
        </a:xfrm>
        <a:prstGeom prst="rect">
          <a:avLst/>
        </a:prstGeom>
      </xdr:spPr>
    </xdr:pic>
    <xdr:clientData/>
  </xdr:oneCellAnchor>
  <xdr:twoCellAnchor editAs="oneCell">
    <xdr:from>
      <xdr:col>2</xdr:col>
      <xdr:colOff>0</xdr:colOff>
      <xdr:row>1</xdr:row>
      <xdr:rowOff>0</xdr:rowOff>
    </xdr:from>
    <xdr:to>
      <xdr:col>2</xdr:col>
      <xdr:colOff>304800</xdr:colOff>
      <xdr:row>2</xdr:row>
      <xdr:rowOff>114300</xdr:rowOff>
    </xdr:to>
    <xdr:sp macro="" textlink="">
      <xdr:nvSpPr>
        <xdr:cNvPr id="1026" name="AutoShape 2">
          <a:extLst>
            <a:ext uri="{FF2B5EF4-FFF2-40B4-BE49-F238E27FC236}">
              <a16:creationId xmlns:a16="http://schemas.microsoft.com/office/drawing/2014/main" id="{312595D6-ED46-490A-84FF-14754573614C}"/>
            </a:ext>
          </a:extLst>
        </xdr:cNvPr>
        <xdr:cNvSpPr>
          <a:spLocks noChangeAspect="1" noChangeArrowheads="1"/>
        </xdr:cNvSpPr>
      </xdr:nvSpPr>
      <xdr:spPr bwMode="auto">
        <a:xfrm>
          <a:off x="3076575" y="53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xdr:row>
      <xdr:rowOff>0</xdr:rowOff>
    </xdr:from>
    <xdr:to>
      <xdr:col>3</xdr:col>
      <xdr:colOff>304800</xdr:colOff>
      <xdr:row>2</xdr:row>
      <xdr:rowOff>114300</xdr:rowOff>
    </xdr:to>
    <xdr:sp macro="" textlink="">
      <xdr:nvSpPr>
        <xdr:cNvPr id="1028" name="AutoShape 4">
          <a:extLst>
            <a:ext uri="{FF2B5EF4-FFF2-40B4-BE49-F238E27FC236}">
              <a16:creationId xmlns:a16="http://schemas.microsoft.com/office/drawing/2014/main" id="{A73ECBC8-2563-47C2-BE58-6C9A14E88C27}"/>
            </a:ext>
          </a:extLst>
        </xdr:cNvPr>
        <xdr:cNvSpPr>
          <a:spLocks noChangeAspect="1" noChangeArrowheads="1"/>
        </xdr:cNvSpPr>
      </xdr:nvSpPr>
      <xdr:spPr bwMode="auto">
        <a:xfrm>
          <a:off x="4019550" y="53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264583</xdr:colOff>
      <xdr:row>0</xdr:row>
      <xdr:rowOff>285750</xdr:rowOff>
    </xdr:from>
    <xdr:to>
      <xdr:col>8</xdr:col>
      <xdr:colOff>553507</xdr:colOff>
      <xdr:row>1</xdr:row>
      <xdr:rowOff>164968</xdr:rowOff>
    </xdr:to>
    <xdr:pic>
      <xdr:nvPicPr>
        <xdr:cNvPr id="7" name="Picture 9">
          <a:extLst>
            <a:ext uri="{FF2B5EF4-FFF2-40B4-BE49-F238E27FC236}">
              <a16:creationId xmlns:a16="http://schemas.microsoft.com/office/drawing/2014/main" id="{75D0E69D-3D5A-4F05-B589-F021AA6670E3}"/>
            </a:ext>
          </a:extLst>
        </xdr:cNvPr>
        <xdr:cNvPicPr>
          <a:picLocks noChangeAspect="1"/>
        </xdr:cNvPicPr>
      </xdr:nvPicPr>
      <xdr:blipFill>
        <a:blip xmlns:r="http://schemas.openxmlformats.org/officeDocument/2006/relationships" r:embed="rId2"/>
        <a:stretch>
          <a:fillRect/>
        </a:stretch>
      </xdr:blipFill>
      <xdr:spPr>
        <a:xfrm>
          <a:off x="7577666" y="285750"/>
          <a:ext cx="1114424" cy="40838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242455</xdr:colOff>
      <xdr:row>0</xdr:row>
      <xdr:rowOff>155865</xdr:rowOff>
    </xdr:from>
    <xdr:to>
      <xdr:col>1</xdr:col>
      <xdr:colOff>2164773</xdr:colOff>
      <xdr:row>1</xdr:row>
      <xdr:rowOff>673966</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455" y="155865"/>
          <a:ext cx="3151909" cy="7259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329045</xdr:colOff>
      <xdr:row>1</xdr:row>
      <xdr:rowOff>103909</xdr:rowOff>
    </xdr:from>
    <xdr:to>
      <xdr:col>12</xdr:col>
      <xdr:colOff>1866213</xdr:colOff>
      <xdr:row>1</xdr:row>
      <xdr:rowOff>653360</xdr:rowOff>
    </xdr:to>
    <xdr:pic>
      <xdr:nvPicPr>
        <xdr:cNvPr id="4" name="Picture 9">
          <a:extLst>
            <a:ext uri="{FF2B5EF4-FFF2-40B4-BE49-F238E27FC236}">
              <a16:creationId xmlns:a16="http://schemas.microsoft.com/office/drawing/2014/main" id="{C91DD2AB-6361-440E-8D71-ACB6322874E2}"/>
            </a:ext>
          </a:extLst>
        </xdr:cNvPr>
        <xdr:cNvPicPr>
          <a:picLocks noChangeAspect="1"/>
        </xdr:cNvPicPr>
      </xdr:nvPicPr>
      <xdr:blipFill>
        <a:blip xmlns:r="http://schemas.openxmlformats.org/officeDocument/2006/relationships" r:embed="rId2"/>
        <a:stretch>
          <a:fillRect/>
        </a:stretch>
      </xdr:blipFill>
      <xdr:spPr>
        <a:xfrm>
          <a:off x="18028227" y="311727"/>
          <a:ext cx="1537168" cy="549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00000000-0008-0000-0100-000008000000}"/>
            </a:ext>
          </a:extLst>
        </xdr:cNvPr>
        <xdr:cNvSpPr txBox="1"/>
      </xdr:nvSpPr>
      <xdr:spPr>
        <a:xfrm>
          <a:off x="14348460" y="4320540"/>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0</xdr:col>
      <xdr:colOff>92604</xdr:colOff>
      <xdr:row>0</xdr:row>
      <xdr:rowOff>79375</xdr:rowOff>
    </xdr:from>
    <xdr:to>
      <xdr:col>0</xdr:col>
      <xdr:colOff>3016772</xdr:colOff>
      <xdr:row>0</xdr:row>
      <xdr:rowOff>902335</xdr:rowOff>
    </xdr:to>
    <xdr:pic>
      <xdr:nvPicPr>
        <xdr:cNvPr id="3"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stretch>
          <a:fillRect/>
        </a:stretch>
      </xdr:blipFill>
      <xdr:spPr>
        <a:xfrm>
          <a:off x="92604" y="79375"/>
          <a:ext cx="2924168" cy="822960"/>
        </a:xfrm>
        <a:prstGeom prst="rect">
          <a:avLst/>
        </a:prstGeom>
      </xdr:spPr>
    </xdr:pic>
    <xdr:clientData/>
  </xdr:twoCellAnchor>
  <xdr:twoCellAnchor editAs="oneCell">
    <xdr:from>
      <xdr:col>4</xdr:col>
      <xdr:colOff>2196043</xdr:colOff>
      <xdr:row>0</xdr:row>
      <xdr:rowOff>224895</xdr:rowOff>
    </xdr:from>
    <xdr:to>
      <xdr:col>5</xdr:col>
      <xdr:colOff>4853</xdr:colOff>
      <xdr:row>0</xdr:row>
      <xdr:rowOff>773535</xdr:rowOff>
    </xdr:to>
    <xdr:pic>
      <xdr:nvPicPr>
        <xdr:cNvPr id="4"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stretch>
          <a:fillRect/>
        </a:stretch>
      </xdr:blipFill>
      <xdr:spPr>
        <a:xfrm>
          <a:off x="12502093" y="224895"/>
          <a:ext cx="1533085"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7</xdr:col>
      <xdr:colOff>4868</xdr:colOff>
      <xdr:row>3</xdr:row>
      <xdr:rowOff>17357</xdr:rowOff>
    </xdr:from>
    <xdr:ext cx="2624385" cy="5844540"/>
    <xdr:sp macro="" textlink="">
      <xdr:nvSpPr>
        <xdr:cNvPr id="5" name="CuadroTexto 4">
          <a:extLst>
            <a:ext uri="{FF2B5EF4-FFF2-40B4-BE49-F238E27FC236}">
              <a16:creationId xmlns:a16="http://schemas.microsoft.com/office/drawing/2014/main" id="{48C14C1B-873F-4E8C-AC68-E87FB8F09326}"/>
            </a:ext>
          </a:extLst>
        </xdr:cNvPr>
        <xdr:cNvSpPr txBox="1"/>
      </xdr:nvSpPr>
      <xdr:spPr>
        <a:xfrm>
          <a:off x="11196743" y="1579457"/>
          <a:ext cx="2624385" cy="584454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rgbClr val="595959"/>
              </a:solidFill>
              <a:latin typeface="Azo Sans" panose="020B0603030303020204" pitchFamily="34" charset="77"/>
            </a:rPr>
            <a:t>Tener en</a:t>
          </a:r>
          <a:r>
            <a:rPr lang="es-CO" sz="1100" b="1" baseline="0">
              <a:solidFill>
                <a:srgbClr val="595959"/>
              </a:solidFill>
              <a:latin typeface="Azo Sans" panose="020B0603030303020204" pitchFamily="34" charset="77"/>
            </a:rPr>
            <a:t> cuenta-</a:t>
          </a:r>
        </a:p>
        <a:p>
          <a:endParaRPr lang="es-CO" sz="1100" b="1" baseline="0">
            <a:solidFill>
              <a:srgbClr val="595959"/>
            </a:solidFill>
            <a:latin typeface="Azo Sans" panose="020B0603030303020204" pitchFamily="34" charset="77"/>
          </a:endParaRPr>
        </a:p>
        <a:p>
          <a:r>
            <a:rPr lang="es-CO" sz="1100" baseline="0">
              <a:solidFill>
                <a:srgbClr val="595959"/>
              </a:solidFill>
              <a:latin typeface="Azo Sans" panose="020B0603030303020204" pitchFamily="34" charset="77"/>
            </a:rPr>
            <a:t>1- La estrategia ( Columna A),  es la forma como se va a gestionar la debilidad o la fortaleza( contexto interno) o la amenaza y la oportunidad</a:t>
          </a:r>
        </a:p>
        <a:p>
          <a:r>
            <a:rPr lang="es-CO" sz="1100" baseline="0">
              <a:solidFill>
                <a:srgbClr val="595959"/>
              </a:solidFill>
              <a:latin typeface="Azo Sans" panose="020B0603030303020204" pitchFamily="34" charset="77"/>
            </a:rPr>
            <a:t> ( contexto externo).</a:t>
          </a:r>
        </a:p>
        <a:p>
          <a:endParaRPr lang="es-CO" sz="1100" baseline="0">
            <a:solidFill>
              <a:srgbClr val="595959"/>
            </a:solidFill>
            <a:latin typeface="Azo Sans" panose="020B0603030303020204" pitchFamily="34" charset="77"/>
          </a:endParaRPr>
        </a:p>
        <a:p>
          <a:r>
            <a:rPr lang="es-CO" sz="1100" baseline="0">
              <a:solidFill>
                <a:srgbClr val="595959"/>
              </a:solidFill>
              <a:latin typeface="Azo Sans" panose="020B0603030303020204" pitchFamily="34" charset="77"/>
            </a:rPr>
            <a:t>2. Columnas (B,C;D;E)</a:t>
          </a:r>
        </a:p>
        <a:p>
          <a:r>
            <a:rPr lang="es-CO" sz="1100" baseline="0">
              <a:solidFill>
                <a:srgbClr val="595959"/>
              </a:solidFill>
              <a:latin typeface="Azo Sans" panose="020B0603030303020204" pitchFamily="34" charset="77"/>
            </a:rPr>
            <a:t>Copiar el numero que corresponde, segun la debilidad , oportunidad, fortaleza o amenaza identificada.</a:t>
          </a:r>
        </a:p>
        <a:p>
          <a:r>
            <a:rPr lang="es-CO" sz="1100" baseline="0">
              <a:solidFill>
                <a:srgbClr val="595959"/>
              </a:solidFill>
              <a:latin typeface="Azo Sans" panose="020B0603030303020204" pitchFamily="34" charset="77"/>
            </a:rPr>
            <a:t> </a:t>
          </a:r>
        </a:p>
        <a:p>
          <a:r>
            <a:rPr lang="es-CO" sz="1100">
              <a:solidFill>
                <a:srgbClr val="595959"/>
              </a:solidFill>
              <a:latin typeface="Azo Sans" panose="020B0603030303020204" pitchFamily="34" charset="77"/>
            </a:rPr>
            <a:t>3.</a:t>
          </a:r>
          <a:r>
            <a:rPr lang="es-CO" sz="1100" baseline="0">
              <a:solidFill>
                <a:srgbClr val="595959"/>
              </a:solidFill>
              <a:latin typeface="Azo Sans" panose="020B0603030303020204" pitchFamily="34" charset="77"/>
            </a:rPr>
            <a:t> Las oportunidades y fortalezas se pueden gestionar  a traves de acciónes o proyectos  que se incluyen en el plan de accion ( mejoras), si se considera que aportan valor </a:t>
          </a:r>
        </a:p>
        <a:p>
          <a:endParaRPr lang="es-CO" sz="1100" baseline="0">
            <a:solidFill>
              <a:srgbClr val="595959"/>
            </a:solidFill>
            <a:latin typeface="Azo Sans" panose="020B0603030303020204" pitchFamily="34" charset="77"/>
          </a:endParaRPr>
        </a:p>
        <a:p>
          <a:r>
            <a:rPr lang="es-CO" sz="1100" baseline="0">
              <a:solidFill>
                <a:srgbClr val="595959"/>
              </a:solidFill>
              <a:latin typeface="Azo Sans" panose="020B0603030303020204" pitchFamily="34" charset="77"/>
            </a:rPr>
            <a:t>Las debilidades y amenazas si  afectan los objetivos estrategicos y requieren recursos se documentan en este plan de acción  .</a:t>
          </a:r>
        </a:p>
        <a:p>
          <a:endParaRPr lang="es-CO" sz="1100" baseline="0">
            <a:solidFill>
              <a:srgbClr val="595959"/>
            </a:solidFill>
            <a:latin typeface="Azo Sans" panose="020B0603030303020204" pitchFamily="34" charset="77"/>
          </a:endParaRPr>
        </a:p>
        <a:p>
          <a:r>
            <a:rPr lang="es-CO" sz="1100" baseline="0">
              <a:solidFill>
                <a:srgbClr val="595959"/>
              </a:solidFill>
              <a:latin typeface="Azo Sans" panose="020B0603030303020204" pitchFamily="34" charset="77"/>
            </a:rPr>
            <a:t>Si la debiidad o amenaza afecta la parte operativa ( errores, demoras, etc) se llevan como causa  de los riesgos, en el Plan de riesgos respectivo.</a:t>
          </a:r>
        </a:p>
      </xdr:txBody>
    </xdr:sp>
    <xdr:clientData/>
  </xdr:oneCellAnchor>
  <xdr:twoCellAnchor editAs="oneCell">
    <xdr:from>
      <xdr:col>5</xdr:col>
      <xdr:colOff>589142</xdr:colOff>
      <xdr:row>0</xdr:row>
      <xdr:rowOff>226658</xdr:rowOff>
    </xdr:from>
    <xdr:to>
      <xdr:col>5</xdr:col>
      <xdr:colOff>2328205</xdr:colOff>
      <xdr:row>0</xdr:row>
      <xdr:rowOff>780901</xdr:rowOff>
    </xdr:to>
    <xdr:pic>
      <xdr:nvPicPr>
        <xdr:cNvPr id="6" name="Picture 10">
          <a:extLst>
            <a:ext uri="{FF2B5EF4-FFF2-40B4-BE49-F238E27FC236}">
              <a16:creationId xmlns:a16="http://schemas.microsoft.com/office/drawing/2014/main" id="{62B6330D-AA59-43F2-984B-3E4BDD22E5AB}"/>
            </a:ext>
          </a:extLst>
        </xdr:cNvPr>
        <xdr:cNvPicPr>
          <a:picLocks noChangeAspect="1"/>
        </xdr:cNvPicPr>
      </xdr:nvPicPr>
      <xdr:blipFill>
        <a:blip xmlns:r="http://schemas.openxmlformats.org/officeDocument/2006/relationships" r:embed="rId1"/>
        <a:stretch>
          <a:fillRect/>
        </a:stretch>
      </xdr:blipFill>
      <xdr:spPr>
        <a:xfrm>
          <a:off x="8875892" y="226658"/>
          <a:ext cx="1739063" cy="548640"/>
        </a:xfrm>
        <a:prstGeom prst="rect">
          <a:avLst/>
        </a:prstGeom>
      </xdr:spPr>
    </xdr:pic>
    <xdr:clientData/>
  </xdr:twoCellAnchor>
  <xdr:twoCellAnchor editAs="oneCell">
    <xdr:from>
      <xdr:col>0</xdr:col>
      <xdr:colOff>63499</xdr:colOff>
      <xdr:row>0</xdr:row>
      <xdr:rowOff>74082</xdr:rowOff>
    </xdr:from>
    <xdr:to>
      <xdr:col>0</xdr:col>
      <xdr:colOff>3026832</xdr:colOff>
      <xdr:row>0</xdr:row>
      <xdr:rowOff>952000</xdr:rowOff>
    </xdr:to>
    <xdr:pic>
      <xdr:nvPicPr>
        <xdr:cNvPr id="7" name="Imagen 6">
          <a:extLst>
            <a:ext uri="{FF2B5EF4-FFF2-40B4-BE49-F238E27FC236}">
              <a16:creationId xmlns:a16="http://schemas.microsoft.com/office/drawing/2014/main" id="{92F649CD-F9EF-4380-BF93-48FAF9B6D80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499" y="74082"/>
          <a:ext cx="2963333" cy="86783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38723</xdr:colOff>
      <xdr:row>0</xdr:row>
      <xdr:rowOff>28863</xdr:rowOff>
    </xdr:from>
    <xdr:to>
      <xdr:col>2</xdr:col>
      <xdr:colOff>1008565</xdr:colOff>
      <xdr:row>2</xdr:row>
      <xdr:rowOff>248716</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23" y="28863"/>
          <a:ext cx="3324032" cy="912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343026</xdr:colOff>
      <xdr:row>0</xdr:row>
      <xdr:rowOff>166996</xdr:rowOff>
    </xdr:from>
    <xdr:to>
      <xdr:col>2</xdr:col>
      <xdr:colOff>1662080</xdr:colOff>
      <xdr:row>2</xdr:row>
      <xdr:rowOff>296356</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3026" y="166996"/>
          <a:ext cx="3307398" cy="822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6286</xdr:colOff>
      <xdr:row>0</xdr:row>
      <xdr:rowOff>46868</xdr:rowOff>
    </xdr:from>
    <xdr:to>
      <xdr:col>1</xdr:col>
      <xdr:colOff>2406953</xdr:colOff>
      <xdr:row>3</xdr:row>
      <xdr:rowOff>3242</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 y="46868"/>
          <a:ext cx="2760500" cy="820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176893</xdr:colOff>
      <xdr:row>0</xdr:row>
      <xdr:rowOff>40821</xdr:rowOff>
    </xdr:from>
    <xdr:to>
      <xdr:col>1</xdr:col>
      <xdr:colOff>1043668</xdr:colOff>
      <xdr:row>1</xdr:row>
      <xdr:rowOff>560159</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893" y="40821"/>
          <a:ext cx="2091418" cy="72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312964</xdr:colOff>
      <xdr:row>0</xdr:row>
      <xdr:rowOff>95250</xdr:rowOff>
    </xdr:from>
    <xdr:to>
      <xdr:col>12</xdr:col>
      <xdr:colOff>1850132</xdr:colOff>
      <xdr:row>1</xdr:row>
      <xdr:rowOff>440594</xdr:rowOff>
    </xdr:to>
    <xdr:pic>
      <xdr:nvPicPr>
        <xdr:cNvPr id="4" name="Picture 9">
          <a:extLst>
            <a:ext uri="{FF2B5EF4-FFF2-40B4-BE49-F238E27FC236}">
              <a16:creationId xmlns:a16="http://schemas.microsoft.com/office/drawing/2014/main" id="{122FFFD9-6326-4AF0-B75C-2B14EF249F24}"/>
            </a:ext>
          </a:extLst>
        </xdr:cNvPr>
        <xdr:cNvPicPr>
          <a:picLocks noChangeAspect="1"/>
        </xdr:cNvPicPr>
      </xdr:nvPicPr>
      <xdr:blipFill>
        <a:blip xmlns:r="http://schemas.openxmlformats.org/officeDocument/2006/relationships" r:embed="rId2"/>
        <a:stretch>
          <a:fillRect/>
        </a:stretch>
      </xdr:blipFill>
      <xdr:spPr>
        <a:xfrm>
          <a:off x="18015857" y="95250"/>
          <a:ext cx="1537168" cy="5494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242455</xdr:colOff>
      <xdr:row>0</xdr:row>
      <xdr:rowOff>86592</xdr:rowOff>
    </xdr:from>
    <xdr:to>
      <xdr:col>1</xdr:col>
      <xdr:colOff>1939636</xdr:colOff>
      <xdr:row>1</xdr:row>
      <xdr:rowOff>570058</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455" y="86592"/>
          <a:ext cx="2926772" cy="881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207818</xdr:colOff>
      <xdr:row>0</xdr:row>
      <xdr:rowOff>311728</xdr:rowOff>
    </xdr:from>
    <xdr:to>
      <xdr:col>12</xdr:col>
      <xdr:colOff>1744986</xdr:colOff>
      <xdr:row>1</xdr:row>
      <xdr:rowOff>462861</xdr:rowOff>
    </xdr:to>
    <xdr:pic>
      <xdr:nvPicPr>
        <xdr:cNvPr id="4" name="Picture 9">
          <a:extLst>
            <a:ext uri="{FF2B5EF4-FFF2-40B4-BE49-F238E27FC236}">
              <a16:creationId xmlns:a16="http://schemas.microsoft.com/office/drawing/2014/main" id="{E862BB1B-1089-4E08-863D-984D75FE82D9}"/>
            </a:ext>
          </a:extLst>
        </xdr:cNvPr>
        <xdr:cNvPicPr>
          <a:picLocks noChangeAspect="1"/>
        </xdr:cNvPicPr>
      </xdr:nvPicPr>
      <xdr:blipFill>
        <a:blip xmlns:r="http://schemas.openxmlformats.org/officeDocument/2006/relationships" r:embed="rId2"/>
        <a:stretch>
          <a:fillRect/>
        </a:stretch>
      </xdr:blipFill>
      <xdr:spPr>
        <a:xfrm>
          <a:off x="17907000" y="311728"/>
          <a:ext cx="1537168" cy="54945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277091</xdr:colOff>
      <xdr:row>0</xdr:row>
      <xdr:rowOff>190501</xdr:rowOff>
    </xdr:from>
    <xdr:to>
      <xdr:col>1</xdr:col>
      <xdr:colOff>1905000</xdr:colOff>
      <xdr:row>1</xdr:row>
      <xdr:rowOff>708602</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91" y="190501"/>
          <a:ext cx="2857500" cy="7259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346364</xdr:colOff>
      <xdr:row>1</xdr:row>
      <xdr:rowOff>121227</xdr:rowOff>
    </xdr:from>
    <xdr:to>
      <xdr:col>12</xdr:col>
      <xdr:colOff>1883532</xdr:colOff>
      <xdr:row>1</xdr:row>
      <xdr:rowOff>670678</xdr:rowOff>
    </xdr:to>
    <xdr:pic>
      <xdr:nvPicPr>
        <xdr:cNvPr id="4" name="Picture 9">
          <a:extLst>
            <a:ext uri="{FF2B5EF4-FFF2-40B4-BE49-F238E27FC236}">
              <a16:creationId xmlns:a16="http://schemas.microsoft.com/office/drawing/2014/main" id="{DED266C9-6CA0-4F4F-809F-D01292D50F1D}"/>
            </a:ext>
          </a:extLst>
        </xdr:cNvPr>
        <xdr:cNvPicPr>
          <a:picLocks noChangeAspect="1"/>
        </xdr:cNvPicPr>
      </xdr:nvPicPr>
      <xdr:blipFill>
        <a:blip xmlns:r="http://schemas.openxmlformats.org/officeDocument/2006/relationships" r:embed="rId2"/>
        <a:stretch>
          <a:fillRect/>
        </a:stretch>
      </xdr:blipFill>
      <xdr:spPr>
        <a:xfrm>
          <a:off x="18045546" y="329045"/>
          <a:ext cx="1537168" cy="5494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IGCMA\6.%20PLAN%20DE%20ACCI&#211;N\Vigencia%202024\PLAN%20DE%20ACCIO&#769;N%20SIGCMA%202024-CSJ%20Huila_DESAJ%20Neiv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1_TRIM"/>
      <sheetName val="INVERSION"/>
      <sheetName val="INVERSION_SEG_1_TRIM"/>
      <sheetName val="JURISDICCIONAL"/>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I22"/>
  <sheetViews>
    <sheetView showGridLines="0" zoomScale="90" zoomScaleNormal="90" workbookViewId="0">
      <selection activeCell="E5" sqref="E5"/>
    </sheetView>
  </sheetViews>
  <sheetFormatPr baseColWidth="10" defaultColWidth="11.42578125" defaultRowHeight="15"/>
  <cols>
    <col min="1" max="1" width="28.140625" customWidth="1"/>
    <col min="2" max="2" width="20" customWidth="1"/>
    <col min="3" max="3" width="31.140625" style="5" customWidth="1"/>
    <col min="4" max="5" width="31.140625" customWidth="1"/>
    <col min="6" max="8" width="12.42578125" customWidth="1"/>
  </cols>
  <sheetData>
    <row r="1" spans="1:9" ht="42" customHeight="1">
      <c r="A1" s="310"/>
      <c r="B1" s="310"/>
      <c r="C1" s="310"/>
      <c r="D1" s="310"/>
      <c r="E1" s="310"/>
      <c r="F1" s="310"/>
    </row>
    <row r="2" spans="1:9">
      <c r="C2"/>
    </row>
    <row r="4" spans="1:9" ht="33.75">
      <c r="A4" s="311" t="s">
        <v>0</v>
      </c>
      <c r="B4" s="311"/>
      <c r="C4" s="311"/>
      <c r="D4" s="311"/>
      <c r="E4" s="311"/>
      <c r="F4" s="311"/>
      <c r="G4" s="311"/>
      <c r="H4" s="311"/>
      <c r="I4" s="311"/>
    </row>
    <row r="5" spans="1:9">
      <c r="A5" s="128"/>
      <c r="B5" s="128"/>
      <c r="C5" s="132"/>
      <c r="D5" s="128"/>
      <c r="E5" s="128"/>
      <c r="F5" s="128"/>
      <c r="G5" s="128"/>
      <c r="H5" s="128"/>
      <c r="I5" s="128"/>
    </row>
    <row r="6" spans="1:9" s="6" customFormat="1" ht="81.75" customHeight="1">
      <c r="A6" s="133" t="s">
        <v>1</v>
      </c>
      <c r="B6" s="308" t="s">
        <v>364</v>
      </c>
      <c r="C6" s="309"/>
      <c r="D6" s="309"/>
      <c r="E6" s="309"/>
      <c r="F6" s="309"/>
      <c r="G6" s="309"/>
      <c r="H6" s="309"/>
      <c r="I6" s="309"/>
    </row>
    <row r="7" spans="1:9" s="6" customFormat="1" ht="16.899999999999999" customHeight="1">
      <c r="A7" s="129"/>
      <c r="B7" s="130"/>
      <c r="C7" s="130"/>
      <c r="D7" s="129"/>
      <c r="E7" s="131"/>
      <c r="F7" s="128"/>
      <c r="G7" s="128"/>
      <c r="H7" s="128"/>
      <c r="I7" s="128"/>
    </row>
    <row r="8" spans="1:9" s="6" customFormat="1" ht="84" customHeight="1">
      <c r="A8" s="133" t="s">
        <v>2</v>
      </c>
      <c r="B8" s="254" t="s">
        <v>3</v>
      </c>
      <c r="C8" s="308" t="s">
        <v>4</v>
      </c>
      <c r="D8" s="308"/>
      <c r="E8" s="308"/>
      <c r="F8" s="308"/>
      <c r="G8" s="308"/>
      <c r="H8" s="308"/>
      <c r="I8" s="308"/>
    </row>
    <row r="9" spans="1:9" ht="32.25" customHeight="1">
      <c r="A9" s="134"/>
      <c r="B9" s="128"/>
      <c r="C9" s="132"/>
      <c r="D9" s="128"/>
      <c r="E9" s="128"/>
      <c r="F9" s="128"/>
      <c r="G9" s="128"/>
      <c r="H9" s="128"/>
      <c r="I9" s="128"/>
    </row>
    <row r="10" spans="1:9" ht="39.75" customHeight="1">
      <c r="A10" s="135" t="s">
        <v>5</v>
      </c>
      <c r="B10" s="307"/>
      <c r="C10" s="307"/>
      <c r="D10" s="307"/>
      <c r="E10" s="307"/>
      <c r="F10" s="307"/>
      <c r="G10" s="307"/>
      <c r="H10" s="307"/>
      <c r="I10" s="307"/>
    </row>
    <row r="11" spans="1:9" s="6" customFormat="1" ht="39.75" customHeight="1">
      <c r="A11" s="135" t="s">
        <v>6</v>
      </c>
      <c r="B11" s="307"/>
      <c r="C11" s="307"/>
      <c r="D11" s="307"/>
      <c r="E11" s="307"/>
      <c r="F11" s="307"/>
      <c r="G11" s="307"/>
      <c r="H11" s="307"/>
      <c r="I11" s="307"/>
    </row>
    <row r="12" spans="1:9" s="6" customFormat="1" ht="39.75" customHeight="1">
      <c r="A12" s="135" t="s">
        <v>7</v>
      </c>
      <c r="B12" s="308" t="s">
        <v>364</v>
      </c>
      <c r="C12" s="309"/>
      <c r="D12" s="309"/>
      <c r="E12" s="309"/>
      <c r="F12" s="309"/>
      <c r="G12" s="309"/>
      <c r="H12" s="309"/>
      <c r="I12" s="309"/>
    </row>
    <row r="13" spans="1:9" s="6" customFormat="1" ht="39.75" customHeight="1">
      <c r="A13" s="133" t="s">
        <v>8</v>
      </c>
      <c r="B13" s="307"/>
      <c r="C13" s="307"/>
      <c r="D13" s="307"/>
      <c r="E13" s="307"/>
      <c r="F13" s="307"/>
      <c r="G13" s="307"/>
      <c r="H13" s="307"/>
      <c r="I13" s="307"/>
    </row>
    <row r="14" spans="1:9">
      <c r="A14" s="128"/>
      <c r="B14" s="128"/>
      <c r="C14" s="132"/>
      <c r="D14" s="128"/>
      <c r="E14" s="128"/>
      <c r="F14" s="128"/>
      <c r="G14" s="128"/>
      <c r="H14" s="128"/>
      <c r="I14" s="128"/>
    </row>
    <row r="15" spans="1:9" s="6" customFormat="1" ht="54.75" customHeight="1">
      <c r="A15" s="133" t="s">
        <v>9</v>
      </c>
      <c r="B15" s="306">
        <v>45383</v>
      </c>
      <c r="C15" s="306"/>
      <c r="D15" s="306"/>
      <c r="E15" s="306"/>
      <c r="F15" s="306"/>
      <c r="G15" s="306"/>
      <c r="H15" s="306"/>
      <c r="I15" s="306"/>
    </row>
    <row r="16" spans="1:9">
      <c r="A16" s="128"/>
      <c r="B16" s="128"/>
      <c r="C16" s="132"/>
      <c r="D16" s="128"/>
      <c r="E16" s="128"/>
      <c r="F16" s="128"/>
      <c r="G16" s="128"/>
      <c r="H16" s="128"/>
      <c r="I16" s="128"/>
    </row>
    <row r="17" spans="1:9">
      <c r="A17" s="128"/>
      <c r="B17" s="128"/>
      <c r="C17" s="132"/>
      <c r="D17" s="128"/>
      <c r="E17" s="128"/>
      <c r="F17" s="128"/>
      <c r="G17" s="128"/>
      <c r="H17" s="128"/>
      <c r="I17" s="128"/>
    </row>
    <row r="18" spans="1:9" ht="15.75" thickBot="1"/>
    <row r="19" spans="1:9" ht="15.75" customHeight="1">
      <c r="B19" s="167" t="s">
        <v>10</v>
      </c>
      <c r="C19" s="168" t="s">
        <v>11</v>
      </c>
      <c r="D19" s="168" t="s">
        <v>12</v>
      </c>
      <c r="E19" s="168" t="s">
        <v>13</v>
      </c>
    </row>
    <row r="20" spans="1:9" ht="15.75" customHeight="1" thickBot="1">
      <c r="B20" s="169" t="s">
        <v>14</v>
      </c>
      <c r="C20" s="170" t="s">
        <v>15</v>
      </c>
      <c r="D20" s="170" t="s">
        <v>16</v>
      </c>
      <c r="E20" s="170" t="s">
        <v>17</v>
      </c>
    </row>
    <row r="21" spans="1:9" ht="15.75" customHeight="1">
      <c r="B21" s="171" t="s">
        <v>18</v>
      </c>
      <c r="C21" s="172" t="s">
        <v>9</v>
      </c>
      <c r="D21" s="172" t="s">
        <v>9</v>
      </c>
      <c r="E21" s="172" t="s">
        <v>9</v>
      </c>
    </row>
    <row r="22" spans="1:9" ht="15.75" customHeight="1" thickBot="1">
      <c r="B22" s="169">
        <v>1</v>
      </c>
      <c r="C22" s="173">
        <v>45243</v>
      </c>
      <c r="D22" s="173">
        <v>45272</v>
      </c>
      <c r="E22" s="173">
        <v>45273</v>
      </c>
    </row>
  </sheetData>
  <mergeCells count="9">
    <mergeCell ref="B15:I15"/>
    <mergeCell ref="B10:I10"/>
    <mergeCell ref="B12:I12"/>
    <mergeCell ref="B13:I13"/>
    <mergeCell ref="A1:F1"/>
    <mergeCell ref="A4:I4"/>
    <mergeCell ref="B6:I6"/>
    <mergeCell ref="C8:I8"/>
    <mergeCell ref="B11:I11"/>
  </mergeCells>
  <dataValidations count="2">
    <dataValidation allowBlank="1" showInputMessage="1" showErrorMessage="1" prompt="Proponer y escribir en una frase la estrategia para gestionar la debilidad, la oportunidad, la amenaza o la fortaleza.Usar verbo de acción en infinitivo._x000a_" sqref="G1"/>
    <dataValidation type="list" allowBlank="1" showInputMessage="1" showErrorMessage="1" sqref="B8">
      <formula1>"Estrategicos, Misionales, Apoyo, Evaluacion y Mejora"</formula1>
    </dataValidation>
  </dataValidations>
  <printOptions horizontalCentered="1"/>
  <pageMargins left="0.70866141732283472" right="0.70866141732283472" top="0.74803149606299213" bottom="0.74803149606299213" header="0.31496062992125984" footer="0.31496062992125984"/>
  <pageSetup scale="85"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2:S43"/>
  <sheetViews>
    <sheetView showGridLines="0" zoomScale="70" zoomScaleNormal="70" workbookViewId="0">
      <selection activeCell="K11" sqref="K11:P11"/>
    </sheetView>
  </sheetViews>
  <sheetFormatPr baseColWidth="10" defaultColWidth="11.42578125" defaultRowHeight="15"/>
  <cols>
    <col min="1" max="1" width="3.7109375" style="1" customWidth="1"/>
    <col min="2" max="2" width="6.7109375" style="1" customWidth="1"/>
    <col min="3" max="3" width="11.42578125" style="1" customWidth="1"/>
    <col min="4" max="4" width="29.7109375" style="1" customWidth="1"/>
    <col min="5" max="9" width="25.28515625" style="1" customWidth="1"/>
    <col min="10" max="11" width="11.42578125" style="1"/>
    <col min="12" max="12" width="4.5703125" style="1" customWidth="1"/>
    <col min="13" max="13" width="2.42578125" style="1" hidden="1" customWidth="1"/>
    <col min="14" max="16" width="11.42578125" style="1" hidden="1" customWidth="1"/>
    <col min="17" max="17" width="11.42578125" style="1"/>
    <col min="18" max="18" width="20.7109375" style="1" customWidth="1"/>
    <col min="19" max="19" width="20.85546875" style="1" customWidth="1"/>
    <col min="20" max="20" width="11.42578125" style="1"/>
    <col min="21" max="21" width="17.5703125" style="1" customWidth="1"/>
    <col min="22" max="16384" width="11.42578125" style="1"/>
  </cols>
  <sheetData>
    <row r="2" spans="2:19" ht="15.75" thickBot="1"/>
    <row r="3" spans="2:19">
      <c r="B3" s="78"/>
      <c r="C3" s="79"/>
      <c r="D3" s="79"/>
      <c r="E3" s="79"/>
      <c r="F3" s="79"/>
      <c r="G3" s="79"/>
      <c r="H3" s="79"/>
      <c r="I3" s="80"/>
    </row>
    <row r="4" spans="2:19">
      <c r="B4" s="552" t="s">
        <v>287</v>
      </c>
      <c r="C4" s="553"/>
      <c r="D4" s="553"/>
      <c r="E4" s="554" t="s">
        <v>288</v>
      </c>
      <c r="F4" s="554"/>
      <c r="G4" s="554"/>
      <c r="H4" s="554"/>
      <c r="I4" s="555"/>
      <c r="Q4" s="556" t="s">
        <v>289</v>
      </c>
      <c r="R4" s="556"/>
    </row>
    <row r="5" spans="2:19">
      <c r="B5" s="552"/>
      <c r="C5" s="553"/>
      <c r="D5" s="553"/>
      <c r="E5" s="554"/>
      <c r="F5" s="554"/>
      <c r="G5" s="554"/>
      <c r="H5" s="554"/>
      <c r="I5" s="555"/>
      <c r="Q5" s="556"/>
      <c r="R5" s="556"/>
    </row>
    <row r="6" spans="2:19">
      <c r="B6" s="552"/>
      <c r="C6" s="553"/>
      <c r="D6" s="553"/>
      <c r="E6" s="554"/>
      <c r="F6" s="554"/>
      <c r="G6" s="554"/>
      <c r="H6" s="554"/>
      <c r="I6" s="555"/>
      <c r="Q6" s="556"/>
      <c r="R6" s="556"/>
    </row>
    <row r="7" spans="2:19" ht="15.75" thickBot="1">
      <c r="B7" s="81"/>
      <c r="I7" s="82"/>
    </row>
    <row r="8" spans="2:19" ht="62.25" customHeight="1" thickBot="1">
      <c r="B8" s="557" t="s">
        <v>234</v>
      </c>
      <c r="C8" s="558"/>
      <c r="D8" s="43" t="s">
        <v>290</v>
      </c>
      <c r="E8" s="44">
        <v>5</v>
      </c>
      <c r="F8" s="44">
        <v>10</v>
      </c>
      <c r="G8" s="44">
        <v>15</v>
      </c>
      <c r="H8" s="44">
        <v>20</v>
      </c>
      <c r="I8" s="83">
        <v>25</v>
      </c>
      <c r="K8" s="559" t="s">
        <v>291</v>
      </c>
      <c r="L8" s="560"/>
      <c r="M8" s="560"/>
      <c r="N8" s="560"/>
      <c r="O8" s="560"/>
      <c r="P8" s="561"/>
      <c r="Q8" s="562" t="s">
        <v>292</v>
      </c>
      <c r="R8" s="562"/>
      <c r="S8" s="9" t="s">
        <v>293</v>
      </c>
    </row>
    <row r="9" spans="2:19" ht="62.25" customHeight="1" thickBot="1">
      <c r="B9" s="557"/>
      <c r="C9" s="558"/>
      <c r="D9" s="43" t="s">
        <v>294</v>
      </c>
      <c r="E9" s="45">
        <v>4</v>
      </c>
      <c r="F9" s="45">
        <v>8</v>
      </c>
      <c r="G9" s="44">
        <v>12</v>
      </c>
      <c r="H9" s="44">
        <v>16</v>
      </c>
      <c r="I9" s="83">
        <v>20</v>
      </c>
      <c r="K9" s="563" t="s">
        <v>295</v>
      </c>
      <c r="L9" s="564"/>
      <c r="M9" s="564"/>
      <c r="N9" s="564"/>
      <c r="O9" s="564"/>
      <c r="P9" s="564"/>
      <c r="Q9" s="565" t="s">
        <v>296</v>
      </c>
      <c r="R9" s="566"/>
      <c r="S9" s="9" t="s">
        <v>297</v>
      </c>
    </row>
    <row r="10" spans="2:19" ht="62.25" customHeight="1" thickBot="1">
      <c r="B10" s="557"/>
      <c r="C10" s="558"/>
      <c r="D10" s="43" t="s">
        <v>298</v>
      </c>
      <c r="E10" s="45">
        <v>3</v>
      </c>
      <c r="F10" s="45">
        <v>6</v>
      </c>
      <c r="G10" s="45">
        <v>9</v>
      </c>
      <c r="H10" s="44">
        <v>12</v>
      </c>
      <c r="I10" s="83">
        <v>15</v>
      </c>
      <c r="K10" s="567" t="s">
        <v>258</v>
      </c>
      <c r="L10" s="568"/>
      <c r="M10" s="568"/>
      <c r="N10" s="568"/>
      <c r="O10" s="568"/>
      <c r="P10" s="568"/>
      <c r="Q10" s="562" t="s">
        <v>299</v>
      </c>
      <c r="R10" s="562"/>
      <c r="S10" s="9" t="s">
        <v>300</v>
      </c>
    </row>
    <row r="11" spans="2:19" ht="62.25" customHeight="1">
      <c r="B11" s="557"/>
      <c r="C11" s="558"/>
      <c r="D11" s="43" t="s">
        <v>301</v>
      </c>
      <c r="E11" s="46">
        <v>2</v>
      </c>
      <c r="F11" s="45">
        <v>4</v>
      </c>
      <c r="G11" s="45">
        <v>6</v>
      </c>
      <c r="H11" s="44">
        <v>8</v>
      </c>
      <c r="I11" s="83">
        <v>10</v>
      </c>
      <c r="K11" s="569" t="s">
        <v>302</v>
      </c>
      <c r="L11" s="570"/>
      <c r="M11" s="570"/>
      <c r="N11" s="570"/>
      <c r="O11" s="570"/>
      <c r="P11" s="570"/>
      <c r="Q11" s="562" t="s">
        <v>231</v>
      </c>
      <c r="R11" s="571"/>
      <c r="S11" s="9" t="s">
        <v>231</v>
      </c>
    </row>
    <row r="12" spans="2:19" ht="62.25" customHeight="1">
      <c r="B12" s="557"/>
      <c r="C12" s="558"/>
      <c r="D12" s="43" t="s">
        <v>303</v>
      </c>
      <c r="E12" s="46">
        <v>1</v>
      </c>
      <c r="F12" s="46">
        <v>2</v>
      </c>
      <c r="G12" s="45">
        <v>3</v>
      </c>
      <c r="H12" s="44">
        <v>4</v>
      </c>
      <c r="I12" s="83">
        <v>5</v>
      </c>
    </row>
    <row r="13" spans="2:19" ht="62.25" customHeight="1" thickBot="1">
      <c r="B13" s="84"/>
      <c r="C13" s="550" t="s">
        <v>304</v>
      </c>
      <c r="D13" s="551"/>
      <c r="E13" s="85" t="s">
        <v>305</v>
      </c>
      <c r="F13" s="85" t="s">
        <v>306</v>
      </c>
      <c r="G13" s="85" t="s">
        <v>307</v>
      </c>
      <c r="H13" s="85" t="s">
        <v>308</v>
      </c>
      <c r="I13" s="86" t="s">
        <v>309</v>
      </c>
    </row>
    <row r="17" spans="4:6">
      <c r="D17" s="9"/>
      <c r="E17" s="9"/>
      <c r="F17" s="9"/>
    </row>
    <row r="18" spans="4:6" ht="15.75">
      <c r="D18" s="14" t="s">
        <v>310</v>
      </c>
      <c r="E18" s="87" t="s">
        <v>302</v>
      </c>
      <c r="F18" s="87">
        <v>1</v>
      </c>
    </row>
    <row r="19" spans="4:6">
      <c r="D19" s="14" t="s">
        <v>311</v>
      </c>
      <c r="E19" s="14" t="s">
        <v>302</v>
      </c>
      <c r="F19" s="14">
        <v>2</v>
      </c>
    </row>
    <row r="20" spans="4:6">
      <c r="D20" s="14" t="s">
        <v>312</v>
      </c>
      <c r="E20" s="14" t="s">
        <v>258</v>
      </c>
      <c r="F20" s="14">
        <v>2</v>
      </c>
    </row>
    <row r="21" spans="4:6">
      <c r="D21" s="14" t="s">
        <v>313</v>
      </c>
      <c r="E21" s="14" t="s">
        <v>314</v>
      </c>
      <c r="F21" s="14">
        <v>3</v>
      </c>
    </row>
    <row r="22" spans="4:6">
      <c r="D22" s="14" t="s">
        <v>315</v>
      </c>
      <c r="E22" s="14" t="s">
        <v>291</v>
      </c>
      <c r="F22" s="14">
        <v>4</v>
      </c>
    </row>
    <row r="23" spans="4:6">
      <c r="D23" s="14" t="s">
        <v>316</v>
      </c>
      <c r="E23" s="14" t="s">
        <v>302</v>
      </c>
      <c r="F23" s="14">
        <v>1</v>
      </c>
    </row>
    <row r="24" spans="4:6">
      <c r="D24" s="14" t="s">
        <v>317</v>
      </c>
      <c r="E24" s="14" t="s">
        <v>258</v>
      </c>
      <c r="F24" s="14">
        <v>2</v>
      </c>
    </row>
    <row r="25" spans="4:6">
      <c r="D25" s="14" t="s">
        <v>318</v>
      </c>
      <c r="E25" s="14" t="s">
        <v>258</v>
      </c>
      <c r="F25" s="14">
        <v>2</v>
      </c>
    </row>
    <row r="26" spans="4:6">
      <c r="D26" s="14" t="s">
        <v>319</v>
      </c>
      <c r="E26" s="14" t="s">
        <v>295</v>
      </c>
      <c r="F26" s="14">
        <v>3</v>
      </c>
    </row>
    <row r="27" spans="4:6">
      <c r="D27" s="14" t="s">
        <v>320</v>
      </c>
      <c r="E27" s="14" t="s">
        <v>291</v>
      </c>
      <c r="F27" s="14">
        <v>4</v>
      </c>
    </row>
    <row r="28" spans="4:6">
      <c r="D28" s="14" t="s">
        <v>321</v>
      </c>
      <c r="E28" s="14" t="s">
        <v>258</v>
      </c>
      <c r="F28" s="14">
        <v>2</v>
      </c>
    </row>
    <row r="29" spans="4:6">
      <c r="D29" s="14" t="s">
        <v>322</v>
      </c>
      <c r="E29" s="14" t="s">
        <v>258</v>
      </c>
      <c r="F29" s="14">
        <v>2</v>
      </c>
    </row>
    <row r="30" spans="4:6">
      <c r="D30" s="14" t="s">
        <v>323</v>
      </c>
      <c r="E30" s="14" t="s">
        <v>258</v>
      </c>
      <c r="F30" s="14">
        <v>2</v>
      </c>
    </row>
    <row r="31" spans="4:6">
      <c r="D31" s="14" t="s">
        <v>324</v>
      </c>
      <c r="E31" s="14" t="s">
        <v>295</v>
      </c>
      <c r="F31" s="14">
        <v>3</v>
      </c>
    </row>
    <row r="32" spans="4:6">
      <c r="D32" s="14" t="s">
        <v>325</v>
      </c>
      <c r="E32" s="14" t="s">
        <v>291</v>
      </c>
      <c r="F32" s="14">
        <v>4</v>
      </c>
    </row>
    <row r="33" spans="4:6">
      <c r="D33" s="14" t="s">
        <v>326</v>
      </c>
      <c r="E33" s="14" t="s">
        <v>258</v>
      </c>
      <c r="F33" s="14">
        <v>2</v>
      </c>
    </row>
    <row r="34" spans="4:6">
      <c r="D34" s="14" t="s">
        <v>327</v>
      </c>
      <c r="E34" s="14" t="s">
        <v>258</v>
      </c>
      <c r="F34" s="14">
        <v>2</v>
      </c>
    </row>
    <row r="35" spans="4:6">
      <c r="D35" s="14" t="s">
        <v>328</v>
      </c>
      <c r="E35" s="14" t="s">
        <v>295</v>
      </c>
      <c r="F35" s="14">
        <v>3</v>
      </c>
    </row>
    <row r="36" spans="4:6">
      <c r="D36" s="14" t="s">
        <v>329</v>
      </c>
      <c r="E36" s="14" t="s">
        <v>295</v>
      </c>
      <c r="F36" s="14">
        <v>3</v>
      </c>
    </row>
    <row r="37" spans="4:6">
      <c r="D37" s="14" t="s">
        <v>330</v>
      </c>
      <c r="E37" s="14" t="s">
        <v>291</v>
      </c>
      <c r="F37" s="14">
        <v>4</v>
      </c>
    </row>
    <row r="38" spans="4:6">
      <c r="D38" s="14" t="s">
        <v>331</v>
      </c>
      <c r="E38" s="14" t="s">
        <v>295</v>
      </c>
      <c r="F38" s="14">
        <v>3</v>
      </c>
    </row>
    <row r="39" spans="4:6">
      <c r="D39" s="14" t="s">
        <v>332</v>
      </c>
      <c r="E39" s="14" t="s">
        <v>295</v>
      </c>
      <c r="F39" s="14">
        <v>3</v>
      </c>
    </row>
    <row r="40" spans="4:6">
      <c r="D40" s="14" t="s">
        <v>333</v>
      </c>
      <c r="E40" s="14" t="s">
        <v>295</v>
      </c>
      <c r="F40" s="14">
        <v>3</v>
      </c>
    </row>
    <row r="41" spans="4:6">
      <c r="D41" s="14" t="s">
        <v>334</v>
      </c>
      <c r="E41" s="14" t="s">
        <v>295</v>
      </c>
      <c r="F41" s="14">
        <v>3</v>
      </c>
    </row>
    <row r="42" spans="4:6">
      <c r="D42" s="14" t="s">
        <v>335</v>
      </c>
      <c r="E42" s="14" t="s">
        <v>291</v>
      </c>
      <c r="F42" s="14">
        <v>4</v>
      </c>
    </row>
    <row r="43" spans="4:6">
      <c r="D43" s="9"/>
      <c r="E43" s="9"/>
      <c r="F43" s="9"/>
    </row>
  </sheetData>
  <mergeCells count="13">
    <mergeCell ref="C13:D13"/>
    <mergeCell ref="B4:D6"/>
    <mergeCell ref="E4:I6"/>
    <mergeCell ref="Q4:R6"/>
    <mergeCell ref="B8:C12"/>
    <mergeCell ref="K8:P8"/>
    <mergeCell ref="Q8:R8"/>
    <mergeCell ref="K9:P9"/>
    <mergeCell ref="Q9:R9"/>
    <mergeCell ref="K10:P10"/>
    <mergeCell ref="Q10:R10"/>
    <mergeCell ref="K11:P11"/>
    <mergeCell ref="Q11:R11"/>
  </mergeCells>
  <printOptions horizontalCentered="1"/>
  <pageMargins left="0.70866141732283472" right="0.70866141732283472" top="0.74803149606299213" bottom="0.74803149606299213" header="0.31496062992125984" footer="0.31496062992125984"/>
  <pageSetup scale="48" fitToHeight="0" orientation="landscape" horizontalDpi="4294967294"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JK68"/>
  <sheetViews>
    <sheetView showGridLines="0" zoomScale="80" zoomScaleNormal="80" workbookViewId="0">
      <selection activeCell="C1" sqref="C1:K2"/>
    </sheetView>
  </sheetViews>
  <sheetFormatPr baseColWidth="10" defaultColWidth="11.42578125" defaultRowHeight="15"/>
  <cols>
    <col min="1" max="1" width="18.42578125" style="4" customWidth="1"/>
    <col min="2" max="2" width="35.85546875" style="4" customWidth="1"/>
    <col min="3" max="3" width="40.28515625" customWidth="1"/>
    <col min="4" max="4" width="16.85546875" style="75" customWidth="1"/>
    <col min="5" max="5" width="18.5703125" style="19" customWidth="1"/>
    <col min="6" max="6" width="18.28515625" style="19" bestFit="1" customWidth="1"/>
    <col min="7" max="7" width="18.28515625" bestFit="1" customWidth="1"/>
    <col min="8" max="8" width="32.7109375" customWidth="1"/>
    <col min="9" max="9" width="16.5703125" customWidth="1"/>
    <col min="10" max="10" width="14.28515625" customWidth="1"/>
    <col min="11" max="11" width="17.7109375" customWidth="1"/>
    <col min="12" max="12" width="17.5703125" customWidth="1"/>
    <col min="13" max="13" width="53.7109375" customWidth="1"/>
    <col min="14" max="169" width="11.42578125" style="1"/>
  </cols>
  <sheetData>
    <row r="1" spans="1:271" s="11" customFormat="1" ht="16.5" customHeight="1">
      <c r="A1" s="237"/>
      <c r="B1" s="237"/>
      <c r="C1" s="646" t="s">
        <v>535</v>
      </c>
      <c r="D1" s="646"/>
      <c r="E1" s="646"/>
      <c r="F1" s="646"/>
      <c r="G1" s="646"/>
      <c r="H1" s="646"/>
      <c r="I1" s="646"/>
      <c r="J1" s="646"/>
      <c r="K1" s="646"/>
      <c r="L1" s="585"/>
      <c r="M1" s="586"/>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c r="JK1" s="10"/>
    </row>
    <row r="2" spans="1:271" s="11" customFormat="1" ht="49.5" customHeight="1">
      <c r="A2" s="237"/>
      <c r="B2" s="237"/>
      <c r="C2" s="646"/>
      <c r="D2" s="646"/>
      <c r="E2" s="646"/>
      <c r="F2" s="646"/>
      <c r="G2" s="646"/>
      <c r="H2" s="646"/>
      <c r="I2" s="646"/>
      <c r="J2" s="646"/>
      <c r="K2" s="646"/>
      <c r="L2" s="585"/>
      <c r="M2" s="586"/>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row>
    <row r="3" spans="1:271" s="11" customFormat="1" ht="29.25" customHeight="1">
      <c r="A3" s="455" t="s">
        <v>145</v>
      </c>
      <c r="B3" s="455"/>
      <c r="C3" s="601" t="s">
        <v>4</v>
      </c>
      <c r="D3" s="601"/>
      <c r="E3" s="601"/>
      <c r="F3" s="601"/>
      <c r="G3" s="601"/>
      <c r="H3" s="601"/>
      <c r="I3" s="601"/>
      <c r="J3" s="601"/>
      <c r="K3" s="601"/>
      <c r="L3" s="601"/>
      <c r="M3" s="601"/>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row>
    <row r="4" spans="1:271" s="11" customFormat="1" ht="40.9" customHeight="1">
      <c r="A4" s="455" t="s">
        <v>146</v>
      </c>
      <c r="B4" s="455"/>
      <c r="C4" s="579" t="s">
        <v>336</v>
      </c>
      <c r="D4" s="579"/>
      <c r="E4" s="579"/>
      <c r="F4" s="579"/>
      <c r="G4" s="579"/>
      <c r="H4" s="579"/>
      <c r="I4" s="579"/>
      <c r="J4" s="579"/>
      <c r="K4" s="579"/>
      <c r="L4" s="579"/>
      <c r="M4" s="57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row>
    <row r="5" spans="1:271" s="11" customFormat="1" ht="25.5" customHeight="1" thickBot="1">
      <c r="A5" s="455" t="s">
        <v>147</v>
      </c>
      <c r="B5" s="455"/>
      <c r="C5" s="404" t="s">
        <v>351</v>
      </c>
      <c r="D5" s="577"/>
      <c r="E5" s="577"/>
      <c r="F5" s="577"/>
      <c r="G5" s="577"/>
      <c r="H5" s="577"/>
      <c r="I5" s="577"/>
      <c r="J5" s="577"/>
      <c r="K5" s="577"/>
      <c r="L5" s="577"/>
      <c r="M5" s="578"/>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c r="JH5" s="10"/>
      <c r="JI5" s="10"/>
      <c r="JJ5" s="10"/>
      <c r="JK5" s="10"/>
    </row>
    <row r="6" spans="1:271" s="15" customFormat="1" ht="40.5" customHeight="1" thickTop="1" thickBot="1">
      <c r="A6" s="572" t="s">
        <v>337</v>
      </c>
      <c r="B6" s="573"/>
      <c r="C6" s="574"/>
      <c r="D6" s="575" t="s">
        <v>338</v>
      </c>
      <c r="E6" s="575"/>
      <c r="F6" s="575"/>
      <c r="G6" s="576" t="s">
        <v>339</v>
      </c>
      <c r="H6" s="580" t="s">
        <v>340</v>
      </c>
      <c r="I6" s="582" t="s">
        <v>341</v>
      </c>
      <c r="J6" s="583"/>
      <c r="K6" s="582" t="s">
        <v>342</v>
      </c>
      <c r="L6" s="583"/>
      <c r="M6" s="584" t="s">
        <v>343</v>
      </c>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row>
    <row r="7" spans="1:271" s="16" customFormat="1" ht="108" customHeight="1" thickTop="1" thickBot="1">
      <c r="A7" s="27" t="s">
        <v>35</v>
      </c>
      <c r="B7" s="27" t="s">
        <v>87</v>
      </c>
      <c r="C7" s="27" t="s">
        <v>89</v>
      </c>
      <c r="D7" s="20" t="s">
        <v>99</v>
      </c>
      <c r="E7" s="20" t="s">
        <v>344</v>
      </c>
      <c r="F7" s="20" t="s">
        <v>345</v>
      </c>
      <c r="G7" s="576"/>
      <c r="H7" s="581"/>
      <c r="I7" s="21" t="s">
        <v>346</v>
      </c>
      <c r="J7" s="21" t="s">
        <v>347</v>
      </c>
      <c r="K7" s="21" t="s">
        <v>348</v>
      </c>
      <c r="L7" s="21" t="s">
        <v>349</v>
      </c>
      <c r="M7" s="58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row>
    <row r="8" spans="1:271" s="17" customFormat="1" ht="21.75" customHeight="1" thickTop="1" thickBot="1">
      <c r="A8" s="587"/>
      <c r="B8" s="588"/>
      <c r="C8" s="588"/>
      <c r="D8" s="588"/>
      <c r="E8" s="588"/>
      <c r="F8" s="588"/>
      <c r="G8" s="588"/>
      <c r="H8" s="22"/>
      <c r="I8" s="22"/>
      <c r="J8" s="22"/>
      <c r="K8" s="22"/>
      <c r="L8" s="22"/>
      <c r="M8" s="22"/>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row>
    <row r="9" spans="1:271" s="18" customFormat="1" ht="15" customHeight="1">
      <c r="A9" s="589">
        <f>'7- Mapa Final'!A10</f>
        <v>1</v>
      </c>
      <c r="B9" s="591" t="str">
        <f>'7- Mapa Final'!B10</f>
        <v xml:space="preserve">Incumplimiento de los requisitos legales del SG-SST </v>
      </c>
      <c r="C9" s="591" t="str">
        <f>'7- Mapa Final'!C10</f>
        <v>No implementar dentro de los tiempos legales el SST o implementarlo en forma parcial</v>
      </c>
      <c r="D9" s="603" t="str">
        <f>'7- Mapa Final'!J10</f>
        <v>Baja - 2</v>
      </c>
      <c r="E9" s="605" t="str">
        <f>'7- Mapa Final'!K10</f>
        <v>Moderado - 3</v>
      </c>
      <c r="F9" s="595" t="str">
        <f>'7- Mapa Final'!M10</f>
        <v>Moderado - 6</v>
      </c>
      <c r="G9" s="418" t="s">
        <v>231</v>
      </c>
      <c r="H9" s="475" t="s">
        <v>357</v>
      </c>
      <c r="I9" s="597"/>
      <c r="J9" s="598" t="s">
        <v>360</v>
      </c>
      <c r="K9" s="593">
        <v>45292</v>
      </c>
      <c r="L9" s="593">
        <v>45382</v>
      </c>
      <c r="M9" s="410" t="s">
        <v>361</v>
      </c>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row>
    <row r="10" spans="1:271" s="18" customFormat="1" ht="13.5" customHeight="1">
      <c r="A10" s="590"/>
      <c r="B10" s="592"/>
      <c r="C10" s="592"/>
      <c r="D10" s="604"/>
      <c r="E10" s="606"/>
      <c r="F10" s="596"/>
      <c r="G10" s="419"/>
      <c r="H10" s="476"/>
      <c r="I10" s="531"/>
      <c r="J10" s="599"/>
      <c r="K10" s="531"/>
      <c r="L10" s="531"/>
      <c r="M10" s="411"/>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row>
    <row r="11" spans="1:271" s="18" customFormat="1" ht="13.5" customHeight="1">
      <c r="A11" s="590"/>
      <c r="B11" s="592"/>
      <c r="C11" s="592"/>
      <c r="D11" s="604"/>
      <c r="E11" s="606"/>
      <c r="F11" s="596"/>
      <c r="G11" s="419"/>
      <c r="H11" s="476"/>
      <c r="I11" s="531"/>
      <c r="J11" s="599"/>
      <c r="K11" s="531"/>
      <c r="L11" s="531"/>
      <c r="M11" s="411"/>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row>
    <row r="12" spans="1:271" s="18" customFormat="1" ht="13.5" customHeight="1">
      <c r="A12" s="590"/>
      <c r="B12" s="592"/>
      <c r="C12" s="592"/>
      <c r="D12" s="604"/>
      <c r="E12" s="606"/>
      <c r="F12" s="596"/>
      <c r="G12" s="419"/>
      <c r="H12" s="476"/>
      <c r="I12" s="531"/>
      <c r="J12" s="599"/>
      <c r="K12" s="531"/>
      <c r="L12" s="531"/>
      <c r="M12" s="411"/>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row>
    <row r="13" spans="1:271" s="18" customFormat="1" ht="13.5" customHeight="1">
      <c r="A13" s="590"/>
      <c r="B13" s="592"/>
      <c r="C13" s="592"/>
      <c r="D13" s="604"/>
      <c r="E13" s="606"/>
      <c r="F13" s="596"/>
      <c r="G13" s="419"/>
      <c r="H13" s="476"/>
      <c r="I13" s="531"/>
      <c r="J13" s="599"/>
      <c r="K13" s="531"/>
      <c r="L13" s="531"/>
      <c r="M13" s="411"/>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row>
    <row r="14" spans="1:271" s="18" customFormat="1" ht="13.5" customHeight="1">
      <c r="A14" s="590"/>
      <c r="B14" s="592"/>
      <c r="C14" s="592"/>
      <c r="D14" s="604"/>
      <c r="E14" s="606"/>
      <c r="F14" s="596"/>
      <c r="G14" s="419"/>
      <c r="H14" s="476"/>
      <c r="I14" s="531"/>
      <c r="J14" s="599"/>
      <c r="K14" s="531"/>
      <c r="L14" s="531"/>
      <c r="M14" s="411"/>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row>
    <row r="15" spans="1:271" s="18" customFormat="1" ht="13.5" customHeight="1">
      <c r="A15" s="590"/>
      <c r="B15" s="592"/>
      <c r="C15" s="592"/>
      <c r="D15" s="604"/>
      <c r="E15" s="606"/>
      <c r="F15" s="596"/>
      <c r="G15" s="419"/>
      <c r="H15" s="476"/>
      <c r="I15" s="531"/>
      <c r="J15" s="599"/>
      <c r="K15" s="531"/>
      <c r="L15" s="531"/>
      <c r="M15" s="411"/>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row>
    <row r="16" spans="1:271" s="18" customFormat="1" ht="13.5" customHeight="1">
      <c r="A16" s="590"/>
      <c r="B16" s="592"/>
      <c r="C16" s="592"/>
      <c r="D16" s="604"/>
      <c r="E16" s="606"/>
      <c r="F16" s="596"/>
      <c r="G16" s="419"/>
      <c r="H16" s="476"/>
      <c r="I16" s="531"/>
      <c r="J16" s="599"/>
      <c r="K16" s="531"/>
      <c r="L16" s="531"/>
      <c r="M16" s="411"/>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row>
    <row r="17" spans="1:169" s="18" customFormat="1" ht="13.5" customHeight="1">
      <c r="A17" s="590"/>
      <c r="B17" s="592"/>
      <c r="C17" s="592"/>
      <c r="D17" s="604"/>
      <c r="E17" s="606"/>
      <c r="F17" s="596"/>
      <c r="G17" s="419"/>
      <c r="H17" s="476"/>
      <c r="I17" s="531"/>
      <c r="J17" s="599"/>
      <c r="K17" s="531"/>
      <c r="L17" s="531"/>
      <c r="M17" s="411"/>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row>
    <row r="18" spans="1:169" s="18" customFormat="1" ht="21.75" customHeight="1">
      <c r="A18" s="590"/>
      <c r="B18" s="592"/>
      <c r="C18" s="592"/>
      <c r="D18" s="604"/>
      <c r="E18" s="606"/>
      <c r="F18" s="596"/>
      <c r="G18" s="434"/>
      <c r="H18" s="476"/>
      <c r="I18" s="531"/>
      <c r="J18" s="600"/>
      <c r="K18" s="594"/>
      <c r="L18" s="594"/>
      <c r="M18" s="411"/>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row>
    <row r="19" spans="1:169" s="18" customFormat="1" ht="12.95" customHeight="1">
      <c r="A19" s="590">
        <f>'7- Mapa Final'!A20</f>
        <v>2</v>
      </c>
      <c r="B19" s="592" t="str">
        <f>'7- Mapa Final'!B20</f>
        <v>Incumplimiento Plan Trabajo de SG-SST</v>
      </c>
      <c r="C19" s="592" t="str">
        <f>'7- Mapa Final'!C20</f>
        <v>Posibilidad de incumplimiento de las metas establecidas por omisión en la ejecución de actividades del plan de trabajo anual de SST.</v>
      </c>
      <c r="D19" s="607" t="str">
        <f>'7- Mapa Final'!J20</f>
        <v>Muy Baja - 1</v>
      </c>
      <c r="E19" s="609" t="str">
        <f>'7- Mapa Final'!K20</f>
        <v>Moderado - 3</v>
      </c>
      <c r="F19" s="596" t="str">
        <f>'7- Mapa Final'!M20</f>
        <v>Moderado - 3</v>
      </c>
      <c r="G19" s="419" t="s">
        <v>231</v>
      </c>
      <c r="H19" s="476" t="s">
        <v>358</v>
      </c>
      <c r="I19" s="531"/>
      <c r="J19" s="599" t="s">
        <v>360</v>
      </c>
      <c r="K19" s="602">
        <v>45292</v>
      </c>
      <c r="L19" s="602">
        <v>45382</v>
      </c>
      <c r="M19" s="411" t="s">
        <v>362</v>
      </c>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row>
    <row r="20" spans="1:169" s="18" customFormat="1" ht="12.75" customHeight="1">
      <c r="A20" s="590"/>
      <c r="B20" s="592"/>
      <c r="C20" s="592"/>
      <c r="D20" s="608"/>
      <c r="E20" s="606"/>
      <c r="F20" s="596"/>
      <c r="G20" s="419"/>
      <c r="H20" s="476"/>
      <c r="I20" s="531"/>
      <c r="J20" s="599"/>
      <c r="K20" s="531"/>
      <c r="L20" s="531"/>
      <c r="M20" s="411"/>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row>
    <row r="21" spans="1:169" s="18" customFormat="1" ht="12.75" customHeight="1">
      <c r="A21" s="590"/>
      <c r="B21" s="592"/>
      <c r="C21" s="592"/>
      <c r="D21" s="608"/>
      <c r="E21" s="606"/>
      <c r="F21" s="596"/>
      <c r="G21" s="419"/>
      <c r="H21" s="476"/>
      <c r="I21" s="531"/>
      <c r="J21" s="599"/>
      <c r="K21" s="531"/>
      <c r="L21" s="531"/>
      <c r="M21" s="411"/>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row>
    <row r="22" spans="1:169" s="18" customFormat="1" ht="12.75" customHeight="1">
      <c r="A22" s="590"/>
      <c r="B22" s="592"/>
      <c r="C22" s="592"/>
      <c r="D22" s="608"/>
      <c r="E22" s="606"/>
      <c r="F22" s="596"/>
      <c r="G22" s="419"/>
      <c r="H22" s="476"/>
      <c r="I22" s="531"/>
      <c r="J22" s="599"/>
      <c r="K22" s="531"/>
      <c r="L22" s="531"/>
      <c r="M22" s="411"/>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row>
    <row r="23" spans="1:169" s="18" customFormat="1" ht="13.5" customHeight="1">
      <c r="A23" s="590"/>
      <c r="B23" s="592"/>
      <c r="C23" s="592"/>
      <c r="D23" s="608"/>
      <c r="E23" s="606"/>
      <c r="F23" s="596"/>
      <c r="G23" s="419"/>
      <c r="H23" s="476"/>
      <c r="I23" s="531"/>
      <c r="J23" s="599"/>
      <c r="K23" s="531"/>
      <c r="L23" s="531"/>
      <c r="M23" s="411"/>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row>
    <row r="24" spans="1:169">
      <c r="A24" s="590"/>
      <c r="B24" s="592"/>
      <c r="C24" s="592"/>
      <c r="D24" s="608"/>
      <c r="E24" s="606"/>
      <c r="F24" s="596"/>
      <c r="G24" s="419"/>
      <c r="H24" s="476"/>
      <c r="I24" s="531"/>
      <c r="J24" s="599"/>
      <c r="K24" s="531"/>
      <c r="L24" s="531"/>
      <c r="M24" s="411"/>
      <c r="N24" s="26"/>
      <c r="O24" s="26"/>
    </row>
    <row r="25" spans="1:169">
      <c r="A25" s="590"/>
      <c r="B25" s="592"/>
      <c r="C25" s="592"/>
      <c r="D25" s="608"/>
      <c r="E25" s="606"/>
      <c r="F25" s="596"/>
      <c r="G25" s="419"/>
      <c r="H25" s="476"/>
      <c r="I25" s="531"/>
      <c r="J25" s="599"/>
      <c r="K25" s="531"/>
      <c r="L25" s="531"/>
      <c r="M25" s="411"/>
      <c r="N25" s="26"/>
      <c r="O25" s="26"/>
    </row>
    <row r="26" spans="1:169">
      <c r="A26" s="590"/>
      <c r="B26" s="592"/>
      <c r="C26" s="592"/>
      <c r="D26" s="608"/>
      <c r="E26" s="606"/>
      <c r="F26" s="596"/>
      <c r="G26" s="419"/>
      <c r="H26" s="476"/>
      <c r="I26" s="531"/>
      <c r="J26" s="599"/>
      <c r="K26" s="531"/>
      <c r="L26" s="531"/>
      <c r="M26" s="411"/>
      <c r="N26" s="26"/>
      <c r="O26" s="26"/>
    </row>
    <row r="27" spans="1:169">
      <c r="A27" s="590"/>
      <c r="B27" s="592"/>
      <c r="C27" s="592"/>
      <c r="D27" s="608"/>
      <c r="E27" s="606"/>
      <c r="F27" s="596"/>
      <c r="G27" s="419"/>
      <c r="H27" s="476"/>
      <c r="I27" s="531"/>
      <c r="J27" s="599"/>
      <c r="K27" s="531"/>
      <c r="L27" s="531"/>
      <c r="M27" s="411"/>
      <c r="N27" s="26"/>
      <c r="O27" s="26"/>
    </row>
    <row r="28" spans="1:169" ht="37.5" customHeight="1">
      <c r="A28" s="590"/>
      <c r="B28" s="592"/>
      <c r="C28" s="592"/>
      <c r="D28" s="608"/>
      <c r="E28" s="606"/>
      <c r="F28" s="596"/>
      <c r="G28" s="419"/>
      <c r="H28" s="476"/>
      <c r="I28" s="531"/>
      <c r="J28" s="599"/>
      <c r="K28" s="531"/>
      <c r="L28" s="531"/>
      <c r="M28" s="411"/>
      <c r="N28" s="26"/>
      <c r="O28" s="26"/>
    </row>
    <row r="29" spans="1:169" s="18" customFormat="1" ht="15.75" customHeight="1">
      <c r="A29" s="590">
        <f>'7- Mapa Final'!A30</f>
        <v>3</v>
      </c>
      <c r="B29" s="592" t="str">
        <f>'7- Mapa Final'!B30</f>
        <v xml:space="preserve">Aumento de Accidentes de trabajo y enfermedades laborales o salud pública </v>
      </c>
      <c r="C29" s="592" t="str">
        <f>'7- Mapa Final'!C30</f>
        <v>Violencia social generalizada en el país que puede presentar accidentes de trabajo leves, graves, mortales y afectaciones a la infraestructura
Afectación a la salud de la población judicial y ambiental de la entidad  debido al contagio  por virus y/o pandemias</v>
      </c>
      <c r="D29" s="607" t="str">
        <f>'7- Mapa Final'!J30</f>
        <v>Muy Baja - 1</v>
      </c>
      <c r="E29" s="609" t="str">
        <f>'7- Mapa Final'!K30</f>
        <v>Mayor - 4</v>
      </c>
      <c r="F29" s="596" t="str">
        <f>'7- Mapa Final'!M30</f>
        <v>Alto  - 4</v>
      </c>
      <c r="G29" s="419" t="s">
        <v>293</v>
      </c>
      <c r="H29" s="476" t="s">
        <v>359</v>
      </c>
      <c r="I29" s="531"/>
      <c r="J29" s="599" t="s">
        <v>360</v>
      </c>
      <c r="K29" s="602">
        <v>45292</v>
      </c>
      <c r="L29" s="602">
        <v>45382</v>
      </c>
      <c r="M29" s="411" t="s">
        <v>363</v>
      </c>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row>
    <row r="30" spans="1:169" s="18" customFormat="1" ht="15.75" customHeight="1">
      <c r="A30" s="590"/>
      <c r="B30" s="592"/>
      <c r="C30" s="592"/>
      <c r="D30" s="608"/>
      <c r="E30" s="606"/>
      <c r="F30" s="596"/>
      <c r="G30" s="419"/>
      <c r="H30" s="611"/>
      <c r="I30" s="531"/>
      <c r="J30" s="599"/>
      <c r="K30" s="531"/>
      <c r="L30" s="531"/>
      <c r="M30" s="411"/>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row>
    <row r="31" spans="1:169" s="18" customFormat="1" ht="15.75" customHeight="1">
      <c r="A31" s="590"/>
      <c r="B31" s="592"/>
      <c r="C31" s="592"/>
      <c r="D31" s="608"/>
      <c r="E31" s="606"/>
      <c r="F31" s="596"/>
      <c r="G31" s="419"/>
      <c r="H31" s="611"/>
      <c r="I31" s="531"/>
      <c r="J31" s="599"/>
      <c r="K31" s="531"/>
      <c r="L31" s="531"/>
      <c r="M31" s="411"/>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row>
    <row r="32" spans="1:169" s="18" customFormat="1" ht="15.75" customHeight="1">
      <c r="A32" s="590"/>
      <c r="B32" s="592"/>
      <c r="C32" s="592"/>
      <c r="D32" s="608"/>
      <c r="E32" s="606"/>
      <c r="F32" s="596"/>
      <c r="G32" s="419"/>
      <c r="H32" s="611"/>
      <c r="I32" s="531"/>
      <c r="J32" s="599"/>
      <c r="K32" s="531"/>
      <c r="L32" s="531"/>
      <c r="M32" s="411"/>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row>
    <row r="33" spans="1:169" s="18" customFormat="1" ht="15.75" customHeight="1">
      <c r="A33" s="590"/>
      <c r="B33" s="592"/>
      <c r="C33" s="592"/>
      <c r="D33" s="608"/>
      <c r="E33" s="606"/>
      <c r="F33" s="596"/>
      <c r="G33" s="419"/>
      <c r="H33" s="611"/>
      <c r="I33" s="531"/>
      <c r="J33" s="599"/>
      <c r="K33" s="531"/>
      <c r="L33" s="531"/>
      <c r="M33" s="411"/>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row>
    <row r="34" spans="1:169" ht="15.75" customHeight="1">
      <c r="A34" s="590"/>
      <c r="B34" s="592"/>
      <c r="C34" s="592"/>
      <c r="D34" s="608"/>
      <c r="E34" s="606"/>
      <c r="F34" s="596"/>
      <c r="G34" s="419"/>
      <c r="H34" s="611"/>
      <c r="I34" s="531"/>
      <c r="J34" s="599"/>
      <c r="K34" s="531"/>
      <c r="L34" s="531"/>
      <c r="M34" s="411"/>
      <c r="N34" s="26"/>
      <c r="O34" s="26"/>
    </row>
    <row r="35" spans="1:169" ht="15.75" customHeight="1">
      <c r="A35" s="590"/>
      <c r="B35" s="592"/>
      <c r="C35" s="592"/>
      <c r="D35" s="608"/>
      <c r="E35" s="606"/>
      <c r="F35" s="596"/>
      <c r="G35" s="419"/>
      <c r="H35" s="611"/>
      <c r="I35" s="531"/>
      <c r="J35" s="599"/>
      <c r="K35" s="531"/>
      <c r="L35" s="531"/>
      <c r="M35" s="411"/>
      <c r="N35" s="26"/>
      <c r="O35" s="26"/>
    </row>
    <row r="36" spans="1:169" ht="15.75" customHeight="1">
      <c r="A36" s="590"/>
      <c r="B36" s="592"/>
      <c r="C36" s="592"/>
      <c r="D36" s="608"/>
      <c r="E36" s="606"/>
      <c r="F36" s="596"/>
      <c r="G36" s="419"/>
      <c r="H36" s="611"/>
      <c r="I36" s="531"/>
      <c r="J36" s="599"/>
      <c r="K36" s="531"/>
      <c r="L36" s="531"/>
      <c r="M36" s="411"/>
      <c r="N36" s="26"/>
      <c r="O36" s="26"/>
    </row>
    <row r="37" spans="1:169" ht="15.75" customHeight="1">
      <c r="A37" s="590"/>
      <c r="B37" s="592"/>
      <c r="C37" s="592"/>
      <c r="D37" s="608"/>
      <c r="E37" s="606"/>
      <c r="F37" s="596"/>
      <c r="G37" s="419"/>
      <c r="H37" s="611"/>
      <c r="I37" s="531"/>
      <c r="J37" s="599"/>
      <c r="K37" s="531"/>
      <c r="L37" s="531"/>
      <c r="M37" s="411"/>
      <c r="N37" s="26"/>
      <c r="O37" s="26"/>
    </row>
    <row r="38" spans="1:169" ht="15.75" customHeight="1">
      <c r="A38" s="590"/>
      <c r="B38" s="592"/>
      <c r="C38" s="592"/>
      <c r="D38" s="608"/>
      <c r="E38" s="606"/>
      <c r="F38" s="596"/>
      <c r="G38" s="419"/>
      <c r="H38" s="611"/>
      <c r="I38" s="531"/>
      <c r="J38" s="599"/>
      <c r="K38" s="531"/>
      <c r="L38" s="531"/>
      <c r="M38" s="411"/>
      <c r="N38" s="26"/>
      <c r="O38" s="26"/>
    </row>
    <row r="39" spans="1:169" s="18" customFormat="1" ht="12.95" customHeight="1">
      <c r="A39" s="590">
        <f>'7- Mapa Final'!A40</f>
        <v>4</v>
      </c>
      <c r="B39" s="592" t="str">
        <f>'7- Mapa Final'!B40</f>
        <v>Recibir dádivas o beneficios a nombre propio o de terceros para  desviar recursos, no presentar o presentar reportes con información no veraz</v>
      </c>
      <c r="C39" s="592" t="str">
        <f>'7- Mapa Final'!C40</f>
        <v xml:space="preserve">Se favorece indebidamente a un servidor judicial a través de la validación del  reporte de accidentes de trabajo ante la Administradora de Riesgos Laborales </v>
      </c>
      <c r="D39" s="607" t="e">
        <f>'7- Mapa Final'!J40</f>
        <v>#DIV/0!</v>
      </c>
      <c r="E39" s="609" t="str">
        <f>'7- Mapa Final'!K40</f>
        <v>Moderado - 3</v>
      </c>
      <c r="F39" s="596" t="e">
        <f>'7- Mapa Final'!M40</f>
        <v>#DIV/0!</v>
      </c>
      <c r="G39" s="419"/>
      <c r="H39" s="531"/>
      <c r="I39" s="531"/>
      <c r="J39" s="599"/>
      <c r="K39" s="531"/>
      <c r="L39" s="531"/>
      <c r="M39" s="610"/>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6"/>
      <c r="FG39" s="26"/>
      <c r="FH39" s="26"/>
      <c r="FI39" s="26"/>
      <c r="FJ39" s="26"/>
      <c r="FK39" s="26"/>
      <c r="FL39" s="26"/>
      <c r="FM39" s="26"/>
    </row>
    <row r="40" spans="1:169" s="18" customFormat="1" ht="12.75" customHeight="1">
      <c r="A40" s="590"/>
      <c r="B40" s="592"/>
      <c r="C40" s="592"/>
      <c r="D40" s="608"/>
      <c r="E40" s="606"/>
      <c r="F40" s="596"/>
      <c r="G40" s="419"/>
      <c r="H40" s="531"/>
      <c r="I40" s="531"/>
      <c r="J40" s="599"/>
      <c r="K40" s="531"/>
      <c r="L40" s="531"/>
      <c r="M40" s="610"/>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row>
    <row r="41" spans="1:169" s="18" customFormat="1" ht="12.75" customHeight="1">
      <c r="A41" s="590"/>
      <c r="B41" s="592"/>
      <c r="C41" s="592"/>
      <c r="D41" s="608"/>
      <c r="E41" s="606"/>
      <c r="F41" s="596"/>
      <c r="G41" s="419"/>
      <c r="H41" s="531"/>
      <c r="I41" s="531"/>
      <c r="J41" s="599"/>
      <c r="K41" s="531"/>
      <c r="L41" s="531"/>
      <c r="M41" s="610"/>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row>
    <row r="42" spans="1:169" s="18" customFormat="1" ht="12.75" customHeight="1">
      <c r="A42" s="590"/>
      <c r="B42" s="592"/>
      <c r="C42" s="592"/>
      <c r="D42" s="608"/>
      <c r="E42" s="606"/>
      <c r="F42" s="596"/>
      <c r="G42" s="419"/>
      <c r="H42" s="531"/>
      <c r="I42" s="531"/>
      <c r="J42" s="599"/>
      <c r="K42" s="531"/>
      <c r="L42" s="531"/>
      <c r="M42" s="610"/>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row>
    <row r="43" spans="1:169" s="18" customFormat="1" ht="13.5" customHeight="1">
      <c r="A43" s="590"/>
      <c r="B43" s="592"/>
      <c r="C43" s="592"/>
      <c r="D43" s="608"/>
      <c r="E43" s="606"/>
      <c r="F43" s="596"/>
      <c r="G43" s="419"/>
      <c r="H43" s="531"/>
      <c r="I43" s="531"/>
      <c r="J43" s="599"/>
      <c r="K43" s="531"/>
      <c r="L43" s="531"/>
      <c r="M43" s="610"/>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c r="EO43" s="26"/>
      <c r="EP43" s="26"/>
      <c r="EQ43" s="26"/>
      <c r="ER43" s="26"/>
      <c r="ES43" s="26"/>
      <c r="ET43" s="26"/>
      <c r="EU43" s="26"/>
      <c r="EV43" s="26"/>
      <c r="EW43" s="26"/>
      <c r="EX43" s="26"/>
      <c r="EY43" s="26"/>
      <c r="EZ43" s="26"/>
      <c r="FA43" s="26"/>
      <c r="FB43" s="26"/>
      <c r="FC43" s="26"/>
      <c r="FD43" s="26"/>
      <c r="FE43" s="26"/>
      <c r="FF43" s="26"/>
      <c r="FG43" s="26"/>
      <c r="FH43" s="26"/>
      <c r="FI43" s="26"/>
      <c r="FJ43" s="26"/>
      <c r="FK43" s="26"/>
      <c r="FL43" s="26"/>
      <c r="FM43" s="26"/>
    </row>
    <row r="44" spans="1:169">
      <c r="A44" s="590"/>
      <c r="B44" s="592"/>
      <c r="C44" s="592"/>
      <c r="D44" s="608"/>
      <c r="E44" s="606"/>
      <c r="F44" s="596"/>
      <c r="G44" s="419"/>
      <c r="H44" s="531"/>
      <c r="I44" s="531"/>
      <c r="J44" s="599"/>
      <c r="K44" s="531"/>
      <c r="L44" s="531"/>
      <c r="M44" s="610"/>
      <c r="N44" s="26"/>
      <c r="O44" s="26"/>
    </row>
    <row r="45" spans="1:169">
      <c r="A45" s="590"/>
      <c r="B45" s="592"/>
      <c r="C45" s="592"/>
      <c r="D45" s="608"/>
      <c r="E45" s="606"/>
      <c r="F45" s="596"/>
      <c r="G45" s="419"/>
      <c r="H45" s="531"/>
      <c r="I45" s="531"/>
      <c r="J45" s="599"/>
      <c r="K45" s="531"/>
      <c r="L45" s="531"/>
      <c r="M45" s="610"/>
      <c r="N45" s="26"/>
      <c r="O45" s="26"/>
    </row>
    <row r="46" spans="1:169">
      <c r="A46" s="590"/>
      <c r="B46" s="592"/>
      <c r="C46" s="592"/>
      <c r="D46" s="608"/>
      <c r="E46" s="606"/>
      <c r="F46" s="596"/>
      <c r="G46" s="419"/>
      <c r="H46" s="531"/>
      <c r="I46" s="531"/>
      <c r="J46" s="599"/>
      <c r="K46" s="531"/>
      <c r="L46" s="531"/>
      <c r="M46" s="610"/>
      <c r="N46" s="26"/>
      <c r="O46" s="26"/>
    </row>
    <row r="47" spans="1:169">
      <c r="A47" s="590"/>
      <c r="B47" s="592"/>
      <c r="C47" s="592"/>
      <c r="D47" s="608"/>
      <c r="E47" s="606"/>
      <c r="F47" s="596"/>
      <c r="G47" s="419"/>
      <c r="H47" s="531"/>
      <c r="I47" s="531"/>
      <c r="J47" s="599"/>
      <c r="K47" s="531"/>
      <c r="L47" s="531"/>
      <c r="M47" s="610"/>
      <c r="N47" s="26"/>
      <c r="O47" s="26"/>
    </row>
    <row r="48" spans="1:169">
      <c r="A48" s="590"/>
      <c r="B48" s="592"/>
      <c r="C48" s="592"/>
      <c r="D48" s="608"/>
      <c r="E48" s="606"/>
      <c r="F48" s="596"/>
      <c r="G48" s="419"/>
      <c r="H48" s="531"/>
      <c r="I48" s="531"/>
      <c r="J48" s="599"/>
      <c r="K48" s="531"/>
      <c r="L48" s="531"/>
      <c r="M48" s="610"/>
      <c r="N48" s="26"/>
      <c r="O48" s="26"/>
    </row>
    <row r="49" spans="1:169" s="18" customFormat="1" ht="12.75">
      <c r="A49" s="590">
        <f>'7- Mapa Final'!A50</f>
        <v>5</v>
      </c>
      <c r="B49" s="592" t="str">
        <f>'7- Mapa Final'!B50</f>
        <v>Ofrecer, prometer y entregar, aceptar o solicitar una ventaja indebida  para influir o direccionar  la formulación de   requisitos habiliantes y/o técnicos  para satisfacer un interés personal, de manera directa, indirecta o interpuesta por otras personas</v>
      </c>
      <c r="C49" s="592" t="str">
        <f>'7- Mapa Final'!C50</f>
        <v>Cuando  se direccionan los requisitos habilitanes y/o técnicos para favorecer  indebidamente  a ciertos proponentes</v>
      </c>
      <c r="D49" s="607" t="e">
        <f>'7- Mapa Final'!J50</f>
        <v>#DIV/0!</v>
      </c>
      <c r="E49" s="609" t="e">
        <f>'7- Mapa Final'!K50</f>
        <v>#VALUE!</v>
      </c>
      <c r="F49" s="596" t="e">
        <f>'7- Mapa Final'!M50</f>
        <v>#DIV/0!</v>
      </c>
      <c r="G49" s="419"/>
      <c r="H49" s="531"/>
      <c r="I49" s="531"/>
      <c r="J49" s="599"/>
      <c r="K49" s="531"/>
      <c r="L49" s="531"/>
      <c r="M49" s="610"/>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row>
    <row r="50" spans="1:169" s="18" customFormat="1" ht="12.75" customHeight="1">
      <c r="A50" s="590"/>
      <c r="B50" s="592"/>
      <c r="C50" s="592"/>
      <c r="D50" s="608"/>
      <c r="E50" s="606"/>
      <c r="F50" s="596"/>
      <c r="G50" s="419"/>
      <c r="H50" s="531"/>
      <c r="I50" s="531"/>
      <c r="J50" s="599"/>
      <c r="K50" s="531"/>
      <c r="L50" s="531"/>
      <c r="M50" s="610"/>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row>
    <row r="51" spans="1:169" s="18" customFormat="1" ht="12.75" customHeight="1">
      <c r="A51" s="590"/>
      <c r="B51" s="592"/>
      <c r="C51" s="592"/>
      <c r="D51" s="608"/>
      <c r="E51" s="606"/>
      <c r="F51" s="596"/>
      <c r="G51" s="419"/>
      <c r="H51" s="531"/>
      <c r="I51" s="531"/>
      <c r="J51" s="599"/>
      <c r="K51" s="531"/>
      <c r="L51" s="531"/>
      <c r="M51" s="610"/>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row>
    <row r="52" spans="1:169" s="18" customFormat="1" ht="12.75" customHeight="1">
      <c r="A52" s="590"/>
      <c r="B52" s="592"/>
      <c r="C52" s="592"/>
      <c r="D52" s="608"/>
      <c r="E52" s="606"/>
      <c r="F52" s="596"/>
      <c r="G52" s="419"/>
      <c r="H52" s="531"/>
      <c r="I52" s="531"/>
      <c r="J52" s="599"/>
      <c r="K52" s="531"/>
      <c r="L52" s="531"/>
      <c r="M52" s="610"/>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c r="FB52" s="26"/>
      <c r="FC52" s="26"/>
      <c r="FD52" s="26"/>
      <c r="FE52" s="26"/>
      <c r="FF52" s="26"/>
      <c r="FG52" s="26"/>
      <c r="FH52" s="26"/>
      <c r="FI52" s="26"/>
      <c r="FJ52" s="26"/>
      <c r="FK52" s="26"/>
      <c r="FL52" s="26"/>
      <c r="FM52" s="26"/>
    </row>
    <row r="53" spans="1:169" s="18" customFormat="1" ht="13.5" customHeight="1">
      <c r="A53" s="590"/>
      <c r="B53" s="592"/>
      <c r="C53" s="592"/>
      <c r="D53" s="608"/>
      <c r="E53" s="606"/>
      <c r="F53" s="596"/>
      <c r="G53" s="419"/>
      <c r="H53" s="531"/>
      <c r="I53" s="531"/>
      <c r="J53" s="599"/>
      <c r="K53" s="531"/>
      <c r="L53" s="531"/>
      <c r="M53" s="610"/>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c r="FB53" s="26"/>
      <c r="FC53" s="26"/>
      <c r="FD53" s="26"/>
      <c r="FE53" s="26"/>
      <c r="FF53" s="26"/>
      <c r="FG53" s="26"/>
      <c r="FH53" s="26"/>
      <c r="FI53" s="26"/>
      <c r="FJ53" s="26"/>
      <c r="FK53" s="26"/>
      <c r="FL53" s="26"/>
      <c r="FM53" s="26"/>
    </row>
    <row r="54" spans="1:169">
      <c r="A54" s="590"/>
      <c r="B54" s="592"/>
      <c r="C54" s="592"/>
      <c r="D54" s="608"/>
      <c r="E54" s="606"/>
      <c r="F54" s="596"/>
      <c r="G54" s="419"/>
      <c r="H54" s="531"/>
      <c r="I54" s="531"/>
      <c r="J54" s="599"/>
      <c r="K54" s="531"/>
      <c r="L54" s="531"/>
      <c r="M54" s="610"/>
      <c r="N54" s="26"/>
      <c r="O54" s="26"/>
    </row>
    <row r="55" spans="1:169">
      <c r="A55" s="590"/>
      <c r="B55" s="592"/>
      <c r="C55" s="592"/>
      <c r="D55" s="608"/>
      <c r="E55" s="606"/>
      <c r="F55" s="596"/>
      <c r="G55" s="419"/>
      <c r="H55" s="531"/>
      <c r="I55" s="531"/>
      <c r="J55" s="599"/>
      <c r="K55" s="531"/>
      <c r="L55" s="531"/>
      <c r="M55" s="610"/>
      <c r="N55" s="26"/>
      <c r="O55" s="26"/>
    </row>
    <row r="56" spans="1:169">
      <c r="A56" s="590"/>
      <c r="B56" s="592"/>
      <c r="C56" s="592"/>
      <c r="D56" s="608"/>
      <c r="E56" s="606"/>
      <c r="F56" s="596"/>
      <c r="G56" s="419"/>
      <c r="H56" s="531"/>
      <c r="I56" s="531"/>
      <c r="J56" s="599"/>
      <c r="K56" s="531"/>
      <c r="L56" s="531"/>
      <c r="M56" s="610"/>
      <c r="N56" s="26"/>
      <c r="O56" s="26"/>
    </row>
    <row r="57" spans="1:169">
      <c r="A57" s="590"/>
      <c r="B57" s="592"/>
      <c r="C57" s="592"/>
      <c r="D57" s="608"/>
      <c r="E57" s="606"/>
      <c r="F57" s="596"/>
      <c r="G57" s="419"/>
      <c r="H57" s="531"/>
      <c r="I57" s="531"/>
      <c r="J57" s="599"/>
      <c r="K57" s="531"/>
      <c r="L57" s="531"/>
      <c r="M57" s="610"/>
      <c r="N57" s="26"/>
      <c r="O57" s="26"/>
    </row>
    <row r="58" spans="1:169">
      <c r="A58" s="590"/>
      <c r="B58" s="592"/>
      <c r="C58" s="592"/>
      <c r="D58" s="608"/>
      <c r="E58" s="606"/>
      <c r="F58" s="596"/>
      <c r="G58" s="419"/>
      <c r="H58" s="531"/>
      <c r="I58" s="531"/>
      <c r="J58" s="599"/>
      <c r="K58" s="531"/>
      <c r="L58" s="531"/>
      <c r="M58" s="610"/>
      <c r="N58" s="26"/>
      <c r="O58" s="26"/>
    </row>
    <row r="59" spans="1:169" s="18" customFormat="1" ht="12.75" customHeight="1">
      <c r="A59" s="590">
        <f>'7- Mapa Final'!A60</f>
        <v>6</v>
      </c>
      <c r="B59" s="592" t="str">
        <f>'7- Mapa Final'!B60</f>
        <v>Ofrecer, prometer y entregar, aceptar o solicitar una ventaja indebida  para influir o direccionar en la aprobación de accidentes de trabajo ante la Administradora de Riesgos Laborales, para satisfacer un interés personal, de manera directa , indirecta o interpuesta por otras personas</v>
      </c>
      <c r="C59" s="592" t="str">
        <f>'7- Mapa Final'!C60</f>
        <v xml:space="preserve">Cuando se favorece indebidamente a un servidor judicial a través de la validación del  reporte de accidentes de trabajo ante la Administradora de Riesgos Laborales </v>
      </c>
      <c r="D59" s="607" t="e">
        <f>'7- Mapa Final'!J60</f>
        <v>#DIV/0!</v>
      </c>
      <c r="E59" s="609" t="e">
        <f>'7- Mapa Final'!K60</f>
        <v>#VALUE!</v>
      </c>
      <c r="F59" s="596" t="e">
        <f>'7- Mapa Final'!M60</f>
        <v>#DIV/0!</v>
      </c>
      <c r="G59" s="419"/>
      <c r="H59" s="531"/>
      <c r="I59" s="531"/>
      <c r="J59" s="599"/>
      <c r="K59" s="531"/>
      <c r="L59" s="531"/>
      <c r="M59" s="610"/>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row>
    <row r="60" spans="1:169" s="18" customFormat="1" ht="12.75" customHeight="1">
      <c r="A60" s="590"/>
      <c r="B60" s="592"/>
      <c r="C60" s="592"/>
      <c r="D60" s="608"/>
      <c r="E60" s="606"/>
      <c r="F60" s="596"/>
      <c r="G60" s="419"/>
      <c r="H60" s="531"/>
      <c r="I60" s="531"/>
      <c r="J60" s="599"/>
      <c r="K60" s="531"/>
      <c r="L60" s="531"/>
      <c r="M60" s="610"/>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c r="FJ60" s="26"/>
      <c r="FK60" s="26"/>
      <c r="FL60" s="26"/>
      <c r="FM60" s="26"/>
    </row>
    <row r="61" spans="1:169" s="18" customFormat="1" ht="12.75" customHeight="1">
      <c r="A61" s="590"/>
      <c r="B61" s="592"/>
      <c r="C61" s="592"/>
      <c r="D61" s="608"/>
      <c r="E61" s="606"/>
      <c r="F61" s="596"/>
      <c r="G61" s="419"/>
      <c r="H61" s="531"/>
      <c r="I61" s="531"/>
      <c r="J61" s="599"/>
      <c r="K61" s="531"/>
      <c r="L61" s="531"/>
      <c r="M61" s="610"/>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row>
    <row r="62" spans="1:169" s="18" customFormat="1" ht="12.75" customHeight="1">
      <c r="A62" s="590"/>
      <c r="B62" s="592"/>
      <c r="C62" s="592"/>
      <c r="D62" s="608"/>
      <c r="E62" s="606"/>
      <c r="F62" s="596"/>
      <c r="G62" s="419"/>
      <c r="H62" s="531"/>
      <c r="I62" s="531"/>
      <c r="J62" s="599"/>
      <c r="K62" s="531"/>
      <c r="L62" s="531"/>
      <c r="M62" s="610"/>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row>
    <row r="63" spans="1:169" s="18" customFormat="1" ht="13.5" customHeight="1">
      <c r="A63" s="590"/>
      <c r="B63" s="592"/>
      <c r="C63" s="592"/>
      <c r="D63" s="608"/>
      <c r="E63" s="606"/>
      <c r="F63" s="596"/>
      <c r="G63" s="419"/>
      <c r="H63" s="531"/>
      <c r="I63" s="531"/>
      <c r="J63" s="599"/>
      <c r="K63" s="531"/>
      <c r="L63" s="531"/>
      <c r="M63" s="610"/>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row>
    <row r="64" spans="1:169">
      <c r="A64" s="590"/>
      <c r="B64" s="592"/>
      <c r="C64" s="592"/>
      <c r="D64" s="608"/>
      <c r="E64" s="606"/>
      <c r="F64" s="596"/>
      <c r="G64" s="419"/>
      <c r="H64" s="531"/>
      <c r="I64" s="531"/>
      <c r="J64" s="599"/>
      <c r="K64" s="531"/>
      <c r="L64" s="531"/>
      <c r="M64" s="610"/>
      <c r="N64" s="26"/>
      <c r="O64" s="26"/>
    </row>
    <row r="65" spans="1:15">
      <c r="A65" s="590"/>
      <c r="B65" s="592"/>
      <c r="C65" s="592"/>
      <c r="D65" s="608"/>
      <c r="E65" s="606"/>
      <c r="F65" s="596"/>
      <c r="G65" s="419"/>
      <c r="H65" s="531"/>
      <c r="I65" s="531"/>
      <c r="J65" s="599"/>
      <c r="K65" s="531"/>
      <c r="L65" s="531"/>
      <c r="M65" s="610"/>
      <c r="N65" s="26"/>
      <c r="O65" s="26"/>
    </row>
    <row r="66" spans="1:15">
      <c r="A66" s="590"/>
      <c r="B66" s="592"/>
      <c r="C66" s="592"/>
      <c r="D66" s="608"/>
      <c r="E66" s="606"/>
      <c r="F66" s="596"/>
      <c r="G66" s="419"/>
      <c r="H66" s="531"/>
      <c r="I66" s="531"/>
      <c r="J66" s="599"/>
      <c r="K66" s="531"/>
      <c r="L66" s="531"/>
      <c r="M66" s="610"/>
      <c r="N66" s="26"/>
      <c r="O66" s="26"/>
    </row>
    <row r="67" spans="1:15">
      <c r="A67" s="590"/>
      <c r="B67" s="592"/>
      <c r="C67" s="592"/>
      <c r="D67" s="608"/>
      <c r="E67" s="606"/>
      <c r="F67" s="596"/>
      <c r="G67" s="419"/>
      <c r="H67" s="531"/>
      <c r="I67" s="531"/>
      <c r="J67" s="599"/>
      <c r="K67" s="531"/>
      <c r="L67" s="531"/>
      <c r="M67" s="610"/>
      <c r="N67" s="26"/>
      <c r="O67" s="26"/>
    </row>
    <row r="68" spans="1:15">
      <c r="A68" s="590"/>
      <c r="B68" s="592"/>
      <c r="C68" s="592"/>
      <c r="D68" s="608"/>
      <c r="E68" s="606"/>
      <c r="F68" s="596"/>
      <c r="G68" s="419"/>
      <c r="H68" s="531"/>
      <c r="I68" s="531"/>
      <c r="J68" s="599"/>
      <c r="K68" s="531"/>
      <c r="L68" s="531"/>
      <c r="M68" s="610"/>
      <c r="N68" s="26"/>
      <c r="O68" s="26"/>
    </row>
  </sheetData>
  <mergeCells count="94">
    <mergeCell ref="K59:K68"/>
    <mergeCell ref="L59:L68"/>
    <mergeCell ref="M59:M68"/>
    <mergeCell ref="F59:F68"/>
    <mergeCell ref="G59:G68"/>
    <mergeCell ref="H59:H68"/>
    <mergeCell ref="I59:I68"/>
    <mergeCell ref="J59:J68"/>
    <mergeCell ref="A59:A68"/>
    <mergeCell ref="B59:B68"/>
    <mergeCell ref="C59:C68"/>
    <mergeCell ref="D59:D68"/>
    <mergeCell ref="E59:E68"/>
    <mergeCell ref="M49:M58"/>
    <mergeCell ref="F49:F58"/>
    <mergeCell ref="G49:G58"/>
    <mergeCell ref="H49:H58"/>
    <mergeCell ref="I49:I58"/>
    <mergeCell ref="J49:J58"/>
    <mergeCell ref="A39:A48"/>
    <mergeCell ref="B39:B48"/>
    <mergeCell ref="C39:C48"/>
    <mergeCell ref="K49:K58"/>
    <mergeCell ref="L49:L58"/>
    <mergeCell ref="A49:A58"/>
    <mergeCell ref="B49:B58"/>
    <mergeCell ref="C49:C58"/>
    <mergeCell ref="D49:D58"/>
    <mergeCell ref="E49:E58"/>
    <mergeCell ref="D39:D48"/>
    <mergeCell ref="E39:E48"/>
    <mergeCell ref="K39:K48"/>
    <mergeCell ref="L39:L48"/>
    <mergeCell ref="K29:K38"/>
    <mergeCell ref="L29:L38"/>
    <mergeCell ref="M29:M38"/>
    <mergeCell ref="G29:G38"/>
    <mergeCell ref="H29:H38"/>
    <mergeCell ref="M39:M48"/>
    <mergeCell ref="F39:F48"/>
    <mergeCell ref="G39:G48"/>
    <mergeCell ref="H39:H48"/>
    <mergeCell ref="I39:I48"/>
    <mergeCell ref="J39:J48"/>
    <mergeCell ref="D29:D38"/>
    <mergeCell ref="E29:E38"/>
    <mergeCell ref="J19:J28"/>
    <mergeCell ref="A29:A38"/>
    <mergeCell ref="A19:A28"/>
    <mergeCell ref="C19:C28"/>
    <mergeCell ref="B29:B38"/>
    <mergeCell ref="C29:C38"/>
    <mergeCell ref="I29:I38"/>
    <mergeCell ref="F29:F38"/>
    <mergeCell ref="J29:J38"/>
    <mergeCell ref="K19:K28"/>
    <mergeCell ref="L19:L28"/>
    <mergeCell ref="M19:M28"/>
    <mergeCell ref="B9:B18"/>
    <mergeCell ref="B19:B28"/>
    <mergeCell ref="F19:F28"/>
    <mergeCell ref="I19:I28"/>
    <mergeCell ref="D9:D18"/>
    <mergeCell ref="E9:E18"/>
    <mergeCell ref="G19:G28"/>
    <mergeCell ref="H19:H28"/>
    <mergeCell ref="D19:D28"/>
    <mergeCell ref="E19:E28"/>
    <mergeCell ref="C1:K2"/>
    <mergeCell ref="L1:M2"/>
    <mergeCell ref="A8:G8"/>
    <mergeCell ref="A9:A18"/>
    <mergeCell ref="C9:C18"/>
    <mergeCell ref="L9:L18"/>
    <mergeCell ref="M9:M18"/>
    <mergeCell ref="F9:F18"/>
    <mergeCell ref="G9:G18"/>
    <mergeCell ref="H9:H18"/>
    <mergeCell ref="I9:I18"/>
    <mergeCell ref="J9:J18"/>
    <mergeCell ref="K9:K18"/>
    <mergeCell ref="A3:B3"/>
    <mergeCell ref="A4:B4"/>
    <mergeCell ref="C3:M3"/>
    <mergeCell ref="C4:M4"/>
    <mergeCell ref="H6:H7"/>
    <mergeCell ref="I6:J6"/>
    <mergeCell ref="K6:L6"/>
    <mergeCell ref="M6:M7"/>
    <mergeCell ref="A5:B5"/>
    <mergeCell ref="A6:C6"/>
    <mergeCell ref="D6:F6"/>
    <mergeCell ref="G6:G7"/>
    <mergeCell ref="C5:M5"/>
  </mergeCells>
  <conditionalFormatting sqref="A6:B6">
    <cfRule type="containsText" dxfId="241" priority="956" operator="containsText" text="3- Moderado">
      <formula>NOT(ISERROR(SEARCH("3- Moderado",A6)))</formula>
    </cfRule>
    <cfRule type="containsText" dxfId="240" priority="957" operator="containsText" text="6- Moderado">
      <formula>NOT(ISERROR(SEARCH("6- Moderado",A6)))</formula>
    </cfRule>
    <cfRule type="containsText" dxfId="239" priority="958" operator="containsText" text="4- Moderado">
      <formula>NOT(ISERROR(SEARCH("4- Moderado",A6)))</formula>
    </cfRule>
    <cfRule type="containsText" dxfId="238" priority="959" operator="containsText" text="3- Bajo">
      <formula>NOT(ISERROR(SEARCH("3- Bajo",A6)))</formula>
    </cfRule>
    <cfRule type="containsText" dxfId="237" priority="960" operator="containsText" text="4- Bajo">
      <formula>NOT(ISERROR(SEARCH("4- Bajo",A6)))</formula>
    </cfRule>
    <cfRule type="containsText" dxfId="236" priority="961" operator="containsText" text="1- Bajo">
      <formula>NOT(ISERROR(SEARCH("1- Bajo",A6)))</formula>
    </cfRule>
  </conditionalFormatting>
  <conditionalFormatting sqref="A9:E9 A19:E19">
    <cfRule type="containsText" dxfId="235" priority="932" operator="containsText" text="3- Moderado">
      <formula>NOT(ISERROR(SEARCH("3- Moderado",A9)))</formula>
    </cfRule>
    <cfRule type="containsText" dxfId="234" priority="933" operator="containsText" text="6- Moderado">
      <formula>NOT(ISERROR(SEARCH("6- Moderado",A9)))</formula>
    </cfRule>
    <cfRule type="containsText" dxfId="233" priority="934" operator="containsText" text="4- Moderado">
      <formula>NOT(ISERROR(SEARCH("4- Moderado",A9)))</formula>
    </cfRule>
    <cfRule type="containsText" dxfId="232" priority="935" operator="containsText" text="3- Bajo">
      <formula>NOT(ISERROR(SEARCH("3- Bajo",A9)))</formula>
    </cfRule>
    <cfRule type="containsText" dxfId="231" priority="936" operator="containsText" text="4- Bajo">
      <formula>NOT(ISERROR(SEARCH("4- Bajo",A9)))</formula>
    </cfRule>
    <cfRule type="containsText" dxfId="230" priority="937" operator="containsText" text="1- Bajo">
      <formula>NOT(ISERROR(SEARCH("1- Bajo",A9)))</formula>
    </cfRule>
  </conditionalFormatting>
  <conditionalFormatting sqref="A29:E29">
    <cfRule type="containsText" dxfId="229" priority="270" operator="containsText" text="3- Moderado">
      <formula>NOT(ISERROR(SEARCH("3- Moderado",A29)))</formula>
    </cfRule>
    <cfRule type="containsText" dxfId="228" priority="271" operator="containsText" text="6- Moderado">
      <formula>NOT(ISERROR(SEARCH("6- Moderado",A29)))</formula>
    </cfRule>
    <cfRule type="containsText" dxfId="227" priority="272" operator="containsText" text="4- Moderado">
      <formula>NOT(ISERROR(SEARCH("4- Moderado",A29)))</formula>
    </cfRule>
    <cfRule type="containsText" dxfId="226" priority="273" operator="containsText" text="3- Bajo">
      <formula>NOT(ISERROR(SEARCH("3- Bajo",A29)))</formula>
    </cfRule>
    <cfRule type="containsText" dxfId="225" priority="274" operator="containsText" text="4- Bajo">
      <formula>NOT(ISERROR(SEARCH("4- Bajo",A29)))</formula>
    </cfRule>
    <cfRule type="containsText" dxfId="224" priority="275" operator="containsText" text="1- Bajo">
      <formula>NOT(ISERROR(SEARCH("1- Bajo",A29)))</formula>
    </cfRule>
  </conditionalFormatting>
  <conditionalFormatting sqref="A39:E39">
    <cfRule type="containsText" dxfId="223" priority="242" operator="containsText" text="3- Moderado">
      <formula>NOT(ISERROR(SEARCH("3- Moderado",A39)))</formula>
    </cfRule>
    <cfRule type="containsText" dxfId="222" priority="243" operator="containsText" text="6- Moderado">
      <formula>NOT(ISERROR(SEARCH("6- Moderado",A39)))</formula>
    </cfRule>
    <cfRule type="containsText" dxfId="221" priority="244" operator="containsText" text="4- Moderado">
      <formula>NOT(ISERROR(SEARCH("4- Moderado",A39)))</formula>
    </cfRule>
    <cfRule type="containsText" dxfId="220" priority="245" operator="containsText" text="3- Bajo">
      <formula>NOT(ISERROR(SEARCH("3- Bajo",A39)))</formula>
    </cfRule>
    <cfRule type="containsText" dxfId="219" priority="246" operator="containsText" text="4- Bajo">
      <formula>NOT(ISERROR(SEARCH("4- Bajo",A39)))</formula>
    </cfRule>
    <cfRule type="containsText" dxfId="218" priority="247" operator="containsText" text="1- Bajo">
      <formula>NOT(ISERROR(SEARCH("1- Bajo",A39)))</formula>
    </cfRule>
  </conditionalFormatting>
  <conditionalFormatting sqref="A49:E49">
    <cfRule type="containsText" dxfId="217" priority="186" operator="containsText" text="3- Moderado">
      <formula>NOT(ISERROR(SEARCH("3- Moderado",A49)))</formula>
    </cfRule>
    <cfRule type="containsText" dxfId="216" priority="187" operator="containsText" text="6- Moderado">
      <formula>NOT(ISERROR(SEARCH("6- Moderado",A49)))</formula>
    </cfRule>
    <cfRule type="containsText" dxfId="215" priority="188" operator="containsText" text="4- Moderado">
      <formula>NOT(ISERROR(SEARCH("4- Moderado",A49)))</formula>
    </cfRule>
    <cfRule type="containsText" dxfId="214" priority="189" operator="containsText" text="3- Bajo">
      <formula>NOT(ISERROR(SEARCH("3- Bajo",A49)))</formula>
    </cfRule>
    <cfRule type="containsText" dxfId="213" priority="190" operator="containsText" text="4- Bajo">
      <formula>NOT(ISERROR(SEARCH("4- Bajo",A49)))</formula>
    </cfRule>
    <cfRule type="containsText" dxfId="212" priority="191" operator="containsText" text="1- Bajo">
      <formula>NOT(ISERROR(SEARCH("1- Bajo",A49)))</formula>
    </cfRule>
  </conditionalFormatting>
  <conditionalFormatting sqref="A59:E59">
    <cfRule type="containsText" dxfId="211" priority="78" operator="containsText" text="3- Moderado">
      <formula>NOT(ISERROR(SEARCH("3- Moderado",A59)))</formula>
    </cfRule>
    <cfRule type="containsText" dxfId="210" priority="79" operator="containsText" text="6- Moderado">
      <formula>NOT(ISERROR(SEARCH("6- Moderado",A59)))</formula>
    </cfRule>
    <cfRule type="containsText" dxfId="209" priority="80" operator="containsText" text="4- Moderado">
      <formula>NOT(ISERROR(SEARCH("4- Moderado",A59)))</formula>
    </cfRule>
    <cfRule type="containsText" dxfId="208" priority="81" operator="containsText" text="3- Bajo">
      <formula>NOT(ISERROR(SEARCH("3- Bajo",A59)))</formula>
    </cfRule>
    <cfRule type="containsText" dxfId="207" priority="82" operator="containsText" text="4- Bajo">
      <formula>NOT(ISERROR(SEARCH("4- Bajo",A59)))</formula>
    </cfRule>
    <cfRule type="containsText" dxfId="206" priority="83" operator="containsText" text="1- Bajo">
      <formula>NOT(ISERROR(SEARCH("1- Bajo",A59)))</formula>
    </cfRule>
  </conditionalFormatting>
  <conditionalFormatting sqref="C7:F7">
    <cfRule type="containsText" dxfId="205" priority="288" operator="containsText" text="3- Moderado">
      <formula>NOT(ISERROR(SEARCH("3- Moderado",C7)))</formula>
    </cfRule>
    <cfRule type="containsText" dxfId="204" priority="289" operator="containsText" text="6- Moderado">
      <formula>NOT(ISERROR(SEARCH("6- Moderado",C7)))</formula>
    </cfRule>
    <cfRule type="containsText" dxfId="203" priority="290" operator="containsText" text="4- Moderado">
      <formula>NOT(ISERROR(SEARCH("4- Moderado",C7)))</formula>
    </cfRule>
    <cfRule type="containsText" dxfId="202" priority="291" operator="containsText" text="3- Bajo">
      <formula>NOT(ISERROR(SEARCH("3- Bajo",C7)))</formula>
    </cfRule>
    <cfRule type="containsText" dxfId="201" priority="292" operator="containsText" text="4- Bajo">
      <formula>NOT(ISERROR(SEARCH("4- Bajo",C7)))</formula>
    </cfRule>
    <cfRule type="containsText" dxfId="200" priority="293" operator="containsText" text="1- Bajo">
      <formula>NOT(ISERROR(SEARCH("1- Bajo",C7)))</formula>
    </cfRule>
  </conditionalFormatting>
  <conditionalFormatting sqref="D9:D68">
    <cfRule type="containsText" dxfId="199" priority="68" operator="containsText" text="Muy Alta">
      <formula>NOT(ISERROR(SEARCH("Muy Alta",D9)))</formula>
    </cfRule>
    <cfRule type="containsText" dxfId="198" priority="69" operator="containsText" text="Alta">
      <formula>NOT(ISERROR(SEARCH("Alta",D9)))</formula>
    </cfRule>
    <cfRule type="containsText" dxfId="197" priority="70" operator="containsText" text="Baja">
      <formula>NOT(ISERROR(SEARCH("Baja",D9)))</formula>
    </cfRule>
    <cfRule type="containsText" dxfId="196" priority="71" operator="containsText" text="Muy Baja">
      <formula>NOT(ISERROR(SEARCH("Muy Baja",D9)))</formula>
    </cfRule>
    <cfRule type="containsText" dxfId="195" priority="73" operator="containsText" text="Media">
      <formula>NOT(ISERROR(SEARCH("Media",D9)))</formula>
    </cfRule>
  </conditionalFormatting>
  <conditionalFormatting sqref="E9:E68">
    <cfRule type="containsText" dxfId="194" priority="64" operator="containsText" text="Catastrófico">
      <formula>NOT(ISERROR(SEARCH("Catastrófico",E9)))</formula>
    </cfRule>
    <cfRule type="containsText" dxfId="193" priority="65" operator="containsText" text="Mayor">
      <formula>NOT(ISERROR(SEARCH("Mayor",E9)))</formula>
    </cfRule>
    <cfRule type="containsText" dxfId="192" priority="66" operator="containsText" text="Menor">
      <formula>NOT(ISERROR(SEARCH("Menor",E9)))</formula>
    </cfRule>
    <cfRule type="containsText" dxfId="191" priority="67" operator="containsText" text="Leve">
      <formula>NOT(ISERROR(SEARCH("Leve",E9)))</formula>
    </cfRule>
  </conditionalFormatting>
  <conditionalFormatting sqref="E9:F68">
    <cfRule type="containsText" dxfId="190" priority="72" operator="containsText" text="Moderado">
      <formula>NOT(ISERROR(SEARCH("Moderado",E9)))</formula>
    </cfRule>
  </conditionalFormatting>
  <conditionalFormatting sqref="F9:F28">
    <cfRule type="colorScale" priority="1609">
      <colorScale>
        <cfvo type="min"/>
        <cfvo type="max"/>
        <color rgb="FFFF7128"/>
        <color rgb="FFFFEF9C"/>
      </colorScale>
    </cfRule>
  </conditionalFormatting>
  <conditionalFormatting sqref="F9:F68">
    <cfRule type="containsText" dxfId="189" priority="74" operator="containsText" text="Bajo">
      <formula>NOT(ISERROR(SEARCH("Bajo",F9)))</formula>
    </cfRule>
    <cfRule type="containsText" dxfId="188" priority="75" operator="containsText" text="Moderado">
      <formula>NOT(ISERROR(SEARCH("Moderado",F9)))</formula>
    </cfRule>
    <cfRule type="containsText" dxfId="187" priority="76" operator="containsText" text="Alto">
      <formula>NOT(ISERROR(SEARCH("Alto",F9)))</formula>
    </cfRule>
    <cfRule type="containsText" dxfId="186" priority="77" operator="containsText" text="Extremo">
      <formula>NOT(ISERROR(SEARCH("Extremo",F9)))</formula>
    </cfRule>
  </conditionalFormatting>
  <conditionalFormatting sqref="F29:F38">
    <cfRule type="colorScale" priority="287">
      <colorScale>
        <cfvo type="min"/>
        <cfvo type="max"/>
        <color rgb="FFFF7128"/>
        <color rgb="FFFFEF9C"/>
      </colorScale>
    </cfRule>
  </conditionalFormatting>
  <conditionalFormatting sqref="F39:F48">
    <cfRule type="colorScale" priority="259">
      <colorScale>
        <cfvo type="min"/>
        <cfvo type="max"/>
        <color rgb="FFFF7128"/>
        <color rgb="FFFFEF9C"/>
      </colorScale>
    </cfRule>
  </conditionalFormatting>
  <conditionalFormatting sqref="F49:F58">
    <cfRule type="colorScale" priority="203">
      <colorScale>
        <cfvo type="min"/>
        <cfvo type="max"/>
        <color rgb="FFFF7128"/>
        <color rgb="FFFFEF9C"/>
      </colorScale>
    </cfRule>
  </conditionalFormatting>
  <conditionalFormatting sqref="F59:F68">
    <cfRule type="colorScale" priority="84">
      <colorScale>
        <cfvo type="min"/>
        <cfvo type="max"/>
        <color rgb="FFFF7128"/>
        <color rgb="FFFFEF9C"/>
      </colorScale>
    </cfRule>
  </conditionalFormatting>
  <dataValidations xWindow="729" yWindow="486" count="4">
    <dataValidation allowBlank="1" showInputMessage="1" showErrorMessage="1" prompt="seleccionar si el responsable de ejecutar las acciones es el nivel central" sqref="J7"/>
    <dataValidation allowBlank="1" showInputMessage="1" showErrorMessage="1" prompt="Seleccionar si el responsable es el responsable de las acciones es el nivel central" sqref="I6:I7"/>
    <dataValidation allowBlank="1" showInputMessage="1" showErrorMessage="1" prompt="Describir las actividades que se van a desarrollar para el proyecto" sqref="H6"/>
    <dataValidation allowBlank="1" showInputMessage="1" showErrorMessage="1" prompt="Registrar qué factor  que ocasina el riesgo: un facot identtficado el contexto._x000a_O  personas, recursos, estilo de direccion , factores externos, , codiciones ambientales" sqref="C7"/>
  </dataValidations>
  <printOptions horizontalCentered="1"/>
  <pageMargins left="0.70866141732283472" right="0.70866141732283472" top="0.74803149606299213" bottom="0.74803149606299213" header="0.31496062992125984" footer="0.31496062992125984"/>
  <pageSetup scale="10" fitToHeight="0" orientation="landscape" horizontalDpi="4294967294" verticalDpi="0" r:id="rId1"/>
  <drawing r:id="rId2"/>
  <extLst>
    <ext xmlns:x14="http://schemas.microsoft.com/office/spreadsheetml/2009/9/main" uri="{CCE6A557-97BC-4b89-ADB6-D9C93CAAB3DF}">
      <x14:dataValidations xmlns:xm="http://schemas.microsoft.com/office/excel/2006/main" xWindow="729" yWindow="486" count="1">
        <x14:dataValidation type="list" allowBlank="1" showInputMessage="1" showErrorMessage="1">
          <x14:formula1>
            <xm:f>'9- Matriz de Calor '!$S$8:$S$11</xm:f>
          </x14:formula1>
          <xm:sqref>G9:G68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JK68"/>
  <sheetViews>
    <sheetView showGridLines="0" zoomScale="85" zoomScaleNormal="85" workbookViewId="0">
      <selection activeCell="C1" sqref="C1:K2"/>
    </sheetView>
  </sheetViews>
  <sheetFormatPr baseColWidth="10" defaultColWidth="11.42578125" defaultRowHeight="15"/>
  <cols>
    <col min="1" max="1" width="18.42578125" style="4" customWidth="1"/>
    <col min="2" max="2" width="35.85546875" style="4" customWidth="1"/>
    <col min="3" max="3" width="40.28515625" customWidth="1"/>
    <col min="4" max="4" width="16.85546875" style="75" customWidth="1"/>
    <col min="5" max="5" width="18.5703125" style="19" customWidth="1"/>
    <col min="6" max="6" width="18.28515625" style="19" bestFit="1" customWidth="1"/>
    <col min="7" max="7" width="18.28515625" bestFit="1" customWidth="1"/>
    <col min="8" max="8" width="32.7109375" customWidth="1"/>
    <col min="9" max="9" width="16.5703125" customWidth="1"/>
    <col min="10" max="10" width="14.28515625" customWidth="1"/>
    <col min="11" max="11" width="17.7109375" customWidth="1"/>
    <col min="12" max="12" width="17.5703125" customWidth="1"/>
    <col min="13" max="13" width="48.28515625" customWidth="1"/>
    <col min="14" max="169" width="11.42578125" style="1"/>
  </cols>
  <sheetData>
    <row r="1" spans="1:271" s="11" customFormat="1" ht="31.5" customHeight="1">
      <c r="A1" s="237"/>
      <c r="B1" s="237"/>
      <c r="C1" s="646" t="s">
        <v>535</v>
      </c>
      <c r="D1" s="646"/>
      <c r="E1" s="646"/>
      <c r="F1" s="646"/>
      <c r="G1" s="646"/>
      <c r="H1" s="646"/>
      <c r="I1" s="646"/>
      <c r="J1" s="646"/>
      <c r="K1" s="646"/>
      <c r="L1" s="585"/>
      <c r="M1" s="586"/>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c r="JK1" s="10"/>
    </row>
    <row r="2" spans="1:271" s="11" customFormat="1" ht="46.5" customHeight="1">
      <c r="A2" s="238"/>
      <c r="B2" s="238"/>
      <c r="C2" s="647"/>
      <c r="D2" s="647"/>
      <c r="E2" s="647"/>
      <c r="F2" s="647"/>
      <c r="G2" s="647"/>
      <c r="H2" s="647"/>
      <c r="I2" s="647"/>
      <c r="J2" s="647"/>
      <c r="K2" s="647"/>
      <c r="L2" s="613"/>
      <c r="M2" s="614"/>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row>
    <row r="3" spans="1:271" s="11" customFormat="1" ht="40.9" customHeight="1">
      <c r="A3" s="455" t="s">
        <v>145</v>
      </c>
      <c r="B3" s="455"/>
      <c r="C3" s="601" t="s">
        <v>4</v>
      </c>
      <c r="D3" s="601"/>
      <c r="E3" s="601"/>
      <c r="F3" s="601"/>
      <c r="G3" s="601"/>
      <c r="H3" s="601"/>
      <c r="I3" s="601"/>
      <c r="J3" s="601"/>
      <c r="K3" s="601"/>
      <c r="L3" s="601"/>
      <c r="M3" s="601"/>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row>
    <row r="4" spans="1:271" s="11" customFormat="1" ht="40.9" customHeight="1">
      <c r="A4" s="455" t="s">
        <v>146</v>
      </c>
      <c r="B4" s="455"/>
      <c r="C4" s="579" t="s">
        <v>336</v>
      </c>
      <c r="D4" s="579"/>
      <c r="E4" s="579"/>
      <c r="F4" s="579"/>
      <c r="G4" s="579"/>
      <c r="H4" s="579"/>
      <c r="I4" s="579"/>
      <c r="J4" s="579"/>
      <c r="K4" s="579"/>
      <c r="L4" s="579"/>
      <c r="M4" s="57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row>
    <row r="5" spans="1:271" s="11" customFormat="1" ht="40.9" customHeight="1" thickBot="1">
      <c r="A5" s="455" t="s">
        <v>147</v>
      </c>
      <c r="B5" s="455"/>
      <c r="C5" s="404" t="s">
        <v>351</v>
      </c>
      <c r="D5" s="577"/>
      <c r="E5" s="577"/>
      <c r="F5" s="577"/>
      <c r="G5" s="577"/>
      <c r="H5" s="577"/>
      <c r="I5" s="577"/>
      <c r="J5" s="577"/>
      <c r="K5" s="577"/>
      <c r="L5" s="577"/>
      <c r="M5" s="578"/>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c r="JH5" s="10"/>
      <c r="JI5" s="10"/>
      <c r="JJ5" s="10"/>
      <c r="JK5" s="10"/>
    </row>
    <row r="6" spans="1:271" s="15" customFormat="1" ht="40.5" customHeight="1" thickTop="1" thickBot="1">
      <c r="A6" s="572" t="s">
        <v>337</v>
      </c>
      <c r="B6" s="573"/>
      <c r="C6" s="574"/>
      <c r="D6" s="575" t="s">
        <v>338</v>
      </c>
      <c r="E6" s="575"/>
      <c r="F6" s="575"/>
      <c r="G6" s="612" t="s">
        <v>339</v>
      </c>
      <c r="H6" s="580" t="s">
        <v>340</v>
      </c>
      <c r="I6" s="582" t="s">
        <v>341</v>
      </c>
      <c r="J6" s="583"/>
      <c r="K6" s="582" t="s">
        <v>342</v>
      </c>
      <c r="L6" s="583"/>
      <c r="M6" s="584" t="s">
        <v>343</v>
      </c>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row>
    <row r="7" spans="1:271" s="16" customFormat="1" ht="108" customHeight="1" thickTop="1" thickBot="1">
      <c r="A7" s="27" t="s">
        <v>35</v>
      </c>
      <c r="B7" s="27" t="s">
        <v>87</v>
      </c>
      <c r="C7" s="27" t="s">
        <v>89</v>
      </c>
      <c r="D7" s="20" t="s">
        <v>99</v>
      </c>
      <c r="E7" s="20" t="s">
        <v>344</v>
      </c>
      <c r="F7" s="20" t="s">
        <v>345</v>
      </c>
      <c r="G7" s="612"/>
      <c r="H7" s="581"/>
      <c r="I7" s="21" t="s">
        <v>346</v>
      </c>
      <c r="J7" s="21" t="s">
        <v>347</v>
      </c>
      <c r="K7" s="21" t="s">
        <v>348</v>
      </c>
      <c r="L7" s="21" t="s">
        <v>349</v>
      </c>
      <c r="M7" s="58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row>
    <row r="8" spans="1:271" s="17" customFormat="1" ht="21.75" customHeight="1" thickTop="1" thickBot="1">
      <c r="A8" s="587"/>
      <c r="B8" s="588"/>
      <c r="C8" s="588"/>
      <c r="D8" s="588"/>
      <c r="E8" s="588"/>
      <c r="F8" s="588"/>
      <c r="G8" s="588"/>
      <c r="H8" s="22"/>
      <c r="I8" s="22"/>
      <c r="J8" s="22"/>
      <c r="K8" s="22"/>
      <c r="L8" s="22"/>
      <c r="M8" s="22"/>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row>
    <row r="9" spans="1:271" s="18" customFormat="1" ht="15" customHeight="1">
      <c r="A9" s="589">
        <f>'7- Mapa Final'!A10</f>
        <v>1</v>
      </c>
      <c r="B9" s="591" t="str">
        <f>'7- Mapa Final'!B10</f>
        <v xml:space="preserve">Incumplimiento de los requisitos legales del SG-SST </v>
      </c>
      <c r="C9" s="591" t="str">
        <f>'7- Mapa Final'!C10</f>
        <v>No implementar dentro de los tiempos legales el SST o implementarlo en forma parcial</v>
      </c>
      <c r="D9" s="620" t="str">
        <f>'7- Mapa Final'!J10</f>
        <v>Baja - 2</v>
      </c>
      <c r="E9" s="605" t="str">
        <f>'7- Mapa Final'!K10</f>
        <v>Moderado - 3</v>
      </c>
      <c r="F9" s="595" t="str">
        <f>'7- Mapa Final'!M10</f>
        <v>Moderado - 6</v>
      </c>
      <c r="G9" s="418" t="s">
        <v>231</v>
      </c>
      <c r="H9" s="475" t="s">
        <v>400</v>
      </c>
      <c r="I9" s="597"/>
      <c r="J9" s="615" t="s">
        <v>360</v>
      </c>
      <c r="K9" s="593">
        <v>45383</v>
      </c>
      <c r="L9" s="593">
        <v>45473</v>
      </c>
      <c r="M9" s="410" t="s">
        <v>401</v>
      </c>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row>
    <row r="10" spans="1:271" s="18" customFormat="1" ht="13.5" customHeight="1">
      <c r="A10" s="590"/>
      <c r="B10" s="592"/>
      <c r="C10" s="592"/>
      <c r="D10" s="608"/>
      <c r="E10" s="606"/>
      <c r="F10" s="596"/>
      <c r="G10" s="419"/>
      <c r="H10" s="476"/>
      <c r="I10" s="531"/>
      <c r="J10" s="616"/>
      <c r="K10" s="531"/>
      <c r="L10" s="531"/>
      <c r="M10" s="411"/>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row>
    <row r="11" spans="1:271" s="18" customFormat="1" ht="13.5" customHeight="1">
      <c r="A11" s="590"/>
      <c r="B11" s="592"/>
      <c r="C11" s="592"/>
      <c r="D11" s="608"/>
      <c r="E11" s="606"/>
      <c r="F11" s="596"/>
      <c r="G11" s="419"/>
      <c r="H11" s="476"/>
      <c r="I11" s="531"/>
      <c r="J11" s="616"/>
      <c r="K11" s="531"/>
      <c r="L11" s="531"/>
      <c r="M11" s="411"/>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row>
    <row r="12" spans="1:271" s="18" customFormat="1" ht="13.5" customHeight="1">
      <c r="A12" s="590"/>
      <c r="B12" s="592"/>
      <c r="C12" s="592"/>
      <c r="D12" s="608"/>
      <c r="E12" s="606"/>
      <c r="F12" s="596"/>
      <c r="G12" s="419"/>
      <c r="H12" s="476"/>
      <c r="I12" s="531"/>
      <c r="J12" s="616"/>
      <c r="K12" s="531"/>
      <c r="L12" s="531"/>
      <c r="M12" s="411"/>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row>
    <row r="13" spans="1:271" s="18" customFormat="1" ht="13.5" customHeight="1">
      <c r="A13" s="590"/>
      <c r="B13" s="592"/>
      <c r="C13" s="592"/>
      <c r="D13" s="608"/>
      <c r="E13" s="606"/>
      <c r="F13" s="596"/>
      <c r="G13" s="419"/>
      <c r="H13" s="476"/>
      <c r="I13" s="531"/>
      <c r="J13" s="616"/>
      <c r="K13" s="531"/>
      <c r="L13" s="531"/>
      <c r="M13" s="411"/>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row>
    <row r="14" spans="1:271" s="18" customFormat="1" ht="13.5" customHeight="1">
      <c r="A14" s="590"/>
      <c r="B14" s="592"/>
      <c r="C14" s="592"/>
      <c r="D14" s="608"/>
      <c r="E14" s="606"/>
      <c r="F14" s="596"/>
      <c r="G14" s="419"/>
      <c r="H14" s="476"/>
      <c r="I14" s="531"/>
      <c r="J14" s="616"/>
      <c r="K14" s="531"/>
      <c r="L14" s="531"/>
      <c r="M14" s="411"/>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row>
    <row r="15" spans="1:271" s="18" customFormat="1" ht="13.5" customHeight="1">
      <c r="A15" s="590"/>
      <c r="B15" s="592"/>
      <c r="C15" s="592"/>
      <c r="D15" s="608"/>
      <c r="E15" s="606"/>
      <c r="F15" s="596"/>
      <c r="G15" s="419"/>
      <c r="H15" s="476"/>
      <c r="I15" s="531"/>
      <c r="J15" s="616"/>
      <c r="K15" s="531"/>
      <c r="L15" s="531"/>
      <c r="M15" s="411"/>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row>
    <row r="16" spans="1:271" s="18" customFormat="1" ht="13.5" customHeight="1">
      <c r="A16" s="590"/>
      <c r="B16" s="592"/>
      <c r="C16" s="592"/>
      <c r="D16" s="608"/>
      <c r="E16" s="606"/>
      <c r="F16" s="596"/>
      <c r="G16" s="419"/>
      <c r="H16" s="476"/>
      <c r="I16" s="531"/>
      <c r="J16" s="616"/>
      <c r="K16" s="531"/>
      <c r="L16" s="531"/>
      <c r="M16" s="411"/>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row>
    <row r="17" spans="1:169" s="18" customFormat="1" ht="13.5" customHeight="1">
      <c r="A17" s="590"/>
      <c r="B17" s="592"/>
      <c r="C17" s="592"/>
      <c r="D17" s="608"/>
      <c r="E17" s="606"/>
      <c r="F17" s="596"/>
      <c r="G17" s="419"/>
      <c r="H17" s="476"/>
      <c r="I17" s="531"/>
      <c r="J17" s="616"/>
      <c r="K17" s="531"/>
      <c r="L17" s="531"/>
      <c r="M17" s="411"/>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row>
    <row r="18" spans="1:169" s="18" customFormat="1" ht="21.75" customHeight="1">
      <c r="A18" s="618"/>
      <c r="B18" s="619"/>
      <c r="C18" s="619"/>
      <c r="D18" s="621"/>
      <c r="E18" s="622"/>
      <c r="F18" s="623"/>
      <c r="G18" s="434"/>
      <c r="H18" s="476"/>
      <c r="I18" s="531"/>
      <c r="J18" s="617"/>
      <c r="K18" s="594"/>
      <c r="L18" s="594"/>
      <c r="M18" s="411"/>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row>
    <row r="19" spans="1:169" s="18" customFormat="1" ht="12.75" customHeight="1">
      <c r="A19" s="590">
        <f>'7- Mapa Final'!A20</f>
        <v>2</v>
      </c>
      <c r="B19" s="592" t="str">
        <f>'7- Mapa Final'!B20</f>
        <v>Incumplimiento Plan Trabajo de SG-SST</v>
      </c>
      <c r="C19" s="592" t="str">
        <f>'7- Mapa Final'!C20</f>
        <v>Posibilidad de incumplimiento de las metas establecidas por omisión en la ejecución de actividades del plan de trabajo anual de SST.</v>
      </c>
      <c r="D19" s="607" t="str">
        <f>'7- Mapa Final'!J20</f>
        <v>Muy Baja - 1</v>
      </c>
      <c r="E19" s="609" t="str">
        <f>'7- Mapa Final'!K20</f>
        <v>Moderado - 3</v>
      </c>
      <c r="F19" s="596" t="str">
        <f>'7- Mapa Final'!M20</f>
        <v>Moderado - 3</v>
      </c>
      <c r="G19" s="419" t="s">
        <v>231</v>
      </c>
      <c r="H19" s="476" t="s">
        <v>402</v>
      </c>
      <c r="I19" s="531"/>
      <c r="J19" s="616" t="s">
        <v>360</v>
      </c>
      <c r="K19" s="602">
        <v>45383</v>
      </c>
      <c r="L19" s="602">
        <v>45473</v>
      </c>
      <c r="M19" s="411" t="s">
        <v>525</v>
      </c>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row>
    <row r="20" spans="1:169" s="18" customFormat="1" ht="12.75" customHeight="1">
      <c r="A20" s="590"/>
      <c r="B20" s="592"/>
      <c r="C20" s="592"/>
      <c r="D20" s="608"/>
      <c r="E20" s="606"/>
      <c r="F20" s="596"/>
      <c r="G20" s="419"/>
      <c r="H20" s="476"/>
      <c r="I20" s="531"/>
      <c r="J20" s="616"/>
      <c r="K20" s="531"/>
      <c r="L20" s="531"/>
      <c r="M20" s="411"/>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row>
    <row r="21" spans="1:169" s="18" customFormat="1" ht="12.75" customHeight="1">
      <c r="A21" s="590"/>
      <c r="B21" s="592"/>
      <c r="C21" s="592"/>
      <c r="D21" s="608"/>
      <c r="E21" s="606"/>
      <c r="F21" s="596"/>
      <c r="G21" s="419"/>
      <c r="H21" s="476"/>
      <c r="I21" s="531"/>
      <c r="J21" s="616"/>
      <c r="K21" s="531"/>
      <c r="L21" s="531"/>
      <c r="M21" s="411"/>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row>
    <row r="22" spans="1:169" s="18" customFormat="1" ht="12.75" customHeight="1">
      <c r="A22" s="590"/>
      <c r="B22" s="592"/>
      <c r="C22" s="592"/>
      <c r="D22" s="608"/>
      <c r="E22" s="606"/>
      <c r="F22" s="596"/>
      <c r="G22" s="419"/>
      <c r="H22" s="476"/>
      <c r="I22" s="531"/>
      <c r="J22" s="616"/>
      <c r="K22" s="531"/>
      <c r="L22" s="531"/>
      <c r="M22" s="411"/>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row>
    <row r="23" spans="1:169" s="18" customFormat="1" ht="13.5" customHeight="1">
      <c r="A23" s="590"/>
      <c r="B23" s="592"/>
      <c r="C23" s="592"/>
      <c r="D23" s="608"/>
      <c r="E23" s="606"/>
      <c r="F23" s="596"/>
      <c r="G23" s="419"/>
      <c r="H23" s="476"/>
      <c r="I23" s="531"/>
      <c r="J23" s="616"/>
      <c r="K23" s="531"/>
      <c r="L23" s="531"/>
      <c r="M23" s="411"/>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row>
    <row r="24" spans="1:169">
      <c r="A24" s="590"/>
      <c r="B24" s="592"/>
      <c r="C24" s="592"/>
      <c r="D24" s="608"/>
      <c r="E24" s="606"/>
      <c r="F24" s="596"/>
      <c r="G24" s="419"/>
      <c r="H24" s="476"/>
      <c r="I24" s="531"/>
      <c r="J24" s="616"/>
      <c r="K24" s="531"/>
      <c r="L24" s="531"/>
      <c r="M24" s="411"/>
      <c r="N24" s="26"/>
      <c r="O24" s="26"/>
    </row>
    <row r="25" spans="1:169">
      <c r="A25" s="590"/>
      <c r="B25" s="592"/>
      <c r="C25" s="592"/>
      <c r="D25" s="608"/>
      <c r="E25" s="606"/>
      <c r="F25" s="596"/>
      <c r="G25" s="419"/>
      <c r="H25" s="476"/>
      <c r="I25" s="531"/>
      <c r="J25" s="616"/>
      <c r="K25" s="531"/>
      <c r="L25" s="531"/>
      <c r="M25" s="411"/>
      <c r="N25" s="26"/>
      <c r="O25" s="26"/>
    </row>
    <row r="26" spans="1:169">
      <c r="A26" s="590"/>
      <c r="B26" s="592"/>
      <c r="C26" s="592"/>
      <c r="D26" s="608"/>
      <c r="E26" s="606"/>
      <c r="F26" s="596"/>
      <c r="G26" s="419"/>
      <c r="H26" s="476"/>
      <c r="I26" s="531"/>
      <c r="J26" s="616"/>
      <c r="K26" s="531"/>
      <c r="L26" s="531"/>
      <c r="M26" s="411"/>
      <c r="N26" s="26"/>
      <c r="O26" s="26"/>
    </row>
    <row r="27" spans="1:169" ht="30.6" customHeight="1">
      <c r="A27" s="590"/>
      <c r="B27" s="592"/>
      <c r="C27" s="592"/>
      <c r="D27" s="608"/>
      <c r="E27" s="606"/>
      <c r="F27" s="596"/>
      <c r="G27" s="419"/>
      <c r="H27" s="476"/>
      <c r="I27" s="531"/>
      <c r="J27" s="616"/>
      <c r="K27" s="531"/>
      <c r="L27" s="531"/>
      <c r="M27" s="411"/>
      <c r="N27" s="26"/>
      <c r="O27" s="26"/>
    </row>
    <row r="28" spans="1:169" ht="27.95" customHeight="1">
      <c r="A28" s="618"/>
      <c r="B28" s="619"/>
      <c r="C28" s="619"/>
      <c r="D28" s="621"/>
      <c r="E28" s="622"/>
      <c r="F28" s="623"/>
      <c r="G28" s="434"/>
      <c r="H28" s="476"/>
      <c r="I28" s="531"/>
      <c r="J28" s="616"/>
      <c r="K28" s="531"/>
      <c r="L28" s="531"/>
      <c r="M28" s="411"/>
      <c r="N28" s="26"/>
      <c r="O28" s="26"/>
    </row>
    <row r="29" spans="1:169" s="18" customFormat="1" ht="12.75" customHeight="1">
      <c r="A29" s="590">
        <f>'7- Mapa Final'!A30</f>
        <v>3</v>
      </c>
      <c r="B29" s="592" t="str">
        <f>'7- Mapa Final'!B30</f>
        <v xml:space="preserve">Aumento de Accidentes de trabajo y enfermedades laborales o salud pública </v>
      </c>
      <c r="C29" s="592" t="str">
        <f>'7- Mapa Final'!C30</f>
        <v>Violencia social generalizada en el país que puede presentar accidentes de trabajo leves, graves, mortales y afectaciones a la infraestructura
Afectación a la salud de la población judicial y ambiental de la entidad  debido al contagio  por virus y/o pandemias</v>
      </c>
      <c r="D29" s="607" t="str">
        <f>'7- Mapa Final'!J30</f>
        <v>Muy Baja - 1</v>
      </c>
      <c r="E29" s="609" t="str">
        <f>'7- Mapa Final'!K30</f>
        <v>Mayor - 4</v>
      </c>
      <c r="F29" s="596" t="str">
        <f>'7- Mapa Final'!M30</f>
        <v>Alto  - 4</v>
      </c>
      <c r="G29" s="419" t="s">
        <v>293</v>
      </c>
      <c r="H29" s="476" t="s">
        <v>403</v>
      </c>
      <c r="I29" s="531"/>
      <c r="J29" s="616" t="s">
        <v>360</v>
      </c>
      <c r="K29" s="602">
        <v>45383</v>
      </c>
      <c r="L29" s="602">
        <v>45463</v>
      </c>
      <c r="M29" s="411" t="s">
        <v>404</v>
      </c>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row>
    <row r="30" spans="1:169" s="18" customFormat="1" ht="12.75" customHeight="1">
      <c r="A30" s="590"/>
      <c r="B30" s="592"/>
      <c r="C30" s="592"/>
      <c r="D30" s="608"/>
      <c r="E30" s="606"/>
      <c r="F30" s="596"/>
      <c r="G30" s="419"/>
      <c r="H30" s="611"/>
      <c r="I30" s="531"/>
      <c r="J30" s="616"/>
      <c r="K30" s="531"/>
      <c r="L30" s="531"/>
      <c r="M30" s="411"/>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row>
    <row r="31" spans="1:169" s="18" customFormat="1" ht="12.75" customHeight="1">
      <c r="A31" s="590"/>
      <c r="B31" s="592"/>
      <c r="C31" s="592"/>
      <c r="D31" s="608"/>
      <c r="E31" s="606"/>
      <c r="F31" s="596"/>
      <c r="G31" s="419"/>
      <c r="H31" s="611"/>
      <c r="I31" s="531"/>
      <c r="J31" s="616"/>
      <c r="K31" s="531"/>
      <c r="L31" s="531"/>
      <c r="M31" s="411"/>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row>
    <row r="32" spans="1:169" s="18" customFormat="1" ht="12.75" customHeight="1">
      <c r="A32" s="590"/>
      <c r="B32" s="592"/>
      <c r="C32" s="592"/>
      <c r="D32" s="608"/>
      <c r="E32" s="606"/>
      <c r="F32" s="596"/>
      <c r="G32" s="419"/>
      <c r="H32" s="611"/>
      <c r="I32" s="531"/>
      <c r="J32" s="616"/>
      <c r="K32" s="531"/>
      <c r="L32" s="531"/>
      <c r="M32" s="411"/>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row>
    <row r="33" spans="1:169" s="18" customFormat="1" ht="13.5" customHeight="1">
      <c r="A33" s="590"/>
      <c r="B33" s="592"/>
      <c r="C33" s="592"/>
      <c r="D33" s="608"/>
      <c r="E33" s="606"/>
      <c r="F33" s="596"/>
      <c r="G33" s="419"/>
      <c r="H33" s="611"/>
      <c r="I33" s="531"/>
      <c r="J33" s="616"/>
      <c r="K33" s="531"/>
      <c r="L33" s="531"/>
      <c r="M33" s="411"/>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row>
    <row r="34" spans="1:169">
      <c r="A34" s="590"/>
      <c r="B34" s="592"/>
      <c r="C34" s="592"/>
      <c r="D34" s="608"/>
      <c r="E34" s="606"/>
      <c r="F34" s="596"/>
      <c r="G34" s="419"/>
      <c r="H34" s="611"/>
      <c r="I34" s="531"/>
      <c r="J34" s="616"/>
      <c r="K34" s="531"/>
      <c r="L34" s="531"/>
      <c r="M34" s="411"/>
      <c r="N34" s="26"/>
      <c r="O34" s="26"/>
    </row>
    <row r="35" spans="1:169">
      <c r="A35" s="590"/>
      <c r="B35" s="592"/>
      <c r="C35" s="592"/>
      <c r="D35" s="608"/>
      <c r="E35" s="606"/>
      <c r="F35" s="596"/>
      <c r="G35" s="419"/>
      <c r="H35" s="611"/>
      <c r="I35" s="531"/>
      <c r="J35" s="616"/>
      <c r="K35" s="531"/>
      <c r="L35" s="531"/>
      <c r="M35" s="411"/>
      <c r="N35" s="26"/>
      <c r="O35" s="26"/>
    </row>
    <row r="36" spans="1:169">
      <c r="A36" s="590"/>
      <c r="B36" s="592"/>
      <c r="C36" s="592"/>
      <c r="D36" s="608"/>
      <c r="E36" s="606"/>
      <c r="F36" s="596"/>
      <c r="G36" s="419"/>
      <c r="H36" s="611"/>
      <c r="I36" s="531"/>
      <c r="J36" s="616"/>
      <c r="K36" s="531"/>
      <c r="L36" s="531"/>
      <c r="M36" s="411"/>
      <c r="N36" s="26"/>
      <c r="O36" s="26"/>
    </row>
    <row r="37" spans="1:169">
      <c r="A37" s="590"/>
      <c r="B37" s="592"/>
      <c r="C37" s="592"/>
      <c r="D37" s="608"/>
      <c r="E37" s="606"/>
      <c r="F37" s="596"/>
      <c r="G37" s="419"/>
      <c r="H37" s="611"/>
      <c r="I37" s="531"/>
      <c r="J37" s="616"/>
      <c r="K37" s="531"/>
      <c r="L37" s="531"/>
      <c r="M37" s="411"/>
      <c r="N37" s="26"/>
      <c r="O37" s="26"/>
    </row>
    <row r="38" spans="1:169" ht="88.5" customHeight="1">
      <c r="A38" s="618"/>
      <c r="B38" s="619"/>
      <c r="C38" s="619"/>
      <c r="D38" s="621"/>
      <c r="E38" s="622"/>
      <c r="F38" s="623"/>
      <c r="G38" s="434"/>
      <c r="H38" s="624"/>
      <c r="I38" s="594"/>
      <c r="J38" s="617"/>
      <c r="K38" s="594"/>
      <c r="L38" s="594"/>
      <c r="M38" s="413"/>
      <c r="N38" s="26"/>
      <c r="O38" s="26"/>
    </row>
    <row r="39" spans="1:169" s="18" customFormat="1" ht="12.75" customHeight="1">
      <c r="A39" s="590">
        <f>'7- Mapa Final'!A40</f>
        <v>4</v>
      </c>
      <c r="B39" s="592" t="str">
        <f>'7- Mapa Final'!B40</f>
        <v>Recibir dádivas o beneficios a nombre propio o de terceros para  desviar recursos, no presentar o presentar reportes con información no veraz</v>
      </c>
      <c r="C39" s="592" t="str">
        <f>'7- Mapa Final'!C40</f>
        <v xml:space="preserve">Se favorece indebidamente a un servidor judicial a través de la validación del  reporte de accidentes de trabajo ante la Administradora de Riesgos Laborales </v>
      </c>
      <c r="D39" s="607" t="e">
        <f>'7- Mapa Final'!J40</f>
        <v>#DIV/0!</v>
      </c>
      <c r="E39" s="609" t="str">
        <f>'7- Mapa Final'!K40</f>
        <v>Moderado - 3</v>
      </c>
      <c r="F39" s="596" t="e">
        <f>'7- Mapa Final'!M40</f>
        <v>#DIV/0!</v>
      </c>
      <c r="G39" s="419"/>
      <c r="H39" s="627"/>
      <c r="I39" s="627"/>
      <c r="J39" s="627"/>
      <c r="K39" s="627"/>
      <c r="L39" s="627"/>
      <c r="M39" s="625"/>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6"/>
      <c r="FG39" s="26"/>
      <c r="FH39" s="26"/>
      <c r="FI39" s="26"/>
      <c r="FJ39" s="26"/>
      <c r="FK39" s="26"/>
      <c r="FL39" s="26"/>
      <c r="FM39" s="26"/>
    </row>
    <row r="40" spans="1:169" s="18" customFormat="1" ht="12.75" customHeight="1">
      <c r="A40" s="590"/>
      <c r="B40" s="592"/>
      <c r="C40" s="592"/>
      <c r="D40" s="608"/>
      <c r="E40" s="606"/>
      <c r="F40" s="596"/>
      <c r="G40" s="419"/>
      <c r="H40" s="627"/>
      <c r="I40" s="627"/>
      <c r="J40" s="627"/>
      <c r="K40" s="627"/>
      <c r="L40" s="627"/>
      <c r="M40" s="625"/>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row>
    <row r="41" spans="1:169" s="18" customFormat="1" ht="12.75" customHeight="1">
      <c r="A41" s="590"/>
      <c r="B41" s="592"/>
      <c r="C41" s="592"/>
      <c r="D41" s="608"/>
      <c r="E41" s="606"/>
      <c r="F41" s="596"/>
      <c r="G41" s="419"/>
      <c r="H41" s="627"/>
      <c r="I41" s="627"/>
      <c r="J41" s="627"/>
      <c r="K41" s="627"/>
      <c r="L41" s="627"/>
      <c r="M41" s="625"/>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row>
    <row r="42" spans="1:169" s="18" customFormat="1" ht="12.75" customHeight="1">
      <c r="A42" s="590"/>
      <c r="B42" s="592"/>
      <c r="C42" s="592"/>
      <c r="D42" s="608"/>
      <c r="E42" s="606"/>
      <c r="F42" s="596"/>
      <c r="G42" s="419"/>
      <c r="H42" s="627"/>
      <c r="I42" s="627"/>
      <c r="J42" s="627"/>
      <c r="K42" s="627"/>
      <c r="L42" s="627"/>
      <c r="M42" s="625"/>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row>
    <row r="43" spans="1:169" s="18" customFormat="1" ht="13.5" customHeight="1">
      <c r="A43" s="590"/>
      <c r="B43" s="592"/>
      <c r="C43" s="592"/>
      <c r="D43" s="608"/>
      <c r="E43" s="606"/>
      <c r="F43" s="596"/>
      <c r="G43" s="419"/>
      <c r="H43" s="627"/>
      <c r="I43" s="627"/>
      <c r="J43" s="627"/>
      <c r="K43" s="627"/>
      <c r="L43" s="627"/>
      <c r="M43" s="625"/>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c r="EO43" s="26"/>
      <c r="EP43" s="26"/>
      <c r="EQ43" s="26"/>
      <c r="ER43" s="26"/>
      <c r="ES43" s="26"/>
      <c r="ET43" s="26"/>
      <c r="EU43" s="26"/>
      <c r="EV43" s="26"/>
      <c r="EW43" s="26"/>
      <c r="EX43" s="26"/>
      <c r="EY43" s="26"/>
      <c r="EZ43" s="26"/>
      <c r="FA43" s="26"/>
      <c r="FB43" s="26"/>
      <c r="FC43" s="26"/>
      <c r="FD43" s="26"/>
      <c r="FE43" s="26"/>
      <c r="FF43" s="26"/>
      <c r="FG43" s="26"/>
      <c r="FH43" s="26"/>
      <c r="FI43" s="26"/>
      <c r="FJ43" s="26"/>
      <c r="FK43" s="26"/>
      <c r="FL43" s="26"/>
      <c r="FM43" s="26"/>
    </row>
    <row r="44" spans="1:169">
      <c r="A44" s="590"/>
      <c r="B44" s="592"/>
      <c r="C44" s="592"/>
      <c r="D44" s="608"/>
      <c r="E44" s="606"/>
      <c r="F44" s="596"/>
      <c r="G44" s="419"/>
      <c r="H44" s="627"/>
      <c r="I44" s="627"/>
      <c r="J44" s="627"/>
      <c r="K44" s="627"/>
      <c r="L44" s="627"/>
      <c r="M44" s="625"/>
      <c r="N44" s="26"/>
      <c r="O44" s="26"/>
    </row>
    <row r="45" spans="1:169">
      <c r="A45" s="590"/>
      <c r="B45" s="592"/>
      <c r="C45" s="592"/>
      <c r="D45" s="608"/>
      <c r="E45" s="606"/>
      <c r="F45" s="596"/>
      <c r="G45" s="419"/>
      <c r="H45" s="627"/>
      <c r="I45" s="627"/>
      <c r="J45" s="627"/>
      <c r="K45" s="627"/>
      <c r="L45" s="627"/>
      <c r="M45" s="625"/>
      <c r="N45" s="26"/>
      <c r="O45" s="26"/>
    </row>
    <row r="46" spans="1:169">
      <c r="A46" s="590"/>
      <c r="B46" s="592"/>
      <c r="C46" s="592"/>
      <c r="D46" s="608"/>
      <c r="E46" s="606"/>
      <c r="F46" s="596"/>
      <c r="G46" s="419"/>
      <c r="H46" s="627"/>
      <c r="I46" s="627"/>
      <c r="J46" s="627"/>
      <c r="K46" s="627"/>
      <c r="L46" s="627"/>
      <c r="M46" s="625"/>
      <c r="N46" s="26"/>
      <c r="O46" s="26"/>
    </row>
    <row r="47" spans="1:169">
      <c r="A47" s="590"/>
      <c r="B47" s="592"/>
      <c r="C47" s="592"/>
      <c r="D47" s="608"/>
      <c r="E47" s="606"/>
      <c r="F47" s="596"/>
      <c r="G47" s="419"/>
      <c r="H47" s="627"/>
      <c r="I47" s="627"/>
      <c r="J47" s="627"/>
      <c r="K47" s="627"/>
      <c r="L47" s="627"/>
      <c r="M47" s="625"/>
      <c r="N47" s="26"/>
      <c r="O47" s="26"/>
    </row>
    <row r="48" spans="1:169">
      <c r="A48" s="618"/>
      <c r="B48" s="619"/>
      <c r="C48" s="619"/>
      <c r="D48" s="621"/>
      <c r="E48" s="622"/>
      <c r="F48" s="623"/>
      <c r="G48" s="434"/>
      <c r="H48" s="628"/>
      <c r="I48" s="628"/>
      <c r="J48" s="628"/>
      <c r="K48" s="628"/>
      <c r="L48" s="628"/>
      <c r="M48" s="626"/>
      <c r="N48" s="26"/>
      <c r="O48" s="26"/>
    </row>
    <row r="49" spans="1:169" s="18" customFormat="1" ht="12.75" customHeight="1">
      <c r="A49" s="590">
        <f>'7- Mapa Final'!A50</f>
        <v>5</v>
      </c>
      <c r="B49" s="592" t="str">
        <f>'7- Mapa Final'!B50</f>
        <v>Ofrecer, prometer y entregar, aceptar o solicitar una ventaja indebida  para influir o direccionar  la formulación de   requisitos habiliantes y/o técnicos  para satisfacer un interés personal, de manera directa, indirecta o interpuesta por otras personas</v>
      </c>
      <c r="C49" s="592" t="str">
        <f>'7- Mapa Final'!C50</f>
        <v>Cuando  se direccionan los requisitos habilitanes y/o técnicos para favorecer  indebidamente  a ciertos proponentes</v>
      </c>
      <c r="D49" s="607" t="e">
        <f>'7- Mapa Final'!J50</f>
        <v>#DIV/0!</v>
      </c>
      <c r="E49" s="609" t="e">
        <f>'7- Mapa Final'!K50</f>
        <v>#VALUE!</v>
      </c>
      <c r="F49" s="596" t="e">
        <f>'7- Mapa Final'!M50</f>
        <v>#DIV/0!</v>
      </c>
      <c r="G49" s="419"/>
      <c r="H49" s="627"/>
      <c r="I49" s="627"/>
      <c r="J49" s="627"/>
      <c r="K49" s="627"/>
      <c r="L49" s="627"/>
      <c r="M49" s="625"/>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row>
    <row r="50" spans="1:169" s="18" customFormat="1" ht="12.75" customHeight="1">
      <c r="A50" s="590"/>
      <c r="B50" s="592"/>
      <c r="C50" s="592"/>
      <c r="D50" s="608"/>
      <c r="E50" s="606"/>
      <c r="F50" s="596"/>
      <c r="G50" s="419"/>
      <c r="H50" s="627"/>
      <c r="I50" s="627"/>
      <c r="J50" s="627"/>
      <c r="K50" s="627"/>
      <c r="L50" s="627"/>
      <c r="M50" s="625"/>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row>
    <row r="51" spans="1:169" s="18" customFormat="1" ht="12.75" customHeight="1">
      <c r="A51" s="590"/>
      <c r="B51" s="592"/>
      <c r="C51" s="592"/>
      <c r="D51" s="608"/>
      <c r="E51" s="606"/>
      <c r="F51" s="596"/>
      <c r="G51" s="419"/>
      <c r="H51" s="627"/>
      <c r="I51" s="627"/>
      <c r="J51" s="627"/>
      <c r="K51" s="627"/>
      <c r="L51" s="627"/>
      <c r="M51" s="625"/>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row>
    <row r="52" spans="1:169" s="18" customFormat="1" ht="12.75" customHeight="1">
      <c r="A52" s="590"/>
      <c r="B52" s="592"/>
      <c r="C52" s="592"/>
      <c r="D52" s="608"/>
      <c r="E52" s="606"/>
      <c r="F52" s="596"/>
      <c r="G52" s="419"/>
      <c r="H52" s="627"/>
      <c r="I52" s="627"/>
      <c r="J52" s="627"/>
      <c r="K52" s="627"/>
      <c r="L52" s="627"/>
      <c r="M52" s="625"/>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c r="FB52" s="26"/>
      <c r="FC52" s="26"/>
      <c r="FD52" s="26"/>
      <c r="FE52" s="26"/>
      <c r="FF52" s="26"/>
      <c r="FG52" s="26"/>
      <c r="FH52" s="26"/>
      <c r="FI52" s="26"/>
      <c r="FJ52" s="26"/>
      <c r="FK52" s="26"/>
      <c r="FL52" s="26"/>
      <c r="FM52" s="26"/>
    </row>
    <row r="53" spans="1:169" s="18" customFormat="1" ht="13.5" customHeight="1">
      <c r="A53" s="590"/>
      <c r="B53" s="592"/>
      <c r="C53" s="592"/>
      <c r="D53" s="608"/>
      <c r="E53" s="606"/>
      <c r="F53" s="596"/>
      <c r="G53" s="419"/>
      <c r="H53" s="627"/>
      <c r="I53" s="627"/>
      <c r="J53" s="627"/>
      <c r="K53" s="627"/>
      <c r="L53" s="627"/>
      <c r="M53" s="625"/>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c r="FB53" s="26"/>
      <c r="FC53" s="26"/>
      <c r="FD53" s="26"/>
      <c r="FE53" s="26"/>
      <c r="FF53" s="26"/>
      <c r="FG53" s="26"/>
      <c r="FH53" s="26"/>
      <c r="FI53" s="26"/>
      <c r="FJ53" s="26"/>
      <c r="FK53" s="26"/>
      <c r="FL53" s="26"/>
      <c r="FM53" s="26"/>
    </row>
    <row r="54" spans="1:169">
      <c r="A54" s="590"/>
      <c r="B54" s="592"/>
      <c r="C54" s="592"/>
      <c r="D54" s="608"/>
      <c r="E54" s="606"/>
      <c r="F54" s="596"/>
      <c r="G54" s="419"/>
      <c r="H54" s="627"/>
      <c r="I54" s="627"/>
      <c r="J54" s="627"/>
      <c r="K54" s="627"/>
      <c r="L54" s="627"/>
      <c r="M54" s="625"/>
      <c r="N54" s="26"/>
      <c r="O54" s="26"/>
    </row>
    <row r="55" spans="1:169">
      <c r="A55" s="590"/>
      <c r="B55" s="592"/>
      <c r="C55" s="592"/>
      <c r="D55" s="608"/>
      <c r="E55" s="606"/>
      <c r="F55" s="596"/>
      <c r="G55" s="419"/>
      <c r="H55" s="627"/>
      <c r="I55" s="627"/>
      <c r="J55" s="627"/>
      <c r="K55" s="627"/>
      <c r="L55" s="627"/>
      <c r="M55" s="625"/>
      <c r="N55" s="26"/>
      <c r="O55" s="26"/>
    </row>
    <row r="56" spans="1:169">
      <c r="A56" s="590"/>
      <c r="B56" s="592"/>
      <c r="C56" s="592"/>
      <c r="D56" s="608"/>
      <c r="E56" s="606"/>
      <c r="F56" s="596"/>
      <c r="G56" s="419"/>
      <c r="H56" s="627"/>
      <c r="I56" s="627"/>
      <c r="J56" s="627"/>
      <c r="K56" s="627"/>
      <c r="L56" s="627"/>
      <c r="M56" s="625"/>
      <c r="N56" s="26"/>
      <c r="O56" s="26"/>
    </row>
    <row r="57" spans="1:169">
      <c r="A57" s="590"/>
      <c r="B57" s="592"/>
      <c r="C57" s="592"/>
      <c r="D57" s="608"/>
      <c r="E57" s="606"/>
      <c r="F57" s="596"/>
      <c r="G57" s="419"/>
      <c r="H57" s="627"/>
      <c r="I57" s="627"/>
      <c r="J57" s="627"/>
      <c r="K57" s="627"/>
      <c r="L57" s="627"/>
      <c r="M57" s="625"/>
      <c r="N57" s="26"/>
      <c r="O57" s="26"/>
    </row>
    <row r="58" spans="1:169">
      <c r="A58" s="618"/>
      <c r="B58" s="619"/>
      <c r="C58" s="619"/>
      <c r="D58" s="621"/>
      <c r="E58" s="622"/>
      <c r="F58" s="623"/>
      <c r="G58" s="434"/>
      <c r="H58" s="628"/>
      <c r="I58" s="628"/>
      <c r="J58" s="628"/>
      <c r="K58" s="628"/>
      <c r="L58" s="628"/>
      <c r="M58" s="626"/>
      <c r="N58" s="26"/>
      <c r="O58" s="26"/>
    </row>
    <row r="59" spans="1:169" s="18" customFormat="1" ht="12.75" customHeight="1">
      <c r="A59" s="590">
        <f>'7- Mapa Final'!A60</f>
        <v>6</v>
      </c>
      <c r="B59" s="592" t="str">
        <f>'7- Mapa Final'!B60</f>
        <v>Ofrecer, prometer y entregar, aceptar o solicitar una ventaja indebida  para influir o direccionar en la aprobación de accidentes de trabajo ante la Administradora de Riesgos Laborales, para satisfacer un interés personal, de manera directa , indirecta o interpuesta por otras personas</v>
      </c>
      <c r="C59" s="592" t="str">
        <f>'7- Mapa Final'!C60</f>
        <v xml:space="preserve">Cuando se favorece indebidamente a un servidor judicial a través de la validación del  reporte de accidentes de trabajo ante la Administradora de Riesgos Laborales </v>
      </c>
      <c r="D59" s="607" t="e">
        <f>'7- Mapa Final'!J60</f>
        <v>#DIV/0!</v>
      </c>
      <c r="E59" s="609" t="e">
        <f>'7- Mapa Final'!K60</f>
        <v>#VALUE!</v>
      </c>
      <c r="F59" s="596" t="e">
        <f>'7- Mapa Final'!M60</f>
        <v>#DIV/0!</v>
      </c>
      <c r="G59" s="419"/>
      <c r="H59" s="627"/>
      <c r="I59" s="627"/>
      <c r="J59" s="627"/>
      <c r="K59" s="627"/>
      <c r="L59" s="627"/>
      <c r="M59" s="625"/>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row>
    <row r="60" spans="1:169" s="18" customFormat="1" ht="12.75" customHeight="1">
      <c r="A60" s="590"/>
      <c r="B60" s="592"/>
      <c r="C60" s="592"/>
      <c r="D60" s="608"/>
      <c r="E60" s="606"/>
      <c r="F60" s="596"/>
      <c r="G60" s="419"/>
      <c r="H60" s="627"/>
      <c r="I60" s="627"/>
      <c r="J60" s="627"/>
      <c r="K60" s="627"/>
      <c r="L60" s="627"/>
      <c r="M60" s="625"/>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c r="FJ60" s="26"/>
      <c r="FK60" s="26"/>
      <c r="FL60" s="26"/>
      <c r="FM60" s="26"/>
    </row>
    <row r="61" spans="1:169" s="18" customFormat="1" ht="12.75" customHeight="1">
      <c r="A61" s="590"/>
      <c r="B61" s="592"/>
      <c r="C61" s="592"/>
      <c r="D61" s="608"/>
      <c r="E61" s="606"/>
      <c r="F61" s="596"/>
      <c r="G61" s="419"/>
      <c r="H61" s="627"/>
      <c r="I61" s="627"/>
      <c r="J61" s="627"/>
      <c r="K61" s="627"/>
      <c r="L61" s="627"/>
      <c r="M61" s="625"/>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row>
    <row r="62" spans="1:169" s="18" customFormat="1" ht="12.75" customHeight="1">
      <c r="A62" s="590"/>
      <c r="B62" s="592"/>
      <c r="C62" s="592"/>
      <c r="D62" s="608"/>
      <c r="E62" s="606"/>
      <c r="F62" s="596"/>
      <c r="G62" s="419"/>
      <c r="H62" s="627"/>
      <c r="I62" s="627"/>
      <c r="J62" s="627"/>
      <c r="K62" s="627"/>
      <c r="L62" s="627"/>
      <c r="M62" s="625"/>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row>
    <row r="63" spans="1:169" s="18" customFormat="1" ht="13.5" customHeight="1">
      <c r="A63" s="590"/>
      <c r="B63" s="592"/>
      <c r="C63" s="592"/>
      <c r="D63" s="608"/>
      <c r="E63" s="606"/>
      <c r="F63" s="596"/>
      <c r="G63" s="419"/>
      <c r="H63" s="627"/>
      <c r="I63" s="627"/>
      <c r="J63" s="627"/>
      <c r="K63" s="627"/>
      <c r="L63" s="627"/>
      <c r="M63" s="625"/>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row>
    <row r="64" spans="1:169">
      <c r="A64" s="590"/>
      <c r="B64" s="592"/>
      <c r="C64" s="592"/>
      <c r="D64" s="608"/>
      <c r="E64" s="606"/>
      <c r="F64" s="596"/>
      <c r="G64" s="419"/>
      <c r="H64" s="627"/>
      <c r="I64" s="627"/>
      <c r="J64" s="627"/>
      <c r="K64" s="627"/>
      <c r="L64" s="627"/>
      <c r="M64" s="625"/>
      <c r="N64" s="26"/>
      <c r="O64" s="26"/>
    </row>
    <row r="65" spans="1:15">
      <c r="A65" s="590"/>
      <c r="B65" s="592"/>
      <c r="C65" s="592"/>
      <c r="D65" s="608"/>
      <c r="E65" s="606"/>
      <c r="F65" s="596"/>
      <c r="G65" s="419"/>
      <c r="H65" s="627"/>
      <c r="I65" s="627"/>
      <c r="J65" s="627"/>
      <c r="K65" s="627"/>
      <c r="L65" s="627"/>
      <c r="M65" s="625"/>
      <c r="N65" s="26"/>
      <c r="O65" s="26"/>
    </row>
    <row r="66" spans="1:15">
      <c r="A66" s="590"/>
      <c r="B66" s="592"/>
      <c r="C66" s="592"/>
      <c r="D66" s="608"/>
      <c r="E66" s="606"/>
      <c r="F66" s="596"/>
      <c r="G66" s="419"/>
      <c r="H66" s="627"/>
      <c r="I66" s="627"/>
      <c r="J66" s="627"/>
      <c r="K66" s="627"/>
      <c r="L66" s="627"/>
      <c r="M66" s="625"/>
      <c r="N66" s="26"/>
      <c r="O66" s="26"/>
    </row>
    <row r="67" spans="1:15">
      <c r="A67" s="590"/>
      <c r="B67" s="592"/>
      <c r="C67" s="592"/>
      <c r="D67" s="608"/>
      <c r="E67" s="606"/>
      <c r="F67" s="596"/>
      <c r="G67" s="419"/>
      <c r="H67" s="627"/>
      <c r="I67" s="627"/>
      <c r="J67" s="627"/>
      <c r="K67" s="627"/>
      <c r="L67" s="627"/>
      <c r="M67" s="625"/>
      <c r="N67" s="26"/>
      <c r="O67" s="26"/>
    </row>
    <row r="68" spans="1:15">
      <c r="A68" s="590"/>
      <c r="B68" s="592"/>
      <c r="C68" s="592"/>
      <c r="D68" s="608"/>
      <c r="E68" s="606"/>
      <c r="F68" s="596"/>
      <c r="G68" s="419"/>
      <c r="H68" s="627"/>
      <c r="I68" s="627"/>
      <c r="J68" s="627"/>
      <c r="K68" s="627"/>
      <c r="L68" s="627"/>
      <c r="M68" s="625"/>
      <c r="N68" s="26"/>
      <c r="O68" s="26"/>
    </row>
  </sheetData>
  <mergeCells count="94">
    <mergeCell ref="F59:F68"/>
    <mergeCell ref="K49:K58"/>
    <mergeCell ref="A49:A58"/>
    <mergeCell ref="B49:B58"/>
    <mergeCell ref="C49:C58"/>
    <mergeCell ref="D49:D58"/>
    <mergeCell ref="E49:E58"/>
    <mergeCell ref="F49:F58"/>
    <mergeCell ref="A59:A68"/>
    <mergeCell ref="B59:B68"/>
    <mergeCell ref="C59:C68"/>
    <mergeCell ref="D59:D68"/>
    <mergeCell ref="E59:E68"/>
    <mergeCell ref="M59:M68"/>
    <mergeCell ref="G59:G68"/>
    <mergeCell ref="H59:H68"/>
    <mergeCell ref="I59:I68"/>
    <mergeCell ref="J59:J68"/>
    <mergeCell ref="K59:K68"/>
    <mergeCell ref="L59:L68"/>
    <mergeCell ref="M49:M58"/>
    <mergeCell ref="G49:G58"/>
    <mergeCell ref="H49:H58"/>
    <mergeCell ref="I49:I58"/>
    <mergeCell ref="J49:J58"/>
    <mergeCell ref="L49:L58"/>
    <mergeCell ref="F39:F48"/>
    <mergeCell ref="M39:M48"/>
    <mergeCell ref="G39:G48"/>
    <mergeCell ref="H39:H48"/>
    <mergeCell ref="I39:I48"/>
    <mergeCell ref="J39:J48"/>
    <mergeCell ref="K39:K48"/>
    <mergeCell ref="L39:L48"/>
    <mergeCell ref="A39:A48"/>
    <mergeCell ref="B39:B48"/>
    <mergeCell ref="C39:C48"/>
    <mergeCell ref="D39:D48"/>
    <mergeCell ref="E39:E48"/>
    <mergeCell ref="F19:F28"/>
    <mergeCell ref="J29:J38"/>
    <mergeCell ref="K29:K38"/>
    <mergeCell ref="L29:L38"/>
    <mergeCell ref="M29:M38"/>
    <mergeCell ref="M19:M28"/>
    <mergeCell ref="F29:F38"/>
    <mergeCell ref="G29:G38"/>
    <mergeCell ref="H29:H38"/>
    <mergeCell ref="I29:I38"/>
    <mergeCell ref="G19:G28"/>
    <mergeCell ref="H19:H28"/>
    <mergeCell ref="I19:I28"/>
    <mergeCell ref="J19:J28"/>
    <mergeCell ref="K19:K28"/>
    <mergeCell ref="L19:L28"/>
    <mergeCell ref="A19:A28"/>
    <mergeCell ref="B19:B28"/>
    <mergeCell ref="C19:C28"/>
    <mergeCell ref="D19:D28"/>
    <mergeCell ref="E19:E28"/>
    <mergeCell ref="A29:A38"/>
    <mergeCell ref="B29:B38"/>
    <mergeCell ref="C29:C38"/>
    <mergeCell ref="D29:D38"/>
    <mergeCell ref="E29:E38"/>
    <mergeCell ref="A8:G8"/>
    <mergeCell ref="A9:A18"/>
    <mergeCell ref="B9:B18"/>
    <mergeCell ref="C9:C18"/>
    <mergeCell ref="D9:D18"/>
    <mergeCell ref="E9:E18"/>
    <mergeCell ref="F9:F18"/>
    <mergeCell ref="G9:G18"/>
    <mergeCell ref="K6:L6"/>
    <mergeCell ref="M6:M7"/>
    <mergeCell ref="L1:M2"/>
    <mergeCell ref="H9:H18"/>
    <mergeCell ref="I9:I18"/>
    <mergeCell ref="J9:J18"/>
    <mergeCell ref="K9:K18"/>
    <mergeCell ref="L9:L18"/>
    <mergeCell ref="M9:M18"/>
    <mergeCell ref="C1:K2"/>
    <mergeCell ref="A6:C6"/>
    <mergeCell ref="D6:F6"/>
    <mergeCell ref="G6:G7"/>
    <mergeCell ref="H6:H7"/>
    <mergeCell ref="I6:J6"/>
    <mergeCell ref="A3:B3"/>
    <mergeCell ref="C3:M3"/>
    <mergeCell ref="A4:B4"/>
    <mergeCell ref="C4:M4"/>
    <mergeCell ref="A5:B5"/>
    <mergeCell ref="C5:M5"/>
  </mergeCells>
  <conditionalFormatting sqref="A6:B6">
    <cfRule type="containsText" dxfId="185" priority="392" operator="containsText" text="3- Moderado">
      <formula>NOT(ISERROR(SEARCH("3- Moderado",A6)))</formula>
    </cfRule>
    <cfRule type="containsText" dxfId="184" priority="393" operator="containsText" text="6- Moderado">
      <formula>NOT(ISERROR(SEARCH("6- Moderado",A6)))</formula>
    </cfRule>
    <cfRule type="containsText" dxfId="183" priority="394" operator="containsText" text="4- Moderado">
      <formula>NOT(ISERROR(SEARCH("4- Moderado",A6)))</formula>
    </cfRule>
    <cfRule type="containsText" dxfId="182" priority="395" operator="containsText" text="3- Bajo">
      <formula>NOT(ISERROR(SEARCH("3- Bajo",A6)))</formula>
    </cfRule>
    <cfRule type="containsText" dxfId="181" priority="396" operator="containsText" text="4- Bajo">
      <formula>NOT(ISERROR(SEARCH("4- Bajo",A6)))</formula>
    </cfRule>
    <cfRule type="containsText" dxfId="180" priority="397" operator="containsText" text="1- Bajo">
      <formula>NOT(ISERROR(SEARCH("1- Bajo",A6)))</formula>
    </cfRule>
  </conditionalFormatting>
  <conditionalFormatting sqref="A9:E9">
    <cfRule type="containsText" dxfId="179" priority="386" operator="containsText" text="3- Moderado">
      <formula>NOT(ISERROR(SEARCH("3- Moderado",A9)))</formula>
    </cfRule>
    <cfRule type="containsText" dxfId="178" priority="387" operator="containsText" text="6- Moderado">
      <formula>NOT(ISERROR(SEARCH("6- Moderado",A9)))</formula>
    </cfRule>
    <cfRule type="containsText" dxfId="177" priority="388" operator="containsText" text="4- Moderado">
      <formula>NOT(ISERROR(SEARCH("4- Moderado",A9)))</formula>
    </cfRule>
    <cfRule type="containsText" dxfId="176" priority="389" operator="containsText" text="3- Bajo">
      <formula>NOT(ISERROR(SEARCH("3- Bajo",A9)))</formula>
    </cfRule>
    <cfRule type="containsText" dxfId="175" priority="390" operator="containsText" text="4- Bajo">
      <formula>NOT(ISERROR(SEARCH("4- Bajo",A9)))</formula>
    </cfRule>
    <cfRule type="containsText" dxfId="174" priority="391" operator="containsText" text="1- Bajo">
      <formula>NOT(ISERROR(SEARCH("1- Bajo",A9)))</formula>
    </cfRule>
  </conditionalFormatting>
  <conditionalFormatting sqref="A19:E19">
    <cfRule type="containsText" dxfId="173" priority="183" operator="containsText" text="3- Moderado">
      <formula>NOT(ISERROR(SEARCH("3- Moderado",A19)))</formula>
    </cfRule>
    <cfRule type="containsText" dxfId="172" priority="184" operator="containsText" text="6- Moderado">
      <formula>NOT(ISERROR(SEARCH("6- Moderado",A19)))</formula>
    </cfRule>
    <cfRule type="containsText" dxfId="171" priority="185" operator="containsText" text="4- Moderado">
      <formula>NOT(ISERROR(SEARCH("4- Moderado",A19)))</formula>
    </cfRule>
    <cfRule type="containsText" dxfId="170" priority="186" operator="containsText" text="3- Bajo">
      <formula>NOT(ISERROR(SEARCH("3- Bajo",A19)))</formula>
    </cfRule>
    <cfRule type="containsText" dxfId="169" priority="187" operator="containsText" text="4- Bajo">
      <formula>NOT(ISERROR(SEARCH("4- Bajo",A19)))</formula>
    </cfRule>
    <cfRule type="containsText" dxfId="168" priority="188" operator="containsText" text="1- Bajo">
      <formula>NOT(ISERROR(SEARCH("1- Bajo",A19)))</formula>
    </cfRule>
  </conditionalFormatting>
  <conditionalFormatting sqref="A29:E29">
    <cfRule type="containsText" dxfId="167" priority="162" operator="containsText" text="3- Moderado">
      <formula>NOT(ISERROR(SEARCH("3- Moderado",A29)))</formula>
    </cfRule>
    <cfRule type="containsText" dxfId="166" priority="163" operator="containsText" text="6- Moderado">
      <formula>NOT(ISERROR(SEARCH("6- Moderado",A29)))</formula>
    </cfRule>
    <cfRule type="containsText" dxfId="165" priority="164" operator="containsText" text="4- Moderado">
      <formula>NOT(ISERROR(SEARCH("4- Moderado",A29)))</formula>
    </cfRule>
    <cfRule type="containsText" dxfId="164" priority="165" operator="containsText" text="3- Bajo">
      <formula>NOT(ISERROR(SEARCH("3- Bajo",A29)))</formula>
    </cfRule>
    <cfRule type="containsText" dxfId="163" priority="166" operator="containsText" text="4- Bajo">
      <formula>NOT(ISERROR(SEARCH("4- Bajo",A29)))</formula>
    </cfRule>
    <cfRule type="containsText" dxfId="162" priority="167" operator="containsText" text="1- Bajo">
      <formula>NOT(ISERROR(SEARCH("1- Bajo",A29)))</formula>
    </cfRule>
  </conditionalFormatting>
  <conditionalFormatting sqref="A39:E39">
    <cfRule type="containsText" dxfId="161" priority="141" operator="containsText" text="3- Moderado">
      <formula>NOT(ISERROR(SEARCH("3- Moderado",A39)))</formula>
    </cfRule>
    <cfRule type="containsText" dxfId="160" priority="142" operator="containsText" text="6- Moderado">
      <formula>NOT(ISERROR(SEARCH("6- Moderado",A39)))</formula>
    </cfRule>
    <cfRule type="containsText" dxfId="159" priority="143" operator="containsText" text="4- Moderado">
      <formula>NOT(ISERROR(SEARCH("4- Moderado",A39)))</formula>
    </cfRule>
    <cfRule type="containsText" dxfId="158" priority="144" operator="containsText" text="3- Bajo">
      <formula>NOT(ISERROR(SEARCH("3- Bajo",A39)))</formula>
    </cfRule>
    <cfRule type="containsText" dxfId="157" priority="145" operator="containsText" text="4- Bajo">
      <formula>NOT(ISERROR(SEARCH("4- Bajo",A39)))</formula>
    </cfRule>
    <cfRule type="containsText" dxfId="156" priority="146" operator="containsText" text="1- Bajo">
      <formula>NOT(ISERROR(SEARCH("1- Bajo",A39)))</formula>
    </cfRule>
  </conditionalFormatting>
  <conditionalFormatting sqref="A49:E49">
    <cfRule type="containsText" dxfId="155" priority="99" operator="containsText" text="3- Moderado">
      <formula>NOT(ISERROR(SEARCH("3- Moderado",A49)))</formula>
    </cfRule>
    <cfRule type="containsText" dxfId="154" priority="100" operator="containsText" text="6- Moderado">
      <formula>NOT(ISERROR(SEARCH("6- Moderado",A49)))</formula>
    </cfRule>
    <cfRule type="containsText" dxfId="153" priority="101" operator="containsText" text="4- Moderado">
      <formula>NOT(ISERROR(SEARCH("4- Moderado",A49)))</formula>
    </cfRule>
    <cfRule type="containsText" dxfId="152" priority="102" operator="containsText" text="3- Bajo">
      <formula>NOT(ISERROR(SEARCH("3- Bajo",A49)))</formula>
    </cfRule>
    <cfRule type="containsText" dxfId="151" priority="103" operator="containsText" text="4- Bajo">
      <formula>NOT(ISERROR(SEARCH("4- Bajo",A49)))</formula>
    </cfRule>
    <cfRule type="containsText" dxfId="150" priority="104" operator="containsText" text="1- Bajo">
      <formula>NOT(ISERROR(SEARCH("1- Bajo",A49)))</formula>
    </cfRule>
  </conditionalFormatting>
  <conditionalFormatting sqref="A59:E59">
    <cfRule type="containsText" dxfId="149" priority="78" operator="containsText" text="3- Moderado">
      <formula>NOT(ISERROR(SEARCH("3- Moderado",A59)))</formula>
    </cfRule>
    <cfRule type="containsText" dxfId="148" priority="79" operator="containsText" text="6- Moderado">
      <formula>NOT(ISERROR(SEARCH("6- Moderado",A59)))</formula>
    </cfRule>
    <cfRule type="containsText" dxfId="147" priority="80" operator="containsText" text="4- Moderado">
      <formula>NOT(ISERROR(SEARCH("4- Moderado",A59)))</formula>
    </cfRule>
    <cfRule type="containsText" dxfId="146" priority="81" operator="containsText" text="3- Bajo">
      <formula>NOT(ISERROR(SEARCH("3- Bajo",A59)))</formula>
    </cfRule>
    <cfRule type="containsText" dxfId="145" priority="82" operator="containsText" text="4- Bajo">
      <formula>NOT(ISERROR(SEARCH("4- Bajo",A59)))</formula>
    </cfRule>
    <cfRule type="containsText" dxfId="144" priority="83" operator="containsText" text="1- Bajo">
      <formula>NOT(ISERROR(SEARCH("1- Bajo",A59)))</formula>
    </cfRule>
  </conditionalFormatting>
  <conditionalFormatting sqref="C7:F7">
    <cfRule type="containsText" dxfId="143" priority="358" operator="containsText" text="3- Moderado">
      <formula>NOT(ISERROR(SEARCH("3- Moderado",C7)))</formula>
    </cfRule>
    <cfRule type="containsText" dxfId="142" priority="359" operator="containsText" text="6- Moderado">
      <formula>NOT(ISERROR(SEARCH("6- Moderado",C7)))</formula>
    </cfRule>
    <cfRule type="containsText" dxfId="141" priority="360" operator="containsText" text="4- Moderado">
      <formula>NOT(ISERROR(SEARCH("4- Moderado",C7)))</formula>
    </cfRule>
    <cfRule type="containsText" dxfId="140" priority="361" operator="containsText" text="3- Bajo">
      <formula>NOT(ISERROR(SEARCH("3- Bajo",C7)))</formula>
    </cfRule>
    <cfRule type="containsText" dxfId="139" priority="362" operator="containsText" text="4- Bajo">
      <formula>NOT(ISERROR(SEARCH("4- Bajo",C7)))</formula>
    </cfRule>
    <cfRule type="containsText" dxfId="138" priority="363" operator="containsText" text="1- Bajo">
      <formula>NOT(ISERROR(SEARCH("1- Bajo",C7)))</formula>
    </cfRule>
  </conditionalFormatting>
  <conditionalFormatting sqref="D9:D68">
    <cfRule type="containsText" dxfId="137" priority="68" operator="containsText" text="Muy Alta">
      <formula>NOT(ISERROR(SEARCH("Muy Alta",D9)))</formula>
    </cfRule>
    <cfRule type="containsText" dxfId="136" priority="69" operator="containsText" text="Alta">
      <formula>NOT(ISERROR(SEARCH("Alta",D9)))</formula>
    </cfRule>
    <cfRule type="containsText" dxfId="135" priority="70" operator="containsText" text="Baja">
      <formula>NOT(ISERROR(SEARCH("Baja",D9)))</formula>
    </cfRule>
    <cfRule type="containsText" dxfId="134" priority="71" operator="containsText" text="Muy Baja">
      <formula>NOT(ISERROR(SEARCH("Muy Baja",D9)))</formula>
    </cfRule>
    <cfRule type="containsText" dxfId="133" priority="73" operator="containsText" text="Media">
      <formula>NOT(ISERROR(SEARCH("Media",D9)))</formula>
    </cfRule>
  </conditionalFormatting>
  <conditionalFormatting sqref="E9:E68">
    <cfRule type="containsText" dxfId="132" priority="64" operator="containsText" text="Catastrófico">
      <formula>NOT(ISERROR(SEARCH("Catastrófico",E9)))</formula>
    </cfRule>
    <cfRule type="containsText" dxfId="131" priority="65" operator="containsText" text="Mayor">
      <formula>NOT(ISERROR(SEARCH("Mayor",E9)))</formula>
    </cfRule>
    <cfRule type="containsText" dxfId="130" priority="66" operator="containsText" text="Menor">
      <formula>NOT(ISERROR(SEARCH("Menor",E9)))</formula>
    </cfRule>
    <cfRule type="containsText" dxfId="129" priority="67" operator="containsText" text="Leve">
      <formula>NOT(ISERROR(SEARCH("Leve",E9)))</formula>
    </cfRule>
  </conditionalFormatting>
  <conditionalFormatting sqref="E9:F68">
    <cfRule type="containsText" dxfId="128" priority="72" operator="containsText" text="Moderado">
      <formula>NOT(ISERROR(SEARCH("Moderado",E9)))</formula>
    </cfRule>
  </conditionalFormatting>
  <conditionalFormatting sqref="F9:F18">
    <cfRule type="colorScale" priority="403">
      <colorScale>
        <cfvo type="min"/>
        <cfvo type="max"/>
        <color rgb="FFFF7128"/>
        <color rgb="FFFFEF9C"/>
      </colorScale>
    </cfRule>
  </conditionalFormatting>
  <conditionalFormatting sqref="F9:F68">
    <cfRule type="containsText" dxfId="127" priority="74" operator="containsText" text="Bajo">
      <formula>NOT(ISERROR(SEARCH("Bajo",F9)))</formula>
    </cfRule>
    <cfRule type="containsText" dxfId="126" priority="75" operator="containsText" text="Moderado">
      <formula>NOT(ISERROR(SEARCH("Moderado",F9)))</formula>
    </cfRule>
    <cfRule type="containsText" dxfId="125" priority="76" operator="containsText" text="Alto">
      <formula>NOT(ISERROR(SEARCH("Alto",F9)))</formula>
    </cfRule>
    <cfRule type="containsText" dxfId="124" priority="77" operator="containsText" text="Extremo">
      <formula>NOT(ISERROR(SEARCH("Extremo",F9)))</formula>
    </cfRule>
  </conditionalFormatting>
  <conditionalFormatting sqref="F19:F28">
    <cfRule type="colorScale" priority="189">
      <colorScale>
        <cfvo type="min"/>
        <cfvo type="max"/>
        <color rgb="FFFF7128"/>
        <color rgb="FFFFEF9C"/>
      </colorScale>
    </cfRule>
  </conditionalFormatting>
  <conditionalFormatting sqref="F29:F38">
    <cfRule type="colorScale" priority="168">
      <colorScale>
        <cfvo type="min"/>
        <cfvo type="max"/>
        <color rgb="FFFF7128"/>
        <color rgb="FFFFEF9C"/>
      </colorScale>
    </cfRule>
  </conditionalFormatting>
  <conditionalFormatting sqref="F39:F48">
    <cfRule type="colorScale" priority="147">
      <colorScale>
        <cfvo type="min"/>
        <cfvo type="max"/>
        <color rgb="FFFF7128"/>
        <color rgb="FFFFEF9C"/>
      </colorScale>
    </cfRule>
  </conditionalFormatting>
  <conditionalFormatting sqref="F49:F58">
    <cfRule type="colorScale" priority="105">
      <colorScale>
        <cfvo type="min"/>
        <cfvo type="max"/>
        <color rgb="FFFF7128"/>
        <color rgb="FFFFEF9C"/>
      </colorScale>
    </cfRule>
  </conditionalFormatting>
  <conditionalFormatting sqref="F59:F68">
    <cfRule type="colorScale" priority="84">
      <colorScale>
        <cfvo type="min"/>
        <cfvo type="max"/>
        <color rgb="FFFF7128"/>
        <color rgb="FFFFEF9C"/>
      </colorScale>
    </cfRule>
  </conditionalFormatting>
  <dataValidations count="4">
    <dataValidation allowBlank="1" showInputMessage="1" showErrorMessage="1" prompt="Registrar qué factor  que ocasina el riesgo: un facot identtficado el contexto._x000a_O  personas, recursos, estilo de direccion , factores externos, , codiciones ambientales" sqref="C7"/>
    <dataValidation allowBlank="1" showInputMessage="1" showErrorMessage="1" prompt="Describir las actividades que se van a desarrollar para el proyecto" sqref="H6"/>
    <dataValidation allowBlank="1" showInputMessage="1" showErrorMessage="1" prompt="Seleccionar si el responsable es el responsable de las acciones es el nivel central" sqref="I6:I7"/>
    <dataValidation allowBlank="1" showInputMessage="1" showErrorMessage="1" prompt="seleccionar si el responsable de ejecutar las acciones es el nivel central" sqref="J7"/>
  </dataValidations>
  <printOptions horizontalCentered="1"/>
  <pageMargins left="0.70866141732283472" right="0.70866141732283472" top="0.74803149606299213" bottom="0.74803149606299213" header="0.31496062992125984" footer="0.31496062992125984"/>
  <pageSetup scale="10" fitToHeight="0" orientation="landscape" horizontalDpi="4294967294"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'9- Matriz de Calor '!$S$8:$S$11</xm:f>
          </x14:formula1>
          <xm:sqref>G9:G68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JK68"/>
  <sheetViews>
    <sheetView showGridLines="0" zoomScale="80" zoomScaleNormal="80" workbookViewId="0">
      <pane xSplit="7" ySplit="8" topLeftCell="H9" activePane="bottomRight" state="frozen"/>
      <selection pane="topRight" activeCell="H1" sqref="H1"/>
      <selection pane="bottomLeft" activeCell="A9" sqref="A9"/>
      <selection pane="bottomRight" activeCell="C1" sqref="A1:K2"/>
    </sheetView>
  </sheetViews>
  <sheetFormatPr baseColWidth="10" defaultColWidth="11.42578125" defaultRowHeight="15"/>
  <cols>
    <col min="1" max="1" width="18.42578125" style="4" customWidth="1"/>
    <col min="2" max="2" width="35.85546875" style="4" customWidth="1"/>
    <col min="3" max="3" width="40.28515625" customWidth="1"/>
    <col min="4" max="4" width="16.85546875" style="75" customWidth="1"/>
    <col min="5" max="5" width="18.5703125" style="19" customWidth="1"/>
    <col min="6" max="6" width="18.28515625" style="19" bestFit="1" customWidth="1"/>
    <col min="7" max="7" width="18.28515625" bestFit="1" customWidth="1"/>
    <col min="8" max="8" width="32.7109375" customWidth="1"/>
    <col min="9" max="9" width="16.5703125" customWidth="1"/>
    <col min="10" max="10" width="14.28515625" customWidth="1"/>
    <col min="11" max="11" width="17.7109375" customWidth="1"/>
    <col min="12" max="12" width="17.5703125" customWidth="1"/>
    <col min="13" max="13" width="48.28515625" customWidth="1"/>
    <col min="14" max="169" width="11.42578125" style="1"/>
  </cols>
  <sheetData>
    <row r="1" spans="1:271" s="11" customFormat="1" ht="16.5" customHeight="1">
      <c r="A1" s="237"/>
      <c r="B1" s="237"/>
      <c r="C1" s="646" t="s">
        <v>535</v>
      </c>
      <c r="D1" s="646"/>
      <c r="E1" s="646"/>
      <c r="F1" s="646"/>
      <c r="G1" s="646"/>
      <c r="H1" s="646"/>
      <c r="I1" s="646"/>
      <c r="J1" s="646"/>
      <c r="K1" s="646"/>
      <c r="L1" s="585"/>
      <c r="M1" s="586"/>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c r="JK1" s="10"/>
    </row>
    <row r="2" spans="1:271" s="11" customFormat="1" ht="75" customHeight="1">
      <c r="A2" s="237"/>
      <c r="B2" s="237"/>
      <c r="C2" s="647"/>
      <c r="D2" s="647"/>
      <c r="E2" s="647"/>
      <c r="F2" s="647"/>
      <c r="G2" s="647"/>
      <c r="H2" s="647"/>
      <c r="I2" s="647"/>
      <c r="J2" s="647"/>
      <c r="K2" s="647"/>
      <c r="L2" s="613"/>
      <c r="M2" s="614"/>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row>
    <row r="3" spans="1:271" s="11" customFormat="1" ht="29.25" customHeight="1">
      <c r="A3" s="455" t="s">
        <v>145</v>
      </c>
      <c r="B3" s="455"/>
      <c r="C3" s="629" t="s">
        <v>4</v>
      </c>
      <c r="D3" s="629"/>
      <c r="E3" s="629"/>
      <c r="F3" s="629"/>
      <c r="G3" s="629"/>
      <c r="H3" s="629"/>
      <c r="I3" s="629"/>
      <c r="J3" s="629"/>
      <c r="K3" s="629"/>
      <c r="L3" s="629"/>
      <c r="M3" s="629"/>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row>
    <row r="4" spans="1:271" s="11" customFormat="1" ht="40.9" customHeight="1">
      <c r="A4" s="455" t="s">
        <v>146</v>
      </c>
      <c r="B4" s="455"/>
      <c r="C4" s="579" t="s">
        <v>336</v>
      </c>
      <c r="D4" s="579"/>
      <c r="E4" s="579"/>
      <c r="F4" s="579"/>
      <c r="G4" s="579"/>
      <c r="H4" s="579"/>
      <c r="I4" s="579"/>
      <c r="J4" s="579"/>
      <c r="K4" s="579"/>
      <c r="L4" s="579"/>
      <c r="M4" s="57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row>
    <row r="5" spans="1:271" s="11" customFormat="1" ht="21" customHeight="1" thickBot="1">
      <c r="A5" s="455" t="s">
        <v>147</v>
      </c>
      <c r="B5" s="455"/>
      <c r="C5" s="404" t="s">
        <v>351</v>
      </c>
      <c r="D5" s="577"/>
      <c r="E5" s="577"/>
      <c r="F5" s="577"/>
      <c r="G5" s="577"/>
      <c r="H5" s="577"/>
      <c r="I5" s="577"/>
      <c r="J5" s="577"/>
      <c r="K5" s="577"/>
      <c r="L5" s="577"/>
      <c r="M5" s="578"/>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c r="JH5" s="10"/>
      <c r="JI5" s="10"/>
      <c r="JJ5" s="10"/>
      <c r="JK5" s="10"/>
    </row>
    <row r="6" spans="1:271" s="15" customFormat="1" ht="40.5" customHeight="1" thickTop="1" thickBot="1">
      <c r="A6" s="572" t="s">
        <v>337</v>
      </c>
      <c r="B6" s="573"/>
      <c r="C6" s="574"/>
      <c r="D6" s="575" t="s">
        <v>338</v>
      </c>
      <c r="E6" s="575"/>
      <c r="F6" s="575"/>
      <c r="G6" s="612" t="s">
        <v>339</v>
      </c>
      <c r="H6" s="580" t="s">
        <v>340</v>
      </c>
      <c r="I6" s="582" t="s">
        <v>341</v>
      </c>
      <c r="J6" s="583"/>
      <c r="K6" s="582" t="s">
        <v>342</v>
      </c>
      <c r="L6" s="583"/>
      <c r="M6" s="584" t="s">
        <v>343</v>
      </c>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row>
    <row r="7" spans="1:271" s="16" customFormat="1" ht="108" customHeight="1" thickTop="1" thickBot="1">
      <c r="A7" s="27" t="s">
        <v>35</v>
      </c>
      <c r="B7" s="27" t="s">
        <v>87</v>
      </c>
      <c r="C7" s="27" t="s">
        <v>89</v>
      </c>
      <c r="D7" s="20" t="s">
        <v>99</v>
      </c>
      <c r="E7" s="20" t="s">
        <v>344</v>
      </c>
      <c r="F7" s="20" t="s">
        <v>345</v>
      </c>
      <c r="G7" s="612"/>
      <c r="H7" s="581"/>
      <c r="I7" s="21" t="s">
        <v>346</v>
      </c>
      <c r="J7" s="21" t="s">
        <v>347</v>
      </c>
      <c r="K7" s="21" t="s">
        <v>348</v>
      </c>
      <c r="L7" s="21" t="s">
        <v>349</v>
      </c>
      <c r="M7" s="58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row>
    <row r="8" spans="1:271" s="17" customFormat="1" ht="21.75" customHeight="1" thickTop="1" thickBot="1">
      <c r="A8" s="587"/>
      <c r="B8" s="588"/>
      <c r="C8" s="588"/>
      <c r="D8" s="588"/>
      <c r="E8" s="588"/>
      <c r="F8" s="588"/>
      <c r="G8" s="588"/>
      <c r="H8" s="22"/>
      <c r="I8" s="22"/>
      <c r="J8" s="22"/>
      <c r="K8" s="22"/>
      <c r="L8" s="22"/>
      <c r="M8" s="22"/>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row>
    <row r="9" spans="1:271" s="18" customFormat="1" ht="15" customHeight="1">
      <c r="A9" s="589">
        <f>'7- Mapa Final'!A10</f>
        <v>1</v>
      </c>
      <c r="B9" s="591" t="str">
        <f>'7- Mapa Final'!B10</f>
        <v xml:space="preserve">Incumplimiento de los requisitos legales del SG-SST </v>
      </c>
      <c r="C9" s="591" t="str">
        <f>'7- Mapa Final'!C10</f>
        <v>No implementar dentro de los tiempos legales el SST o implementarlo en forma parcial</v>
      </c>
      <c r="D9" s="620" t="str">
        <f>'7- Mapa Final'!J10</f>
        <v>Baja - 2</v>
      </c>
      <c r="E9" s="605" t="str">
        <f>'7- Mapa Final'!K10</f>
        <v>Moderado - 3</v>
      </c>
      <c r="F9" s="595" t="str">
        <f>'7- Mapa Final'!M10</f>
        <v>Moderado - 6</v>
      </c>
      <c r="G9" s="418" t="s">
        <v>231</v>
      </c>
      <c r="H9" s="475" t="s">
        <v>400</v>
      </c>
      <c r="I9" s="597"/>
      <c r="J9" s="615" t="s">
        <v>360</v>
      </c>
      <c r="K9" s="593">
        <v>45474</v>
      </c>
      <c r="L9" s="593">
        <v>45565</v>
      </c>
      <c r="M9" s="410" t="s">
        <v>524</v>
      </c>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row>
    <row r="10" spans="1:271" s="18" customFormat="1" ht="13.5" customHeight="1">
      <c r="A10" s="590"/>
      <c r="B10" s="592"/>
      <c r="C10" s="592"/>
      <c r="D10" s="608"/>
      <c r="E10" s="606"/>
      <c r="F10" s="596"/>
      <c r="G10" s="419"/>
      <c r="H10" s="476"/>
      <c r="I10" s="531"/>
      <c r="J10" s="616"/>
      <c r="K10" s="531"/>
      <c r="L10" s="531"/>
      <c r="M10" s="411"/>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row>
    <row r="11" spans="1:271" s="18" customFormat="1" ht="13.5" customHeight="1">
      <c r="A11" s="590"/>
      <c r="B11" s="592"/>
      <c r="C11" s="592"/>
      <c r="D11" s="608"/>
      <c r="E11" s="606"/>
      <c r="F11" s="596"/>
      <c r="G11" s="419"/>
      <c r="H11" s="476"/>
      <c r="I11" s="531"/>
      <c r="J11" s="616"/>
      <c r="K11" s="531"/>
      <c r="L11" s="531"/>
      <c r="M11" s="411"/>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row>
    <row r="12" spans="1:271" s="18" customFormat="1" ht="13.5" customHeight="1">
      <c r="A12" s="590"/>
      <c r="B12" s="592"/>
      <c r="C12" s="592"/>
      <c r="D12" s="608"/>
      <c r="E12" s="606"/>
      <c r="F12" s="596"/>
      <c r="G12" s="419"/>
      <c r="H12" s="476"/>
      <c r="I12" s="531"/>
      <c r="J12" s="616"/>
      <c r="K12" s="531"/>
      <c r="L12" s="531"/>
      <c r="M12" s="411"/>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row>
    <row r="13" spans="1:271" s="18" customFormat="1" ht="13.5" customHeight="1">
      <c r="A13" s="590"/>
      <c r="B13" s="592"/>
      <c r="C13" s="592"/>
      <c r="D13" s="608"/>
      <c r="E13" s="606"/>
      <c r="F13" s="596"/>
      <c r="G13" s="419"/>
      <c r="H13" s="476"/>
      <c r="I13" s="531"/>
      <c r="J13" s="616"/>
      <c r="K13" s="531"/>
      <c r="L13" s="531"/>
      <c r="M13" s="411"/>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row>
    <row r="14" spans="1:271" s="18" customFormat="1" ht="13.5" customHeight="1">
      <c r="A14" s="590"/>
      <c r="B14" s="592"/>
      <c r="C14" s="592"/>
      <c r="D14" s="608"/>
      <c r="E14" s="606"/>
      <c r="F14" s="596"/>
      <c r="G14" s="419"/>
      <c r="H14" s="476"/>
      <c r="I14" s="531"/>
      <c r="J14" s="616"/>
      <c r="K14" s="531"/>
      <c r="L14" s="531"/>
      <c r="M14" s="411"/>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row>
    <row r="15" spans="1:271" s="18" customFormat="1" ht="13.5" customHeight="1">
      <c r="A15" s="590"/>
      <c r="B15" s="592"/>
      <c r="C15" s="592"/>
      <c r="D15" s="608"/>
      <c r="E15" s="606"/>
      <c r="F15" s="596"/>
      <c r="G15" s="419"/>
      <c r="H15" s="476"/>
      <c r="I15" s="531"/>
      <c r="J15" s="616"/>
      <c r="K15" s="531"/>
      <c r="L15" s="531"/>
      <c r="M15" s="411"/>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row>
    <row r="16" spans="1:271" s="18" customFormat="1" ht="13.5" customHeight="1">
      <c r="A16" s="590"/>
      <c r="B16" s="592"/>
      <c r="C16" s="592"/>
      <c r="D16" s="608"/>
      <c r="E16" s="606"/>
      <c r="F16" s="596"/>
      <c r="G16" s="419"/>
      <c r="H16" s="476"/>
      <c r="I16" s="531"/>
      <c r="J16" s="616"/>
      <c r="K16" s="531"/>
      <c r="L16" s="531"/>
      <c r="M16" s="411"/>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row>
    <row r="17" spans="1:169" s="18" customFormat="1" ht="13.5" customHeight="1">
      <c r="A17" s="590"/>
      <c r="B17" s="592"/>
      <c r="C17" s="592"/>
      <c r="D17" s="608"/>
      <c r="E17" s="606"/>
      <c r="F17" s="596"/>
      <c r="G17" s="419"/>
      <c r="H17" s="476"/>
      <c r="I17" s="531"/>
      <c r="J17" s="616"/>
      <c r="K17" s="531"/>
      <c r="L17" s="531"/>
      <c r="M17" s="411"/>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row>
    <row r="18" spans="1:169" s="18" customFormat="1" ht="21.75" customHeight="1" thickBot="1">
      <c r="A18" s="590"/>
      <c r="B18" s="592"/>
      <c r="C18" s="592"/>
      <c r="D18" s="608"/>
      <c r="E18" s="606"/>
      <c r="F18" s="596"/>
      <c r="G18" s="434"/>
      <c r="H18" s="476"/>
      <c r="I18" s="531"/>
      <c r="J18" s="617"/>
      <c r="K18" s="594"/>
      <c r="L18" s="594"/>
      <c r="M18" s="411"/>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row>
    <row r="19" spans="1:169" s="18" customFormat="1" ht="12.75" customHeight="1">
      <c r="A19" s="589">
        <f>'7- Mapa Final'!A20</f>
        <v>2</v>
      </c>
      <c r="B19" s="591" t="str">
        <f>'7- Mapa Final'!B20</f>
        <v>Incumplimiento Plan Trabajo de SG-SST</v>
      </c>
      <c r="C19" s="591" t="str">
        <f>'7- Mapa Final'!C20</f>
        <v>Posibilidad de incumplimiento de las metas establecidas por omisión en la ejecución de actividades del plan de trabajo anual de SST.</v>
      </c>
      <c r="D19" s="620" t="str">
        <f>'7- Mapa Final'!J20</f>
        <v>Muy Baja - 1</v>
      </c>
      <c r="E19" s="605" t="str">
        <f>'7- Mapa Final'!K20</f>
        <v>Moderado - 3</v>
      </c>
      <c r="F19" s="595" t="str">
        <f>'7- Mapa Final'!M20</f>
        <v>Moderado - 3</v>
      </c>
      <c r="G19" s="419" t="s">
        <v>231</v>
      </c>
      <c r="H19" s="476" t="s">
        <v>402</v>
      </c>
      <c r="I19" s="531"/>
      <c r="J19" s="616" t="s">
        <v>360</v>
      </c>
      <c r="K19" s="602">
        <v>45474</v>
      </c>
      <c r="L19" s="602">
        <v>45565</v>
      </c>
      <c r="M19" s="411" t="s">
        <v>526</v>
      </c>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row>
    <row r="20" spans="1:169" s="18" customFormat="1" ht="12.75" customHeight="1">
      <c r="A20" s="590"/>
      <c r="B20" s="592"/>
      <c r="C20" s="592"/>
      <c r="D20" s="608"/>
      <c r="E20" s="606"/>
      <c r="F20" s="596"/>
      <c r="G20" s="419"/>
      <c r="H20" s="476"/>
      <c r="I20" s="531"/>
      <c r="J20" s="616"/>
      <c r="K20" s="531"/>
      <c r="L20" s="531"/>
      <c r="M20" s="411"/>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row>
    <row r="21" spans="1:169" s="18" customFormat="1" ht="12.75" customHeight="1">
      <c r="A21" s="590"/>
      <c r="B21" s="592"/>
      <c r="C21" s="592"/>
      <c r="D21" s="608"/>
      <c r="E21" s="606"/>
      <c r="F21" s="596"/>
      <c r="G21" s="419"/>
      <c r="H21" s="476"/>
      <c r="I21" s="531"/>
      <c r="J21" s="616"/>
      <c r="K21" s="531"/>
      <c r="L21" s="531"/>
      <c r="M21" s="411"/>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row>
    <row r="22" spans="1:169" s="18" customFormat="1" ht="12.75" customHeight="1">
      <c r="A22" s="590"/>
      <c r="B22" s="592"/>
      <c r="C22" s="592"/>
      <c r="D22" s="608"/>
      <c r="E22" s="606"/>
      <c r="F22" s="596"/>
      <c r="G22" s="419"/>
      <c r="H22" s="476"/>
      <c r="I22" s="531"/>
      <c r="J22" s="616"/>
      <c r="K22" s="531"/>
      <c r="L22" s="531"/>
      <c r="M22" s="411"/>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row>
    <row r="23" spans="1:169" s="18" customFormat="1" ht="13.5" customHeight="1">
      <c r="A23" s="590"/>
      <c r="B23" s="592"/>
      <c r="C23" s="592"/>
      <c r="D23" s="608"/>
      <c r="E23" s="606"/>
      <c r="F23" s="596"/>
      <c r="G23" s="419"/>
      <c r="H23" s="476"/>
      <c r="I23" s="531"/>
      <c r="J23" s="616"/>
      <c r="K23" s="531"/>
      <c r="L23" s="531"/>
      <c r="M23" s="411"/>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row>
    <row r="24" spans="1:169">
      <c r="A24" s="590"/>
      <c r="B24" s="592"/>
      <c r="C24" s="592"/>
      <c r="D24" s="608"/>
      <c r="E24" s="606"/>
      <c r="F24" s="596"/>
      <c r="G24" s="419"/>
      <c r="H24" s="476"/>
      <c r="I24" s="531"/>
      <c r="J24" s="616"/>
      <c r="K24" s="531"/>
      <c r="L24" s="531"/>
      <c r="M24" s="411"/>
      <c r="N24" s="26"/>
      <c r="O24" s="26"/>
    </row>
    <row r="25" spans="1:169">
      <c r="A25" s="590"/>
      <c r="B25" s="592"/>
      <c r="C25" s="592"/>
      <c r="D25" s="608"/>
      <c r="E25" s="606"/>
      <c r="F25" s="596"/>
      <c r="G25" s="419"/>
      <c r="H25" s="476"/>
      <c r="I25" s="531"/>
      <c r="J25" s="616"/>
      <c r="K25" s="531"/>
      <c r="L25" s="531"/>
      <c r="M25" s="411"/>
      <c r="N25" s="26"/>
      <c r="O25" s="26"/>
    </row>
    <row r="26" spans="1:169">
      <c r="A26" s="590"/>
      <c r="B26" s="592"/>
      <c r="C26" s="592"/>
      <c r="D26" s="608"/>
      <c r="E26" s="606"/>
      <c r="F26" s="596"/>
      <c r="G26" s="419"/>
      <c r="H26" s="476"/>
      <c r="I26" s="531"/>
      <c r="J26" s="616"/>
      <c r="K26" s="531"/>
      <c r="L26" s="531"/>
      <c r="M26" s="411"/>
      <c r="N26" s="26"/>
      <c r="O26" s="26"/>
    </row>
    <row r="27" spans="1:169">
      <c r="A27" s="590"/>
      <c r="B27" s="592"/>
      <c r="C27" s="592"/>
      <c r="D27" s="608"/>
      <c r="E27" s="606"/>
      <c r="F27" s="596"/>
      <c r="G27" s="419"/>
      <c r="H27" s="476"/>
      <c r="I27" s="531"/>
      <c r="J27" s="616"/>
      <c r="K27" s="531"/>
      <c r="L27" s="531"/>
      <c r="M27" s="411"/>
      <c r="N27" s="26"/>
      <c r="O27" s="26"/>
    </row>
    <row r="28" spans="1:169" ht="79.5" customHeight="1" thickBot="1">
      <c r="A28" s="590"/>
      <c r="B28" s="592"/>
      <c r="C28" s="592"/>
      <c r="D28" s="608"/>
      <c r="E28" s="606"/>
      <c r="F28" s="596"/>
      <c r="G28" s="434"/>
      <c r="H28" s="476"/>
      <c r="I28" s="531"/>
      <c r="J28" s="616"/>
      <c r="K28" s="594"/>
      <c r="L28" s="594"/>
      <c r="M28" s="411"/>
      <c r="N28" s="26"/>
      <c r="O28" s="26"/>
    </row>
    <row r="29" spans="1:169" s="18" customFormat="1" ht="12.75" customHeight="1">
      <c r="A29" s="589">
        <f>'7- Mapa Final'!A30</f>
        <v>3</v>
      </c>
      <c r="B29" s="591" t="str">
        <f>'7- Mapa Final'!B30</f>
        <v xml:space="preserve">Aumento de Accidentes de trabajo y enfermedades laborales o salud pública </v>
      </c>
      <c r="C29" s="591" t="str">
        <f>'7- Mapa Final'!C30</f>
        <v>Violencia social generalizada en el país que puede presentar accidentes de trabajo leves, graves, mortales y afectaciones a la infraestructura
Afectación a la salud de la población judicial y ambiental de la entidad  debido al contagio  por virus y/o pandemias</v>
      </c>
      <c r="D29" s="620" t="str">
        <f>'7- Mapa Final'!J30</f>
        <v>Muy Baja - 1</v>
      </c>
      <c r="E29" s="605" t="str">
        <f>'7- Mapa Final'!K30</f>
        <v>Mayor - 4</v>
      </c>
      <c r="F29" s="595" t="str">
        <f>'7- Mapa Final'!M30</f>
        <v>Alto  - 4</v>
      </c>
      <c r="G29" s="419" t="s">
        <v>293</v>
      </c>
      <c r="H29" s="476" t="s">
        <v>528</v>
      </c>
      <c r="I29" s="531"/>
      <c r="J29" s="616" t="s">
        <v>360</v>
      </c>
      <c r="K29" s="602">
        <v>45474</v>
      </c>
      <c r="L29" s="602">
        <v>45565</v>
      </c>
      <c r="M29" s="411" t="s">
        <v>527</v>
      </c>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row>
    <row r="30" spans="1:169" s="18" customFormat="1" ht="12.75" customHeight="1">
      <c r="A30" s="590"/>
      <c r="B30" s="592"/>
      <c r="C30" s="592"/>
      <c r="D30" s="608"/>
      <c r="E30" s="606"/>
      <c r="F30" s="596"/>
      <c r="G30" s="419"/>
      <c r="H30" s="611"/>
      <c r="I30" s="531"/>
      <c r="J30" s="616"/>
      <c r="K30" s="531"/>
      <c r="L30" s="531"/>
      <c r="M30" s="411"/>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row>
    <row r="31" spans="1:169" s="18" customFormat="1" ht="12.75" customHeight="1">
      <c r="A31" s="590"/>
      <c r="B31" s="592"/>
      <c r="C31" s="592"/>
      <c r="D31" s="608"/>
      <c r="E31" s="606"/>
      <c r="F31" s="596"/>
      <c r="G31" s="419"/>
      <c r="H31" s="611"/>
      <c r="I31" s="531"/>
      <c r="J31" s="616"/>
      <c r="K31" s="531"/>
      <c r="L31" s="531"/>
      <c r="M31" s="411"/>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row>
    <row r="32" spans="1:169" s="18" customFormat="1" ht="12.75" customHeight="1">
      <c r="A32" s="590"/>
      <c r="B32" s="592"/>
      <c r="C32" s="592"/>
      <c r="D32" s="608"/>
      <c r="E32" s="606"/>
      <c r="F32" s="596"/>
      <c r="G32" s="419"/>
      <c r="H32" s="611"/>
      <c r="I32" s="531"/>
      <c r="J32" s="616"/>
      <c r="K32" s="531"/>
      <c r="L32" s="531"/>
      <c r="M32" s="411"/>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row>
    <row r="33" spans="1:169" s="18" customFormat="1" ht="13.5" customHeight="1">
      <c r="A33" s="590"/>
      <c r="B33" s="592"/>
      <c r="C33" s="592"/>
      <c r="D33" s="608"/>
      <c r="E33" s="606"/>
      <c r="F33" s="596"/>
      <c r="G33" s="419"/>
      <c r="H33" s="611"/>
      <c r="I33" s="531"/>
      <c r="J33" s="616"/>
      <c r="K33" s="531"/>
      <c r="L33" s="531"/>
      <c r="M33" s="411"/>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row>
    <row r="34" spans="1:169">
      <c r="A34" s="590"/>
      <c r="B34" s="592"/>
      <c r="C34" s="592"/>
      <c r="D34" s="608"/>
      <c r="E34" s="606"/>
      <c r="F34" s="596"/>
      <c r="G34" s="419"/>
      <c r="H34" s="611"/>
      <c r="I34" s="531"/>
      <c r="J34" s="616"/>
      <c r="K34" s="531"/>
      <c r="L34" s="531"/>
      <c r="M34" s="411"/>
      <c r="N34" s="26"/>
      <c r="O34" s="26"/>
    </row>
    <row r="35" spans="1:169">
      <c r="A35" s="590"/>
      <c r="B35" s="592"/>
      <c r="C35" s="592"/>
      <c r="D35" s="608"/>
      <c r="E35" s="606"/>
      <c r="F35" s="596"/>
      <c r="G35" s="419"/>
      <c r="H35" s="611"/>
      <c r="I35" s="531"/>
      <c r="J35" s="616"/>
      <c r="K35" s="531"/>
      <c r="L35" s="531"/>
      <c r="M35" s="411"/>
      <c r="N35" s="26"/>
      <c r="O35" s="26"/>
    </row>
    <row r="36" spans="1:169">
      <c r="A36" s="590"/>
      <c r="B36" s="592"/>
      <c r="C36" s="592"/>
      <c r="D36" s="608"/>
      <c r="E36" s="606"/>
      <c r="F36" s="596"/>
      <c r="G36" s="419"/>
      <c r="H36" s="611"/>
      <c r="I36" s="531"/>
      <c r="J36" s="616"/>
      <c r="K36" s="531"/>
      <c r="L36" s="531"/>
      <c r="M36" s="411"/>
      <c r="N36" s="26"/>
      <c r="O36" s="26"/>
    </row>
    <row r="37" spans="1:169">
      <c r="A37" s="590"/>
      <c r="B37" s="592"/>
      <c r="C37" s="592"/>
      <c r="D37" s="608"/>
      <c r="E37" s="606"/>
      <c r="F37" s="596"/>
      <c r="G37" s="419"/>
      <c r="H37" s="611"/>
      <c r="I37" s="531"/>
      <c r="J37" s="616"/>
      <c r="K37" s="531"/>
      <c r="L37" s="531"/>
      <c r="M37" s="411"/>
      <c r="N37" s="26"/>
      <c r="O37" s="26"/>
    </row>
    <row r="38" spans="1:169" ht="99.75" customHeight="1" thickBot="1">
      <c r="A38" s="590"/>
      <c r="B38" s="592"/>
      <c r="C38" s="592"/>
      <c r="D38" s="608"/>
      <c r="E38" s="606"/>
      <c r="F38" s="596"/>
      <c r="G38" s="434"/>
      <c r="H38" s="624"/>
      <c r="I38" s="594"/>
      <c r="J38" s="617"/>
      <c r="K38" s="630"/>
      <c r="L38" s="630"/>
      <c r="M38" s="413"/>
      <c r="N38" s="26"/>
      <c r="O38" s="26"/>
    </row>
    <row r="39" spans="1:169" s="18" customFormat="1" ht="12.75" customHeight="1">
      <c r="A39" s="589">
        <f>'7- Mapa Final'!A40</f>
        <v>4</v>
      </c>
      <c r="B39" s="591" t="str">
        <f>'7- Mapa Final'!B40</f>
        <v>Recibir dádivas o beneficios a nombre propio o de terceros para  desviar recursos, no presentar o presentar reportes con información no veraz</v>
      </c>
      <c r="C39" s="591" t="str">
        <f>'7- Mapa Final'!C40</f>
        <v xml:space="preserve">Se favorece indebidamente a un servidor judicial a través de la validación del  reporte de accidentes de trabajo ante la Administradora de Riesgos Laborales </v>
      </c>
      <c r="D39" s="620" t="e">
        <f>'7- Mapa Final'!J40</f>
        <v>#DIV/0!</v>
      </c>
      <c r="E39" s="605" t="str">
        <f>'7- Mapa Final'!K40</f>
        <v>Moderado - 3</v>
      </c>
      <c r="F39" s="595" t="e">
        <f>'7- Mapa Final'!M40</f>
        <v>#DIV/0!</v>
      </c>
      <c r="G39" s="418"/>
      <c r="H39" s="632"/>
      <c r="I39" s="632"/>
      <c r="J39" s="632"/>
      <c r="K39" s="632"/>
      <c r="L39" s="632"/>
      <c r="M39" s="631"/>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6"/>
      <c r="FG39" s="26"/>
      <c r="FH39" s="26"/>
      <c r="FI39" s="26"/>
      <c r="FJ39" s="26"/>
      <c r="FK39" s="26"/>
      <c r="FL39" s="26"/>
      <c r="FM39" s="26"/>
    </row>
    <row r="40" spans="1:169" s="18" customFormat="1" ht="12.75" customHeight="1">
      <c r="A40" s="590"/>
      <c r="B40" s="592"/>
      <c r="C40" s="592"/>
      <c r="D40" s="608"/>
      <c r="E40" s="606"/>
      <c r="F40" s="596"/>
      <c r="G40" s="419"/>
      <c r="H40" s="627"/>
      <c r="I40" s="627"/>
      <c r="J40" s="627"/>
      <c r="K40" s="627"/>
      <c r="L40" s="627"/>
      <c r="M40" s="625"/>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row>
    <row r="41" spans="1:169" s="18" customFormat="1" ht="12.75" customHeight="1">
      <c r="A41" s="590"/>
      <c r="B41" s="592"/>
      <c r="C41" s="592"/>
      <c r="D41" s="608"/>
      <c r="E41" s="606"/>
      <c r="F41" s="596"/>
      <c r="G41" s="419"/>
      <c r="H41" s="627"/>
      <c r="I41" s="627"/>
      <c r="J41" s="627"/>
      <c r="K41" s="627"/>
      <c r="L41" s="627"/>
      <c r="M41" s="625"/>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row>
    <row r="42" spans="1:169" s="18" customFormat="1" ht="12.75" customHeight="1">
      <c r="A42" s="590"/>
      <c r="B42" s="592"/>
      <c r="C42" s="592"/>
      <c r="D42" s="608"/>
      <c r="E42" s="606"/>
      <c r="F42" s="596"/>
      <c r="G42" s="419"/>
      <c r="H42" s="627"/>
      <c r="I42" s="627"/>
      <c r="J42" s="627"/>
      <c r="K42" s="627"/>
      <c r="L42" s="627"/>
      <c r="M42" s="625"/>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row>
    <row r="43" spans="1:169" s="18" customFormat="1" ht="13.5" customHeight="1">
      <c r="A43" s="590"/>
      <c r="B43" s="592"/>
      <c r="C43" s="592"/>
      <c r="D43" s="608"/>
      <c r="E43" s="606"/>
      <c r="F43" s="596"/>
      <c r="G43" s="419"/>
      <c r="H43" s="627"/>
      <c r="I43" s="627"/>
      <c r="J43" s="627"/>
      <c r="K43" s="627"/>
      <c r="L43" s="627"/>
      <c r="M43" s="625"/>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c r="EO43" s="26"/>
      <c r="EP43" s="26"/>
      <c r="EQ43" s="26"/>
      <c r="ER43" s="26"/>
      <c r="ES43" s="26"/>
      <c r="ET43" s="26"/>
      <c r="EU43" s="26"/>
      <c r="EV43" s="26"/>
      <c r="EW43" s="26"/>
      <c r="EX43" s="26"/>
      <c r="EY43" s="26"/>
      <c r="EZ43" s="26"/>
      <c r="FA43" s="26"/>
      <c r="FB43" s="26"/>
      <c r="FC43" s="26"/>
      <c r="FD43" s="26"/>
      <c r="FE43" s="26"/>
      <c r="FF43" s="26"/>
      <c r="FG43" s="26"/>
      <c r="FH43" s="26"/>
      <c r="FI43" s="26"/>
      <c r="FJ43" s="26"/>
      <c r="FK43" s="26"/>
      <c r="FL43" s="26"/>
      <c r="FM43" s="26"/>
    </row>
    <row r="44" spans="1:169">
      <c r="A44" s="590"/>
      <c r="B44" s="592"/>
      <c r="C44" s="592"/>
      <c r="D44" s="608"/>
      <c r="E44" s="606"/>
      <c r="F44" s="596"/>
      <c r="G44" s="419"/>
      <c r="H44" s="627"/>
      <c r="I44" s="627"/>
      <c r="J44" s="627"/>
      <c r="K44" s="627"/>
      <c r="L44" s="627"/>
      <c r="M44" s="625"/>
      <c r="N44" s="26"/>
      <c r="O44" s="26"/>
    </row>
    <row r="45" spans="1:169">
      <c r="A45" s="590"/>
      <c r="B45" s="592"/>
      <c r="C45" s="592"/>
      <c r="D45" s="608"/>
      <c r="E45" s="606"/>
      <c r="F45" s="596"/>
      <c r="G45" s="419"/>
      <c r="H45" s="627"/>
      <c r="I45" s="627"/>
      <c r="J45" s="627"/>
      <c r="K45" s="627"/>
      <c r="L45" s="627"/>
      <c r="M45" s="625"/>
      <c r="N45" s="26"/>
      <c r="O45" s="26"/>
    </row>
    <row r="46" spans="1:169">
      <c r="A46" s="590"/>
      <c r="B46" s="592"/>
      <c r="C46" s="592"/>
      <c r="D46" s="608"/>
      <c r="E46" s="606"/>
      <c r="F46" s="596"/>
      <c r="G46" s="419"/>
      <c r="H46" s="627"/>
      <c r="I46" s="627"/>
      <c r="J46" s="627"/>
      <c r="K46" s="627"/>
      <c r="L46" s="627"/>
      <c r="M46" s="625"/>
      <c r="N46" s="26"/>
      <c r="O46" s="26"/>
    </row>
    <row r="47" spans="1:169">
      <c r="A47" s="590"/>
      <c r="B47" s="592"/>
      <c r="C47" s="592"/>
      <c r="D47" s="608"/>
      <c r="E47" s="606"/>
      <c r="F47" s="596"/>
      <c r="G47" s="419"/>
      <c r="H47" s="627"/>
      <c r="I47" s="627"/>
      <c r="J47" s="627"/>
      <c r="K47" s="627"/>
      <c r="L47" s="627"/>
      <c r="M47" s="625"/>
      <c r="N47" s="26"/>
      <c r="O47" s="26"/>
    </row>
    <row r="48" spans="1:169" ht="15.75" thickBot="1">
      <c r="A48" s="590"/>
      <c r="B48" s="592"/>
      <c r="C48" s="592"/>
      <c r="D48" s="608"/>
      <c r="E48" s="606"/>
      <c r="F48" s="596"/>
      <c r="G48" s="419"/>
      <c r="H48" s="627"/>
      <c r="I48" s="627"/>
      <c r="J48" s="627"/>
      <c r="K48" s="627"/>
      <c r="L48" s="627"/>
      <c r="M48" s="625"/>
      <c r="N48" s="26"/>
      <c r="O48" s="26"/>
    </row>
    <row r="49" spans="1:169" s="18" customFormat="1" ht="12.75" customHeight="1">
      <c r="A49" s="589">
        <f>'7- Mapa Final'!A50</f>
        <v>5</v>
      </c>
      <c r="B49" s="591" t="str">
        <f>'7- Mapa Final'!B50</f>
        <v>Ofrecer, prometer y entregar, aceptar o solicitar una ventaja indebida  para influir o direccionar  la formulación de   requisitos habiliantes y/o técnicos  para satisfacer un interés personal, de manera directa, indirecta o interpuesta por otras personas</v>
      </c>
      <c r="C49" s="591" t="str">
        <f>'7- Mapa Final'!C50</f>
        <v>Cuando  se direccionan los requisitos habilitanes y/o técnicos para favorecer  indebidamente  a ciertos proponentes</v>
      </c>
      <c r="D49" s="620" t="e">
        <f>'7- Mapa Final'!J50</f>
        <v>#DIV/0!</v>
      </c>
      <c r="E49" s="605" t="e">
        <f>'7- Mapa Final'!K50</f>
        <v>#VALUE!</v>
      </c>
      <c r="F49" s="595" t="e">
        <f>'7- Mapa Final'!M50</f>
        <v>#DIV/0!</v>
      </c>
      <c r="G49" s="418"/>
      <c r="H49" s="632"/>
      <c r="I49" s="632"/>
      <c r="J49" s="632"/>
      <c r="K49" s="632"/>
      <c r="L49" s="632"/>
      <c r="M49" s="631"/>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row>
    <row r="50" spans="1:169" s="18" customFormat="1" ht="12.75" customHeight="1">
      <c r="A50" s="590"/>
      <c r="B50" s="592"/>
      <c r="C50" s="592"/>
      <c r="D50" s="608"/>
      <c r="E50" s="606"/>
      <c r="F50" s="596"/>
      <c r="G50" s="419"/>
      <c r="H50" s="627"/>
      <c r="I50" s="627"/>
      <c r="J50" s="627"/>
      <c r="K50" s="627"/>
      <c r="L50" s="627"/>
      <c r="M50" s="625"/>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row>
    <row r="51" spans="1:169" s="18" customFormat="1" ht="12.75" customHeight="1">
      <c r="A51" s="590"/>
      <c r="B51" s="592"/>
      <c r="C51" s="592"/>
      <c r="D51" s="608"/>
      <c r="E51" s="606"/>
      <c r="F51" s="596"/>
      <c r="G51" s="419"/>
      <c r="H51" s="627"/>
      <c r="I51" s="627"/>
      <c r="J51" s="627"/>
      <c r="K51" s="627"/>
      <c r="L51" s="627"/>
      <c r="M51" s="625"/>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row>
    <row r="52" spans="1:169" s="18" customFormat="1" ht="12.75" customHeight="1">
      <c r="A52" s="590"/>
      <c r="B52" s="592"/>
      <c r="C52" s="592"/>
      <c r="D52" s="608"/>
      <c r="E52" s="606"/>
      <c r="F52" s="596"/>
      <c r="G52" s="419"/>
      <c r="H52" s="627"/>
      <c r="I52" s="627"/>
      <c r="J52" s="627"/>
      <c r="K52" s="627"/>
      <c r="L52" s="627"/>
      <c r="M52" s="625"/>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c r="FB52" s="26"/>
      <c r="FC52" s="26"/>
      <c r="FD52" s="26"/>
      <c r="FE52" s="26"/>
      <c r="FF52" s="26"/>
      <c r="FG52" s="26"/>
      <c r="FH52" s="26"/>
      <c r="FI52" s="26"/>
      <c r="FJ52" s="26"/>
      <c r="FK52" s="26"/>
      <c r="FL52" s="26"/>
      <c r="FM52" s="26"/>
    </row>
    <row r="53" spans="1:169" s="18" customFormat="1" ht="13.5" customHeight="1">
      <c r="A53" s="590"/>
      <c r="B53" s="592"/>
      <c r="C53" s="592"/>
      <c r="D53" s="608"/>
      <c r="E53" s="606"/>
      <c r="F53" s="596"/>
      <c r="G53" s="419"/>
      <c r="H53" s="627"/>
      <c r="I53" s="627"/>
      <c r="J53" s="627"/>
      <c r="K53" s="627"/>
      <c r="L53" s="627"/>
      <c r="M53" s="625"/>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c r="FB53" s="26"/>
      <c r="FC53" s="26"/>
      <c r="FD53" s="26"/>
      <c r="FE53" s="26"/>
      <c r="FF53" s="26"/>
      <c r="FG53" s="26"/>
      <c r="FH53" s="26"/>
      <c r="FI53" s="26"/>
      <c r="FJ53" s="26"/>
      <c r="FK53" s="26"/>
      <c r="FL53" s="26"/>
      <c r="FM53" s="26"/>
    </row>
    <row r="54" spans="1:169">
      <c r="A54" s="590"/>
      <c r="B54" s="592"/>
      <c r="C54" s="592"/>
      <c r="D54" s="608"/>
      <c r="E54" s="606"/>
      <c r="F54" s="596"/>
      <c r="G54" s="419"/>
      <c r="H54" s="627"/>
      <c r="I54" s="627"/>
      <c r="J54" s="627"/>
      <c r="K54" s="627"/>
      <c r="L54" s="627"/>
      <c r="M54" s="625"/>
      <c r="N54" s="26"/>
      <c r="O54" s="26"/>
    </row>
    <row r="55" spans="1:169">
      <c r="A55" s="590"/>
      <c r="B55" s="592"/>
      <c r="C55" s="592"/>
      <c r="D55" s="608"/>
      <c r="E55" s="606"/>
      <c r="F55" s="596"/>
      <c r="G55" s="419"/>
      <c r="H55" s="627"/>
      <c r="I55" s="627"/>
      <c r="J55" s="627"/>
      <c r="K55" s="627"/>
      <c r="L55" s="627"/>
      <c r="M55" s="625"/>
      <c r="N55" s="26"/>
      <c r="O55" s="26"/>
    </row>
    <row r="56" spans="1:169">
      <c r="A56" s="590"/>
      <c r="B56" s="592"/>
      <c r="C56" s="592"/>
      <c r="D56" s="608"/>
      <c r="E56" s="606"/>
      <c r="F56" s="596"/>
      <c r="G56" s="419"/>
      <c r="H56" s="627"/>
      <c r="I56" s="627"/>
      <c r="J56" s="627"/>
      <c r="K56" s="627"/>
      <c r="L56" s="627"/>
      <c r="M56" s="625"/>
      <c r="N56" s="26"/>
      <c r="O56" s="26"/>
    </row>
    <row r="57" spans="1:169">
      <c r="A57" s="590"/>
      <c r="B57" s="592"/>
      <c r="C57" s="592"/>
      <c r="D57" s="608"/>
      <c r="E57" s="606"/>
      <c r="F57" s="596"/>
      <c r="G57" s="419"/>
      <c r="H57" s="627"/>
      <c r="I57" s="627"/>
      <c r="J57" s="627"/>
      <c r="K57" s="627"/>
      <c r="L57" s="627"/>
      <c r="M57" s="625"/>
      <c r="N57" s="26"/>
      <c r="O57" s="26"/>
    </row>
    <row r="58" spans="1:169" ht="15.75" thickBot="1">
      <c r="A58" s="590"/>
      <c r="B58" s="592"/>
      <c r="C58" s="592"/>
      <c r="D58" s="608"/>
      <c r="E58" s="606"/>
      <c r="F58" s="596"/>
      <c r="G58" s="419"/>
      <c r="H58" s="627"/>
      <c r="I58" s="627"/>
      <c r="J58" s="627"/>
      <c r="K58" s="627"/>
      <c r="L58" s="627"/>
      <c r="M58" s="625"/>
      <c r="N58" s="26"/>
      <c r="O58" s="26"/>
    </row>
    <row r="59" spans="1:169" s="18" customFormat="1" ht="12.75" customHeight="1">
      <c r="A59" s="589">
        <f>'7- Mapa Final'!A60</f>
        <v>6</v>
      </c>
      <c r="B59" s="591" t="str">
        <f>'7- Mapa Final'!B60</f>
        <v>Ofrecer, prometer y entregar, aceptar o solicitar una ventaja indebida  para influir o direccionar en la aprobación de accidentes de trabajo ante la Administradora de Riesgos Laborales, para satisfacer un interés personal, de manera directa , indirecta o interpuesta por otras personas</v>
      </c>
      <c r="C59" s="591" t="str">
        <f>'7- Mapa Final'!C60</f>
        <v xml:space="preserve">Cuando se favorece indebidamente a un servidor judicial a través de la validación del  reporte de accidentes de trabajo ante la Administradora de Riesgos Laborales </v>
      </c>
      <c r="D59" s="620" t="e">
        <f>'7- Mapa Final'!J60</f>
        <v>#DIV/0!</v>
      </c>
      <c r="E59" s="605" t="e">
        <f>'7- Mapa Final'!K60</f>
        <v>#VALUE!</v>
      </c>
      <c r="F59" s="595" t="e">
        <f>'7- Mapa Final'!M60</f>
        <v>#DIV/0!</v>
      </c>
      <c r="G59" s="418"/>
      <c r="H59" s="632"/>
      <c r="I59" s="632"/>
      <c r="J59" s="632"/>
      <c r="K59" s="632"/>
      <c r="L59" s="632"/>
      <c r="M59" s="631"/>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row>
    <row r="60" spans="1:169" s="18" customFormat="1" ht="12.75" customHeight="1">
      <c r="A60" s="590"/>
      <c r="B60" s="592"/>
      <c r="C60" s="592"/>
      <c r="D60" s="608"/>
      <c r="E60" s="606"/>
      <c r="F60" s="596"/>
      <c r="G60" s="419"/>
      <c r="H60" s="627"/>
      <c r="I60" s="627"/>
      <c r="J60" s="627"/>
      <c r="K60" s="627"/>
      <c r="L60" s="627"/>
      <c r="M60" s="625"/>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c r="FJ60" s="26"/>
      <c r="FK60" s="26"/>
      <c r="FL60" s="26"/>
      <c r="FM60" s="26"/>
    </row>
    <row r="61" spans="1:169" s="18" customFormat="1" ht="12.75" customHeight="1">
      <c r="A61" s="590"/>
      <c r="B61" s="592"/>
      <c r="C61" s="592"/>
      <c r="D61" s="608"/>
      <c r="E61" s="606"/>
      <c r="F61" s="596"/>
      <c r="G61" s="419"/>
      <c r="H61" s="627"/>
      <c r="I61" s="627"/>
      <c r="J61" s="627"/>
      <c r="K61" s="627"/>
      <c r="L61" s="627"/>
      <c r="M61" s="625"/>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row>
    <row r="62" spans="1:169" s="18" customFormat="1" ht="12.75" customHeight="1">
      <c r="A62" s="590"/>
      <c r="B62" s="592"/>
      <c r="C62" s="592"/>
      <c r="D62" s="608"/>
      <c r="E62" s="606"/>
      <c r="F62" s="596"/>
      <c r="G62" s="419"/>
      <c r="H62" s="627"/>
      <c r="I62" s="627"/>
      <c r="J62" s="627"/>
      <c r="K62" s="627"/>
      <c r="L62" s="627"/>
      <c r="M62" s="625"/>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row>
    <row r="63" spans="1:169" s="18" customFormat="1" ht="13.5" customHeight="1">
      <c r="A63" s="590"/>
      <c r="B63" s="592"/>
      <c r="C63" s="592"/>
      <c r="D63" s="608"/>
      <c r="E63" s="606"/>
      <c r="F63" s="596"/>
      <c r="G63" s="419"/>
      <c r="H63" s="627"/>
      <c r="I63" s="627"/>
      <c r="J63" s="627"/>
      <c r="K63" s="627"/>
      <c r="L63" s="627"/>
      <c r="M63" s="625"/>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row>
    <row r="64" spans="1:169">
      <c r="A64" s="590"/>
      <c r="B64" s="592"/>
      <c r="C64" s="592"/>
      <c r="D64" s="608"/>
      <c r="E64" s="606"/>
      <c r="F64" s="596"/>
      <c r="G64" s="419"/>
      <c r="H64" s="627"/>
      <c r="I64" s="627"/>
      <c r="J64" s="627"/>
      <c r="K64" s="627"/>
      <c r="L64" s="627"/>
      <c r="M64" s="625"/>
      <c r="N64" s="26"/>
      <c r="O64" s="26"/>
    </row>
    <row r="65" spans="1:15">
      <c r="A65" s="590"/>
      <c r="B65" s="592"/>
      <c r="C65" s="592"/>
      <c r="D65" s="608"/>
      <c r="E65" s="606"/>
      <c r="F65" s="596"/>
      <c r="G65" s="419"/>
      <c r="H65" s="627"/>
      <c r="I65" s="627"/>
      <c r="J65" s="627"/>
      <c r="K65" s="627"/>
      <c r="L65" s="627"/>
      <c r="M65" s="625"/>
      <c r="N65" s="26"/>
      <c r="O65" s="26"/>
    </row>
    <row r="66" spans="1:15">
      <c r="A66" s="590"/>
      <c r="B66" s="592"/>
      <c r="C66" s="592"/>
      <c r="D66" s="608"/>
      <c r="E66" s="606"/>
      <c r="F66" s="596"/>
      <c r="G66" s="419"/>
      <c r="H66" s="627"/>
      <c r="I66" s="627"/>
      <c r="J66" s="627"/>
      <c r="K66" s="627"/>
      <c r="L66" s="627"/>
      <c r="M66" s="625"/>
      <c r="N66" s="26"/>
      <c r="O66" s="26"/>
    </row>
    <row r="67" spans="1:15">
      <c r="A67" s="590"/>
      <c r="B67" s="592"/>
      <c r="C67" s="592"/>
      <c r="D67" s="608"/>
      <c r="E67" s="606"/>
      <c r="F67" s="596"/>
      <c r="G67" s="419"/>
      <c r="H67" s="627"/>
      <c r="I67" s="627"/>
      <c r="J67" s="627"/>
      <c r="K67" s="627"/>
      <c r="L67" s="627"/>
      <c r="M67" s="625"/>
      <c r="N67" s="26"/>
      <c r="O67" s="26"/>
    </row>
    <row r="68" spans="1:15">
      <c r="A68" s="590"/>
      <c r="B68" s="592"/>
      <c r="C68" s="592"/>
      <c r="D68" s="608"/>
      <c r="E68" s="606"/>
      <c r="F68" s="596"/>
      <c r="G68" s="419"/>
      <c r="H68" s="627"/>
      <c r="I68" s="627"/>
      <c r="J68" s="627"/>
      <c r="K68" s="627"/>
      <c r="L68" s="627"/>
      <c r="M68" s="625"/>
      <c r="N68" s="26"/>
      <c r="O68" s="26"/>
    </row>
  </sheetData>
  <mergeCells count="94">
    <mergeCell ref="F59:F68"/>
    <mergeCell ref="K49:K58"/>
    <mergeCell ref="A49:A58"/>
    <mergeCell ref="B49:B58"/>
    <mergeCell ref="C49:C58"/>
    <mergeCell ref="D49:D58"/>
    <mergeCell ref="E49:E58"/>
    <mergeCell ref="F49:F58"/>
    <mergeCell ref="A59:A68"/>
    <mergeCell ref="B59:B68"/>
    <mergeCell ref="C59:C68"/>
    <mergeCell ref="D59:D68"/>
    <mergeCell ref="E59:E68"/>
    <mergeCell ref="M59:M68"/>
    <mergeCell ref="G59:G68"/>
    <mergeCell ref="H59:H68"/>
    <mergeCell ref="I59:I68"/>
    <mergeCell ref="J59:J68"/>
    <mergeCell ref="K59:K68"/>
    <mergeCell ref="L59:L68"/>
    <mergeCell ref="L39:L48"/>
    <mergeCell ref="M49:M58"/>
    <mergeCell ref="G49:G58"/>
    <mergeCell ref="H49:H58"/>
    <mergeCell ref="I49:I58"/>
    <mergeCell ref="J49:J58"/>
    <mergeCell ref="L49:L58"/>
    <mergeCell ref="J29:J38"/>
    <mergeCell ref="K29:K38"/>
    <mergeCell ref="L29:L38"/>
    <mergeCell ref="M29:M38"/>
    <mergeCell ref="A39:A48"/>
    <mergeCell ref="B39:B48"/>
    <mergeCell ref="C39:C48"/>
    <mergeCell ref="D39:D48"/>
    <mergeCell ref="E39:E48"/>
    <mergeCell ref="F39:F48"/>
    <mergeCell ref="M39:M48"/>
    <mergeCell ref="G39:G48"/>
    <mergeCell ref="H39:H48"/>
    <mergeCell ref="I39:I48"/>
    <mergeCell ref="J39:J48"/>
    <mergeCell ref="K39:K48"/>
    <mergeCell ref="K19:K28"/>
    <mergeCell ref="L19:L28"/>
    <mergeCell ref="A19:A28"/>
    <mergeCell ref="B19:B28"/>
    <mergeCell ref="C19:C28"/>
    <mergeCell ref="D19:D28"/>
    <mergeCell ref="E19:E28"/>
    <mergeCell ref="F19:F28"/>
    <mergeCell ref="F9:F18"/>
    <mergeCell ref="G9:G18"/>
    <mergeCell ref="M19:M28"/>
    <mergeCell ref="A29:A38"/>
    <mergeCell ref="B29:B38"/>
    <mergeCell ref="C29:C38"/>
    <mergeCell ref="D29:D38"/>
    <mergeCell ref="E29:E38"/>
    <mergeCell ref="F29:F38"/>
    <mergeCell ref="G29:G38"/>
    <mergeCell ref="H29:H38"/>
    <mergeCell ref="I29:I38"/>
    <mergeCell ref="G19:G28"/>
    <mergeCell ref="H19:H28"/>
    <mergeCell ref="I19:I28"/>
    <mergeCell ref="J19:J28"/>
    <mergeCell ref="K6:L6"/>
    <mergeCell ref="M6:M7"/>
    <mergeCell ref="C1:K2"/>
    <mergeCell ref="L1:M2"/>
    <mergeCell ref="H9:H18"/>
    <mergeCell ref="I9:I18"/>
    <mergeCell ref="J9:J18"/>
    <mergeCell ref="K9:K18"/>
    <mergeCell ref="L9:L18"/>
    <mergeCell ref="M9:M18"/>
    <mergeCell ref="A8:G8"/>
    <mergeCell ref="A9:A18"/>
    <mergeCell ref="B9:B18"/>
    <mergeCell ref="C9:C18"/>
    <mergeCell ref="D9:D18"/>
    <mergeCell ref="E9:E18"/>
    <mergeCell ref="A6:C6"/>
    <mergeCell ref="D6:F6"/>
    <mergeCell ref="G6:G7"/>
    <mergeCell ref="H6:H7"/>
    <mergeCell ref="I6:J6"/>
    <mergeCell ref="A3:B3"/>
    <mergeCell ref="C3:M3"/>
    <mergeCell ref="A4:B4"/>
    <mergeCell ref="C4:M4"/>
    <mergeCell ref="A5:B5"/>
    <mergeCell ref="C5:M5"/>
  </mergeCells>
  <conditionalFormatting sqref="A6:B6">
    <cfRule type="containsText" dxfId="123" priority="392" operator="containsText" text="3- Moderado">
      <formula>NOT(ISERROR(SEARCH("3- Moderado",A6)))</formula>
    </cfRule>
    <cfRule type="containsText" dxfId="122" priority="393" operator="containsText" text="6- Moderado">
      <formula>NOT(ISERROR(SEARCH("6- Moderado",A6)))</formula>
    </cfRule>
    <cfRule type="containsText" dxfId="121" priority="394" operator="containsText" text="4- Moderado">
      <formula>NOT(ISERROR(SEARCH("4- Moderado",A6)))</formula>
    </cfRule>
    <cfRule type="containsText" dxfId="120" priority="395" operator="containsText" text="3- Bajo">
      <formula>NOT(ISERROR(SEARCH("3- Bajo",A6)))</formula>
    </cfRule>
    <cfRule type="containsText" dxfId="119" priority="396" operator="containsText" text="4- Bajo">
      <formula>NOT(ISERROR(SEARCH("4- Bajo",A6)))</formula>
    </cfRule>
    <cfRule type="containsText" dxfId="118" priority="397" operator="containsText" text="1- Bajo">
      <formula>NOT(ISERROR(SEARCH("1- Bajo",A6)))</formula>
    </cfRule>
  </conditionalFormatting>
  <conditionalFormatting sqref="A9:E9">
    <cfRule type="containsText" dxfId="117" priority="386" operator="containsText" text="3- Moderado">
      <formula>NOT(ISERROR(SEARCH("3- Moderado",A9)))</formula>
    </cfRule>
    <cfRule type="containsText" dxfId="116" priority="387" operator="containsText" text="6- Moderado">
      <formula>NOT(ISERROR(SEARCH("6- Moderado",A9)))</formula>
    </cfRule>
    <cfRule type="containsText" dxfId="115" priority="388" operator="containsText" text="4- Moderado">
      <formula>NOT(ISERROR(SEARCH("4- Moderado",A9)))</formula>
    </cfRule>
    <cfRule type="containsText" dxfId="114" priority="389" operator="containsText" text="3- Bajo">
      <formula>NOT(ISERROR(SEARCH("3- Bajo",A9)))</formula>
    </cfRule>
    <cfRule type="containsText" dxfId="113" priority="390" operator="containsText" text="4- Bajo">
      <formula>NOT(ISERROR(SEARCH("4- Bajo",A9)))</formula>
    </cfRule>
    <cfRule type="containsText" dxfId="112" priority="391" operator="containsText" text="1- Bajo">
      <formula>NOT(ISERROR(SEARCH("1- Bajo",A9)))</formula>
    </cfRule>
  </conditionalFormatting>
  <conditionalFormatting sqref="A19:E19">
    <cfRule type="containsText" dxfId="111" priority="183" operator="containsText" text="3- Moderado">
      <formula>NOT(ISERROR(SEARCH("3- Moderado",A19)))</formula>
    </cfRule>
    <cfRule type="containsText" dxfId="110" priority="184" operator="containsText" text="6- Moderado">
      <formula>NOT(ISERROR(SEARCH("6- Moderado",A19)))</formula>
    </cfRule>
    <cfRule type="containsText" dxfId="109" priority="185" operator="containsText" text="4- Moderado">
      <formula>NOT(ISERROR(SEARCH("4- Moderado",A19)))</formula>
    </cfRule>
    <cfRule type="containsText" dxfId="108" priority="186" operator="containsText" text="3- Bajo">
      <formula>NOT(ISERROR(SEARCH("3- Bajo",A19)))</formula>
    </cfRule>
    <cfRule type="containsText" dxfId="107" priority="187" operator="containsText" text="4- Bajo">
      <formula>NOT(ISERROR(SEARCH("4- Bajo",A19)))</formula>
    </cfRule>
    <cfRule type="containsText" dxfId="106" priority="188" operator="containsText" text="1- Bajo">
      <formula>NOT(ISERROR(SEARCH("1- Bajo",A19)))</formula>
    </cfRule>
  </conditionalFormatting>
  <conditionalFormatting sqref="A29:E29">
    <cfRule type="containsText" dxfId="105" priority="162" operator="containsText" text="3- Moderado">
      <formula>NOT(ISERROR(SEARCH("3- Moderado",A29)))</formula>
    </cfRule>
    <cfRule type="containsText" dxfId="104" priority="163" operator="containsText" text="6- Moderado">
      <formula>NOT(ISERROR(SEARCH("6- Moderado",A29)))</formula>
    </cfRule>
    <cfRule type="containsText" dxfId="103" priority="164" operator="containsText" text="4- Moderado">
      <formula>NOT(ISERROR(SEARCH("4- Moderado",A29)))</formula>
    </cfRule>
    <cfRule type="containsText" dxfId="102" priority="165" operator="containsText" text="3- Bajo">
      <formula>NOT(ISERROR(SEARCH("3- Bajo",A29)))</formula>
    </cfRule>
    <cfRule type="containsText" dxfId="101" priority="166" operator="containsText" text="4- Bajo">
      <formula>NOT(ISERROR(SEARCH("4- Bajo",A29)))</formula>
    </cfRule>
    <cfRule type="containsText" dxfId="100" priority="167" operator="containsText" text="1- Bajo">
      <formula>NOT(ISERROR(SEARCH("1- Bajo",A29)))</formula>
    </cfRule>
  </conditionalFormatting>
  <conditionalFormatting sqref="A39:E39">
    <cfRule type="containsText" dxfId="99" priority="141" operator="containsText" text="3- Moderado">
      <formula>NOT(ISERROR(SEARCH("3- Moderado",A39)))</formula>
    </cfRule>
    <cfRule type="containsText" dxfId="98" priority="142" operator="containsText" text="6- Moderado">
      <formula>NOT(ISERROR(SEARCH("6- Moderado",A39)))</formula>
    </cfRule>
    <cfRule type="containsText" dxfId="97" priority="143" operator="containsText" text="4- Moderado">
      <formula>NOT(ISERROR(SEARCH("4- Moderado",A39)))</formula>
    </cfRule>
    <cfRule type="containsText" dxfId="96" priority="144" operator="containsText" text="3- Bajo">
      <formula>NOT(ISERROR(SEARCH("3- Bajo",A39)))</formula>
    </cfRule>
    <cfRule type="containsText" dxfId="95" priority="145" operator="containsText" text="4- Bajo">
      <formula>NOT(ISERROR(SEARCH("4- Bajo",A39)))</formula>
    </cfRule>
    <cfRule type="containsText" dxfId="94" priority="146" operator="containsText" text="1- Bajo">
      <formula>NOT(ISERROR(SEARCH("1- Bajo",A39)))</formula>
    </cfRule>
  </conditionalFormatting>
  <conditionalFormatting sqref="A49:E49">
    <cfRule type="containsText" dxfId="93" priority="99" operator="containsText" text="3- Moderado">
      <formula>NOT(ISERROR(SEARCH("3- Moderado",A49)))</formula>
    </cfRule>
    <cfRule type="containsText" dxfId="92" priority="100" operator="containsText" text="6- Moderado">
      <formula>NOT(ISERROR(SEARCH("6- Moderado",A49)))</formula>
    </cfRule>
    <cfRule type="containsText" dxfId="91" priority="101" operator="containsText" text="4- Moderado">
      <formula>NOT(ISERROR(SEARCH("4- Moderado",A49)))</formula>
    </cfRule>
    <cfRule type="containsText" dxfId="90" priority="102" operator="containsText" text="3- Bajo">
      <formula>NOT(ISERROR(SEARCH("3- Bajo",A49)))</formula>
    </cfRule>
    <cfRule type="containsText" dxfId="89" priority="103" operator="containsText" text="4- Bajo">
      <formula>NOT(ISERROR(SEARCH("4- Bajo",A49)))</formula>
    </cfRule>
    <cfRule type="containsText" dxfId="88" priority="104" operator="containsText" text="1- Bajo">
      <formula>NOT(ISERROR(SEARCH("1- Bajo",A49)))</formula>
    </cfRule>
  </conditionalFormatting>
  <conditionalFormatting sqref="A59:E59">
    <cfRule type="containsText" dxfId="87" priority="78" operator="containsText" text="3- Moderado">
      <formula>NOT(ISERROR(SEARCH("3- Moderado",A59)))</formula>
    </cfRule>
    <cfRule type="containsText" dxfId="86" priority="79" operator="containsText" text="6- Moderado">
      <formula>NOT(ISERROR(SEARCH("6- Moderado",A59)))</formula>
    </cfRule>
    <cfRule type="containsText" dxfId="85" priority="80" operator="containsText" text="4- Moderado">
      <formula>NOT(ISERROR(SEARCH("4- Moderado",A59)))</formula>
    </cfRule>
    <cfRule type="containsText" dxfId="84" priority="81" operator="containsText" text="3- Bajo">
      <formula>NOT(ISERROR(SEARCH("3- Bajo",A59)))</formula>
    </cfRule>
    <cfRule type="containsText" dxfId="83" priority="82" operator="containsText" text="4- Bajo">
      <formula>NOT(ISERROR(SEARCH("4- Bajo",A59)))</formula>
    </cfRule>
    <cfRule type="containsText" dxfId="82" priority="83" operator="containsText" text="1- Bajo">
      <formula>NOT(ISERROR(SEARCH("1- Bajo",A59)))</formula>
    </cfRule>
  </conditionalFormatting>
  <conditionalFormatting sqref="C7:F7">
    <cfRule type="containsText" dxfId="81" priority="358" operator="containsText" text="3- Moderado">
      <formula>NOT(ISERROR(SEARCH("3- Moderado",C7)))</formula>
    </cfRule>
    <cfRule type="containsText" dxfId="80" priority="359" operator="containsText" text="6- Moderado">
      <formula>NOT(ISERROR(SEARCH("6- Moderado",C7)))</formula>
    </cfRule>
    <cfRule type="containsText" dxfId="79" priority="360" operator="containsText" text="4- Moderado">
      <formula>NOT(ISERROR(SEARCH("4- Moderado",C7)))</formula>
    </cfRule>
    <cfRule type="containsText" dxfId="78" priority="361" operator="containsText" text="3- Bajo">
      <formula>NOT(ISERROR(SEARCH("3- Bajo",C7)))</formula>
    </cfRule>
    <cfRule type="containsText" dxfId="77" priority="362" operator="containsText" text="4- Bajo">
      <formula>NOT(ISERROR(SEARCH("4- Bajo",C7)))</formula>
    </cfRule>
    <cfRule type="containsText" dxfId="76" priority="363" operator="containsText" text="1- Bajo">
      <formula>NOT(ISERROR(SEARCH("1- Bajo",C7)))</formula>
    </cfRule>
  </conditionalFormatting>
  <conditionalFormatting sqref="D9:D68">
    <cfRule type="containsText" dxfId="75" priority="68" operator="containsText" text="Muy Alta">
      <formula>NOT(ISERROR(SEARCH("Muy Alta",D9)))</formula>
    </cfRule>
    <cfRule type="containsText" dxfId="74" priority="69" operator="containsText" text="Alta">
      <formula>NOT(ISERROR(SEARCH("Alta",D9)))</formula>
    </cfRule>
    <cfRule type="containsText" dxfId="73" priority="70" operator="containsText" text="Baja">
      <formula>NOT(ISERROR(SEARCH("Baja",D9)))</formula>
    </cfRule>
    <cfRule type="containsText" dxfId="72" priority="71" operator="containsText" text="Muy Baja">
      <formula>NOT(ISERROR(SEARCH("Muy Baja",D9)))</formula>
    </cfRule>
    <cfRule type="containsText" dxfId="71" priority="73" operator="containsText" text="Media">
      <formula>NOT(ISERROR(SEARCH("Media",D9)))</formula>
    </cfRule>
  </conditionalFormatting>
  <conditionalFormatting sqref="E9:E68">
    <cfRule type="containsText" dxfId="70" priority="64" operator="containsText" text="Catastrófico">
      <formula>NOT(ISERROR(SEARCH("Catastrófico",E9)))</formula>
    </cfRule>
    <cfRule type="containsText" dxfId="69" priority="65" operator="containsText" text="Mayor">
      <formula>NOT(ISERROR(SEARCH("Mayor",E9)))</formula>
    </cfRule>
    <cfRule type="containsText" dxfId="68" priority="66" operator="containsText" text="Menor">
      <formula>NOT(ISERROR(SEARCH("Menor",E9)))</formula>
    </cfRule>
    <cfRule type="containsText" dxfId="67" priority="67" operator="containsText" text="Leve">
      <formula>NOT(ISERROR(SEARCH("Leve",E9)))</formula>
    </cfRule>
  </conditionalFormatting>
  <conditionalFormatting sqref="E9:F68">
    <cfRule type="containsText" dxfId="66" priority="72" operator="containsText" text="Moderado">
      <formula>NOT(ISERROR(SEARCH("Moderado",E9)))</formula>
    </cfRule>
  </conditionalFormatting>
  <conditionalFormatting sqref="F9:F18">
    <cfRule type="colorScale" priority="403">
      <colorScale>
        <cfvo type="min"/>
        <cfvo type="max"/>
        <color rgb="FFFF7128"/>
        <color rgb="FFFFEF9C"/>
      </colorScale>
    </cfRule>
  </conditionalFormatting>
  <conditionalFormatting sqref="F9:F68">
    <cfRule type="containsText" dxfId="65" priority="74" operator="containsText" text="Bajo">
      <formula>NOT(ISERROR(SEARCH("Bajo",F9)))</formula>
    </cfRule>
    <cfRule type="containsText" dxfId="64" priority="75" operator="containsText" text="Moderado">
      <formula>NOT(ISERROR(SEARCH("Moderado",F9)))</formula>
    </cfRule>
    <cfRule type="containsText" dxfId="63" priority="76" operator="containsText" text="Alto">
      <formula>NOT(ISERROR(SEARCH("Alto",F9)))</formula>
    </cfRule>
    <cfRule type="containsText" dxfId="62" priority="77" operator="containsText" text="Extremo">
      <formula>NOT(ISERROR(SEARCH("Extremo",F9)))</formula>
    </cfRule>
  </conditionalFormatting>
  <conditionalFormatting sqref="F19:F28">
    <cfRule type="colorScale" priority="189">
      <colorScale>
        <cfvo type="min"/>
        <cfvo type="max"/>
        <color rgb="FFFF7128"/>
        <color rgb="FFFFEF9C"/>
      </colorScale>
    </cfRule>
  </conditionalFormatting>
  <conditionalFormatting sqref="F29:F38">
    <cfRule type="colorScale" priority="168">
      <colorScale>
        <cfvo type="min"/>
        <cfvo type="max"/>
        <color rgb="FFFF7128"/>
        <color rgb="FFFFEF9C"/>
      </colorScale>
    </cfRule>
  </conditionalFormatting>
  <conditionalFormatting sqref="F39:F48">
    <cfRule type="colorScale" priority="147">
      <colorScale>
        <cfvo type="min"/>
        <cfvo type="max"/>
        <color rgb="FFFF7128"/>
        <color rgb="FFFFEF9C"/>
      </colorScale>
    </cfRule>
  </conditionalFormatting>
  <conditionalFormatting sqref="F49:F58">
    <cfRule type="colorScale" priority="105">
      <colorScale>
        <cfvo type="min"/>
        <cfvo type="max"/>
        <color rgb="FFFF7128"/>
        <color rgb="FFFFEF9C"/>
      </colorScale>
    </cfRule>
  </conditionalFormatting>
  <conditionalFormatting sqref="F59:F68">
    <cfRule type="colorScale" priority="84">
      <colorScale>
        <cfvo type="min"/>
        <cfvo type="max"/>
        <color rgb="FFFF7128"/>
        <color rgb="FFFFEF9C"/>
      </colorScale>
    </cfRule>
  </conditionalFormatting>
  <dataValidations count="4">
    <dataValidation allowBlank="1" showInputMessage="1" showErrorMessage="1" prompt="seleccionar si el responsable de ejecutar las acciones es el nivel central" sqref="J7"/>
    <dataValidation allowBlank="1" showInputMessage="1" showErrorMessage="1" prompt="Seleccionar si el responsable es el responsable de las acciones es el nivel central" sqref="I6:I7"/>
    <dataValidation allowBlank="1" showInputMessage="1" showErrorMessage="1" prompt="Describir las actividades que se van a desarrollar para el proyecto" sqref="H6"/>
    <dataValidation allowBlank="1" showInputMessage="1" showErrorMessage="1" prompt="Registrar qué factor  que ocasina el riesgo: un facot identtficado el contexto._x000a_O  personas, recursos, estilo de direccion , factores externos, , codiciones ambientales" sqref="C7"/>
  </dataValidations>
  <printOptions horizontalCentered="1"/>
  <pageMargins left="0.70866141732283472" right="0.70866141732283472" top="0.74803149606299213" bottom="0.74803149606299213" header="0.31496062992125984" footer="0.31496062992125984"/>
  <pageSetup scale="10" fitToHeight="0" orientation="landscape" horizontalDpi="4294967294"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'9- Matriz de Calor '!$S$8:$S$11</xm:f>
          </x14:formula1>
          <xm:sqref>G9:G68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JK68"/>
  <sheetViews>
    <sheetView showGridLines="0" tabSelected="1" zoomScale="70" zoomScaleNormal="70" workbookViewId="0">
      <pane xSplit="7" ySplit="8" topLeftCell="H9" activePane="bottomRight" state="frozen"/>
      <selection pane="topRight" activeCell="H1" sqref="H1"/>
      <selection pane="bottomLeft" activeCell="A9" sqref="A9"/>
      <selection pane="bottomRight" activeCell="H9" sqref="H9:H18"/>
    </sheetView>
  </sheetViews>
  <sheetFormatPr baseColWidth="10" defaultColWidth="11.42578125" defaultRowHeight="15"/>
  <cols>
    <col min="1" max="1" width="18.42578125" style="4" customWidth="1"/>
    <col min="2" max="2" width="35.85546875" style="4" customWidth="1"/>
    <col min="3" max="3" width="40.28515625" customWidth="1"/>
    <col min="4" max="4" width="16.85546875" style="75" customWidth="1"/>
    <col min="5" max="5" width="18.5703125" style="19" customWidth="1"/>
    <col min="6" max="6" width="18.28515625" style="19" bestFit="1" customWidth="1"/>
    <col min="7" max="7" width="18.28515625" bestFit="1" customWidth="1"/>
    <col min="8" max="8" width="32.7109375" customWidth="1"/>
    <col min="9" max="9" width="16.5703125" customWidth="1"/>
    <col min="10" max="10" width="14.28515625" customWidth="1"/>
    <col min="11" max="11" width="17.7109375" customWidth="1"/>
    <col min="12" max="12" width="17.5703125" customWidth="1"/>
    <col min="13" max="13" width="48.28515625" customWidth="1"/>
    <col min="14" max="169" width="11.42578125" style="1"/>
  </cols>
  <sheetData>
    <row r="1" spans="1:271" s="11" customFormat="1" ht="16.5" customHeight="1">
      <c r="A1" s="237"/>
      <c r="B1" s="237"/>
      <c r="C1" s="646" t="s">
        <v>535</v>
      </c>
      <c r="D1" s="646"/>
      <c r="E1" s="646"/>
      <c r="F1" s="646"/>
      <c r="G1" s="646"/>
      <c r="H1" s="646"/>
      <c r="I1" s="646"/>
      <c r="J1" s="646"/>
      <c r="K1" s="646"/>
      <c r="L1" s="585"/>
      <c r="M1" s="586"/>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c r="JK1" s="10"/>
    </row>
    <row r="2" spans="1:271" s="11" customFormat="1" ht="73.5" customHeight="1">
      <c r="A2" s="237"/>
      <c r="B2" s="237"/>
      <c r="C2" s="647"/>
      <c r="D2" s="647"/>
      <c r="E2" s="647"/>
      <c r="F2" s="647"/>
      <c r="G2" s="647"/>
      <c r="H2" s="647"/>
      <c r="I2" s="647"/>
      <c r="J2" s="647"/>
      <c r="K2" s="647"/>
      <c r="L2" s="613"/>
      <c r="M2" s="614"/>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row>
    <row r="3" spans="1:271" s="11" customFormat="1" ht="40.9" customHeight="1">
      <c r="A3" s="455" t="s">
        <v>145</v>
      </c>
      <c r="B3" s="455"/>
      <c r="C3" s="629" t="s">
        <v>4</v>
      </c>
      <c r="D3" s="629"/>
      <c r="E3" s="629"/>
      <c r="F3" s="629"/>
      <c r="G3" s="629"/>
      <c r="H3" s="629"/>
      <c r="I3" s="629"/>
      <c r="J3" s="629"/>
      <c r="K3" s="629"/>
      <c r="L3" s="629"/>
      <c r="M3" s="629"/>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row>
    <row r="4" spans="1:271" s="11" customFormat="1" ht="40.9" customHeight="1">
      <c r="A4" s="455" t="s">
        <v>146</v>
      </c>
      <c r="B4" s="455"/>
      <c r="C4" s="579" t="s">
        <v>336</v>
      </c>
      <c r="D4" s="579"/>
      <c r="E4" s="579"/>
      <c r="F4" s="579"/>
      <c r="G4" s="579"/>
      <c r="H4" s="579"/>
      <c r="I4" s="579"/>
      <c r="J4" s="579"/>
      <c r="K4" s="579"/>
      <c r="L4" s="579"/>
      <c r="M4" s="57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row>
    <row r="5" spans="1:271" s="11" customFormat="1" ht="40.9" customHeight="1" thickBot="1">
      <c r="A5" s="455" t="s">
        <v>147</v>
      </c>
      <c r="B5" s="455"/>
      <c r="C5" s="404" t="s">
        <v>351</v>
      </c>
      <c r="D5" s="577"/>
      <c r="E5" s="577"/>
      <c r="F5" s="577"/>
      <c r="G5" s="577"/>
      <c r="H5" s="577"/>
      <c r="I5" s="577"/>
      <c r="J5" s="577"/>
      <c r="K5" s="577"/>
      <c r="L5" s="577"/>
      <c r="M5" s="578"/>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c r="JH5" s="10"/>
      <c r="JI5" s="10"/>
      <c r="JJ5" s="10"/>
      <c r="JK5" s="10"/>
    </row>
    <row r="6" spans="1:271" s="15" customFormat="1" ht="40.5" customHeight="1" thickTop="1" thickBot="1">
      <c r="A6" s="572" t="s">
        <v>337</v>
      </c>
      <c r="B6" s="573"/>
      <c r="C6" s="574"/>
      <c r="D6" s="575" t="s">
        <v>338</v>
      </c>
      <c r="E6" s="575"/>
      <c r="F6" s="575"/>
      <c r="G6" s="612" t="s">
        <v>339</v>
      </c>
      <c r="H6" s="580" t="s">
        <v>340</v>
      </c>
      <c r="I6" s="582" t="s">
        <v>341</v>
      </c>
      <c r="J6" s="583"/>
      <c r="K6" s="582" t="s">
        <v>342</v>
      </c>
      <c r="L6" s="583"/>
      <c r="M6" s="584" t="s">
        <v>343</v>
      </c>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row>
    <row r="7" spans="1:271" s="16" customFormat="1" ht="63" customHeight="1" thickTop="1" thickBot="1">
      <c r="A7" s="27" t="s">
        <v>35</v>
      </c>
      <c r="B7" s="27" t="s">
        <v>87</v>
      </c>
      <c r="C7" s="27" t="s">
        <v>89</v>
      </c>
      <c r="D7" s="20" t="s">
        <v>99</v>
      </c>
      <c r="E7" s="20" t="s">
        <v>344</v>
      </c>
      <c r="F7" s="20" t="s">
        <v>345</v>
      </c>
      <c r="G7" s="612"/>
      <c r="H7" s="581"/>
      <c r="I7" s="21" t="s">
        <v>346</v>
      </c>
      <c r="J7" s="21" t="s">
        <v>347</v>
      </c>
      <c r="K7" s="21" t="s">
        <v>348</v>
      </c>
      <c r="L7" s="21" t="s">
        <v>349</v>
      </c>
      <c r="M7" s="58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row>
    <row r="8" spans="1:271" s="17" customFormat="1" ht="21.75" customHeight="1" thickTop="1" thickBot="1">
      <c r="A8" s="587"/>
      <c r="B8" s="588"/>
      <c r="C8" s="588"/>
      <c r="D8" s="588"/>
      <c r="E8" s="588"/>
      <c r="F8" s="588"/>
      <c r="G8" s="588"/>
      <c r="H8" s="22"/>
      <c r="I8" s="22"/>
      <c r="J8" s="22"/>
      <c r="K8" s="22"/>
      <c r="L8" s="22"/>
      <c r="M8" s="22"/>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row>
    <row r="9" spans="1:271" s="18" customFormat="1" ht="15" customHeight="1">
      <c r="A9" s="589">
        <f>'7- Mapa Final'!A10</f>
        <v>1</v>
      </c>
      <c r="B9" s="591" t="str">
        <f>'7- Mapa Final'!B10</f>
        <v xml:space="preserve">Incumplimiento de los requisitos legales del SG-SST </v>
      </c>
      <c r="C9" s="591" t="str">
        <f>'7- Mapa Final'!C10</f>
        <v>No implementar dentro de los tiempos legales el SST o implementarlo en forma parcial</v>
      </c>
      <c r="D9" s="620" t="str">
        <f>'7- Mapa Final'!J10</f>
        <v>Baja - 2</v>
      </c>
      <c r="E9" s="605" t="str">
        <f>'7- Mapa Final'!K10</f>
        <v>Moderado - 3</v>
      </c>
      <c r="F9" s="595" t="str">
        <f>'7- Mapa Final'!M10</f>
        <v>Moderado - 6</v>
      </c>
      <c r="G9" s="633" t="s">
        <v>231</v>
      </c>
      <c r="H9" s="634" t="s">
        <v>529</v>
      </c>
      <c r="I9" s="632"/>
      <c r="J9" s="632" t="s">
        <v>360</v>
      </c>
      <c r="K9" s="635">
        <v>45566</v>
      </c>
      <c r="L9" s="635">
        <v>45657</v>
      </c>
      <c r="M9" s="636" t="s">
        <v>530</v>
      </c>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row>
    <row r="10" spans="1:271" s="18" customFormat="1" ht="13.5" customHeight="1">
      <c r="A10" s="590"/>
      <c r="B10" s="592"/>
      <c r="C10" s="592"/>
      <c r="D10" s="608"/>
      <c r="E10" s="606"/>
      <c r="F10" s="596"/>
      <c r="G10" s="637"/>
      <c r="H10" s="638"/>
      <c r="I10" s="627"/>
      <c r="J10" s="627"/>
      <c r="K10" s="627"/>
      <c r="L10" s="627"/>
      <c r="M10" s="639"/>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row>
    <row r="11" spans="1:271" s="18" customFormat="1" ht="13.5" customHeight="1">
      <c r="A11" s="590"/>
      <c r="B11" s="592"/>
      <c r="C11" s="592"/>
      <c r="D11" s="608"/>
      <c r="E11" s="606"/>
      <c r="F11" s="596"/>
      <c r="G11" s="637"/>
      <c r="H11" s="638"/>
      <c r="I11" s="627"/>
      <c r="J11" s="627"/>
      <c r="K11" s="627"/>
      <c r="L11" s="627"/>
      <c r="M11" s="639"/>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row>
    <row r="12" spans="1:271" s="18" customFormat="1" ht="13.5" customHeight="1">
      <c r="A12" s="590"/>
      <c r="B12" s="592"/>
      <c r="C12" s="592"/>
      <c r="D12" s="608"/>
      <c r="E12" s="606"/>
      <c r="F12" s="596"/>
      <c r="G12" s="637"/>
      <c r="H12" s="638"/>
      <c r="I12" s="627"/>
      <c r="J12" s="627"/>
      <c r="K12" s="627"/>
      <c r="L12" s="627"/>
      <c r="M12" s="639"/>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row>
    <row r="13" spans="1:271" s="18" customFormat="1" ht="13.5" customHeight="1">
      <c r="A13" s="590"/>
      <c r="B13" s="592"/>
      <c r="C13" s="592"/>
      <c r="D13" s="608"/>
      <c r="E13" s="606"/>
      <c r="F13" s="596"/>
      <c r="G13" s="637"/>
      <c r="H13" s="638"/>
      <c r="I13" s="627"/>
      <c r="J13" s="627"/>
      <c r="K13" s="627"/>
      <c r="L13" s="627"/>
      <c r="M13" s="639"/>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row>
    <row r="14" spans="1:271" s="18" customFormat="1" ht="13.5" customHeight="1">
      <c r="A14" s="590"/>
      <c r="B14" s="592"/>
      <c r="C14" s="592"/>
      <c r="D14" s="608"/>
      <c r="E14" s="606"/>
      <c r="F14" s="596"/>
      <c r="G14" s="637"/>
      <c r="H14" s="638"/>
      <c r="I14" s="627"/>
      <c r="J14" s="627"/>
      <c r="K14" s="627"/>
      <c r="L14" s="627"/>
      <c r="M14" s="639"/>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row>
    <row r="15" spans="1:271" s="18" customFormat="1" ht="13.5" customHeight="1">
      <c r="A15" s="590"/>
      <c r="B15" s="592"/>
      <c r="C15" s="592"/>
      <c r="D15" s="608"/>
      <c r="E15" s="606"/>
      <c r="F15" s="596"/>
      <c r="G15" s="637"/>
      <c r="H15" s="638"/>
      <c r="I15" s="627"/>
      <c r="J15" s="627"/>
      <c r="K15" s="627"/>
      <c r="L15" s="627"/>
      <c r="M15" s="639"/>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row>
    <row r="16" spans="1:271" s="18" customFormat="1" ht="13.5" customHeight="1">
      <c r="A16" s="590"/>
      <c r="B16" s="592"/>
      <c r="C16" s="592"/>
      <c r="D16" s="608"/>
      <c r="E16" s="606"/>
      <c r="F16" s="596"/>
      <c r="G16" s="637"/>
      <c r="H16" s="638"/>
      <c r="I16" s="627"/>
      <c r="J16" s="627"/>
      <c r="K16" s="627"/>
      <c r="L16" s="627"/>
      <c r="M16" s="639"/>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row>
    <row r="17" spans="1:169" s="18" customFormat="1" ht="13.5" customHeight="1">
      <c r="A17" s="590"/>
      <c r="B17" s="592"/>
      <c r="C17" s="592"/>
      <c r="D17" s="608"/>
      <c r="E17" s="606"/>
      <c r="F17" s="596"/>
      <c r="G17" s="637"/>
      <c r="H17" s="638"/>
      <c r="I17" s="627"/>
      <c r="J17" s="627"/>
      <c r="K17" s="627"/>
      <c r="L17" s="627"/>
      <c r="M17" s="639"/>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row>
    <row r="18" spans="1:169" s="18" customFormat="1" ht="21.75" customHeight="1" thickBot="1">
      <c r="A18" s="590"/>
      <c r="B18" s="592"/>
      <c r="C18" s="592"/>
      <c r="D18" s="608"/>
      <c r="E18" s="606"/>
      <c r="F18" s="596"/>
      <c r="G18" s="640"/>
      <c r="H18" s="638"/>
      <c r="I18" s="627"/>
      <c r="J18" s="628"/>
      <c r="K18" s="628"/>
      <c r="L18" s="628"/>
      <c r="M18" s="639"/>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row>
    <row r="19" spans="1:169" s="18" customFormat="1" ht="12.75" customHeight="1">
      <c r="A19" s="589">
        <f>'7- Mapa Final'!A20</f>
        <v>2</v>
      </c>
      <c r="B19" s="591" t="str">
        <f>'7- Mapa Final'!B20</f>
        <v>Incumplimiento Plan Trabajo de SG-SST</v>
      </c>
      <c r="C19" s="591" t="str">
        <f>'7- Mapa Final'!C20</f>
        <v>Posibilidad de incumplimiento de las metas establecidas por omisión en la ejecución de actividades del plan de trabajo anual de SST.</v>
      </c>
      <c r="D19" s="620" t="str">
        <f>'7- Mapa Final'!J20</f>
        <v>Muy Baja - 1</v>
      </c>
      <c r="E19" s="605" t="str">
        <f>'7- Mapa Final'!K20</f>
        <v>Moderado - 3</v>
      </c>
      <c r="F19" s="595" t="str">
        <f>'7- Mapa Final'!M20</f>
        <v>Moderado - 3</v>
      </c>
      <c r="G19" s="637" t="s">
        <v>231</v>
      </c>
      <c r="H19" s="638" t="s">
        <v>531</v>
      </c>
      <c r="I19" s="627"/>
      <c r="J19" s="627" t="s">
        <v>360</v>
      </c>
      <c r="K19" s="641">
        <v>45566</v>
      </c>
      <c r="L19" s="641">
        <v>45657</v>
      </c>
      <c r="M19" s="639" t="s">
        <v>532</v>
      </c>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row>
    <row r="20" spans="1:169" s="18" customFormat="1" ht="12.75" customHeight="1">
      <c r="A20" s="590"/>
      <c r="B20" s="592"/>
      <c r="C20" s="592"/>
      <c r="D20" s="608"/>
      <c r="E20" s="606"/>
      <c r="F20" s="596"/>
      <c r="G20" s="637"/>
      <c r="H20" s="638"/>
      <c r="I20" s="627"/>
      <c r="J20" s="627"/>
      <c r="K20" s="627"/>
      <c r="L20" s="627"/>
      <c r="M20" s="639"/>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row>
    <row r="21" spans="1:169" s="18" customFormat="1" ht="12.75" customHeight="1">
      <c r="A21" s="590"/>
      <c r="B21" s="592"/>
      <c r="C21" s="592"/>
      <c r="D21" s="608"/>
      <c r="E21" s="606"/>
      <c r="F21" s="596"/>
      <c r="G21" s="637"/>
      <c r="H21" s="638"/>
      <c r="I21" s="627"/>
      <c r="J21" s="627"/>
      <c r="K21" s="627"/>
      <c r="L21" s="627"/>
      <c r="M21" s="639"/>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row>
    <row r="22" spans="1:169" s="18" customFormat="1" ht="12.75" customHeight="1">
      <c r="A22" s="590"/>
      <c r="B22" s="592"/>
      <c r="C22" s="592"/>
      <c r="D22" s="608"/>
      <c r="E22" s="606"/>
      <c r="F22" s="596"/>
      <c r="G22" s="637"/>
      <c r="H22" s="638"/>
      <c r="I22" s="627"/>
      <c r="J22" s="627"/>
      <c r="K22" s="627"/>
      <c r="L22" s="627"/>
      <c r="M22" s="639"/>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row>
    <row r="23" spans="1:169" s="18" customFormat="1" ht="13.5" customHeight="1">
      <c r="A23" s="590"/>
      <c r="B23" s="592"/>
      <c r="C23" s="592"/>
      <c r="D23" s="608"/>
      <c r="E23" s="606"/>
      <c r="F23" s="596"/>
      <c r="G23" s="637"/>
      <c r="H23" s="638"/>
      <c r="I23" s="627"/>
      <c r="J23" s="627"/>
      <c r="K23" s="627"/>
      <c r="L23" s="627"/>
      <c r="M23" s="639"/>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row>
    <row r="24" spans="1:169">
      <c r="A24" s="590"/>
      <c r="B24" s="592"/>
      <c r="C24" s="592"/>
      <c r="D24" s="608"/>
      <c r="E24" s="606"/>
      <c r="F24" s="596"/>
      <c r="G24" s="637"/>
      <c r="H24" s="638"/>
      <c r="I24" s="627"/>
      <c r="J24" s="627"/>
      <c r="K24" s="627"/>
      <c r="L24" s="627"/>
      <c r="M24" s="639"/>
      <c r="N24" s="26"/>
      <c r="O24" s="26"/>
    </row>
    <row r="25" spans="1:169">
      <c r="A25" s="590"/>
      <c r="B25" s="592"/>
      <c r="C25" s="592"/>
      <c r="D25" s="608"/>
      <c r="E25" s="606"/>
      <c r="F25" s="596"/>
      <c r="G25" s="637"/>
      <c r="H25" s="638"/>
      <c r="I25" s="627"/>
      <c r="J25" s="627"/>
      <c r="K25" s="627"/>
      <c r="L25" s="627"/>
      <c r="M25" s="639"/>
      <c r="N25" s="26"/>
      <c r="O25" s="26"/>
    </row>
    <row r="26" spans="1:169">
      <c r="A26" s="590"/>
      <c r="B26" s="592"/>
      <c r="C26" s="592"/>
      <c r="D26" s="608"/>
      <c r="E26" s="606"/>
      <c r="F26" s="596"/>
      <c r="G26" s="637"/>
      <c r="H26" s="638"/>
      <c r="I26" s="627"/>
      <c r="J26" s="627"/>
      <c r="K26" s="627"/>
      <c r="L26" s="627"/>
      <c r="M26" s="639"/>
      <c r="N26" s="26"/>
      <c r="O26" s="26"/>
    </row>
    <row r="27" spans="1:169">
      <c r="A27" s="590"/>
      <c r="B27" s="592"/>
      <c r="C27" s="592"/>
      <c r="D27" s="608"/>
      <c r="E27" s="606"/>
      <c r="F27" s="596"/>
      <c r="G27" s="637"/>
      <c r="H27" s="638"/>
      <c r="I27" s="627"/>
      <c r="J27" s="627"/>
      <c r="K27" s="627"/>
      <c r="L27" s="627"/>
      <c r="M27" s="639"/>
      <c r="N27" s="26"/>
      <c r="O27" s="26"/>
    </row>
    <row r="28" spans="1:169" ht="15.75" thickBot="1">
      <c r="A28" s="590"/>
      <c r="B28" s="592"/>
      <c r="C28" s="592"/>
      <c r="D28" s="608"/>
      <c r="E28" s="606"/>
      <c r="F28" s="596"/>
      <c r="G28" s="640"/>
      <c r="H28" s="638"/>
      <c r="I28" s="627"/>
      <c r="J28" s="627"/>
      <c r="K28" s="628"/>
      <c r="L28" s="628"/>
      <c r="M28" s="639"/>
      <c r="N28" s="26"/>
      <c r="O28" s="26"/>
    </row>
    <row r="29" spans="1:169" s="18" customFormat="1" ht="12.75" customHeight="1">
      <c r="A29" s="589">
        <f>'7- Mapa Final'!A30</f>
        <v>3</v>
      </c>
      <c r="B29" s="591" t="str">
        <f>'7- Mapa Final'!B30</f>
        <v xml:space="preserve">Aumento de Accidentes de trabajo y enfermedades laborales o salud pública </v>
      </c>
      <c r="C29" s="591" t="str">
        <f>'7- Mapa Final'!C30</f>
        <v>Violencia social generalizada en el país que puede presentar accidentes de trabajo leves, graves, mortales y afectaciones a la infraestructura
Afectación a la salud de la población judicial y ambiental de la entidad  debido al contagio  por virus y/o pandemias</v>
      </c>
      <c r="D29" s="620" t="str">
        <f>'7- Mapa Final'!J30</f>
        <v>Muy Baja - 1</v>
      </c>
      <c r="E29" s="605" t="str">
        <f>'7- Mapa Final'!K30</f>
        <v>Mayor - 4</v>
      </c>
      <c r="F29" s="595" t="str">
        <f>'7- Mapa Final'!M30</f>
        <v>Alto  - 4</v>
      </c>
      <c r="G29" s="637" t="s">
        <v>293</v>
      </c>
      <c r="H29" s="638" t="s">
        <v>533</v>
      </c>
      <c r="I29" s="627"/>
      <c r="J29" s="627" t="s">
        <v>360</v>
      </c>
      <c r="K29" s="641">
        <v>45566</v>
      </c>
      <c r="L29" s="641">
        <v>45657</v>
      </c>
      <c r="M29" s="639" t="s">
        <v>534</v>
      </c>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row>
    <row r="30" spans="1:169" s="18" customFormat="1" ht="12.75" customHeight="1">
      <c r="A30" s="590"/>
      <c r="B30" s="592"/>
      <c r="C30" s="592"/>
      <c r="D30" s="608"/>
      <c r="E30" s="606"/>
      <c r="F30" s="596"/>
      <c r="G30" s="637"/>
      <c r="H30" s="642"/>
      <c r="I30" s="627"/>
      <c r="J30" s="627"/>
      <c r="K30" s="627"/>
      <c r="L30" s="627"/>
      <c r="M30" s="639"/>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row>
    <row r="31" spans="1:169" s="18" customFormat="1" ht="12.75" customHeight="1">
      <c r="A31" s="590"/>
      <c r="B31" s="592"/>
      <c r="C31" s="592"/>
      <c r="D31" s="608"/>
      <c r="E31" s="606"/>
      <c r="F31" s="596"/>
      <c r="G31" s="637"/>
      <c r="H31" s="642"/>
      <c r="I31" s="627"/>
      <c r="J31" s="627"/>
      <c r="K31" s="627"/>
      <c r="L31" s="627"/>
      <c r="M31" s="639"/>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row>
    <row r="32" spans="1:169" s="18" customFormat="1" ht="12.75" customHeight="1">
      <c r="A32" s="590"/>
      <c r="B32" s="592"/>
      <c r="C32" s="592"/>
      <c r="D32" s="608"/>
      <c r="E32" s="606"/>
      <c r="F32" s="596"/>
      <c r="G32" s="637"/>
      <c r="H32" s="642"/>
      <c r="I32" s="627"/>
      <c r="J32" s="627"/>
      <c r="K32" s="627"/>
      <c r="L32" s="627"/>
      <c r="M32" s="639"/>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row>
    <row r="33" spans="1:169" s="18" customFormat="1" ht="13.5" customHeight="1">
      <c r="A33" s="590"/>
      <c r="B33" s="592"/>
      <c r="C33" s="592"/>
      <c r="D33" s="608"/>
      <c r="E33" s="606"/>
      <c r="F33" s="596"/>
      <c r="G33" s="637"/>
      <c r="H33" s="642"/>
      <c r="I33" s="627"/>
      <c r="J33" s="627"/>
      <c r="K33" s="627"/>
      <c r="L33" s="627"/>
      <c r="M33" s="639"/>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row>
    <row r="34" spans="1:169">
      <c r="A34" s="590"/>
      <c r="B34" s="592"/>
      <c r="C34" s="592"/>
      <c r="D34" s="608"/>
      <c r="E34" s="606"/>
      <c r="F34" s="596"/>
      <c r="G34" s="637"/>
      <c r="H34" s="642"/>
      <c r="I34" s="627"/>
      <c r="J34" s="627"/>
      <c r="K34" s="627"/>
      <c r="L34" s="627"/>
      <c r="M34" s="639"/>
      <c r="N34" s="26"/>
      <c r="O34" s="26"/>
    </row>
    <row r="35" spans="1:169">
      <c r="A35" s="590"/>
      <c r="B35" s="592"/>
      <c r="C35" s="592"/>
      <c r="D35" s="608"/>
      <c r="E35" s="606"/>
      <c r="F35" s="596"/>
      <c r="G35" s="637"/>
      <c r="H35" s="642"/>
      <c r="I35" s="627"/>
      <c r="J35" s="627"/>
      <c r="K35" s="627"/>
      <c r="L35" s="627"/>
      <c r="M35" s="639"/>
      <c r="N35" s="26"/>
      <c r="O35" s="26"/>
    </row>
    <row r="36" spans="1:169">
      <c r="A36" s="590"/>
      <c r="B36" s="592"/>
      <c r="C36" s="592"/>
      <c r="D36" s="608"/>
      <c r="E36" s="606"/>
      <c r="F36" s="596"/>
      <c r="G36" s="637"/>
      <c r="H36" s="642"/>
      <c r="I36" s="627"/>
      <c r="J36" s="627"/>
      <c r="K36" s="627"/>
      <c r="L36" s="627"/>
      <c r="M36" s="639"/>
      <c r="N36" s="26"/>
      <c r="O36" s="26"/>
    </row>
    <row r="37" spans="1:169">
      <c r="A37" s="590"/>
      <c r="B37" s="592"/>
      <c r="C37" s="592"/>
      <c r="D37" s="608"/>
      <c r="E37" s="606"/>
      <c r="F37" s="596"/>
      <c r="G37" s="637"/>
      <c r="H37" s="642"/>
      <c r="I37" s="627"/>
      <c r="J37" s="627"/>
      <c r="K37" s="627"/>
      <c r="L37" s="627"/>
      <c r="M37" s="639"/>
      <c r="N37" s="26"/>
      <c r="O37" s="26"/>
    </row>
    <row r="38" spans="1:169" ht="15.75" thickBot="1">
      <c r="A38" s="590"/>
      <c r="B38" s="592"/>
      <c r="C38" s="592"/>
      <c r="D38" s="608"/>
      <c r="E38" s="606"/>
      <c r="F38" s="596"/>
      <c r="G38" s="640"/>
      <c r="H38" s="643"/>
      <c r="I38" s="628"/>
      <c r="J38" s="628"/>
      <c r="K38" s="644"/>
      <c r="L38" s="644"/>
      <c r="M38" s="645"/>
      <c r="N38" s="26"/>
      <c r="O38" s="26"/>
    </row>
    <row r="39" spans="1:169" s="18" customFormat="1" ht="12.75" customHeight="1">
      <c r="A39" s="589">
        <f>'7- Mapa Final'!A40</f>
        <v>4</v>
      </c>
      <c r="B39" s="591" t="str">
        <f>'7- Mapa Final'!B40</f>
        <v>Recibir dádivas o beneficios a nombre propio o de terceros para  desviar recursos, no presentar o presentar reportes con información no veraz</v>
      </c>
      <c r="C39" s="591" t="str">
        <f>'7- Mapa Final'!C40</f>
        <v xml:space="preserve">Se favorece indebidamente a un servidor judicial a través de la validación del  reporte de accidentes de trabajo ante la Administradora de Riesgos Laborales </v>
      </c>
      <c r="D39" s="620" t="e">
        <f>'7- Mapa Final'!J40</f>
        <v>#DIV/0!</v>
      </c>
      <c r="E39" s="605" t="str">
        <f>'7- Mapa Final'!K40</f>
        <v>Moderado - 3</v>
      </c>
      <c r="F39" s="595" t="e">
        <f>'7- Mapa Final'!M40</f>
        <v>#DIV/0!</v>
      </c>
      <c r="G39" s="418"/>
      <c r="H39" s="632"/>
      <c r="I39" s="632"/>
      <c r="J39" s="632"/>
      <c r="K39" s="632"/>
      <c r="L39" s="632"/>
      <c r="M39" s="631"/>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6"/>
      <c r="FG39" s="26"/>
      <c r="FH39" s="26"/>
      <c r="FI39" s="26"/>
      <c r="FJ39" s="26"/>
      <c r="FK39" s="26"/>
      <c r="FL39" s="26"/>
      <c r="FM39" s="26"/>
    </row>
    <row r="40" spans="1:169" s="18" customFormat="1" ht="12.75" customHeight="1">
      <c r="A40" s="590"/>
      <c r="B40" s="592"/>
      <c r="C40" s="592"/>
      <c r="D40" s="608"/>
      <c r="E40" s="606"/>
      <c r="F40" s="596"/>
      <c r="G40" s="419"/>
      <c r="H40" s="627"/>
      <c r="I40" s="627"/>
      <c r="J40" s="627"/>
      <c r="K40" s="627"/>
      <c r="L40" s="627"/>
      <c r="M40" s="625"/>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row>
    <row r="41" spans="1:169" s="18" customFormat="1" ht="12.75" customHeight="1">
      <c r="A41" s="590"/>
      <c r="B41" s="592"/>
      <c r="C41" s="592"/>
      <c r="D41" s="608"/>
      <c r="E41" s="606"/>
      <c r="F41" s="596"/>
      <c r="G41" s="419"/>
      <c r="H41" s="627"/>
      <c r="I41" s="627"/>
      <c r="J41" s="627"/>
      <c r="K41" s="627"/>
      <c r="L41" s="627"/>
      <c r="M41" s="625"/>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row>
    <row r="42" spans="1:169" s="18" customFormat="1" ht="12.75" customHeight="1">
      <c r="A42" s="590"/>
      <c r="B42" s="592"/>
      <c r="C42" s="592"/>
      <c r="D42" s="608"/>
      <c r="E42" s="606"/>
      <c r="F42" s="596"/>
      <c r="G42" s="419"/>
      <c r="H42" s="627"/>
      <c r="I42" s="627"/>
      <c r="J42" s="627"/>
      <c r="K42" s="627"/>
      <c r="L42" s="627"/>
      <c r="M42" s="625"/>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row>
    <row r="43" spans="1:169" s="18" customFormat="1" ht="13.5" customHeight="1">
      <c r="A43" s="590"/>
      <c r="B43" s="592"/>
      <c r="C43" s="592"/>
      <c r="D43" s="608"/>
      <c r="E43" s="606"/>
      <c r="F43" s="596"/>
      <c r="G43" s="419"/>
      <c r="H43" s="627"/>
      <c r="I43" s="627"/>
      <c r="J43" s="627"/>
      <c r="K43" s="627"/>
      <c r="L43" s="627"/>
      <c r="M43" s="625"/>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c r="EO43" s="26"/>
      <c r="EP43" s="26"/>
      <c r="EQ43" s="26"/>
      <c r="ER43" s="26"/>
      <c r="ES43" s="26"/>
      <c r="ET43" s="26"/>
      <c r="EU43" s="26"/>
      <c r="EV43" s="26"/>
      <c r="EW43" s="26"/>
      <c r="EX43" s="26"/>
      <c r="EY43" s="26"/>
      <c r="EZ43" s="26"/>
      <c r="FA43" s="26"/>
      <c r="FB43" s="26"/>
      <c r="FC43" s="26"/>
      <c r="FD43" s="26"/>
      <c r="FE43" s="26"/>
      <c r="FF43" s="26"/>
      <c r="FG43" s="26"/>
      <c r="FH43" s="26"/>
      <c r="FI43" s="26"/>
      <c r="FJ43" s="26"/>
      <c r="FK43" s="26"/>
      <c r="FL43" s="26"/>
      <c r="FM43" s="26"/>
    </row>
    <row r="44" spans="1:169">
      <c r="A44" s="590"/>
      <c r="B44" s="592"/>
      <c r="C44" s="592"/>
      <c r="D44" s="608"/>
      <c r="E44" s="606"/>
      <c r="F44" s="596"/>
      <c r="G44" s="419"/>
      <c r="H44" s="627"/>
      <c r="I44" s="627"/>
      <c r="J44" s="627"/>
      <c r="K44" s="627"/>
      <c r="L44" s="627"/>
      <c r="M44" s="625"/>
      <c r="N44" s="26"/>
      <c r="O44" s="26"/>
    </row>
    <row r="45" spans="1:169">
      <c r="A45" s="590"/>
      <c r="B45" s="592"/>
      <c r="C45" s="592"/>
      <c r="D45" s="608"/>
      <c r="E45" s="606"/>
      <c r="F45" s="596"/>
      <c r="G45" s="419"/>
      <c r="H45" s="627"/>
      <c r="I45" s="627"/>
      <c r="J45" s="627"/>
      <c r="K45" s="627"/>
      <c r="L45" s="627"/>
      <c r="M45" s="625"/>
      <c r="N45" s="26"/>
      <c r="O45" s="26"/>
    </row>
    <row r="46" spans="1:169">
      <c r="A46" s="590"/>
      <c r="B46" s="592"/>
      <c r="C46" s="592"/>
      <c r="D46" s="608"/>
      <c r="E46" s="606"/>
      <c r="F46" s="596"/>
      <c r="G46" s="419"/>
      <c r="H46" s="627"/>
      <c r="I46" s="627"/>
      <c r="J46" s="627"/>
      <c r="K46" s="627"/>
      <c r="L46" s="627"/>
      <c r="M46" s="625"/>
      <c r="N46" s="26"/>
      <c r="O46" s="26"/>
    </row>
    <row r="47" spans="1:169">
      <c r="A47" s="590"/>
      <c r="B47" s="592"/>
      <c r="C47" s="592"/>
      <c r="D47" s="608"/>
      <c r="E47" s="606"/>
      <c r="F47" s="596"/>
      <c r="G47" s="419"/>
      <c r="H47" s="627"/>
      <c r="I47" s="627"/>
      <c r="J47" s="627"/>
      <c r="K47" s="627"/>
      <c r="L47" s="627"/>
      <c r="M47" s="625"/>
      <c r="N47" s="26"/>
      <c r="O47" s="26"/>
    </row>
    <row r="48" spans="1:169" ht="15.75" thickBot="1">
      <c r="A48" s="590"/>
      <c r="B48" s="592"/>
      <c r="C48" s="592"/>
      <c r="D48" s="608"/>
      <c r="E48" s="606"/>
      <c r="F48" s="596"/>
      <c r="G48" s="419"/>
      <c r="H48" s="627"/>
      <c r="I48" s="627"/>
      <c r="J48" s="627"/>
      <c r="K48" s="627"/>
      <c r="L48" s="627"/>
      <c r="M48" s="625"/>
      <c r="N48" s="26"/>
      <c r="O48" s="26"/>
    </row>
    <row r="49" spans="1:169" s="18" customFormat="1" ht="12.75" customHeight="1">
      <c r="A49" s="589">
        <f>'7- Mapa Final'!A50</f>
        <v>5</v>
      </c>
      <c r="B49" s="591" t="str">
        <f>'7- Mapa Final'!B50</f>
        <v>Ofrecer, prometer y entregar, aceptar o solicitar una ventaja indebida  para influir o direccionar  la formulación de   requisitos habiliantes y/o técnicos  para satisfacer un interés personal, de manera directa, indirecta o interpuesta por otras personas</v>
      </c>
      <c r="C49" s="591" t="str">
        <f>'7- Mapa Final'!C50</f>
        <v>Cuando  se direccionan los requisitos habilitanes y/o técnicos para favorecer  indebidamente  a ciertos proponentes</v>
      </c>
      <c r="D49" s="620" t="e">
        <f>'7- Mapa Final'!J50</f>
        <v>#DIV/0!</v>
      </c>
      <c r="E49" s="605" t="e">
        <f>'7- Mapa Final'!K50</f>
        <v>#VALUE!</v>
      </c>
      <c r="F49" s="595" t="e">
        <f>'7- Mapa Final'!M50</f>
        <v>#DIV/0!</v>
      </c>
      <c r="G49" s="418"/>
      <c r="H49" s="632"/>
      <c r="I49" s="632"/>
      <c r="J49" s="632"/>
      <c r="K49" s="632"/>
      <c r="L49" s="632"/>
      <c r="M49" s="631"/>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row>
    <row r="50" spans="1:169" s="18" customFormat="1" ht="12.75" customHeight="1">
      <c r="A50" s="590"/>
      <c r="B50" s="592"/>
      <c r="C50" s="592"/>
      <c r="D50" s="608"/>
      <c r="E50" s="606"/>
      <c r="F50" s="596"/>
      <c r="G50" s="419"/>
      <c r="H50" s="627"/>
      <c r="I50" s="627"/>
      <c r="J50" s="627"/>
      <c r="K50" s="627"/>
      <c r="L50" s="627"/>
      <c r="M50" s="625"/>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row>
    <row r="51" spans="1:169" s="18" customFormat="1" ht="12.75" customHeight="1">
      <c r="A51" s="590"/>
      <c r="B51" s="592"/>
      <c r="C51" s="592"/>
      <c r="D51" s="608"/>
      <c r="E51" s="606"/>
      <c r="F51" s="596"/>
      <c r="G51" s="419"/>
      <c r="H51" s="627"/>
      <c r="I51" s="627"/>
      <c r="J51" s="627"/>
      <c r="K51" s="627"/>
      <c r="L51" s="627"/>
      <c r="M51" s="625"/>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row>
    <row r="52" spans="1:169" s="18" customFormat="1" ht="12.75" customHeight="1">
      <c r="A52" s="590"/>
      <c r="B52" s="592"/>
      <c r="C52" s="592"/>
      <c r="D52" s="608"/>
      <c r="E52" s="606"/>
      <c r="F52" s="596"/>
      <c r="G52" s="419"/>
      <c r="H52" s="627"/>
      <c r="I52" s="627"/>
      <c r="J52" s="627"/>
      <c r="K52" s="627"/>
      <c r="L52" s="627"/>
      <c r="M52" s="625"/>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c r="FB52" s="26"/>
      <c r="FC52" s="26"/>
      <c r="FD52" s="26"/>
      <c r="FE52" s="26"/>
      <c r="FF52" s="26"/>
      <c r="FG52" s="26"/>
      <c r="FH52" s="26"/>
      <c r="FI52" s="26"/>
      <c r="FJ52" s="26"/>
      <c r="FK52" s="26"/>
      <c r="FL52" s="26"/>
      <c r="FM52" s="26"/>
    </row>
    <row r="53" spans="1:169" s="18" customFormat="1" ht="13.5" customHeight="1">
      <c r="A53" s="590"/>
      <c r="B53" s="592"/>
      <c r="C53" s="592"/>
      <c r="D53" s="608"/>
      <c r="E53" s="606"/>
      <c r="F53" s="596"/>
      <c r="G53" s="419"/>
      <c r="H53" s="627"/>
      <c r="I53" s="627"/>
      <c r="J53" s="627"/>
      <c r="K53" s="627"/>
      <c r="L53" s="627"/>
      <c r="M53" s="625"/>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c r="FB53" s="26"/>
      <c r="FC53" s="26"/>
      <c r="FD53" s="26"/>
      <c r="FE53" s="26"/>
      <c r="FF53" s="26"/>
      <c r="FG53" s="26"/>
      <c r="FH53" s="26"/>
      <c r="FI53" s="26"/>
      <c r="FJ53" s="26"/>
      <c r="FK53" s="26"/>
      <c r="FL53" s="26"/>
      <c r="FM53" s="26"/>
    </row>
    <row r="54" spans="1:169">
      <c r="A54" s="590"/>
      <c r="B54" s="592"/>
      <c r="C54" s="592"/>
      <c r="D54" s="608"/>
      <c r="E54" s="606"/>
      <c r="F54" s="596"/>
      <c r="G54" s="419"/>
      <c r="H54" s="627"/>
      <c r="I54" s="627"/>
      <c r="J54" s="627"/>
      <c r="K54" s="627"/>
      <c r="L54" s="627"/>
      <c r="M54" s="625"/>
      <c r="N54" s="26"/>
      <c r="O54" s="26"/>
    </row>
    <row r="55" spans="1:169">
      <c r="A55" s="590"/>
      <c r="B55" s="592"/>
      <c r="C55" s="592"/>
      <c r="D55" s="608"/>
      <c r="E55" s="606"/>
      <c r="F55" s="596"/>
      <c r="G55" s="419"/>
      <c r="H55" s="627"/>
      <c r="I55" s="627"/>
      <c r="J55" s="627"/>
      <c r="K55" s="627"/>
      <c r="L55" s="627"/>
      <c r="M55" s="625"/>
      <c r="N55" s="26"/>
      <c r="O55" s="26"/>
    </row>
    <row r="56" spans="1:169">
      <c r="A56" s="590"/>
      <c r="B56" s="592"/>
      <c r="C56" s="592"/>
      <c r="D56" s="608"/>
      <c r="E56" s="606"/>
      <c r="F56" s="596"/>
      <c r="G56" s="419"/>
      <c r="H56" s="627"/>
      <c r="I56" s="627"/>
      <c r="J56" s="627"/>
      <c r="K56" s="627"/>
      <c r="L56" s="627"/>
      <c r="M56" s="625"/>
      <c r="N56" s="26"/>
      <c r="O56" s="26"/>
    </row>
    <row r="57" spans="1:169">
      <c r="A57" s="590"/>
      <c r="B57" s="592"/>
      <c r="C57" s="592"/>
      <c r="D57" s="608"/>
      <c r="E57" s="606"/>
      <c r="F57" s="596"/>
      <c r="G57" s="419"/>
      <c r="H57" s="627"/>
      <c r="I57" s="627"/>
      <c r="J57" s="627"/>
      <c r="K57" s="627"/>
      <c r="L57" s="627"/>
      <c r="M57" s="625"/>
      <c r="N57" s="26"/>
      <c r="O57" s="26"/>
    </row>
    <row r="58" spans="1:169" ht="15.75" thickBot="1">
      <c r="A58" s="590"/>
      <c r="B58" s="592"/>
      <c r="C58" s="592"/>
      <c r="D58" s="608"/>
      <c r="E58" s="606"/>
      <c r="F58" s="596"/>
      <c r="G58" s="419"/>
      <c r="H58" s="627"/>
      <c r="I58" s="627"/>
      <c r="J58" s="627"/>
      <c r="K58" s="627"/>
      <c r="L58" s="627"/>
      <c r="M58" s="625"/>
      <c r="N58" s="26"/>
      <c r="O58" s="26"/>
    </row>
    <row r="59" spans="1:169" s="18" customFormat="1" ht="12.75" customHeight="1">
      <c r="A59" s="589">
        <f>'7- Mapa Final'!A60</f>
        <v>6</v>
      </c>
      <c r="B59" s="591" t="str">
        <f>'7- Mapa Final'!B60</f>
        <v>Ofrecer, prometer y entregar, aceptar o solicitar una ventaja indebida  para influir o direccionar en la aprobación de accidentes de trabajo ante la Administradora de Riesgos Laborales, para satisfacer un interés personal, de manera directa , indirecta o interpuesta por otras personas</v>
      </c>
      <c r="C59" s="591" t="str">
        <f>'7- Mapa Final'!C60</f>
        <v xml:space="preserve">Cuando se favorece indebidamente a un servidor judicial a través de la validación del  reporte de accidentes de trabajo ante la Administradora de Riesgos Laborales </v>
      </c>
      <c r="D59" s="620" t="e">
        <f>'7- Mapa Final'!J60</f>
        <v>#DIV/0!</v>
      </c>
      <c r="E59" s="605" t="e">
        <f>'7- Mapa Final'!K60</f>
        <v>#VALUE!</v>
      </c>
      <c r="F59" s="595" t="e">
        <f>'7- Mapa Final'!M60</f>
        <v>#DIV/0!</v>
      </c>
      <c r="G59" s="418"/>
      <c r="H59" s="632"/>
      <c r="I59" s="632"/>
      <c r="J59" s="632"/>
      <c r="K59" s="632"/>
      <c r="L59" s="632"/>
      <c r="M59" s="631"/>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row>
    <row r="60" spans="1:169" s="18" customFormat="1" ht="12.75" customHeight="1">
      <c r="A60" s="590"/>
      <c r="B60" s="592"/>
      <c r="C60" s="592"/>
      <c r="D60" s="608"/>
      <c r="E60" s="606"/>
      <c r="F60" s="596"/>
      <c r="G60" s="419"/>
      <c r="H60" s="627"/>
      <c r="I60" s="627"/>
      <c r="J60" s="627"/>
      <c r="K60" s="627"/>
      <c r="L60" s="627"/>
      <c r="M60" s="625"/>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c r="FJ60" s="26"/>
      <c r="FK60" s="26"/>
      <c r="FL60" s="26"/>
      <c r="FM60" s="26"/>
    </row>
    <row r="61" spans="1:169" s="18" customFormat="1" ht="12.75" customHeight="1">
      <c r="A61" s="590"/>
      <c r="B61" s="592"/>
      <c r="C61" s="592"/>
      <c r="D61" s="608"/>
      <c r="E61" s="606"/>
      <c r="F61" s="596"/>
      <c r="G61" s="419"/>
      <c r="H61" s="627"/>
      <c r="I61" s="627"/>
      <c r="J61" s="627"/>
      <c r="K61" s="627"/>
      <c r="L61" s="627"/>
      <c r="M61" s="625"/>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row>
    <row r="62" spans="1:169" s="18" customFormat="1" ht="12.75" customHeight="1">
      <c r="A62" s="590"/>
      <c r="B62" s="592"/>
      <c r="C62" s="592"/>
      <c r="D62" s="608"/>
      <c r="E62" s="606"/>
      <c r="F62" s="596"/>
      <c r="G62" s="419"/>
      <c r="H62" s="627"/>
      <c r="I62" s="627"/>
      <c r="J62" s="627"/>
      <c r="K62" s="627"/>
      <c r="L62" s="627"/>
      <c r="M62" s="625"/>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row>
    <row r="63" spans="1:169" s="18" customFormat="1" ht="13.5" customHeight="1">
      <c r="A63" s="590"/>
      <c r="B63" s="592"/>
      <c r="C63" s="592"/>
      <c r="D63" s="608"/>
      <c r="E63" s="606"/>
      <c r="F63" s="596"/>
      <c r="G63" s="419"/>
      <c r="H63" s="627"/>
      <c r="I63" s="627"/>
      <c r="J63" s="627"/>
      <c r="K63" s="627"/>
      <c r="L63" s="627"/>
      <c r="M63" s="625"/>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row>
    <row r="64" spans="1:169">
      <c r="A64" s="590"/>
      <c r="B64" s="592"/>
      <c r="C64" s="592"/>
      <c r="D64" s="608"/>
      <c r="E64" s="606"/>
      <c r="F64" s="596"/>
      <c r="G64" s="419"/>
      <c r="H64" s="627"/>
      <c r="I64" s="627"/>
      <c r="J64" s="627"/>
      <c r="K64" s="627"/>
      <c r="L64" s="627"/>
      <c r="M64" s="625"/>
      <c r="N64" s="26"/>
      <c r="O64" s="26"/>
    </row>
    <row r="65" spans="1:15">
      <c r="A65" s="590"/>
      <c r="B65" s="592"/>
      <c r="C65" s="592"/>
      <c r="D65" s="608"/>
      <c r="E65" s="606"/>
      <c r="F65" s="596"/>
      <c r="G65" s="419"/>
      <c r="H65" s="627"/>
      <c r="I65" s="627"/>
      <c r="J65" s="627"/>
      <c r="K65" s="627"/>
      <c r="L65" s="627"/>
      <c r="M65" s="625"/>
      <c r="N65" s="26"/>
      <c r="O65" s="26"/>
    </row>
    <row r="66" spans="1:15">
      <c r="A66" s="590"/>
      <c r="B66" s="592"/>
      <c r="C66" s="592"/>
      <c r="D66" s="608"/>
      <c r="E66" s="606"/>
      <c r="F66" s="596"/>
      <c r="G66" s="419"/>
      <c r="H66" s="627"/>
      <c r="I66" s="627"/>
      <c r="J66" s="627"/>
      <c r="K66" s="627"/>
      <c r="L66" s="627"/>
      <c r="M66" s="625"/>
      <c r="N66" s="26"/>
      <c r="O66" s="26"/>
    </row>
    <row r="67" spans="1:15">
      <c r="A67" s="590"/>
      <c r="B67" s="592"/>
      <c r="C67" s="592"/>
      <c r="D67" s="608"/>
      <c r="E67" s="606"/>
      <c r="F67" s="596"/>
      <c r="G67" s="419"/>
      <c r="H67" s="627"/>
      <c r="I67" s="627"/>
      <c r="J67" s="627"/>
      <c r="K67" s="627"/>
      <c r="L67" s="627"/>
      <c r="M67" s="625"/>
      <c r="N67" s="26"/>
      <c r="O67" s="26"/>
    </row>
    <row r="68" spans="1:15">
      <c r="A68" s="590"/>
      <c r="B68" s="592"/>
      <c r="C68" s="592"/>
      <c r="D68" s="608"/>
      <c r="E68" s="606"/>
      <c r="F68" s="596"/>
      <c r="G68" s="419"/>
      <c r="H68" s="627"/>
      <c r="I68" s="627"/>
      <c r="J68" s="627"/>
      <c r="K68" s="627"/>
      <c r="L68" s="627"/>
      <c r="M68" s="625"/>
      <c r="N68" s="26"/>
      <c r="O68" s="26"/>
    </row>
  </sheetData>
  <mergeCells count="94">
    <mergeCell ref="L59:L68"/>
    <mergeCell ref="M49:M58"/>
    <mergeCell ref="G49:G58"/>
    <mergeCell ref="H49:H58"/>
    <mergeCell ref="I49:I58"/>
    <mergeCell ref="J49:J58"/>
    <mergeCell ref="K49:K58"/>
    <mergeCell ref="L49:L58"/>
    <mergeCell ref="M59:M68"/>
    <mergeCell ref="F49:F58"/>
    <mergeCell ref="J29:J38"/>
    <mergeCell ref="K29:K38"/>
    <mergeCell ref="A59:A68"/>
    <mergeCell ref="B59:B68"/>
    <mergeCell ref="C59:C68"/>
    <mergeCell ref="D59:D68"/>
    <mergeCell ref="E59:E68"/>
    <mergeCell ref="F59:F68"/>
    <mergeCell ref="G59:G68"/>
    <mergeCell ref="H59:H68"/>
    <mergeCell ref="I59:I68"/>
    <mergeCell ref="J59:J68"/>
    <mergeCell ref="K59:K68"/>
    <mergeCell ref="A49:A58"/>
    <mergeCell ref="B49:B58"/>
    <mergeCell ref="C49:C58"/>
    <mergeCell ref="D49:D58"/>
    <mergeCell ref="E49:E58"/>
    <mergeCell ref="M29:M38"/>
    <mergeCell ref="A39:A48"/>
    <mergeCell ref="B39:B48"/>
    <mergeCell ref="C39:C48"/>
    <mergeCell ref="D39:D48"/>
    <mergeCell ref="E39:E48"/>
    <mergeCell ref="F39:F48"/>
    <mergeCell ref="M39:M48"/>
    <mergeCell ref="G39:G48"/>
    <mergeCell ref="H39:H48"/>
    <mergeCell ref="I39:I48"/>
    <mergeCell ref="J39:J48"/>
    <mergeCell ref="K39:K48"/>
    <mergeCell ref="L39:L48"/>
    <mergeCell ref="L29:L38"/>
    <mergeCell ref="K19:K28"/>
    <mergeCell ref="L19:L28"/>
    <mergeCell ref="A19:A28"/>
    <mergeCell ref="B19:B28"/>
    <mergeCell ref="C19:C28"/>
    <mergeCell ref="D19:D28"/>
    <mergeCell ref="E19:E28"/>
    <mergeCell ref="F19:F28"/>
    <mergeCell ref="F9:F18"/>
    <mergeCell ref="G9:G18"/>
    <mergeCell ref="M19:M28"/>
    <mergeCell ref="A29:A38"/>
    <mergeCell ref="B29:B38"/>
    <mergeCell ref="C29:C38"/>
    <mergeCell ref="D29:D38"/>
    <mergeCell ref="E29:E38"/>
    <mergeCell ref="F29:F38"/>
    <mergeCell ref="G29:G38"/>
    <mergeCell ref="H29:H38"/>
    <mergeCell ref="I29:I38"/>
    <mergeCell ref="G19:G28"/>
    <mergeCell ref="H19:H28"/>
    <mergeCell ref="I19:I28"/>
    <mergeCell ref="J19:J28"/>
    <mergeCell ref="K6:L6"/>
    <mergeCell ref="M6:M7"/>
    <mergeCell ref="C1:K2"/>
    <mergeCell ref="L1:M2"/>
    <mergeCell ref="H9:H18"/>
    <mergeCell ref="I9:I18"/>
    <mergeCell ref="J9:J18"/>
    <mergeCell ref="K9:K18"/>
    <mergeCell ref="L9:L18"/>
    <mergeCell ref="M9:M18"/>
    <mergeCell ref="A8:G8"/>
    <mergeCell ref="A9:A18"/>
    <mergeCell ref="B9:B18"/>
    <mergeCell ref="C9:C18"/>
    <mergeCell ref="D9:D18"/>
    <mergeCell ref="E9:E18"/>
    <mergeCell ref="A6:C6"/>
    <mergeCell ref="D6:F6"/>
    <mergeCell ref="G6:G7"/>
    <mergeCell ref="H6:H7"/>
    <mergeCell ref="I6:J6"/>
    <mergeCell ref="A3:B3"/>
    <mergeCell ref="C3:M3"/>
    <mergeCell ref="A4:B4"/>
    <mergeCell ref="C4:M4"/>
    <mergeCell ref="A5:B5"/>
    <mergeCell ref="C5:M5"/>
  </mergeCells>
  <conditionalFormatting sqref="A6:B6">
    <cfRule type="containsText" dxfId="61" priority="392" operator="containsText" text="3- Moderado">
      <formula>NOT(ISERROR(SEARCH("3- Moderado",A6)))</formula>
    </cfRule>
    <cfRule type="containsText" dxfId="60" priority="393" operator="containsText" text="6- Moderado">
      <formula>NOT(ISERROR(SEARCH("6- Moderado",A6)))</formula>
    </cfRule>
    <cfRule type="containsText" dxfId="59" priority="394" operator="containsText" text="4- Moderado">
      <formula>NOT(ISERROR(SEARCH("4- Moderado",A6)))</formula>
    </cfRule>
    <cfRule type="containsText" dxfId="58" priority="395" operator="containsText" text="3- Bajo">
      <formula>NOT(ISERROR(SEARCH("3- Bajo",A6)))</formula>
    </cfRule>
    <cfRule type="containsText" dxfId="57" priority="396" operator="containsText" text="4- Bajo">
      <formula>NOT(ISERROR(SEARCH("4- Bajo",A6)))</formula>
    </cfRule>
    <cfRule type="containsText" dxfId="56" priority="397" operator="containsText" text="1- Bajo">
      <formula>NOT(ISERROR(SEARCH("1- Bajo",A6)))</formula>
    </cfRule>
  </conditionalFormatting>
  <conditionalFormatting sqref="A9:E9">
    <cfRule type="containsText" dxfId="55" priority="386" operator="containsText" text="3- Moderado">
      <formula>NOT(ISERROR(SEARCH("3- Moderado",A9)))</formula>
    </cfRule>
    <cfRule type="containsText" dxfId="54" priority="387" operator="containsText" text="6- Moderado">
      <formula>NOT(ISERROR(SEARCH("6- Moderado",A9)))</formula>
    </cfRule>
    <cfRule type="containsText" dxfId="53" priority="388" operator="containsText" text="4- Moderado">
      <formula>NOT(ISERROR(SEARCH("4- Moderado",A9)))</formula>
    </cfRule>
    <cfRule type="containsText" dxfId="52" priority="389" operator="containsText" text="3- Bajo">
      <formula>NOT(ISERROR(SEARCH("3- Bajo",A9)))</formula>
    </cfRule>
    <cfRule type="containsText" dxfId="51" priority="390" operator="containsText" text="4- Bajo">
      <formula>NOT(ISERROR(SEARCH("4- Bajo",A9)))</formula>
    </cfRule>
    <cfRule type="containsText" dxfId="50" priority="391" operator="containsText" text="1- Bajo">
      <formula>NOT(ISERROR(SEARCH("1- Bajo",A9)))</formula>
    </cfRule>
  </conditionalFormatting>
  <conditionalFormatting sqref="A19:E19">
    <cfRule type="containsText" dxfId="49" priority="183" operator="containsText" text="3- Moderado">
      <formula>NOT(ISERROR(SEARCH("3- Moderado",A19)))</formula>
    </cfRule>
    <cfRule type="containsText" dxfId="48" priority="184" operator="containsText" text="6- Moderado">
      <formula>NOT(ISERROR(SEARCH("6- Moderado",A19)))</formula>
    </cfRule>
    <cfRule type="containsText" dxfId="47" priority="185" operator="containsText" text="4- Moderado">
      <formula>NOT(ISERROR(SEARCH("4- Moderado",A19)))</formula>
    </cfRule>
    <cfRule type="containsText" dxfId="46" priority="186" operator="containsText" text="3- Bajo">
      <formula>NOT(ISERROR(SEARCH("3- Bajo",A19)))</formula>
    </cfRule>
    <cfRule type="containsText" dxfId="45" priority="187" operator="containsText" text="4- Bajo">
      <formula>NOT(ISERROR(SEARCH("4- Bajo",A19)))</formula>
    </cfRule>
    <cfRule type="containsText" dxfId="44" priority="188" operator="containsText" text="1- Bajo">
      <formula>NOT(ISERROR(SEARCH("1- Bajo",A19)))</formula>
    </cfRule>
  </conditionalFormatting>
  <conditionalFormatting sqref="A29:E29">
    <cfRule type="containsText" dxfId="43" priority="162" operator="containsText" text="3- Moderado">
      <formula>NOT(ISERROR(SEARCH("3- Moderado",A29)))</formula>
    </cfRule>
    <cfRule type="containsText" dxfId="42" priority="163" operator="containsText" text="6- Moderado">
      <formula>NOT(ISERROR(SEARCH("6- Moderado",A29)))</formula>
    </cfRule>
    <cfRule type="containsText" dxfId="41" priority="164" operator="containsText" text="4- Moderado">
      <formula>NOT(ISERROR(SEARCH("4- Moderado",A29)))</formula>
    </cfRule>
    <cfRule type="containsText" dxfId="40" priority="165" operator="containsText" text="3- Bajo">
      <formula>NOT(ISERROR(SEARCH("3- Bajo",A29)))</formula>
    </cfRule>
    <cfRule type="containsText" dxfId="39" priority="166" operator="containsText" text="4- Bajo">
      <formula>NOT(ISERROR(SEARCH("4- Bajo",A29)))</formula>
    </cfRule>
    <cfRule type="containsText" dxfId="38" priority="167" operator="containsText" text="1- Bajo">
      <formula>NOT(ISERROR(SEARCH("1- Bajo",A29)))</formula>
    </cfRule>
  </conditionalFormatting>
  <conditionalFormatting sqref="A39:E39">
    <cfRule type="containsText" dxfId="37" priority="141" operator="containsText" text="3- Moderado">
      <formula>NOT(ISERROR(SEARCH("3- Moderado",A39)))</formula>
    </cfRule>
    <cfRule type="containsText" dxfId="36" priority="142" operator="containsText" text="6- Moderado">
      <formula>NOT(ISERROR(SEARCH("6- Moderado",A39)))</formula>
    </cfRule>
    <cfRule type="containsText" dxfId="35" priority="143" operator="containsText" text="4- Moderado">
      <formula>NOT(ISERROR(SEARCH("4- Moderado",A39)))</formula>
    </cfRule>
    <cfRule type="containsText" dxfId="34" priority="144" operator="containsText" text="3- Bajo">
      <formula>NOT(ISERROR(SEARCH("3- Bajo",A39)))</formula>
    </cfRule>
    <cfRule type="containsText" dxfId="33" priority="145" operator="containsText" text="4- Bajo">
      <formula>NOT(ISERROR(SEARCH("4- Bajo",A39)))</formula>
    </cfRule>
    <cfRule type="containsText" dxfId="32" priority="146" operator="containsText" text="1- Bajo">
      <formula>NOT(ISERROR(SEARCH("1- Bajo",A39)))</formula>
    </cfRule>
  </conditionalFormatting>
  <conditionalFormatting sqref="A49:E49">
    <cfRule type="containsText" dxfId="31" priority="99" operator="containsText" text="3- Moderado">
      <formula>NOT(ISERROR(SEARCH("3- Moderado",A49)))</formula>
    </cfRule>
    <cfRule type="containsText" dxfId="30" priority="100" operator="containsText" text="6- Moderado">
      <formula>NOT(ISERROR(SEARCH("6- Moderado",A49)))</formula>
    </cfRule>
    <cfRule type="containsText" dxfId="29" priority="101" operator="containsText" text="4- Moderado">
      <formula>NOT(ISERROR(SEARCH("4- Moderado",A49)))</formula>
    </cfRule>
    <cfRule type="containsText" dxfId="28" priority="102" operator="containsText" text="3- Bajo">
      <formula>NOT(ISERROR(SEARCH("3- Bajo",A49)))</formula>
    </cfRule>
    <cfRule type="containsText" dxfId="27" priority="103" operator="containsText" text="4- Bajo">
      <formula>NOT(ISERROR(SEARCH("4- Bajo",A49)))</formula>
    </cfRule>
    <cfRule type="containsText" dxfId="26" priority="104" operator="containsText" text="1- Bajo">
      <formula>NOT(ISERROR(SEARCH("1- Bajo",A49)))</formula>
    </cfRule>
  </conditionalFormatting>
  <conditionalFormatting sqref="A59:E59">
    <cfRule type="containsText" dxfId="25" priority="78" operator="containsText" text="3- Moderado">
      <formula>NOT(ISERROR(SEARCH("3- Moderado",A59)))</formula>
    </cfRule>
    <cfRule type="containsText" dxfId="24" priority="79" operator="containsText" text="6- Moderado">
      <formula>NOT(ISERROR(SEARCH("6- Moderado",A59)))</formula>
    </cfRule>
    <cfRule type="containsText" dxfId="23" priority="80" operator="containsText" text="4- Moderado">
      <formula>NOT(ISERROR(SEARCH("4- Moderado",A59)))</formula>
    </cfRule>
    <cfRule type="containsText" dxfId="22" priority="81" operator="containsText" text="3- Bajo">
      <formula>NOT(ISERROR(SEARCH("3- Bajo",A59)))</formula>
    </cfRule>
    <cfRule type="containsText" dxfId="21" priority="82" operator="containsText" text="4- Bajo">
      <formula>NOT(ISERROR(SEARCH("4- Bajo",A59)))</formula>
    </cfRule>
    <cfRule type="containsText" dxfId="20" priority="83" operator="containsText" text="1- Bajo">
      <formula>NOT(ISERROR(SEARCH("1- Bajo",A59)))</formula>
    </cfRule>
  </conditionalFormatting>
  <conditionalFormatting sqref="C7:F7">
    <cfRule type="containsText" dxfId="19" priority="358" operator="containsText" text="3- Moderado">
      <formula>NOT(ISERROR(SEARCH("3- Moderado",C7)))</formula>
    </cfRule>
    <cfRule type="containsText" dxfId="18" priority="359" operator="containsText" text="6- Moderado">
      <formula>NOT(ISERROR(SEARCH("6- Moderado",C7)))</formula>
    </cfRule>
    <cfRule type="containsText" dxfId="17" priority="360" operator="containsText" text="4- Moderado">
      <formula>NOT(ISERROR(SEARCH("4- Moderado",C7)))</formula>
    </cfRule>
    <cfRule type="containsText" dxfId="16" priority="361" operator="containsText" text="3- Bajo">
      <formula>NOT(ISERROR(SEARCH("3- Bajo",C7)))</formula>
    </cfRule>
    <cfRule type="containsText" dxfId="15" priority="362" operator="containsText" text="4- Bajo">
      <formula>NOT(ISERROR(SEARCH("4- Bajo",C7)))</formula>
    </cfRule>
    <cfRule type="containsText" dxfId="14" priority="363" operator="containsText" text="1- Bajo">
      <formula>NOT(ISERROR(SEARCH("1- Bajo",C7)))</formula>
    </cfRule>
  </conditionalFormatting>
  <conditionalFormatting sqref="D9:D68">
    <cfRule type="containsText" dxfId="13" priority="68" operator="containsText" text="Muy Alta">
      <formula>NOT(ISERROR(SEARCH("Muy Alta",D9)))</formula>
    </cfRule>
    <cfRule type="containsText" dxfId="12" priority="69" operator="containsText" text="Alta">
      <formula>NOT(ISERROR(SEARCH("Alta",D9)))</formula>
    </cfRule>
    <cfRule type="containsText" dxfId="11" priority="70" operator="containsText" text="Baja">
      <formula>NOT(ISERROR(SEARCH("Baja",D9)))</formula>
    </cfRule>
    <cfRule type="containsText" dxfId="10" priority="71" operator="containsText" text="Muy Baja">
      <formula>NOT(ISERROR(SEARCH("Muy Baja",D9)))</formula>
    </cfRule>
    <cfRule type="containsText" dxfId="9" priority="73" operator="containsText" text="Media">
      <formula>NOT(ISERROR(SEARCH("Media",D9)))</formula>
    </cfRule>
  </conditionalFormatting>
  <conditionalFormatting sqref="E9:E68">
    <cfRule type="containsText" dxfId="8" priority="64" operator="containsText" text="Catastrófico">
      <formula>NOT(ISERROR(SEARCH("Catastrófico",E9)))</formula>
    </cfRule>
    <cfRule type="containsText" dxfId="7" priority="65" operator="containsText" text="Mayor">
      <formula>NOT(ISERROR(SEARCH("Mayor",E9)))</formula>
    </cfRule>
    <cfRule type="containsText" dxfId="6" priority="66" operator="containsText" text="Menor">
      <formula>NOT(ISERROR(SEARCH("Menor",E9)))</formula>
    </cfRule>
    <cfRule type="containsText" dxfId="5" priority="67" operator="containsText" text="Leve">
      <formula>NOT(ISERROR(SEARCH("Leve",E9)))</formula>
    </cfRule>
  </conditionalFormatting>
  <conditionalFormatting sqref="E9:F68">
    <cfRule type="containsText" dxfId="4" priority="72" operator="containsText" text="Moderado">
      <formula>NOT(ISERROR(SEARCH("Moderado",E9)))</formula>
    </cfRule>
  </conditionalFormatting>
  <conditionalFormatting sqref="F9:F18">
    <cfRule type="colorScale" priority="403">
      <colorScale>
        <cfvo type="min"/>
        <cfvo type="max"/>
        <color rgb="FFFF7128"/>
        <color rgb="FFFFEF9C"/>
      </colorScale>
    </cfRule>
  </conditionalFormatting>
  <conditionalFormatting sqref="F9:F68">
    <cfRule type="containsText" dxfId="3" priority="74" operator="containsText" text="Bajo">
      <formula>NOT(ISERROR(SEARCH("Bajo",F9)))</formula>
    </cfRule>
    <cfRule type="containsText" dxfId="2" priority="75" operator="containsText" text="Moderado">
      <formula>NOT(ISERROR(SEARCH("Moderado",F9)))</formula>
    </cfRule>
    <cfRule type="containsText" dxfId="1" priority="76" operator="containsText" text="Alto">
      <formula>NOT(ISERROR(SEARCH("Alto",F9)))</formula>
    </cfRule>
    <cfRule type="containsText" dxfId="0" priority="77" operator="containsText" text="Extremo">
      <formula>NOT(ISERROR(SEARCH("Extremo",F9)))</formula>
    </cfRule>
  </conditionalFormatting>
  <conditionalFormatting sqref="F19:F28">
    <cfRule type="colorScale" priority="189">
      <colorScale>
        <cfvo type="min"/>
        <cfvo type="max"/>
        <color rgb="FFFF7128"/>
        <color rgb="FFFFEF9C"/>
      </colorScale>
    </cfRule>
  </conditionalFormatting>
  <conditionalFormatting sqref="F29:F38">
    <cfRule type="colorScale" priority="168">
      <colorScale>
        <cfvo type="min"/>
        <cfvo type="max"/>
        <color rgb="FFFF7128"/>
        <color rgb="FFFFEF9C"/>
      </colorScale>
    </cfRule>
  </conditionalFormatting>
  <conditionalFormatting sqref="F39:F48">
    <cfRule type="colorScale" priority="147">
      <colorScale>
        <cfvo type="min"/>
        <cfvo type="max"/>
        <color rgb="FFFF7128"/>
        <color rgb="FFFFEF9C"/>
      </colorScale>
    </cfRule>
  </conditionalFormatting>
  <conditionalFormatting sqref="F49:F58">
    <cfRule type="colorScale" priority="105">
      <colorScale>
        <cfvo type="min"/>
        <cfvo type="max"/>
        <color rgb="FFFF7128"/>
        <color rgb="FFFFEF9C"/>
      </colorScale>
    </cfRule>
  </conditionalFormatting>
  <conditionalFormatting sqref="F59:F68">
    <cfRule type="colorScale" priority="84">
      <colorScale>
        <cfvo type="min"/>
        <cfvo type="max"/>
        <color rgb="FFFF7128"/>
        <color rgb="FFFFEF9C"/>
      </colorScale>
    </cfRule>
  </conditionalFormatting>
  <dataValidations count="4">
    <dataValidation allowBlank="1" showInputMessage="1" showErrorMessage="1" prompt="Registrar qué factor  que ocasina el riesgo: un facot identtficado el contexto._x000a_O  personas, recursos, estilo de direccion , factores externos, , codiciones ambientales" sqref="C7"/>
    <dataValidation allowBlank="1" showInputMessage="1" showErrorMessage="1" prompt="Describir las actividades que se van a desarrollar para el proyecto" sqref="H6"/>
    <dataValidation allowBlank="1" showInputMessage="1" showErrorMessage="1" prompt="Seleccionar si el responsable es el responsable de las acciones es el nivel central" sqref="I6:I7"/>
    <dataValidation allowBlank="1" showInputMessage="1" showErrorMessage="1" prompt="seleccionar si el responsable de ejecutar las acciones es el nivel central" sqref="J7"/>
  </dataValidations>
  <printOptions horizontalCentered="1"/>
  <pageMargins left="0.70866141732283472" right="0.70866141732283472" top="0.74803149606299213" bottom="0.74803149606299213" header="0.31496062992125984" footer="0.31496062992125984"/>
  <pageSetup scale="10" fitToHeight="0" orientation="landscape" horizontalDpi="4294967294"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'9- Matriz de Calor '!$S$8:$S$11</xm:f>
          </x14:formula1>
          <xm:sqref>G39:G68</xm:sqref>
        </x14:dataValidation>
        <x14:dataValidation type="list" allowBlank="1" showInputMessage="1" showErrorMessage="1">
          <x14:formula1>
            <xm:f>'[11. APOYO_MT Riesgos Gestión de SST.xlsx]9- Matriz de Calor '!#REF!</xm:f>
          </x14:formula1>
          <xm:sqref>G9:G38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activeCell="N22" sqref="N22"/>
    </sheetView>
  </sheetViews>
  <sheetFormatPr baseColWidth="10" defaultColWidth="11.42578125" defaultRowHeight="15"/>
  <sheetData>
    <row r="1" spans="1:11">
      <c r="A1" s="1"/>
      <c r="B1" s="136"/>
      <c r="C1" s="136"/>
      <c r="D1" s="136"/>
      <c r="E1" s="136"/>
      <c r="F1" s="136"/>
      <c r="G1" s="136"/>
      <c r="H1" s="136"/>
      <c r="I1" s="136"/>
      <c r="J1" s="136"/>
      <c r="K1" s="1"/>
    </row>
    <row r="2" spans="1:11">
      <c r="A2" s="1"/>
      <c r="B2" s="312" t="s">
        <v>19</v>
      </c>
      <c r="C2" s="312"/>
      <c r="D2" s="312"/>
      <c r="E2" s="312"/>
      <c r="F2" s="312"/>
      <c r="G2" s="312"/>
      <c r="H2" s="312"/>
      <c r="I2" s="312"/>
      <c r="J2" s="312"/>
      <c r="K2" s="1"/>
    </row>
    <row r="3" spans="1:11" ht="15.75" thickBot="1">
      <c r="A3" s="1"/>
      <c r="B3" s="136"/>
      <c r="C3" s="136"/>
      <c r="D3" s="136"/>
      <c r="E3" s="136"/>
      <c r="F3" s="136"/>
      <c r="G3" s="136"/>
      <c r="H3" s="136"/>
      <c r="I3" s="136"/>
      <c r="J3" s="136"/>
      <c r="K3" s="1"/>
    </row>
    <row r="4" spans="1:11">
      <c r="A4" s="1"/>
      <c r="B4" s="313" t="s">
        <v>20</v>
      </c>
      <c r="C4" s="314"/>
      <c r="D4" s="314"/>
      <c r="E4" s="314"/>
      <c r="F4" s="314"/>
      <c r="G4" s="314"/>
      <c r="H4" s="314"/>
      <c r="I4" s="314"/>
      <c r="J4" s="315"/>
      <c r="K4" s="1"/>
    </row>
    <row r="5" spans="1:11">
      <c r="A5" s="1"/>
      <c r="B5" s="316"/>
      <c r="C5" s="317"/>
      <c r="D5" s="317"/>
      <c r="E5" s="317"/>
      <c r="F5" s="317"/>
      <c r="G5" s="317"/>
      <c r="H5" s="317"/>
      <c r="I5" s="317"/>
      <c r="J5" s="318"/>
      <c r="K5" s="1"/>
    </row>
    <row r="6" spans="1:11">
      <c r="A6" s="1"/>
      <c r="B6" s="316"/>
      <c r="C6" s="317"/>
      <c r="D6" s="317"/>
      <c r="E6" s="317"/>
      <c r="F6" s="317"/>
      <c r="G6" s="317"/>
      <c r="H6" s="317"/>
      <c r="I6" s="317"/>
      <c r="J6" s="318"/>
      <c r="K6" s="1"/>
    </row>
    <row r="7" spans="1:11" ht="15.75" thickBot="1">
      <c r="A7" s="1"/>
      <c r="B7" s="319"/>
      <c r="C7" s="320"/>
      <c r="D7" s="320"/>
      <c r="E7" s="320"/>
      <c r="F7" s="320"/>
      <c r="G7" s="320"/>
      <c r="H7" s="320"/>
      <c r="I7" s="320"/>
      <c r="J7" s="321"/>
      <c r="K7" s="1"/>
    </row>
    <row r="8" spans="1:11" ht="15.75" thickBot="1">
      <c r="A8" s="1"/>
      <c r="B8" s="136"/>
      <c r="C8" s="136"/>
      <c r="D8" s="136"/>
      <c r="E8" s="136"/>
      <c r="F8" s="136"/>
      <c r="G8" s="136"/>
      <c r="H8" s="136"/>
      <c r="I8" s="136"/>
      <c r="J8" s="136"/>
      <c r="K8" s="1"/>
    </row>
    <row r="9" spans="1:11">
      <c r="A9" s="1"/>
      <c r="B9" s="313" t="s">
        <v>21</v>
      </c>
      <c r="C9" s="314"/>
      <c r="D9" s="314"/>
      <c r="E9" s="314"/>
      <c r="F9" s="314"/>
      <c r="G9" s="314"/>
      <c r="H9" s="314"/>
      <c r="I9" s="314"/>
      <c r="J9" s="315"/>
      <c r="K9" s="1"/>
    </row>
    <row r="10" spans="1:11">
      <c r="A10" s="1"/>
      <c r="B10" s="316"/>
      <c r="C10" s="317"/>
      <c r="D10" s="317"/>
      <c r="E10" s="317"/>
      <c r="F10" s="317"/>
      <c r="G10" s="317"/>
      <c r="H10" s="317"/>
      <c r="I10" s="317"/>
      <c r="J10" s="318"/>
      <c r="K10" s="1"/>
    </row>
    <row r="11" spans="1:11">
      <c r="A11" s="1"/>
      <c r="B11" s="316"/>
      <c r="C11" s="317"/>
      <c r="D11" s="317"/>
      <c r="E11" s="317"/>
      <c r="F11" s="317"/>
      <c r="G11" s="317"/>
      <c r="H11" s="317"/>
      <c r="I11" s="317"/>
      <c r="J11" s="318"/>
      <c r="K11" s="1"/>
    </row>
    <row r="12" spans="1:11">
      <c r="A12" s="1"/>
      <c r="B12" s="316"/>
      <c r="C12" s="317"/>
      <c r="D12" s="317"/>
      <c r="E12" s="317"/>
      <c r="F12" s="317"/>
      <c r="G12" s="317"/>
      <c r="H12" s="317"/>
      <c r="I12" s="317"/>
      <c r="J12" s="318"/>
      <c r="K12" s="1"/>
    </row>
    <row r="13" spans="1:11">
      <c r="A13" s="1"/>
      <c r="B13" s="316"/>
      <c r="C13" s="317"/>
      <c r="D13" s="317"/>
      <c r="E13" s="317"/>
      <c r="F13" s="317"/>
      <c r="G13" s="317"/>
      <c r="H13" s="317"/>
      <c r="I13" s="317"/>
      <c r="J13" s="318"/>
      <c r="K13" s="1"/>
    </row>
    <row r="14" spans="1:11">
      <c r="A14" s="1"/>
      <c r="B14" s="316"/>
      <c r="C14" s="317"/>
      <c r="D14" s="317"/>
      <c r="E14" s="317"/>
      <c r="F14" s="317"/>
      <c r="G14" s="317"/>
      <c r="H14" s="317"/>
      <c r="I14" s="317"/>
      <c r="J14" s="318"/>
      <c r="K14" s="1"/>
    </row>
    <row r="15" spans="1:11" ht="15.75" thickBot="1">
      <c r="A15" s="1"/>
      <c r="B15" s="319"/>
      <c r="C15" s="320"/>
      <c r="D15" s="320"/>
      <c r="E15" s="320"/>
      <c r="F15" s="320"/>
      <c r="G15" s="320"/>
      <c r="H15" s="320"/>
      <c r="I15" s="320"/>
      <c r="J15" s="321"/>
      <c r="K15" s="1"/>
    </row>
    <row r="16" spans="1:11" ht="15.75" thickBot="1">
      <c r="A16" s="1"/>
      <c r="B16" s="136"/>
      <c r="C16" s="136"/>
      <c r="D16" s="136"/>
      <c r="E16" s="136"/>
      <c r="F16" s="136"/>
      <c r="G16" s="136"/>
      <c r="H16" s="136"/>
      <c r="I16" s="136"/>
      <c r="J16" s="136"/>
      <c r="K16" s="1"/>
    </row>
    <row r="17" spans="1:11">
      <c r="A17" s="1"/>
      <c r="B17" s="313" t="s">
        <v>22</v>
      </c>
      <c r="C17" s="314"/>
      <c r="D17" s="314"/>
      <c r="E17" s="314"/>
      <c r="F17" s="314"/>
      <c r="G17" s="314"/>
      <c r="H17" s="314"/>
      <c r="I17" s="314"/>
      <c r="J17" s="315"/>
      <c r="K17" s="1"/>
    </row>
    <row r="18" spans="1:11">
      <c r="A18" s="1"/>
      <c r="B18" s="316"/>
      <c r="C18" s="317"/>
      <c r="D18" s="317"/>
      <c r="E18" s="317"/>
      <c r="F18" s="317"/>
      <c r="G18" s="317"/>
      <c r="H18" s="317"/>
      <c r="I18" s="317"/>
      <c r="J18" s="318"/>
      <c r="K18" s="1"/>
    </row>
    <row r="19" spans="1:11">
      <c r="A19" s="1"/>
      <c r="B19" s="316"/>
      <c r="C19" s="317"/>
      <c r="D19" s="317"/>
      <c r="E19" s="317"/>
      <c r="F19" s="317"/>
      <c r="G19" s="317"/>
      <c r="H19" s="317"/>
      <c r="I19" s="317"/>
      <c r="J19" s="318"/>
      <c r="K19" s="1"/>
    </row>
    <row r="20" spans="1:11" ht="15.75" thickBot="1">
      <c r="A20" s="1"/>
      <c r="B20" s="319"/>
      <c r="C20" s="320"/>
      <c r="D20" s="320"/>
      <c r="E20" s="320"/>
      <c r="F20" s="320"/>
      <c r="G20" s="320"/>
      <c r="H20" s="320"/>
      <c r="I20" s="320"/>
      <c r="J20" s="321"/>
      <c r="K20" s="1"/>
    </row>
    <row r="21" spans="1:11" ht="15.75" thickBot="1">
      <c r="A21" s="1"/>
      <c r="B21" s="136"/>
      <c r="C21" s="136"/>
      <c r="D21" s="136"/>
      <c r="E21" s="136"/>
      <c r="F21" s="136"/>
      <c r="G21" s="136"/>
      <c r="H21" s="136"/>
      <c r="I21" s="136"/>
      <c r="J21" s="136"/>
      <c r="K21" s="1"/>
    </row>
    <row r="22" spans="1:11">
      <c r="A22" s="1"/>
      <c r="B22" s="313" t="s">
        <v>23</v>
      </c>
      <c r="C22" s="314"/>
      <c r="D22" s="314"/>
      <c r="E22" s="314"/>
      <c r="F22" s="314"/>
      <c r="G22" s="314"/>
      <c r="H22" s="314"/>
      <c r="I22" s="314"/>
      <c r="J22" s="315"/>
      <c r="K22" s="1"/>
    </row>
    <row r="23" spans="1:11">
      <c r="A23" s="1"/>
      <c r="B23" s="316"/>
      <c r="C23" s="317"/>
      <c r="D23" s="317"/>
      <c r="E23" s="317"/>
      <c r="F23" s="317"/>
      <c r="G23" s="317"/>
      <c r="H23" s="317"/>
      <c r="I23" s="317"/>
      <c r="J23" s="318"/>
      <c r="K23" s="1"/>
    </row>
    <row r="24" spans="1:11">
      <c r="A24" s="1"/>
      <c r="B24" s="316"/>
      <c r="C24" s="317"/>
      <c r="D24" s="317"/>
      <c r="E24" s="317"/>
      <c r="F24" s="317"/>
      <c r="G24" s="317"/>
      <c r="H24" s="317"/>
      <c r="I24" s="317"/>
      <c r="J24" s="318"/>
      <c r="K24" s="1"/>
    </row>
    <row r="25" spans="1:11">
      <c r="A25" s="1"/>
      <c r="B25" s="316"/>
      <c r="C25" s="317"/>
      <c r="D25" s="317"/>
      <c r="E25" s="317"/>
      <c r="F25" s="317"/>
      <c r="G25" s="317"/>
      <c r="H25" s="317"/>
      <c r="I25" s="317"/>
      <c r="J25" s="318"/>
      <c r="K25" s="1"/>
    </row>
    <row r="26" spans="1:11">
      <c r="A26" s="1"/>
      <c r="B26" s="316"/>
      <c r="C26" s="317"/>
      <c r="D26" s="317"/>
      <c r="E26" s="317"/>
      <c r="F26" s="317"/>
      <c r="G26" s="317"/>
      <c r="H26" s="317"/>
      <c r="I26" s="317"/>
      <c r="J26" s="318"/>
      <c r="K26" s="1"/>
    </row>
    <row r="27" spans="1:11">
      <c r="A27" s="1"/>
      <c r="B27" s="316"/>
      <c r="C27" s="317"/>
      <c r="D27" s="317"/>
      <c r="E27" s="317"/>
      <c r="F27" s="317"/>
      <c r="G27" s="317"/>
      <c r="H27" s="317"/>
      <c r="I27" s="317"/>
      <c r="J27" s="318"/>
      <c r="K27" s="1"/>
    </row>
    <row r="28" spans="1:11">
      <c r="A28" s="1"/>
      <c r="B28" s="316"/>
      <c r="C28" s="317"/>
      <c r="D28" s="317"/>
      <c r="E28" s="317"/>
      <c r="F28" s="317"/>
      <c r="G28" s="317"/>
      <c r="H28" s="317"/>
      <c r="I28" s="317"/>
      <c r="J28" s="318"/>
      <c r="K28" s="1"/>
    </row>
    <row r="29" spans="1:11">
      <c r="A29" s="1"/>
      <c r="B29" s="316"/>
      <c r="C29" s="317"/>
      <c r="D29" s="317"/>
      <c r="E29" s="317"/>
      <c r="F29" s="317"/>
      <c r="G29" s="317"/>
      <c r="H29" s="317"/>
      <c r="I29" s="317"/>
      <c r="J29" s="318"/>
      <c r="K29" s="1"/>
    </row>
    <row r="30" spans="1:11" ht="15.75" thickBot="1">
      <c r="A30" s="1"/>
      <c r="B30" s="319"/>
      <c r="C30" s="320"/>
      <c r="D30" s="320"/>
      <c r="E30" s="320"/>
      <c r="F30" s="320"/>
      <c r="G30" s="320"/>
      <c r="H30" s="320"/>
      <c r="I30" s="320"/>
      <c r="J30" s="321"/>
      <c r="K30" s="1"/>
    </row>
    <row r="31" spans="1:11">
      <c r="A31" s="1"/>
      <c r="B31" s="136"/>
      <c r="C31" s="136"/>
      <c r="D31" s="136"/>
      <c r="E31" s="136"/>
      <c r="F31" s="136"/>
      <c r="G31" s="136"/>
      <c r="H31" s="136"/>
      <c r="I31" s="136"/>
      <c r="J31" s="136"/>
      <c r="K31" s="1"/>
    </row>
    <row r="32" spans="1:11">
      <c r="B32" s="128"/>
      <c r="C32" s="128"/>
      <c r="D32" s="128"/>
      <c r="E32" s="128"/>
      <c r="F32" s="128"/>
      <c r="G32" s="128"/>
      <c r="H32" s="128"/>
      <c r="I32" s="128"/>
      <c r="J32" s="128"/>
    </row>
    <row r="33" spans="2:10">
      <c r="B33" s="128"/>
      <c r="C33" s="128"/>
      <c r="D33" s="128"/>
      <c r="E33" s="128"/>
      <c r="F33" s="128"/>
      <c r="G33" s="128"/>
      <c r="H33" s="128"/>
      <c r="I33" s="128"/>
      <c r="J33" s="128"/>
    </row>
    <row r="34" spans="2:10">
      <c r="B34" s="128"/>
      <c r="C34" s="128"/>
      <c r="D34" s="128"/>
      <c r="E34" s="128"/>
      <c r="F34" s="128"/>
      <c r="G34" s="128"/>
      <c r="H34" s="128"/>
      <c r="I34" s="128"/>
      <c r="J34" s="128"/>
    </row>
    <row r="35" spans="2:10">
      <c r="B35" s="128"/>
      <c r="C35" s="128"/>
      <c r="D35" s="128"/>
      <c r="E35" s="128"/>
      <c r="F35" s="128"/>
      <c r="G35" s="128"/>
      <c r="H35" s="128"/>
      <c r="I35" s="128"/>
      <c r="J35" s="128"/>
    </row>
    <row r="36" spans="2:10">
      <c r="B36" s="128"/>
      <c r="C36" s="128"/>
      <c r="D36" s="128"/>
      <c r="E36" s="128"/>
      <c r="F36" s="128"/>
      <c r="G36" s="128"/>
      <c r="H36" s="128"/>
      <c r="I36" s="128"/>
      <c r="J36" s="128"/>
    </row>
    <row r="37" spans="2:10">
      <c r="B37" s="128"/>
      <c r="C37" s="128"/>
      <c r="D37" s="128"/>
      <c r="E37" s="128"/>
      <c r="F37" s="128"/>
      <c r="G37" s="128"/>
      <c r="H37" s="128"/>
      <c r="I37" s="128"/>
      <c r="J37" s="128"/>
    </row>
    <row r="38" spans="2:10">
      <c r="B38" s="128"/>
      <c r="C38" s="128"/>
      <c r="D38" s="128"/>
      <c r="E38" s="128"/>
      <c r="F38" s="128"/>
      <c r="G38" s="128"/>
      <c r="H38" s="128"/>
      <c r="I38" s="128"/>
      <c r="J38" s="128"/>
    </row>
    <row r="39" spans="2:10">
      <c r="B39" s="128"/>
      <c r="C39" s="128"/>
      <c r="D39" s="128"/>
      <c r="E39" s="128"/>
      <c r="F39" s="128"/>
      <c r="G39" s="128"/>
      <c r="H39" s="128"/>
      <c r="I39" s="128"/>
      <c r="J39" s="128"/>
    </row>
  </sheetData>
  <mergeCells count="5">
    <mergeCell ref="B2:J2"/>
    <mergeCell ref="B4:J7"/>
    <mergeCell ref="B9:J15"/>
    <mergeCell ref="B17:J20"/>
    <mergeCell ref="B22:J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78"/>
  <sheetViews>
    <sheetView showGridLines="0" view="pageBreakPreview" topLeftCell="A7" zoomScale="96" zoomScaleNormal="96" zoomScaleSheetLayoutView="96" workbookViewId="0">
      <selection activeCell="C64" sqref="C64"/>
    </sheetView>
  </sheetViews>
  <sheetFormatPr baseColWidth="10" defaultColWidth="10.42578125" defaultRowHeight="14.25"/>
  <cols>
    <col min="1" max="1" width="53.28515625" style="194" customWidth="1"/>
    <col min="2" max="2" width="15.42578125" style="195" customWidth="1"/>
    <col min="3" max="3" width="57.28515625" style="176" customWidth="1"/>
    <col min="4" max="4" width="35.42578125" style="195" customWidth="1"/>
    <col min="5" max="5" width="55.85546875" style="176" customWidth="1"/>
    <col min="6" max="6" width="4.7109375" style="176" customWidth="1"/>
    <col min="7" max="16384" width="10.42578125" style="176"/>
  </cols>
  <sheetData>
    <row r="1" spans="1:8" ht="80.25" customHeight="1">
      <c r="A1" s="174"/>
      <c r="B1" s="322" t="s">
        <v>24</v>
      </c>
      <c r="C1" s="322"/>
      <c r="D1" s="322"/>
      <c r="E1" s="174"/>
      <c r="F1" s="175"/>
      <c r="G1" s="175"/>
      <c r="H1" s="175"/>
    </row>
    <row r="2" spans="1:8" ht="69" customHeight="1">
      <c r="A2" s="177" t="s">
        <v>25</v>
      </c>
      <c r="B2" s="323" t="s">
        <v>365</v>
      </c>
      <c r="C2" s="324"/>
      <c r="D2" s="178" t="s">
        <v>26</v>
      </c>
      <c r="E2" s="299" t="s">
        <v>405</v>
      </c>
    </row>
    <row r="3" spans="1:8" ht="16.7" customHeight="1">
      <c r="A3" s="179"/>
      <c r="B3" s="180"/>
      <c r="C3" s="180"/>
      <c r="D3" s="181"/>
      <c r="E3" s="180"/>
    </row>
    <row r="4" spans="1:8" ht="54.75" customHeight="1">
      <c r="A4" s="177" t="s">
        <v>27</v>
      </c>
      <c r="B4" s="325" t="s">
        <v>406</v>
      </c>
      <c r="C4" s="326"/>
      <c r="D4" s="326"/>
      <c r="E4" s="326"/>
    </row>
    <row r="5" spans="1:8" ht="13.5" customHeight="1">
      <c r="A5" s="182"/>
      <c r="B5" s="183"/>
      <c r="D5" s="181"/>
      <c r="E5" s="181"/>
    </row>
    <row r="6" spans="1:8" ht="21" customHeight="1">
      <c r="A6" s="327" t="s">
        <v>28</v>
      </c>
      <c r="B6" s="328" t="s">
        <v>29</v>
      </c>
      <c r="C6" s="328"/>
      <c r="D6" s="328" t="s">
        <v>30</v>
      </c>
      <c r="E6" s="328"/>
    </row>
    <row r="7" spans="1:8" ht="84.75" customHeight="1">
      <c r="A7" s="327"/>
      <c r="B7" s="329" t="s">
        <v>407</v>
      </c>
      <c r="C7" s="325"/>
      <c r="D7" s="329" t="s">
        <v>381</v>
      </c>
      <c r="E7" s="329"/>
    </row>
    <row r="8" spans="1:8" ht="21" customHeight="1">
      <c r="A8" s="182"/>
      <c r="B8" s="183"/>
      <c r="D8" s="181"/>
      <c r="E8" s="181"/>
    </row>
    <row r="9" spans="1:8" ht="20.25" customHeight="1">
      <c r="A9" s="330" t="s">
        <v>31</v>
      </c>
      <c r="B9" s="330"/>
      <c r="C9" s="330"/>
      <c r="D9" s="330"/>
      <c r="E9" s="330"/>
    </row>
    <row r="10" spans="1:8" ht="20.25" customHeight="1">
      <c r="A10" s="184" t="s">
        <v>32</v>
      </c>
      <c r="B10" s="184" t="s">
        <v>33</v>
      </c>
      <c r="C10" s="184" t="s">
        <v>34</v>
      </c>
      <c r="D10" s="184" t="s">
        <v>35</v>
      </c>
      <c r="E10" s="184" t="s">
        <v>36</v>
      </c>
    </row>
    <row r="11" spans="1:8" s="188" customFormat="1" ht="118.5" customHeight="1">
      <c r="A11" s="331" t="s">
        <v>37</v>
      </c>
      <c r="B11" s="185">
        <v>1</v>
      </c>
      <c r="C11" s="186" t="s">
        <v>408</v>
      </c>
      <c r="D11" s="187">
        <v>1</v>
      </c>
      <c r="E11" s="186" t="s">
        <v>409</v>
      </c>
    </row>
    <row r="12" spans="1:8" s="188" customFormat="1" ht="113.25" customHeight="1">
      <c r="A12" s="331"/>
      <c r="B12" s="185">
        <v>2</v>
      </c>
      <c r="C12" s="186" t="s">
        <v>410</v>
      </c>
      <c r="D12" s="187"/>
      <c r="E12" s="186"/>
      <c r="H12" s="188" t="s">
        <v>366</v>
      </c>
    </row>
    <row r="13" spans="1:8" ht="80.25" customHeight="1">
      <c r="A13" s="332" t="s">
        <v>38</v>
      </c>
      <c r="B13" s="189">
        <v>3</v>
      </c>
      <c r="C13" s="190" t="s">
        <v>411</v>
      </c>
      <c r="D13" s="189">
        <v>2</v>
      </c>
      <c r="E13" s="190" t="s">
        <v>412</v>
      </c>
    </row>
    <row r="14" spans="1:8" ht="80.25" customHeight="1">
      <c r="A14" s="332"/>
      <c r="B14" s="189">
        <v>4</v>
      </c>
      <c r="C14" s="190" t="s">
        <v>413</v>
      </c>
      <c r="D14" s="189">
        <v>3</v>
      </c>
      <c r="E14" s="190" t="s">
        <v>414</v>
      </c>
    </row>
    <row r="15" spans="1:8" ht="80.25" customHeight="1">
      <c r="A15" s="332"/>
      <c r="B15" s="189">
        <v>5</v>
      </c>
      <c r="C15" s="190" t="s">
        <v>415</v>
      </c>
      <c r="D15" s="189"/>
      <c r="E15" s="190"/>
    </row>
    <row r="16" spans="1:8" ht="80.25" customHeight="1">
      <c r="A16" s="333" t="s">
        <v>41</v>
      </c>
      <c r="B16" s="189">
        <v>6</v>
      </c>
      <c r="C16" s="190" t="s">
        <v>416</v>
      </c>
      <c r="D16" s="189">
        <v>4</v>
      </c>
      <c r="E16" s="186" t="s">
        <v>417</v>
      </c>
    </row>
    <row r="17" spans="1:10" ht="80.25" customHeight="1">
      <c r="A17" s="334"/>
      <c r="B17" s="189">
        <v>7</v>
      </c>
      <c r="C17" s="190" t="s">
        <v>418</v>
      </c>
      <c r="D17" s="189">
        <v>5</v>
      </c>
      <c r="E17" s="186" t="s">
        <v>419</v>
      </c>
    </row>
    <row r="18" spans="1:10" ht="80.25" customHeight="1">
      <c r="A18" s="334"/>
      <c r="B18" s="189">
        <v>8</v>
      </c>
      <c r="C18" s="190" t="s">
        <v>420</v>
      </c>
      <c r="D18" s="189"/>
      <c r="E18" s="300"/>
    </row>
    <row r="19" spans="1:10" ht="80.25" customHeight="1">
      <c r="A19" s="334"/>
      <c r="B19" s="189">
        <v>9</v>
      </c>
      <c r="C19" s="190" t="s">
        <v>421</v>
      </c>
      <c r="D19" s="189"/>
      <c r="E19" s="190"/>
    </row>
    <row r="20" spans="1:10" ht="80.25" customHeight="1">
      <c r="A20" s="335"/>
      <c r="B20" s="189">
        <v>10</v>
      </c>
      <c r="C20" s="190" t="s">
        <v>422</v>
      </c>
      <c r="D20" s="189"/>
      <c r="E20" s="186"/>
    </row>
    <row r="21" spans="1:10" ht="80.25" customHeight="1">
      <c r="A21" s="333" t="s">
        <v>42</v>
      </c>
      <c r="B21" s="189">
        <v>11</v>
      </c>
      <c r="C21" s="186" t="s">
        <v>423</v>
      </c>
      <c r="D21" s="185">
        <v>6</v>
      </c>
      <c r="E21" s="186" t="s">
        <v>424</v>
      </c>
    </row>
    <row r="22" spans="1:10" ht="80.25" customHeight="1">
      <c r="A22" s="334"/>
      <c r="B22" s="189">
        <v>12</v>
      </c>
      <c r="C22" s="186" t="s">
        <v>425</v>
      </c>
      <c r="D22" s="185">
        <v>7</v>
      </c>
      <c r="E22" s="186" t="s">
        <v>426</v>
      </c>
      <c r="J22" s="191"/>
    </row>
    <row r="23" spans="1:10" ht="80.25" customHeight="1">
      <c r="A23" s="335"/>
      <c r="B23" s="189">
        <v>13</v>
      </c>
      <c r="C23" s="186" t="s">
        <v>427</v>
      </c>
      <c r="D23" s="185"/>
      <c r="E23" s="186"/>
      <c r="J23" s="191"/>
    </row>
    <row r="24" spans="1:10" ht="80.25" customHeight="1">
      <c r="A24" s="333" t="s">
        <v>43</v>
      </c>
      <c r="B24" s="189">
        <v>14</v>
      </c>
      <c r="C24" s="186" t="s">
        <v>428</v>
      </c>
      <c r="D24" s="185">
        <v>8</v>
      </c>
      <c r="E24" s="186" t="s">
        <v>429</v>
      </c>
      <c r="J24" s="191"/>
    </row>
    <row r="25" spans="1:10" ht="80.25" customHeight="1">
      <c r="A25" s="335"/>
      <c r="B25" s="189">
        <v>15</v>
      </c>
      <c r="C25" s="186" t="s">
        <v>430</v>
      </c>
      <c r="D25" s="185"/>
      <c r="E25" s="186"/>
    </row>
    <row r="26" spans="1:10" ht="80.25" customHeight="1">
      <c r="A26" s="332" t="s">
        <v>44</v>
      </c>
      <c r="B26" s="189">
        <v>16</v>
      </c>
      <c r="C26" s="192" t="s">
        <v>431</v>
      </c>
      <c r="D26" s="189">
        <v>9</v>
      </c>
      <c r="E26" s="190" t="s">
        <v>432</v>
      </c>
    </row>
    <row r="27" spans="1:10" ht="80.25" customHeight="1">
      <c r="A27" s="332"/>
      <c r="B27" s="189">
        <v>17</v>
      </c>
      <c r="C27" s="192" t="s">
        <v>433</v>
      </c>
      <c r="D27" s="189">
        <v>10</v>
      </c>
      <c r="E27" s="190" t="s">
        <v>434</v>
      </c>
    </row>
    <row r="28" spans="1:10" ht="80.25" customHeight="1">
      <c r="A28" s="332"/>
      <c r="B28" s="189">
        <v>18</v>
      </c>
      <c r="C28" s="192" t="s">
        <v>435</v>
      </c>
      <c r="D28" s="189"/>
      <c r="E28" s="190"/>
    </row>
    <row r="29" spans="1:10" ht="20.25" customHeight="1">
      <c r="A29" s="330" t="s">
        <v>45</v>
      </c>
      <c r="B29" s="330"/>
      <c r="C29" s="330"/>
      <c r="D29" s="330"/>
      <c r="E29" s="330"/>
    </row>
    <row r="30" spans="1:10" ht="20.25" customHeight="1">
      <c r="A30" s="184" t="s">
        <v>32</v>
      </c>
      <c r="B30" s="184" t="s">
        <v>33</v>
      </c>
      <c r="C30" s="184" t="s">
        <v>46</v>
      </c>
      <c r="D30" s="184" t="s">
        <v>35</v>
      </c>
      <c r="E30" s="184" t="s">
        <v>47</v>
      </c>
    </row>
    <row r="31" spans="1:10" ht="98.45" customHeight="1">
      <c r="A31" s="333" t="s">
        <v>48</v>
      </c>
      <c r="B31" s="185">
        <v>1</v>
      </c>
      <c r="C31" s="186" t="s">
        <v>436</v>
      </c>
      <c r="D31" s="185">
        <v>1</v>
      </c>
      <c r="E31" s="186" t="s">
        <v>437</v>
      </c>
    </row>
    <row r="32" spans="1:10" ht="81" customHeight="1">
      <c r="A32" s="334"/>
      <c r="B32" s="185">
        <v>2</v>
      </c>
      <c r="C32" s="186" t="s">
        <v>438</v>
      </c>
      <c r="D32" s="185">
        <v>2</v>
      </c>
      <c r="E32" s="186" t="s">
        <v>439</v>
      </c>
    </row>
    <row r="33" spans="1:5" ht="92.25" customHeight="1">
      <c r="A33" s="334"/>
      <c r="B33" s="185">
        <v>3</v>
      </c>
      <c r="C33" s="186" t="s">
        <v>440</v>
      </c>
      <c r="D33" s="185">
        <v>3</v>
      </c>
      <c r="E33" s="186" t="s">
        <v>441</v>
      </c>
    </row>
    <row r="34" spans="1:5" ht="68.25" customHeight="1">
      <c r="A34" s="334"/>
      <c r="B34" s="185"/>
      <c r="C34" s="186"/>
      <c r="D34" s="185">
        <v>4</v>
      </c>
      <c r="E34" s="292" t="s">
        <v>383</v>
      </c>
    </row>
    <row r="35" spans="1:5" ht="68.25" customHeight="1">
      <c r="A35" s="334"/>
      <c r="B35" s="185"/>
      <c r="C35" s="186"/>
      <c r="D35" s="185">
        <v>5</v>
      </c>
      <c r="E35" s="186" t="s">
        <v>442</v>
      </c>
    </row>
    <row r="36" spans="1:5" ht="41.45" customHeight="1">
      <c r="A36" s="334"/>
      <c r="B36" s="185"/>
      <c r="C36" s="188"/>
      <c r="D36" s="185">
        <v>6</v>
      </c>
      <c r="E36" s="186" t="s">
        <v>443</v>
      </c>
    </row>
    <row r="37" spans="1:5" ht="87" customHeight="1">
      <c r="A37" s="334"/>
      <c r="B37" s="185"/>
      <c r="C37" s="192"/>
      <c r="D37" s="185">
        <v>7</v>
      </c>
      <c r="E37" s="192" t="s">
        <v>444</v>
      </c>
    </row>
    <row r="38" spans="1:5" ht="49.5" customHeight="1">
      <c r="A38" s="333" t="s">
        <v>49</v>
      </c>
      <c r="B38" s="185">
        <v>4</v>
      </c>
      <c r="C38" s="192" t="s">
        <v>445</v>
      </c>
      <c r="D38" s="185">
        <v>8</v>
      </c>
      <c r="E38" s="192" t="s">
        <v>446</v>
      </c>
    </row>
    <row r="39" spans="1:5" ht="49.5" customHeight="1">
      <c r="A39" s="334"/>
      <c r="B39" s="185">
        <v>5</v>
      </c>
      <c r="C39" s="190" t="s">
        <v>39</v>
      </c>
      <c r="D39" s="185">
        <v>9</v>
      </c>
      <c r="E39" s="192" t="s">
        <v>447</v>
      </c>
    </row>
    <row r="40" spans="1:5" ht="49.5" customHeight="1">
      <c r="A40" s="334"/>
      <c r="B40" s="185">
        <v>6</v>
      </c>
      <c r="C40" s="190" t="s">
        <v>40</v>
      </c>
      <c r="D40" s="185">
        <v>10</v>
      </c>
      <c r="E40" s="192" t="s">
        <v>448</v>
      </c>
    </row>
    <row r="41" spans="1:5" ht="49.5" customHeight="1">
      <c r="A41" s="335"/>
      <c r="B41" s="185"/>
      <c r="C41" s="190"/>
      <c r="D41" s="185">
        <v>11</v>
      </c>
      <c r="E41" s="192" t="s">
        <v>449</v>
      </c>
    </row>
    <row r="42" spans="1:5" s="193" customFormat="1" ht="68.25" customHeight="1">
      <c r="A42" s="333" t="s">
        <v>50</v>
      </c>
      <c r="B42" s="185">
        <v>7</v>
      </c>
      <c r="C42" s="186" t="s">
        <v>450</v>
      </c>
      <c r="D42" s="185">
        <v>12</v>
      </c>
      <c r="E42" s="301" t="s">
        <v>451</v>
      </c>
    </row>
    <row r="43" spans="1:5" s="193" customFormat="1" ht="54.95" customHeight="1">
      <c r="A43" s="334"/>
      <c r="B43" s="185">
        <v>8</v>
      </c>
      <c r="C43" s="186" t="s">
        <v>452</v>
      </c>
      <c r="D43" s="185">
        <v>13</v>
      </c>
      <c r="E43" s="186" t="s">
        <v>453</v>
      </c>
    </row>
    <row r="44" spans="1:5" s="193" customFormat="1" ht="56.45" customHeight="1">
      <c r="A44" s="334"/>
      <c r="B44" s="185">
        <v>9</v>
      </c>
      <c r="C44" s="186" t="s">
        <v>454</v>
      </c>
      <c r="D44" s="185">
        <v>14</v>
      </c>
      <c r="E44" s="186" t="s">
        <v>455</v>
      </c>
    </row>
    <row r="45" spans="1:5" s="193" customFormat="1" ht="56.45" customHeight="1">
      <c r="A45" s="334"/>
      <c r="B45" s="185">
        <v>10</v>
      </c>
      <c r="C45" s="186" t="s">
        <v>456</v>
      </c>
      <c r="D45" s="185">
        <v>15</v>
      </c>
      <c r="E45" s="186" t="s">
        <v>457</v>
      </c>
    </row>
    <row r="46" spans="1:5" s="193" customFormat="1" ht="56.45" customHeight="1">
      <c r="A46" s="334"/>
      <c r="B46" s="185">
        <v>11</v>
      </c>
      <c r="C46" s="292" t="s">
        <v>384</v>
      </c>
      <c r="D46" s="185">
        <v>16</v>
      </c>
      <c r="E46" s="186" t="s">
        <v>458</v>
      </c>
    </row>
    <row r="47" spans="1:5" s="193" customFormat="1" ht="54" customHeight="1">
      <c r="A47" s="334"/>
      <c r="B47" s="185">
        <v>12</v>
      </c>
      <c r="C47" s="292" t="s">
        <v>385</v>
      </c>
      <c r="D47" s="185"/>
      <c r="E47" s="186"/>
    </row>
    <row r="48" spans="1:5" s="193" customFormat="1" ht="66.599999999999994" customHeight="1">
      <c r="A48" s="335"/>
      <c r="B48" s="185">
        <v>13</v>
      </c>
      <c r="C48" s="186" t="s">
        <v>386</v>
      </c>
      <c r="D48" s="185"/>
      <c r="E48" s="186"/>
    </row>
    <row r="49" spans="1:5" s="193" customFormat="1" ht="55.5" customHeight="1">
      <c r="A49" s="333" t="s">
        <v>51</v>
      </c>
      <c r="B49" s="185">
        <v>14</v>
      </c>
      <c r="C49" s="186" t="s">
        <v>459</v>
      </c>
      <c r="D49" s="185">
        <v>17</v>
      </c>
      <c r="E49" s="292" t="s">
        <v>460</v>
      </c>
    </row>
    <row r="50" spans="1:5" s="193" customFormat="1" ht="55.5" customHeight="1">
      <c r="A50" s="334"/>
      <c r="B50" s="185">
        <v>15</v>
      </c>
      <c r="C50" s="186" t="s">
        <v>461</v>
      </c>
      <c r="D50" s="185">
        <v>18</v>
      </c>
      <c r="E50" s="186" t="s">
        <v>462</v>
      </c>
    </row>
    <row r="51" spans="1:5" s="193" customFormat="1" ht="57">
      <c r="A51" s="335"/>
      <c r="B51" s="185">
        <v>16</v>
      </c>
      <c r="C51" s="186" t="s">
        <v>463</v>
      </c>
      <c r="D51" s="185">
        <v>19</v>
      </c>
      <c r="E51" s="292" t="s">
        <v>387</v>
      </c>
    </row>
    <row r="52" spans="1:5" s="193" customFormat="1" ht="61.5" customHeight="1">
      <c r="A52" s="332" t="s">
        <v>52</v>
      </c>
      <c r="B52" s="185">
        <v>17</v>
      </c>
      <c r="C52" s="186" t="s">
        <v>464</v>
      </c>
      <c r="D52" s="185">
        <v>20</v>
      </c>
      <c r="E52" s="301" t="s">
        <v>465</v>
      </c>
    </row>
    <row r="53" spans="1:5" ht="84.75" customHeight="1">
      <c r="A53" s="332"/>
      <c r="B53" s="185">
        <v>18</v>
      </c>
      <c r="C53" s="186" t="s">
        <v>466</v>
      </c>
      <c r="D53" s="185">
        <v>21</v>
      </c>
      <c r="E53" s="301" t="s">
        <v>467</v>
      </c>
    </row>
    <row r="54" spans="1:5" ht="59.1" customHeight="1">
      <c r="A54" s="332"/>
      <c r="B54" s="185">
        <v>19</v>
      </c>
      <c r="C54" s="186" t="s">
        <v>468</v>
      </c>
      <c r="D54" s="185">
        <v>22</v>
      </c>
      <c r="E54" s="301" t="s">
        <v>469</v>
      </c>
    </row>
    <row r="55" spans="1:5" ht="59.1" customHeight="1">
      <c r="A55" s="333" t="s">
        <v>53</v>
      </c>
      <c r="B55" s="185">
        <v>20</v>
      </c>
      <c r="C55" s="186" t="s">
        <v>470</v>
      </c>
      <c r="D55" s="185">
        <v>23</v>
      </c>
      <c r="E55" s="186" t="s">
        <v>471</v>
      </c>
    </row>
    <row r="56" spans="1:5" ht="59.1" customHeight="1">
      <c r="A56" s="334"/>
      <c r="B56" s="185">
        <v>21</v>
      </c>
      <c r="C56" s="186" t="s">
        <v>472</v>
      </c>
      <c r="D56" s="185">
        <v>24</v>
      </c>
      <c r="E56" s="186" t="s">
        <v>473</v>
      </c>
    </row>
    <row r="57" spans="1:5" ht="75.75" customHeight="1">
      <c r="A57" s="335"/>
      <c r="B57" s="185">
        <v>22</v>
      </c>
      <c r="C57" s="186" t="s">
        <v>474</v>
      </c>
      <c r="D57" s="187"/>
      <c r="E57" s="301"/>
    </row>
    <row r="58" spans="1:5" ht="74.25" customHeight="1">
      <c r="A58" s="333" t="s">
        <v>54</v>
      </c>
      <c r="B58" s="185">
        <v>23</v>
      </c>
      <c r="C58" s="186" t="s">
        <v>475</v>
      </c>
      <c r="D58" s="187">
        <v>25</v>
      </c>
      <c r="E58" s="301" t="s">
        <v>476</v>
      </c>
    </row>
    <row r="59" spans="1:5" ht="49.5" customHeight="1">
      <c r="A59" s="334"/>
      <c r="B59" s="185">
        <v>24</v>
      </c>
      <c r="C59" s="186" t="s">
        <v>477</v>
      </c>
      <c r="D59" s="187">
        <v>26</v>
      </c>
      <c r="E59" s="186" t="s">
        <v>478</v>
      </c>
    </row>
    <row r="60" spans="1:5" ht="41.45" customHeight="1">
      <c r="A60" s="335"/>
      <c r="B60" s="185">
        <v>25</v>
      </c>
      <c r="C60" s="186" t="s">
        <v>479</v>
      </c>
      <c r="D60" s="187"/>
      <c r="E60" s="186"/>
    </row>
    <row r="61" spans="1:5" ht="42.75" customHeight="1">
      <c r="A61" s="298" t="s">
        <v>55</v>
      </c>
      <c r="B61" s="185">
        <v>26</v>
      </c>
      <c r="C61" s="186" t="s">
        <v>480</v>
      </c>
      <c r="D61" s="187">
        <v>27</v>
      </c>
      <c r="E61" s="186" t="s">
        <v>481</v>
      </c>
    </row>
    <row r="62" spans="1:5" ht="28.5">
      <c r="A62" s="333" t="s">
        <v>56</v>
      </c>
      <c r="B62" s="185">
        <v>27</v>
      </c>
      <c r="C62" s="301" t="s">
        <v>482</v>
      </c>
      <c r="D62" s="187">
        <v>28</v>
      </c>
      <c r="E62" s="301" t="s">
        <v>483</v>
      </c>
    </row>
    <row r="63" spans="1:5" ht="42.75">
      <c r="A63" s="334"/>
      <c r="B63" s="185">
        <v>28</v>
      </c>
      <c r="C63" s="301" t="s">
        <v>57</v>
      </c>
      <c r="D63" s="187">
        <v>29</v>
      </c>
      <c r="E63" s="301" t="s">
        <v>484</v>
      </c>
    </row>
    <row r="64" spans="1:5" ht="28.5">
      <c r="A64" s="334"/>
      <c r="B64" s="185">
        <v>29</v>
      </c>
      <c r="C64" s="301" t="s">
        <v>485</v>
      </c>
      <c r="D64" s="187">
        <v>30</v>
      </c>
      <c r="E64" s="301" t="s">
        <v>486</v>
      </c>
    </row>
    <row r="65" spans="1:6">
      <c r="A65" s="334"/>
      <c r="B65" s="185"/>
      <c r="C65" s="301"/>
      <c r="D65" s="187">
        <v>31</v>
      </c>
      <c r="E65" s="301" t="s">
        <v>487</v>
      </c>
    </row>
    <row r="66" spans="1:6">
      <c r="A66" s="334"/>
      <c r="B66" s="185"/>
      <c r="C66" s="301"/>
      <c r="D66" s="187">
        <v>32</v>
      </c>
      <c r="E66" s="301" t="s">
        <v>488</v>
      </c>
    </row>
    <row r="67" spans="1:6" ht="42.75">
      <c r="A67" s="334"/>
      <c r="B67" s="185"/>
      <c r="C67" s="301"/>
      <c r="D67" s="187">
        <v>33</v>
      </c>
      <c r="E67" s="301" t="s">
        <v>489</v>
      </c>
    </row>
    <row r="68" spans="1:6" ht="42.75">
      <c r="A68" s="332" t="s">
        <v>58</v>
      </c>
      <c r="B68" s="185">
        <v>30</v>
      </c>
      <c r="C68" s="186" t="s">
        <v>490</v>
      </c>
      <c r="D68" s="187">
        <v>34</v>
      </c>
      <c r="E68" s="186" t="s">
        <v>59</v>
      </c>
    </row>
    <row r="69" spans="1:6" ht="28.5">
      <c r="A69" s="332"/>
      <c r="B69" s="185">
        <v>31</v>
      </c>
      <c r="C69" s="186" t="s">
        <v>491</v>
      </c>
      <c r="D69" s="187">
        <v>35</v>
      </c>
      <c r="E69" s="186" t="s">
        <v>492</v>
      </c>
    </row>
    <row r="70" spans="1:6" ht="28.5">
      <c r="A70" s="332"/>
      <c r="B70" s="185">
        <v>32</v>
      </c>
      <c r="C70" s="186" t="s">
        <v>493</v>
      </c>
      <c r="D70" s="187">
        <v>36</v>
      </c>
      <c r="E70" s="186" t="s">
        <v>494</v>
      </c>
    </row>
    <row r="71" spans="1:6" ht="27" customHeight="1">
      <c r="A71" s="332"/>
      <c r="B71" s="185">
        <v>33</v>
      </c>
      <c r="C71" s="186" t="s">
        <v>60</v>
      </c>
      <c r="D71" s="187"/>
      <c r="E71" s="186"/>
    </row>
    <row r="72" spans="1:6" ht="42.75">
      <c r="A72" s="332"/>
      <c r="B72" s="185">
        <v>34</v>
      </c>
      <c r="C72" s="186" t="s">
        <v>61</v>
      </c>
      <c r="D72" s="187"/>
      <c r="E72" s="187"/>
    </row>
    <row r="73" spans="1:6">
      <c r="B73" s="263"/>
      <c r="C73" s="264"/>
      <c r="D73" s="263"/>
    </row>
    <row r="74" spans="1:6" ht="45.75" customHeight="1">
      <c r="A74" s="265" t="s">
        <v>367</v>
      </c>
      <c r="B74" s="338" t="s">
        <v>368</v>
      </c>
      <c r="C74" s="339"/>
      <c r="D74" s="266" t="s">
        <v>369</v>
      </c>
      <c r="E74" s="267" t="s">
        <v>370</v>
      </c>
      <c r="F74" s="268"/>
    </row>
    <row r="75" spans="1:6" ht="36" customHeight="1">
      <c r="A75" s="269" t="s">
        <v>371</v>
      </c>
      <c r="B75" s="336" t="s">
        <v>372</v>
      </c>
      <c r="C75" s="337"/>
      <c r="D75" s="270" t="s">
        <v>373</v>
      </c>
      <c r="E75" s="271" t="s">
        <v>374</v>
      </c>
      <c r="F75" s="268"/>
    </row>
    <row r="76" spans="1:6" ht="18" customHeight="1">
      <c r="E76" s="272"/>
    </row>
    <row r="77" spans="1:6" ht="36" customHeight="1"/>
    <row r="78" spans="1:6" ht="36" customHeight="1"/>
  </sheetData>
  <mergeCells count="27">
    <mergeCell ref="A52:A54"/>
    <mergeCell ref="A58:A60"/>
    <mergeCell ref="A24:A25"/>
    <mergeCell ref="A55:A57"/>
    <mergeCell ref="B75:C75"/>
    <mergeCell ref="B74:C74"/>
    <mergeCell ref="A31:A37"/>
    <mergeCell ref="A62:A67"/>
    <mergeCell ref="A68:A72"/>
    <mergeCell ref="A38:A41"/>
    <mergeCell ref="A42:A48"/>
    <mergeCell ref="A49:A51"/>
    <mergeCell ref="A9:E9"/>
    <mergeCell ref="A11:A12"/>
    <mergeCell ref="A13:A15"/>
    <mergeCell ref="A29:E29"/>
    <mergeCell ref="A16:A20"/>
    <mergeCell ref="A21:A23"/>
    <mergeCell ref="A26:A28"/>
    <mergeCell ref="B1:D1"/>
    <mergeCell ref="B2:C2"/>
    <mergeCell ref="B4:E4"/>
    <mergeCell ref="A6:A7"/>
    <mergeCell ref="B6:C6"/>
    <mergeCell ref="D6:E6"/>
    <mergeCell ref="B7:C7"/>
    <mergeCell ref="D7:E7"/>
  </mergeCells>
  <pageMargins left="0.7" right="0.7" top="0.75" bottom="0.75" header="0.3" footer="0.3"/>
  <pageSetup scale="14" orientation="portrait"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F13"/>
  <sheetViews>
    <sheetView showGridLines="0" zoomScale="85" zoomScaleNormal="85" workbookViewId="0">
      <selection activeCell="O9" sqref="O9"/>
    </sheetView>
  </sheetViews>
  <sheetFormatPr baseColWidth="10" defaultColWidth="10.42578125" defaultRowHeight="15"/>
  <cols>
    <col min="1" max="1" width="60.85546875" style="207" customWidth="1"/>
    <col min="2" max="2" width="15.85546875" style="208" customWidth="1"/>
    <col min="3" max="5" width="15.85546875" style="209" customWidth="1"/>
    <col min="6" max="6" width="40.85546875" style="207" customWidth="1"/>
    <col min="7" max="7" width="2.7109375" style="197" customWidth="1"/>
    <col min="8" max="16384" width="10.42578125" style="197"/>
  </cols>
  <sheetData>
    <row r="1" spans="1:6" ht="80.099999999999994" customHeight="1">
      <c r="A1" s="196"/>
      <c r="B1" s="341" t="s">
        <v>62</v>
      </c>
      <c r="C1" s="341"/>
      <c r="D1" s="341"/>
      <c r="E1" s="341"/>
      <c r="F1" s="196"/>
    </row>
    <row r="2" spans="1:6">
      <c r="A2" s="340" t="s">
        <v>63</v>
      </c>
      <c r="B2" s="340"/>
      <c r="C2" s="340"/>
      <c r="D2" s="340"/>
      <c r="E2" s="340"/>
      <c r="F2" s="340"/>
    </row>
    <row r="3" spans="1:6" ht="28.5" customHeight="1">
      <c r="A3" s="342" t="s">
        <v>64</v>
      </c>
      <c r="B3" s="343" t="s">
        <v>65</v>
      </c>
      <c r="C3" s="343"/>
      <c r="D3" s="343"/>
      <c r="E3" s="343"/>
      <c r="F3" s="198" t="s">
        <v>66</v>
      </c>
    </row>
    <row r="4" spans="1:6" ht="46.5" customHeight="1">
      <c r="A4" s="342"/>
      <c r="B4" s="199" t="s">
        <v>67</v>
      </c>
      <c r="C4" s="199" t="s">
        <v>68</v>
      </c>
      <c r="D4" s="199" t="s">
        <v>69</v>
      </c>
      <c r="E4" s="199" t="s">
        <v>70</v>
      </c>
      <c r="F4" s="200"/>
    </row>
    <row r="5" spans="1:6" ht="65.099999999999994" customHeight="1">
      <c r="A5" s="302" t="s">
        <v>495</v>
      </c>
      <c r="B5" s="201" t="s">
        <v>504</v>
      </c>
      <c r="C5" s="202">
        <v>6.7</v>
      </c>
      <c r="D5" s="202" t="s">
        <v>505</v>
      </c>
      <c r="E5" s="202" t="s">
        <v>506</v>
      </c>
      <c r="F5" s="293" t="s">
        <v>517</v>
      </c>
    </row>
    <row r="6" spans="1:6" ht="65.099999999999994" customHeight="1">
      <c r="A6" s="303" t="s">
        <v>496</v>
      </c>
      <c r="B6" s="201" t="s">
        <v>504</v>
      </c>
      <c r="C6" s="202">
        <v>6.7</v>
      </c>
      <c r="D6" s="202" t="s">
        <v>507</v>
      </c>
      <c r="E6" s="202" t="s">
        <v>506</v>
      </c>
      <c r="F6" s="293" t="s">
        <v>517</v>
      </c>
    </row>
    <row r="7" spans="1:6" ht="65.099999999999994" customHeight="1">
      <c r="A7" s="303" t="s">
        <v>497</v>
      </c>
      <c r="B7" s="204">
        <v>14.15</v>
      </c>
      <c r="C7" s="205">
        <v>8</v>
      </c>
      <c r="D7" s="205">
        <v>1.3</v>
      </c>
      <c r="E7" s="202" t="s">
        <v>508</v>
      </c>
      <c r="F7" s="203" t="s">
        <v>518</v>
      </c>
    </row>
    <row r="8" spans="1:6" ht="90" customHeight="1">
      <c r="A8" s="302" t="s">
        <v>498</v>
      </c>
      <c r="B8" s="204" t="s">
        <v>509</v>
      </c>
      <c r="C8" s="205">
        <v>5</v>
      </c>
      <c r="D8" s="205" t="s">
        <v>510</v>
      </c>
      <c r="E8" s="202" t="s">
        <v>508</v>
      </c>
      <c r="F8" s="293" t="s">
        <v>519</v>
      </c>
    </row>
    <row r="9" spans="1:6" ht="78.95" customHeight="1">
      <c r="A9" s="302" t="s">
        <v>499</v>
      </c>
      <c r="B9" s="204" t="s">
        <v>504</v>
      </c>
      <c r="C9" s="204">
        <v>6.7</v>
      </c>
      <c r="D9" s="202" t="s">
        <v>511</v>
      </c>
      <c r="E9" s="202" t="s">
        <v>512</v>
      </c>
      <c r="F9" s="203" t="s">
        <v>71</v>
      </c>
    </row>
    <row r="10" spans="1:6" ht="65.099999999999994" customHeight="1">
      <c r="A10" s="303" t="s">
        <v>500</v>
      </c>
      <c r="B10" s="201"/>
      <c r="C10" s="204">
        <v>6.7</v>
      </c>
      <c r="D10" s="202" t="s">
        <v>513</v>
      </c>
      <c r="E10" s="202" t="s">
        <v>514</v>
      </c>
      <c r="F10" s="203" t="s">
        <v>71</v>
      </c>
    </row>
    <row r="11" spans="1:6" ht="65.099999999999994" customHeight="1">
      <c r="A11" s="304" t="s">
        <v>501</v>
      </c>
      <c r="B11" s="201" t="s">
        <v>504</v>
      </c>
      <c r="C11" s="204"/>
      <c r="D11" s="202" t="s">
        <v>505</v>
      </c>
      <c r="E11" s="202" t="s">
        <v>506</v>
      </c>
      <c r="F11" s="206" t="s">
        <v>71</v>
      </c>
    </row>
    <row r="12" spans="1:6" ht="65.099999999999994" customHeight="1">
      <c r="A12" s="304" t="s">
        <v>502</v>
      </c>
      <c r="B12" s="204">
        <v>17.18</v>
      </c>
      <c r="C12" s="305">
        <v>9.1</v>
      </c>
      <c r="D12" s="202" t="s">
        <v>515</v>
      </c>
      <c r="E12" s="205">
        <v>34.35</v>
      </c>
      <c r="F12" s="206" t="s">
        <v>71</v>
      </c>
    </row>
    <row r="13" spans="1:6" ht="94.5" customHeight="1">
      <c r="A13" s="304" t="s">
        <v>503</v>
      </c>
      <c r="B13" s="204">
        <v>1.2</v>
      </c>
      <c r="C13" s="205">
        <v>1</v>
      </c>
      <c r="D13" s="205">
        <v>1</v>
      </c>
      <c r="E13" s="205" t="s">
        <v>516</v>
      </c>
      <c r="F13" s="206" t="s">
        <v>520</v>
      </c>
    </row>
  </sheetData>
  <mergeCells count="4">
    <mergeCell ref="A2:F2"/>
    <mergeCell ref="B1:E1"/>
    <mergeCell ref="A3:A4"/>
    <mergeCell ref="B3:E3"/>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4 F3"/>
    <dataValidation allowBlank="1" showInputMessage="1" showErrorMessage="1" prompt="Proponer y escribir en una frase la estrategia para gestionar la debilidad, la oportunidad, la amenaza o la fortaleza.Usar verbo de acción en infinitivo._x000a_" sqref="G1 A3"/>
  </dataValidations>
  <printOptions horizontalCentered="1"/>
  <pageMargins left="0.70866141732283472" right="0.70866141732283472" top="0.74803149606299213" bottom="0.74803149606299213" header="0.31496062992125984" footer="0.31496062992125984"/>
  <pageSetup scale="5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I57"/>
  <sheetViews>
    <sheetView showGridLines="0" topLeftCell="B1" zoomScaleNormal="100" workbookViewId="0">
      <selection activeCell="B6" sqref="B6:G7"/>
    </sheetView>
  </sheetViews>
  <sheetFormatPr baseColWidth="10" defaultColWidth="11.42578125" defaultRowHeight="12"/>
  <cols>
    <col min="1" max="1" width="2.7109375" style="136" customWidth="1"/>
    <col min="2" max="2" width="24.7109375" style="136" customWidth="1"/>
    <col min="3" max="3" width="11.28515625" style="137" customWidth="1"/>
    <col min="4" max="4" width="19.28515625" style="137" customWidth="1"/>
    <col min="5" max="5" width="13.5703125" style="136" customWidth="1"/>
    <col min="6" max="6" width="24.7109375" style="136" customWidth="1"/>
    <col min="7" max="7" width="79.140625" style="136" customWidth="1"/>
    <col min="8" max="8" width="11.42578125" style="136"/>
    <col min="9" max="9" width="32" style="136" customWidth="1"/>
    <col min="10" max="16384" width="11.42578125" style="136"/>
  </cols>
  <sheetData>
    <row r="1" spans="2:9" ht="12.75" thickBot="1"/>
    <row r="2" spans="2:9">
      <c r="B2" s="344" t="s">
        <v>72</v>
      </c>
      <c r="C2" s="345"/>
      <c r="D2" s="345"/>
      <c r="E2" s="345"/>
      <c r="F2" s="345"/>
      <c r="G2" s="346"/>
    </row>
    <row r="3" spans="2:9">
      <c r="B3" s="347" t="s">
        <v>73</v>
      </c>
      <c r="C3" s="348"/>
      <c r="D3" s="349"/>
      <c r="E3" s="349"/>
      <c r="F3" s="349"/>
      <c r="G3" s="350"/>
    </row>
    <row r="4" spans="2:9" ht="48.75" customHeight="1">
      <c r="B4" s="351" t="s">
        <v>74</v>
      </c>
      <c r="C4" s="352"/>
      <c r="D4" s="352"/>
      <c r="E4" s="352"/>
      <c r="F4" s="352"/>
      <c r="G4" s="353"/>
    </row>
    <row r="5" spans="2:9">
      <c r="B5" s="138"/>
      <c r="C5" s="153"/>
      <c r="D5" s="154"/>
      <c r="E5" s="155"/>
      <c r="F5" s="155"/>
      <c r="G5" s="156"/>
    </row>
    <row r="6" spans="2:9" ht="16.5" customHeight="1">
      <c r="B6" s="354" t="s">
        <v>75</v>
      </c>
      <c r="C6" s="355"/>
      <c r="D6" s="355"/>
      <c r="E6" s="355"/>
      <c r="F6" s="355"/>
      <c r="G6" s="356"/>
    </row>
    <row r="7" spans="2:9" ht="76.5" customHeight="1">
      <c r="B7" s="354"/>
      <c r="C7" s="355"/>
      <c r="D7" s="355"/>
      <c r="E7" s="355"/>
      <c r="F7" s="355"/>
      <c r="G7" s="356"/>
    </row>
    <row r="8" spans="2:9" ht="12.75" thickBot="1">
      <c r="B8" s="139"/>
      <c r="C8" s="140"/>
      <c r="D8" s="140"/>
      <c r="E8" s="141"/>
      <c r="F8" s="142"/>
      <c r="G8" s="157"/>
    </row>
    <row r="9" spans="2:9">
      <c r="B9" s="143"/>
      <c r="C9" s="144" t="s">
        <v>76</v>
      </c>
      <c r="D9" s="357" t="s">
        <v>77</v>
      </c>
      <c r="E9" s="358"/>
      <c r="F9" s="359" t="s">
        <v>78</v>
      </c>
      <c r="G9" s="360"/>
    </row>
    <row r="10" spans="2:9" ht="15" customHeight="1">
      <c r="B10" s="145"/>
      <c r="C10" s="146">
        <v>5</v>
      </c>
      <c r="D10" s="361" t="s">
        <v>79</v>
      </c>
      <c r="E10" s="362"/>
      <c r="F10" s="363" t="s">
        <v>80</v>
      </c>
      <c r="G10" s="364"/>
      <c r="H10" s="370"/>
      <c r="I10" s="370"/>
    </row>
    <row r="11" spans="2:9">
      <c r="B11" s="145"/>
      <c r="C11" s="146">
        <v>5</v>
      </c>
      <c r="D11" s="361" t="s">
        <v>81</v>
      </c>
      <c r="E11" s="362"/>
      <c r="F11" s="363" t="s">
        <v>82</v>
      </c>
      <c r="G11" s="364"/>
      <c r="H11" s="370"/>
      <c r="I11" s="370"/>
    </row>
    <row r="12" spans="2:9">
      <c r="B12" s="145"/>
      <c r="C12" s="146">
        <v>5</v>
      </c>
      <c r="D12" s="361" t="s">
        <v>83</v>
      </c>
      <c r="E12" s="362"/>
      <c r="F12" s="363" t="s">
        <v>84</v>
      </c>
      <c r="G12" s="364"/>
      <c r="H12" s="370"/>
      <c r="I12" s="370"/>
    </row>
    <row r="13" spans="2:9" ht="27.75" customHeight="1">
      <c r="B13" s="145"/>
      <c r="C13" s="146">
        <v>5</v>
      </c>
      <c r="D13" s="361" t="s">
        <v>85</v>
      </c>
      <c r="E13" s="362"/>
      <c r="F13" s="363" t="s">
        <v>86</v>
      </c>
      <c r="G13" s="364"/>
      <c r="H13" s="370"/>
      <c r="I13" s="370"/>
    </row>
    <row r="14" spans="2:9">
      <c r="B14" s="145"/>
      <c r="C14" s="146">
        <v>5</v>
      </c>
      <c r="D14" s="361" t="s">
        <v>87</v>
      </c>
      <c r="E14" s="362"/>
      <c r="F14" s="363" t="s">
        <v>88</v>
      </c>
      <c r="G14" s="364"/>
      <c r="H14" s="370"/>
      <c r="I14" s="370"/>
    </row>
    <row r="15" spans="2:9" ht="41.25" customHeight="1">
      <c r="B15" s="145"/>
      <c r="C15" s="146">
        <v>5</v>
      </c>
      <c r="D15" s="361" t="s">
        <v>89</v>
      </c>
      <c r="E15" s="362"/>
      <c r="F15" s="363" t="s">
        <v>90</v>
      </c>
      <c r="G15" s="364"/>
      <c r="H15" s="370"/>
      <c r="I15" s="370"/>
    </row>
    <row r="16" spans="2:9" ht="41.25" customHeight="1">
      <c r="B16" s="145"/>
      <c r="C16" s="146">
        <v>5</v>
      </c>
      <c r="D16" s="365" t="s">
        <v>91</v>
      </c>
      <c r="E16" s="366"/>
      <c r="F16" s="363" t="s">
        <v>92</v>
      </c>
      <c r="G16" s="364"/>
      <c r="H16" s="370"/>
      <c r="I16" s="370"/>
    </row>
    <row r="17" spans="2:9" ht="51.75" customHeight="1">
      <c r="B17" s="145"/>
      <c r="C17" s="146">
        <v>5</v>
      </c>
      <c r="D17" s="366" t="s">
        <v>93</v>
      </c>
      <c r="E17" s="369"/>
      <c r="F17" s="363" t="s">
        <v>94</v>
      </c>
      <c r="G17" s="364"/>
      <c r="H17" s="370"/>
      <c r="I17" s="370"/>
    </row>
    <row r="18" spans="2:9" ht="51.75" customHeight="1">
      <c r="B18" s="145"/>
      <c r="C18" s="146">
        <v>5</v>
      </c>
      <c r="D18" s="365" t="s">
        <v>95</v>
      </c>
      <c r="E18" s="366"/>
      <c r="F18" s="363" t="s">
        <v>96</v>
      </c>
      <c r="G18" s="364"/>
      <c r="H18" s="370"/>
      <c r="I18" s="370"/>
    </row>
    <row r="19" spans="2:9" ht="51.75" customHeight="1">
      <c r="B19" s="145"/>
      <c r="C19" s="146">
        <v>5</v>
      </c>
      <c r="D19" s="126" t="s">
        <v>97</v>
      </c>
      <c r="E19" s="127"/>
      <c r="F19" s="363" t="s">
        <v>98</v>
      </c>
      <c r="G19" s="364"/>
      <c r="H19" s="370"/>
      <c r="I19" s="370"/>
    </row>
    <row r="20" spans="2:9" ht="51.75" customHeight="1">
      <c r="B20" s="145"/>
      <c r="C20" s="146">
        <v>5</v>
      </c>
      <c r="D20" s="126" t="s">
        <v>99</v>
      </c>
      <c r="E20" s="127"/>
      <c r="F20" s="363" t="s">
        <v>100</v>
      </c>
      <c r="G20" s="364"/>
      <c r="H20" s="370"/>
      <c r="I20" s="370"/>
    </row>
    <row r="21" spans="2:9" ht="66.75" customHeight="1">
      <c r="B21" s="145"/>
      <c r="C21" s="146">
        <v>5</v>
      </c>
      <c r="D21" s="365" t="s">
        <v>101</v>
      </c>
      <c r="E21" s="366"/>
      <c r="F21" s="363" t="s">
        <v>102</v>
      </c>
      <c r="G21" s="364"/>
      <c r="H21" s="370"/>
      <c r="I21" s="370"/>
    </row>
    <row r="22" spans="2:9" ht="23.25" customHeight="1">
      <c r="B22" s="145"/>
      <c r="C22" s="146">
        <v>5</v>
      </c>
      <c r="D22" s="367" t="s">
        <v>103</v>
      </c>
      <c r="E22" s="368"/>
      <c r="F22" s="363" t="s">
        <v>104</v>
      </c>
      <c r="G22" s="364"/>
      <c r="H22" s="393"/>
      <c r="I22" s="393"/>
    </row>
    <row r="23" spans="2:9" ht="26.25" customHeight="1">
      <c r="B23" s="145"/>
      <c r="C23" s="146">
        <v>5</v>
      </c>
      <c r="D23" s="382" t="s">
        <v>105</v>
      </c>
      <c r="E23" s="382"/>
      <c r="F23" s="383" t="s">
        <v>106</v>
      </c>
      <c r="G23" s="364"/>
      <c r="H23" s="370"/>
      <c r="I23" s="370"/>
    </row>
    <row r="24" spans="2:9" ht="26.25" customHeight="1">
      <c r="B24" s="145"/>
      <c r="C24" s="146">
        <v>5</v>
      </c>
      <c r="D24" s="382" t="s">
        <v>107</v>
      </c>
      <c r="E24" s="382"/>
      <c r="F24" s="383" t="s">
        <v>108</v>
      </c>
      <c r="G24" s="364"/>
      <c r="H24" s="370"/>
      <c r="I24" s="370"/>
    </row>
    <row r="25" spans="2:9" ht="26.25" customHeight="1">
      <c r="B25" s="145"/>
      <c r="C25" s="146">
        <v>5</v>
      </c>
      <c r="D25" s="384" t="s">
        <v>109</v>
      </c>
      <c r="E25" s="385"/>
      <c r="F25" s="383" t="s">
        <v>110</v>
      </c>
      <c r="G25" s="364"/>
      <c r="H25" s="370"/>
      <c r="I25" s="370"/>
    </row>
    <row r="26" spans="2:9" ht="27" customHeight="1">
      <c r="B26" s="94"/>
      <c r="C26" s="370" t="s">
        <v>111</v>
      </c>
      <c r="D26" s="371"/>
      <c r="E26" s="371"/>
      <c r="F26" s="371"/>
      <c r="G26" s="372"/>
    </row>
    <row r="27" spans="2:9" ht="27" customHeight="1">
      <c r="B27" s="373" t="s">
        <v>112</v>
      </c>
      <c r="C27" s="374"/>
      <c r="D27" s="374"/>
      <c r="E27" s="374"/>
      <c r="F27" s="374"/>
      <c r="G27" s="375"/>
    </row>
    <row r="28" spans="2:9" ht="10.5" customHeight="1">
      <c r="B28" s="147"/>
      <c r="D28" s="95"/>
      <c r="E28" s="96"/>
      <c r="F28" s="97"/>
      <c r="G28" s="97"/>
    </row>
    <row r="29" spans="2:9">
      <c r="B29" s="147"/>
      <c r="C29" s="148"/>
      <c r="D29" s="376" t="s">
        <v>77</v>
      </c>
      <c r="E29" s="376"/>
      <c r="F29" s="377" t="s">
        <v>78</v>
      </c>
      <c r="G29" s="378"/>
    </row>
    <row r="30" spans="2:9">
      <c r="B30" s="147"/>
      <c r="D30" s="379" t="s">
        <v>79</v>
      </c>
      <c r="E30" s="379"/>
      <c r="F30" s="380" t="s">
        <v>113</v>
      </c>
      <c r="G30" s="381"/>
      <c r="H30" s="370"/>
      <c r="I30" s="370"/>
    </row>
    <row r="31" spans="2:9">
      <c r="B31" s="147"/>
      <c r="D31" s="379" t="s">
        <v>81</v>
      </c>
      <c r="E31" s="379"/>
      <c r="F31" s="380" t="s">
        <v>114</v>
      </c>
      <c r="G31" s="381"/>
      <c r="H31" s="370"/>
      <c r="I31" s="370"/>
    </row>
    <row r="32" spans="2:9">
      <c r="B32" s="147"/>
      <c r="D32" s="379" t="s">
        <v>83</v>
      </c>
      <c r="E32" s="379"/>
      <c r="F32" s="380" t="s">
        <v>115</v>
      </c>
      <c r="G32" s="381"/>
      <c r="H32" s="370"/>
      <c r="I32" s="370"/>
    </row>
    <row r="33" spans="2:9">
      <c r="B33" s="147"/>
      <c r="D33" s="379" t="s">
        <v>85</v>
      </c>
      <c r="E33" s="379"/>
      <c r="F33" s="380" t="s">
        <v>116</v>
      </c>
      <c r="G33" s="381"/>
      <c r="H33" s="370"/>
      <c r="I33" s="370"/>
    </row>
    <row r="34" spans="2:9">
      <c r="B34" s="147"/>
      <c r="D34" s="379" t="s">
        <v>87</v>
      </c>
      <c r="E34" s="379"/>
      <c r="F34" s="380" t="s">
        <v>117</v>
      </c>
      <c r="G34" s="381"/>
      <c r="H34" s="370"/>
      <c r="I34" s="370"/>
    </row>
    <row r="35" spans="2:9" ht="40.9" customHeight="1">
      <c r="B35" s="147"/>
      <c r="D35" s="379" t="s">
        <v>118</v>
      </c>
      <c r="E35" s="379"/>
      <c r="F35" s="380" t="s">
        <v>119</v>
      </c>
      <c r="G35" s="381"/>
      <c r="H35" s="370"/>
      <c r="I35" s="370"/>
    </row>
    <row r="36" spans="2:9" ht="42" customHeight="1">
      <c r="B36" s="149"/>
      <c r="C36" s="150"/>
      <c r="D36" s="379" t="s">
        <v>120</v>
      </c>
      <c r="E36" s="379"/>
      <c r="F36" s="380" t="s">
        <v>121</v>
      </c>
      <c r="G36" s="381"/>
      <c r="H36" s="394"/>
      <c r="I36" s="394"/>
    </row>
    <row r="37" spans="2:9" ht="30.75" customHeight="1">
      <c r="B37" s="149"/>
      <c r="C37" s="150"/>
      <c r="D37" s="379" t="s">
        <v>122</v>
      </c>
      <c r="E37" s="379"/>
      <c r="F37" s="380" t="s">
        <v>123</v>
      </c>
      <c r="G37" s="381"/>
      <c r="H37" s="394"/>
      <c r="I37" s="394"/>
    </row>
    <row r="38" spans="2:9" ht="33" customHeight="1">
      <c r="B38" s="149"/>
      <c r="C38" s="150"/>
      <c r="D38" s="379" t="s">
        <v>124</v>
      </c>
      <c r="E38" s="379"/>
      <c r="F38" s="380" t="s">
        <v>123</v>
      </c>
      <c r="G38" s="381"/>
      <c r="H38" s="394"/>
      <c r="I38" s="394"/>
    </row>
    <row r="39" spans="2:9" ht="30" customHeight="1">
      <c r="B39" s="149"/>
      <c r="C39" s="150"/>
      <c r="D39" s="379" t="s">
        <v>125</v>
      </c>
      <c r="E39" s="379"/>
      <c r="F39" s="380" t="s">
        <v>123</v>
      </c>
      <c r="G39" s="381"/>
      <c r="H39" s="394"/>
      <c r="I39" s="394"/>
    </row>
    <row r="40" spans="2:9" ht="30" customHeight="1">
      <c r="B40" s="149"/>
      <c r="C40" s="150"/>
      <c r="D40" s="379" t="s">
        <v>126</v>
      </c>
      <c r="E40" s="379"/>
      <c r="F40" s="380" t="s">
        <v>123</v>
      </c>
      <c r="G40" s="381"/>
      <c r="H40" s="394"/>
      <c r="I40" s="394"/>
    </row>
    <row r="41" spans="2:9" ht="30" customHeight="1">
      <c r="B41" s="149"/>
      <c r="C41" s="150"/>
      <c r="D41" s="386" t="s">
        <v>127</v>
      </c>
      <c r="E41" s="387"/>
      <c r="F41" s="380" t="s">
        <v>128</v>
      </c>
      <c r="G41" s="381"/>
      <c r="H41" s="394"/>
      <c r="I41" s="394"/>
    </row>
    <row r="42" spans="2:9" ht="35.25" customHeight="1">
      <c r="B42" s="149"/>
      <c r="C42" s="150"/>
      <c r="D42" s="379" t="s">
        <v>129</v>
      </c>
      <c r="E42" s="379"/>
      <c r="F42" s="380" t="s">
        <v>130</v>
      </c>
      <c r="G42" s="381"/>
      <c r="H42" s="394"/>
      <c r="I42" s="394"/>
    </row>
    <row r="43" spans="2:9" ht="31.5" customHeight="1">
      <c r="B43" s="149"/>
      <c r="C43" s="150"/>
      <c r="D43" s="379" t="s">
        <v>122</v>
      </c>
      <c r="E43" s="379"/>
      <c r="F43" s="380" t="s">
        <v>123</v>
      </c>
      <c r="G43" s="381"/>
      <c r="H43" s="394"/>
      <c r="I43" s="394"/>
    </row>
    <row r="44" spans="2:9" ht="35.25" customHeight="1">
      <c r="B44" s="149"/>
      <c r="C44" s="150"/>
      <c r="D44" s="379" t="s">
        <v>131</v>
      </c>
      <c r="E44" s="379"/>
      <c r="F44" s="380" t="s">
        <v>123</v>
      </c>
      <c r="G44" s="381"/>
      <c r="H44" s="394"/>
      <c r="I44" s="394"/>
    </row>
    <row r="45" spans="2:9" ht="57" customHeight="1">
      <c r="B45" s="149"/>
      <c r="C45" s="150"/>
      <c r="D45" s="379" t="s">
        <v>126</v>
      </c>
      <c r="E45" s="379"/>
      <c r="F45" s="380" t="s">
        <v>123</v>
      </c>
      <c r="G45" s="381"/>
      <c r="H45" s="394"/>
      <c r="I45" s="394"/>
    </row>
    <row r="46" spans="2:9" ht="32.25" customHeight="1">
      <c r="B46" s="149"/>
      <c r="C46" s="150"/>
      <c r="D46" s="379" t="s">
        <v>124</v>
      </c>
      <c r="E46" s="379"/>
      <c r="F46" s="380" t="s">
        <v>123</v>
      </c>
      <c r="G46" s="381"/>
      <c r="H46" s="394"/>
      <c r="I46" s="394"/>
    </row>
    <row r="47" spans="2:9" ht="32.25" customHeight="1">
      <c r="B47" s="149"/>
      <c r="C47" s="150"/>
      <c r="D47" s="386" t="s">
        <v>132</v>
      </c>
      <c r="E47" s="387"/>
      <c r="F47" s="391" t="s">
        <v>133</v>
      </c>
      <c r="G47" s="392"/>
      <c r="H47" s="394"/>
      <c r="I47" s="394"/>
    </row>
    <row r="48" spans="2:9" ht="32.25" customHeight="1">
      <c r="B48" s="149"/>
      <c r="C48" s="150"/>
      <c r="D48" s="379" t="s">
        <v>134</v>
      </c>
      <c r="E48" s="379"/>
      <c r="F48" s="380" t="s">
        <v>135</v>
      </c>
      <c r="G48" s="381"/>
      <c r="H48" s="394"/>
      <c r="I48" s="394"/>
    </row>
    <row r="49" spans="2:9" ht="32.25" customHeight="1">
      <c r="B49" s="149"/>
      <c r="C49" s="150"/>
      <c r="D49" s="379" t="s">
        <v>136</v>
      </c>
      <c r="E49" s="379"/>
      <c r="F49" s="380" t="s">
        <v>137</v>
      </c>
      <c r="G49" s="381"/>
      <c r="H49" s="394"/>
      <c r="I49" s="394"/>
    </row>
    <row r="50" spans="2:9" ht="32.25" customHeight="1">
      <c r="B50" s="149"/>
      <c r="C50" s="150"/>
      <c r="D50" s="379" t="s">
        <v>138</v>
      </c>
      <c r="E50" s="379"/>
      <c r="F50" s="380" t="s">
        <v>139</v>
      </c>
      <c r="G50" s="381"/>
      <c r="H50" s="394"/>
      <c r="I50" s="394"/>
    </row>
    <row r="51" spans="2:9" ht="32.25" customHeight="1">
      <c r="B51" s="149"/>
      <c r="C51" s="150"/>
      <c r="D51" s="95"/>
      <c r="E51" s="95"/>
      <c r="F51" s="97"/>
      <c r="G51" s="97"/>
    </row>
    <row r="52" spans="2:9" ht="21.75" customHeight="1">
      <c r="B52" s="373" t="s">
        <v>140</v>
      </c>
      <c r="C52" s="374"/>
      <c r="D52" s="374"/>
      <c r="E52" s="374"/>
      <c r="F52" s="374"/>
      <c r="G52" s="375"/>
    </row>
    <row r="53" spans="2:9" ht="21.75" customHeight="1">
      <c r="B53" s="373" t="s">
        <v>141</v>
      </c>
      <c r="C53" s="374"/>
      <c r="D53" s="374"/>
      <c r="E53" s="374"/>
      <c r="F53" s="374"/>
      <c r="G53" s="375"/>
    </row>
    <row r="54" spans="2:9" ht="20.25" customHeight="1">
      <c r="B54" s="373" t="s">
        <v>142</v>
      </c>
      <c r="C54" s="374"/>
      <c r="D54" s="374"/>
      <c r="E54" s="374"/>
      <c r="F54" s="374"/>
      <c r="G54" s="375"/>
    </row>
    <row r="55" spans="2:9" ht="20.25" customHeight="1">
      <c r="B55" s="373" t="s">
        <v>143</v>
      </c>
      <c r="C55" s="374"/>
      <c r="D55" s="374"/>
      <c r="E55" s="374"/>
      <c r="F55" s="374"/>
      <c r="G55" s="375"/>
    </row>
    <row r="56" spans="2:9" ht="18" customHeight="1" thickBot="1">
      <c r="B56" s="388" t="s">
        <v>144</v>
      </c>
      <c r="C56" s="389"/>
      <c r="D56" s="389"/>
      <c r="E56" s="389"/>
      <c r="F56" s="389"/>
      <c r="G56" s="390"/>
    </row>
    <row r="57" spans="2:9">
      <c r="B57" s="151"/>
      <c r="C57" s="152"/>
      <c r="D57" s="151"/>
      <c r="E57" s="151"/>
      <c r="F57" s="151"/>
      <c r="G57" s="151"/>
    </row>
  </sheetData>
  <mergeCells count="124">
    <mergeCell ref="H49:I49"/>
    <mergeCell ref="H50:I50"/>
    <mergeCell ref="H44:I44"/>
    <mergeCell ref="H45:I45"/>
    <mergeCell ref="H46:I46"/>
    <mergeCell ref="H47:I47"/>
    <mergeCell ref="H48:I48"/>
    <mergeCell ref="H39:I39"/>
    <mergeCell ref="H40:I40"/>
    <mergeCell ref="H41:I41"/>
    <mergeCell ref="H42:I42"/>
    <mergeCell ref="H43:I43"/>
    <mergeCell ref="H34:I34"/>
    <mergeCell ref="H35:I35"/>
    <mergeCell ref="H36:I36"/>
    <mergeCell ref="H37:I37"/>
    <mergeCell ref="H38:I38"/>
    <mergeCell ref="H25:I25"/>
    <mergeCell ref="H30:I30"/>
    <mergeCell ref="H31:I31"/>
    <mergeCell ref="H32:I32"/>
    <mergeCell ref="H33:I33"/>
    <mergeCell ref="H20:I20"/>
    <mergeCell ref="H21:I21"/>
    <mergeCell ref="H22:I22"/>
    <mergeCell ref="H23:I23"/>
    <mergeCell ref="H24:I24"/>
    <mergeCell ref="H15:I15"/>
    <mergeCell ref="H16:I16"/>
    <mergeCell ref="H17:I17"/>
    <mergeCell ref="H18:I18"/>
    <mergeCell ref="H19:I19"/>
    <mergeCell ref="H10:I10"/>
    <mergeCell ref="H11:I11"/>
    <mergeCell ref="H12:I12"/>
    <mergeCell ref="H13:I13"/>
    <mergeCell ref="H14:I14"/>
    <mergeCell ref="B54:G54"/>
    <mergeCell ref="B55:G55"/>
    <mergeCell ref="B56:G56"/>
    <mergeCell ref="D49:E49"/>
    <mergeCell ref="F49:G49"/>
    <mergeCell ref="D50:E50"/>
    <mergeCell ref="F50:G50"/>
    <mergeCell ref="B52:G52"/>
    <mergeCell ref="B53:G53"/>
    <mergeCell ref="D46:E46"/>
    <mergeCell ref="F46:G46"/>
    <mergeCell ref="D47:E47"/>
    <mergeCell ref="F47:G47"/>
    <mergeCell ref="D48:E48"/>
    <mergeCell ref="F48:G48"/>
    <mergeCell ref="D43:E43"/>
    <mergeCell ref="F43:G43"/>
    <mergeCell ref="D44:E44"/>
    <mergeCell ref="F44:G44"/>
    <mergeCell ref="D45:E45"/>
    <mergeCell ref="F45:G45"/>
    <mergeCell ref="D40:E40"/>
    <mergeCell ref="F40:G40"/>
    <mergeCell ref="D41:E41"/>
    <mergeCell ref="F41:G41"/>
    <mergeCell ref="D42:E42"/>
    <mergeCell ref="F42:G42"/>
    <mergeCell ref="D37:E37"/>
    <mergeCell ref="F37:G37"/>
    <mergeCell ref="D38:E38"/>
    <mergeCell ref="F38:G38"/>
    <mergeCell ref="D39:E39"/>
    <mergeCell ref="F39:G39"/>
    <mergeCell ref="D34:E34"/>
    <mergeCell ref="F34:G34"/>
    <mergeCell ref="D35:E35"/>
    <mergeCell ref="F35:G35"/>
    <mergeCell ref="D36:E36"/>
    <mergeCell ref="F36:G36"/>
    <mergeCell ref="D31:E31"/>
    <mergeCell ref="F31:G31"/>
    <mergeCell ref="D32:E32"/>
    <mergeCell ref="F32:G32"/>
    <mergeCell ref="D33:E33"/>
    <mergeCell ref="F33:G33"/>
    <mergeCell ref="C26:G26"/>
    <mergeCell ref="B27:G27"/>
    <mergeCell ref="D29:E29"/>
    <mergeCell ref="F29:G29"/>
    <mergeCell ref="D30:E30"/>
    <mergeCell ref="F30:G30"/>
    <mergeCell ref="D23:E23"/>
    <mergeCell ref="F23:G23"/>
    <mergeCell ref="D24:E24"/>
    <mergeCell ref="F24:G24"/>
    <mergeCell ref="D25:E25"/>
    <mergeCell ref="F25:G25"/>
    <mergeCell ref="F20:G20"/>
    <mergeCell ref="D21:E21"/>
    <mergeCell ref="F21:G21"/>
    <mergeCell ref="D22:E22"/>
    <mergeCell ref="F22:G22"/>
    <mergeCell ref="D16:E16"/>
    <mergeCell ref="F16:G16"/>
    <mergeCell ref="D17:E17"/>
    <mergeCell ref="F17:G17"/>
    <mergeCell ref="D18:E18"/>
    <mergeCell ref="F18:G18"/>
    <mergeCell ref="D15:E15"/>
    <mergeCell ref="F15:G15"/>
    <mergeCell ref="D10:E10"/>
    <mergeCell ref="F10:G10"/>
    <mergeCell ref="D11:E11"/>
    <mergeCell ref="F11:G11"/>
    <mergeCell ref="D12:E12"/>
    <mergeCell ref="F12:G12"/>
    <mergeCell ref="F19:G19"/>
    <mergeCell ref="B2:G2"/>
    <mergeCell ref="B3:G3"/>
    <mergeCell ref="B4:G4"/>
    <mergeCell ref="B6:G7"/>
    <mergeCell ref="D9:E9"/>
    <mergeCell ref="F9:G9"/>
    <mergeCell ref="D13:E13"/>
    <mergeCell ref="F13:G13"/>
    <mergeCell ref="D14:E14"/>
    <mergeCell ref="F14:G14"/>
  </mergeCells>
  <printOptions horizontalCentered="1"/>
  <pageMargins left="0.31496062992125984" right="0.31496062992125984" top="1.1417322834645669" bottom="1.1417322834645669" header="0.31496062992125984" footer="0.31496062992125984"/>
  <pageSetup scale="7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JG69"/>
  <sheetViews>
    <sheetView showGridLines="0" topLeftCell="D1" zoomScale="80" zoomScaleNormal="80" zoomScalePageLayoutView="50" workbookViewId="0">
      <selection activeCell="D4" sqref="D4:N6"/>
    </sheetView>
  </sheetViews>
  <sheetFormatPr baseColWidth="10" defaultColWidth="11.42578125" defaultRowHeight="15"/>
  <cols>
    <col min="1" max="1" width="5" bestFit="1" customWidth="1"/>
    <col min="2" max="2" width="30.5703125" customWidth="1"/>
    <col min="3" max="3" width="33.5703125" customWidth="1"/>
    <col min="4" max="4" width="52.5703125" style="7" customWidth="1"/>
    <col min="5" max="5" width="27.42578125" customWidth="1"/>
    <col min="6" max="6" width="22" customWidth="1"/>
    <col min="7" max="7" width="17.28515625" bestFit="1" customWidth="1"/>
    <col min="8" max="8" width="26.28515625" customWidth="1"/>
    <col min="9" max="9" width="37.28515625" customWidth="1"/>
    <col min="10" max="10" width="33.28515625" customWidth="1"/>
    <col min="11" max="11" width="25.28515625" customWidth="1"/>
    <col min="12" max="12" width="13.85546875" hidden="1" customWidth="1"/>
    <col min="13" max="13" width="25.5703125" customWidth="1"/>
    <col min="14" max="14" width="26.28515625" customWidth="1"/>
    <col min="15" max="15" width="6.28515625" hidden="1" customWidth="1"/>
    <col min="16" max="257" width="11.42578125" style="9"/>
    <col min="258" max="16384" width="11.42578125" style="14"/>
  </cols>
  <sheetData>
    <row r="1" spans="1:267" s="11" customFormat="1" ht="27">
      <c r="A1" s="395"/>
      <c r="B1" s="396"/>
      <c r="C1" s="396"/>
      <c r="D1" s="210"/>
      <c r="E1" s="33"/>
      <c r="F1" s="33"/>
      <c r="G1" s="33"/>
      <c r="H1" s="33"/>
      <c r="I1" s="33"/>
      <c r="J1" s="33"/>
      <c r="K1" s="33"/>
      <c r="L1" s="33"/>
      <c r="M1" s="33"/>
      <c r="N1" s="211"/>
      <c r="O1" s="33"/>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row>
    <row r="2" spans="1:267" s="11" customFormat="1" ht="27">
      <c r="A2" s="397"/>
      <c r="B2" s="398"/>
      <c r="C2" s="398"/>
      <c r="D2" s="212"/>
      <c r="E2" s="28"/>
      <c r="F2" s="28"/>
      <c r="G2" s="28"/>
      <c r="H2" s="28"/>
      <c r="I2" s="28"/>
      <c r="J2" s="28"/>
      <c r="K2" s="28"/>
      <c r="L2" s="28"/>
      <c r="M2" s="28"/>
      <c r="N2" s="213"/>
      <c r="O2" s="28"/>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row>
    <row r="3" spans="1:267" s="11" customFormat="1" ht="27">
      <c r="A3" s="214"/>
      <c r="B3" s="215"/>
      <c r="C3" s="215"/>
      <c r="D3" s="212"/>
      <c r="E3" s="28"/>
      <c r="F3" s="28"/>
      <c r="G3" s="28"/>
      <c r="H3" s="28"/>
      <c r="I3" s="28"/>
      <c r="J3" s="28"/>
      <c r="K3" s="28"/>
      <c r="L3" s="28"/>
      <c r="M3" s="28"/>
      <c r="N3" s="213"/>
      <c r="O3" s="28"/>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row>
    <row r="4" spans="1:267" s="11" customFormat="1" ht="22.5" customHeight="1">
      <c r="A4" s="455" t="s">
        <v>145</v>
      </c>
      <c r="B4" s="455"/>
      <c r="C4" s="455"/>
      <c r="D4" s="404" t="s">
        <v>4</v>
      </c>
      <c r="E4" s="405"/>
      <c r="F4" s="405"/>
      <c r="G4" s="405"/>
      <c r="H4" s="405"/>
      <c r="I4" s="405"/>
      <c r="J4" s="405"/>
      <c r="K4" s="405"/>
      <c r="L4" s="405"/>
      <c r="M4" s="405"/>
      <c r="N4" s="406"/>
      <c r="O4" s="122"/>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row>
    <row r="5" spans="1:267" s="11" customFormat="1" ht="33.6" customHeight="1">
      <c r="A5" s="455" t="s">
        <v>146</v>
      </c>
      <c r="B5" s="455"/>
      <c r="C5" s="455"/>
      <c r="D5" s="404" t="s">
        <v>382</v>
      </c>
      <c r="E5" s="405"/>
      <c r="F5" s="405"/>
      <c r="G5" s="405"/>
      <c r="H5" s="405"/>
      <c r="I5" s="405"/>
      <c r="J5" s="405"/>
      <c r="K5" s="405"/>
      <c r="L5" s="405"/>
      <c r="M5" s="405"/>
      <c r="N5" s="406"/>
      <c r="O5" s="123"/>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row>
    <row r="6" spans="1:267" s="11" customFormat="1" ht="24" customHeight="1">
      <c r="A6" s="455" t="s">
        <v>147</v>
      </c>
      <c r="B6" s="455"/>
      <c r="C6" s="455"/>
      <c r="D6" s="404" t="s">
        <v>351</v>
      </c>
      <c r="E6" s="435"/>
      <c r="F6" s="435"/>
      <c r="G6" s="435"/>
      <c r="H6" s="435"/>
      <c r="I6" s="435"/>
      <c r="J6" s="435"/>
      <c r="K6" s="435"/>
      <c r="L6" s="435"/>
      <c r="M6" s="435"/>
      <c r="N6" s="436"/>
      <c r="O6" s="98"/>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row>
    <row r="7" spans="1:267" s="11" customFormat="1" ht="39.75" customHeight="1" thickBot="1">
      <c r="A7" s="99" t="s">
        <v>148</v>
      </c>
      <c r="B7" s="100"/>
      <c r="C7" s="100"/>
      <c r="D7" s="426" t="s">
        <v>149</v>
      </c>
      <c r="E7" s="423" t="s">
        <v>150</v>
      </c>
      <c r="F7" s="424"/>
      <c r="G7" s="424"/>
      <c r="H7" s="425"/>
      <c r="I7" s="437" t="s">
        <v>151</v>
      </c>
      <c r="J7" s="438"/>
      <c r="K7" s="438"/>
      <c r="L7" s="438"/>
      <c r="M7" s="439"/>
      <c r="N7" s="458" t="s">
        <v>152</v>
      </c>
      <c r="O7" s="459"/>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c r="IW7" s="10"/>
      <c r="IX7" s="10"/>
      <c r="IY7" s="10"/>
      <c r="IZ7" s="10"/>
      <c r="JA7" s="10"/>
      <c r="JB7" s="10"/>
      <c r="JC7" s="10"/>
      <c r="JD7" s="10"/>
      <c r="JE7" s="10"/>
      <c r="JF7" s="10"/>
      <c r="JG7" s="10"/>
    </row>
    <row r="8" spans="1:267" s="11" customFormat="1" ht="47.25" customHeight="1" thickTop="1">
      <c r="A8" s="469" t="s">
        <v>153</v>
      </c>
      <c r="B8" s="471" t="s">
        <v>154</v>
      </c>
      <c r="C8" s="93" t="s">
        <v>155</v>
      </c>
      <c r="D8" s="426"/>
      <c r="E8" s="421" t="s">
        <v>93</v>
      </c>
      <c r="F8" s="421" t="s">
        <v>156</v>
      </c>
      <c r="G8" s="421" t="s">
        <v>157</v>
      </c>
      <c r="H8" s="421" t="s">
        <v>99</v>
      </c>
      <c r="I8" s="427" t="s">
        <v>158</v>
      </c>
      <c r="J8" s="88" t="s">
        <v>159</v>
      </c>
      <c r="K8" s="427" t="s">
        <v>151</v>
      </c>
      <c r="L8" s="427" t="s">
        <v>160</v>
      </c>
      <c r="M8" s="427" t="s">
        <v>161</v>
      </c>
      <c r="N8" s="431" t="s">
        <v>162</v>
      </c>
      <c r="O8" s="431" t="s">
        <v>163</v>
      </c>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row>
    <row r="9" spans="1:267" s="13" customFormat="1" ht="35.25" customHeight="1" thickBot="1">
      <c r="A9" s="470"/>
      <c r="B9" s="426"/>
      <c r="C9" s="161" t="s">
        <v>164</v>
      </c>
      <c r="D9" s="426"/>
      <c r="E9" s="422"/>
      <c r="F9" s="422"/>
      <c r="G9" s="422"/>
      <c r="H9" s="422"/>
      <c r="I9" s="422"/>
      <c r="J9" s="92" t="s">
        <v>165</v>
      </c>
      <c r="K9" s="422" t="s">
        <v>166</v>
      </c>
      <c r="L9" s="422"/>
      <c r="M9" s="422" t="s">
        <v>166</v>
      </c>
      <c r="N9" s="433"/>
      <c r="O9" s="432"/>
      <c r="P9" s="10"/>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row>
    <row r="10" spans="1:267" ht="30">
      <c r="A10" s="472">
        <v>1</v>
      </c>
      <c r="B10" s="418" t="s">
        <v>167</v>
      </c>
      <c r="C10" s="418" t="s">
        <v>350</v>
      </c>
      <c r="D10" s="240" t="s">
        <v>168</v>
      </c>
      <c r="E10" s="449">
        <v>12</v>
      </c>
      <c r="F10" s="440">
        <v>2</v>
      </c>
      <c r="G10" s="443">
        <f>+F10/E10</f>
        <v>0.16666666666666666</v>
      </c>
      <c r="H10" s="446" t="str">
        <f>CONCATENATE(IF(G10&lt;='8- Políticas de Administración '!$D$6,'8- Políticas de Administración '!$B$6,IF(G10&lt;='8- Políticas de Administración '!$D$7,'8- Políticas de Administración '!$B$7,IF(G10&lt;='8- Políticas de Administración '!$D$8,'8- Políticas de Administración '!$B$8,IF(G10&lt;='8- Políticas de Administración '!$D$9,'8- Políticas de Administración '!$B$9,IF(G10&lt;='8- Políticas de Administración '!$D$10,'8- Políticas de Administración '!$B$10,"Probabilidad no valida")))))," - ",VLOOKUP(IF(G10&lt;='8- Políticas de Administración '!$D$6,'8- Políticas de Administración '!$B$6,IF(G10&lt;='8- Políticas de Administración '!$D$7,'8- Políticas de Administración '!$B$7,IF(G10&lt;='8- Políticas de Administración '!$D$8,'8- Políticas de Administración '!$B$8,IF(G10&lt;='8- Políticas de Administración '!$D$9,'8- Políticas de Administración '!$B$9,IF(G10&lt;='8- Políticas de Administración '!$D$10,'8- Políticas de Administración '!$B$10,"Probabilidad no valida"))))),'8- Políticas de Administración '!$B$6:$F$10,5,FALSE))</f>
        <v>Media - 3</v>
      </c>
      <c r="I10" s="102" t="s">
        <v>169</v>
      </c>
      <c r="J10" s="111" t="s">
        <v>170</v>
      </c>
      <c r="K10" s="102" t="str">
        <f>IFERROR(CONCATENATE(INDEX('8- Políticas de Administración '!$B$16:$F$53,MATCH('5- Identificación de Riesgos'!J10,'8- Políticas de Administración '!$C$16:$C$54,0),1)," - ",L10),"")</f>
        <v>Moderado - 3</v>
      </c>
      <c r="L10" s="120">
        <f>IFERROR(VLOOKUP(INDEX('8- Políticas de Administración '!$B$16:$F$63,MATCH('5- Identificación de Riesgos'!J10,'8- Políticas de Administración '!$C$16:$C$64,0),1),'8- Políticas de Administración '!$B$16:$F$64,5,FALSE),"")</f>
        <v>3</v>
      </c>
      <c r="M10" s="418" t="str">
        <f>IFERROR(CONCATENATE(INDEX('8- Políticas de Administración '!$B$16:$F$53,MATCH(ROUND(AVERAGE(L10:L19),0),'8- Políticas de Administración '!$F$16:$F$53,0),1)," - ",ROUND(AVERAGE(L10:L19),0)),"")</f>
        <v>Moderado - 3</v>
      </c>
      <c r="N10" s="410" t="str">
        <f>IFERROR(CONCATENATE(VLOOKUP((LEFT(H10,LEN(H10)-4)&amp;LEFT(M10,LEN(M10)-4)),'9- Matriz de Calor '!$D$18:$E$42,2,0)," - ",RIGHT(H10,1)*RIGHT(M10,1)),"")</f>
        <v>Moderado - 9</v>
      </c>
      <c r="O10" s="407">
        <f>RIGHT(H10,1)*RIGHT(M10,1)</f>
        <v>9</v>
      </c>
      <c r="P10" s="10"/>
    </row>
    <row r="11" spans="1:267" ht="47.25" customHeight="1">
      <c r="A11" s="473"/>
      <c r="B11" s="419"/>
      <c r="C11" s="419"/>
      <c r="D11" s="240" t="s">
        <v>171</v>
      </c>
      <c r="E11" s="450"/>
      <c r="F11" s="441"/>
      <c r="G11" s="444"/>
      <c r="H11" s="447"/>
      <c r="I11" s="103" t="s">
        <v>172</v>
      </c>
      <c r="J11" s="124" t="s">
        <v>173</v>
      </c>
      <c r="K11" s="103" t="str">
        <f>IFERROR(CONCATENATE(INDEX('8- Políticas de Administración '!$B$16:$F$53,MATCH('5- Identificación de Riesgos'!J11,'8- Políticas de Administración '!$C$16:$C$54,0),1)," - ",L11),"")</f>
        <v>Mayor - 4</v>
      </c>
      <c r="L11" s="119">
        <f>IFERROR(VLOOKUP(INDEX('8- Políticas de Administración '!$B$16:$F$63,MATCH('5- Identificación de Riesgos'!J11,'8- Políticas de Administración '!$C$16:$C$64,0),1),'8- Políticas de Administración '!$B$16:$F$64,5,FALSE),"")</f>
        <v>4</v>
      </c>
      <c r="M11" s="419"/>
      <c r="N11" s="411"/>
      <c r="O11" s="407"/>
      <c r="P11" s="10"/>
    </row>
    <row r="12" spans="1:267" ht="60.75" customHeight="1" thickBot="1">
      <c r="A12" s="473"/>
      <c r="B12" s="419"/>
      <c r="C12" s="419"/>
      <c r="D12" s="240" t="s">
        <v>378</v>
      </c>
      <c r="E12" s="450"/>
      <c r="F12" s="441"/>
      <c r="G12" s="444"/>
      <c r="H12" s="447"/>
      <c r="I12" s="103" t="s">
        <v>174</v>
      </c>
      <c r="J12" s="124" t="s">
        <v>175</v>
      </c>
      <c r="K12" s="103" t="str">
        <f>IFERROR(CONCATENATE(INDEX('8- Políticas de Administración '!$B$16:$F$53,MATCH('5- Identificación de Riesgos'!J12,'8- Políticas de Administración '!$C$16:$C$54,0),1)," - ",L12),"")</f>
        <v>Moderado - 3</v>
      </c>
      <c r="L12" s="119">
        <f>IFERROR(VLOOKUP(INDEX('8- Políticas de Administración '!$B$16:$F$63,MATCH('5- Identificación de Riesgos'!J12,'8- Políticas de Administración '!$C$16:$C$64,0),1),'8- Políticas de Administración '!$B$16:$F$64,5,FALSE),"")</f>
        <v>3</v>
      </c>
      <c r="M12" s="419"/>
      <c r="N12" s="411"/>
      <c r="O12" s="407"/>
      <c r="P12" s="10"/>
    </row>
    <row r="13" spans="1:267" ht="38.25" hidden="1" customHeight="1" thickBot="1">
      <c r="A13" s="473"/>
      <c r="B13" s="419"/>
      <c r="C13" s="419"/>
      <c r="D13" s="240"/>
      <c r="E13" s="450"/>
      <c r="F13" s="441"/>
      <c r="G13" s="444"/>
      <c r="H13" s="447"/>
      <c r="I13" s="103"/>
      <c r="J13" s="124"/>
      <c r="K13" s="103" t="str">
        <f>IFERROR(CONCATENATE(INDEX('8- Políticas de Administración '!$B$16:$F$53,MATCH('5- Identificación de Riesgos'!J13,'8- Políticas de Administración '!$C$16:$C$54,0),1)," - ",L13),"")</f>
        <v/>
      </c>
      <c r="L13" s="119" t="str">
        <f>IFERROR(VLOOKUP(INDEX('8- Políticas de Administración '!$B$16:$F$63,MATCH('5- Identificación de Riesgos'!J13,'8- Políticas de Administración '!$C$16:$C$64,0),1),'8- Políticas de Administración '!$B$16:$F$64,5,FALSE),"")</f>
        <v/>
      </c>
      <c r="M13" s="419"/>
      <c r="N13" s="411"/>
      <c r="O13" s="407"/>
      <c r="P13" s="10"/>
    </row>
    <row r="14" spans="1:267" ht="16.5" hidden="1">
      <c r="A14" s="473"/>
      <c r="B14" s="419"/>
      <c r="C14" s="419"/>
      <c r="D14" s="240"/>
      <c r="E14" s="450"/>
      <c r="F14" s="441"/>
      <c r="G14" s="444"/>
      <c r="H14" s="447"/>
      <c r="I14" s="103"/>
      <c r="J14" s="124"/>
      <c r="K14" s="103"/>
      <c r="L14" s="119"/>
      <c r="M14" s="419"/>
      <c r="N14" s="411"/>
      <c r="O14" s="407"/>
      <c r="P14" s="10"/>
    </row>
    <row r="15" spans="1:267" ht="16.5" hidden="1">
      <c r="A15" s="473"/>
      <c r="B15" s="419"/>
      <c r="C15" s="419"/>
      <c r="D15" s="240"/>
      <c r="E15" s="450"/>
      <c r="F15" s="441"/>
      <c r="G15" s="444"/>
      <c r="H15" s="447"/>
      <c r="I15" s="103"/>
      <c r="J15" s="124"/>
      <c r="K15" s="103"/>
      <c r="L15" s="119"/>
      <c r="M15" s="419"/>
      <c r="N15" s="411"/>
      <c r="O15" s="407"/>
      <c r="P15" s="10"/>
    </row>
    <row r="16" spans="1:267" ht="16.5" hidden="1">
      <c r="A16" s="473"/>
      <c r="B16" s="419"/>
      <c r="C16" s="419"/>
      <c r="D16" s="240"/>
      <c r="E16" s="450"/>
      <c r="F16" s="441"/>
      <c r="G16" s="444"/>
      <c r="H16" s="447"/>
      <c r="I16" s="103"/>
      <c r="J16" s="124"/>
      <c r="K16" s="103"/>
      <c r="L16" s="119"/>
      <c r="M16" s="419"/>
      <c r="N16" s="411"/>
      <c r="O16" s="407"/>
      <c r="P16" s="10"/>
    </row>
    <row r="17" spans="1:16" ht="16.5" hidden="1">
      <c r="A17" s="473"/>
      <c r="B17" s="419"/>
      <c r="C17" s="419"/>
      <c r="D17" s="240"/>
      <c r="E17" s="450"/>
      <c r="F17" s="441"/>
      <c r="G17" s="444"/>
      <c r="H17" s="447"/>
      <c r="I17" s="103"/>
      <c r="J17" s="124"/>
      <c r="K17" s="103"/>
      <c r="L17" s="119"/>
      <c r="M17" s="419"/>
      <c r="N17" s="411"/>
      <c r="O17" s="407"/>
      <c r="P17" s="10"/>
    </row>
    <row r="18" spans="1:16" ht="16.5" hidden="1">
      <c r="A18" s="473"/>
      <c r="B18" s="419"/>
      <c r="C18" s="419"/>
      <c r="D18" s="106"/>
      <c r="E18" s="450"/>
      <c r="F18" s="441"/>
      <c r="G18" s="444"/>
      <c r="H18" s="447"/>
      <c r="I18" s="103"/>
      <c r="J18" s="124"/>
      <c r="K18" s="103" t="str">
        <f>IFERROR(CONCATENATE(INDEX('8- Políticas de Administración '!$B$16:$F$53,MATCH('5- Identificación de Riesgos'!J18,'8- Políticas de Administración '!$C$16:$C$54,0),1)," - ",L18),"")</f>
        <v/>
      </c>
      <c r="L18" s="119" t="str">
        <f>IFERROR(VLOOKUP(INDEX('8- Políticas de Administración '!$B$16:$F$63,MATCH('5- Identificación de Riesgos'!J18,'8- Políticas de Administración '!$C$16:$C$64,0),1),'8- Políticas de Administración '!$B$16:$F$64,5,FALSE),"")</f>
        <v/>
      </c>
      <c r="M18" s="419"/>
      <c r="N18" s="411"/>
      <c r="O18" s="407"/>
      <c r="P18" s="10"/>
    </row>
    <row r="19" spans="1:16" ht="17.25" hidden="1" thickBot="1">
      <c r="A19" s="474"/>
      <c r="B19" s="420"/>
      <c r="C19" s="420"/>
      <c r="D19" s="109"/>
      <c r="E19" s="452"/>
      <c r="F19" s="442"/>
      <c r="G19" s="445"/>
      <c r="H19" s="448"/>
      <c r="I19" s="104"/>
      <c r="J19" s="125"/>
      <c r="K19" s="104" t="str">
        <f>IFERROR(CONCATENATE(INDEX('8- Políticas de Administración '!$B$16:$F$53,MATCH('5- Identificación de Riesgos'!J19,'8- Políticas de Administración '!$C$16:$C$54,0),1)," - ",L19),"")</f>
        <v/>
      </c>
      <c r="L19" s="121" t="str">
        <f>IFERROR(VLOOKUP(INDEX('8- Políticas de Administración '!$B$16:$F$63,MATCH('5- Identificación de Riesgos'!J19,'8- Políticas de Administración '!$C$16:$C$64,0),1),'8- Políticas de Administración '!$B$16:$F$64,5,FALSE),"")</f>
        <v/>
      </c>
      <c r="M19" s="420"/>
      <c r="N19" s="412"/>
      <c r="O19" s="407"/>
      <c r="P19" s="10"/>
    </row>
    <row r="20" spans="1:16" ht="45.75" customHeight="1">
      <c r="A20" s="472">
        <v>2</v>
      </c>
      <c r="B20" s="418" t="s">
        <v>176</v>
      </c>
      <c r="C20" s="418" t="s">
        <v>352</v>
      </c>
      <c r="D20" s="286" t="s">
        <v>177</v>
      </c>
      <c r="E20" s="449">
        <v>365</v>
      </c>
      <c r="F20" s="449">
        <v>20</v>
      </c>
      <c r="G20" s="443">
        <f t="shared" ref="G20" si="0">+F20/E20</f>
        <v>5.4794520547945202E-2</v>
      </c>
      <c r="H20" s="446" t="str">
        <f>CONCATENATE(IF(G20&lt;='8- Políticas de Administración '!$D$6,'8- Políticas de Administración '!$B$6,IF(G20&lt;='8- Políticas de Administración '!$D$7,'8- Políticas de Administración '!$B$7,IF(G20&lt;='8- Políticas de Administración '!$D$8,'8- Políticas de Administración '!$B$8,IF(G20&lt;='8- Políticas de Administración '!$D$9,'8- Políticas de Administración '!$B$9,IF(G20&lt;='8- Políticas de Administración '!$D$10,'8- Políticas de Administración '!$B$10,"Probabilidad no valida")))))," - ",VLOOKUP(IF(G20&lt;='8- Políticas de Administración '!$D$6,'8- Políticas de Administración '!$B$6,IF(G20&lt;='8- Políticas de Administración '!$D$7,'8- Políticas de Administración '!$B$7,IF(G20&lt;='8- Políticas de Administración '!$D$8,'8- Políticas de Administración '!$B$8,IF(G20&lt;='8- Políticas de Administración '!$D$9,'8- Políticas de Administración '!$B$9,IF(G20&lt;='8- Políticas de Administración '!$D$10,'8- Políticas de Administración '!$B$10,"Probabilidad no valida"))))),'8- Políticas de Administración '!$B$6:$F$10,5,FALSE))</f>
        <v>Baja - 2</v>
      </c>
      <c r="I20" s="102" t="s">
        <v>169</v>
      </c>
      <c r="J20" s="111" t="s">
        <v>170</v>
      </c>
      <c r="K20" s="102" t="str">
        <f>IFERROR(CONCATENATE(INDEX('8- Políticas de Administración '!$B$16:$F$53,MATCH('5- Identificación de Riesgos'!J20,'8- Políticas de Administración '!$C$16:$C$54,0),1)," - ",L20),"")</f>
        <v>Moderado - 3</v>
      </c>
      <c r="L20" s="120">
        <f>IFERROR(VLOOKUP(INDEX('8- Políticas de Administración '!$B$16:$F$63,MATCH('5- Identificación de Riesgos'!J20,'8- Políticas de Administración '!$C$16:$C$64,0),1),'8- Políticas de Administración '!$B$16:$F$64,5,FALSE),"")</f>
        <v>3</v>
      </c>
      <c r="M20" s="410" t="str">
        <f>IFERROR(CONCATENATE(INDEX('8- Políticas de Administración '!$B$16:$F$53,MATCH(ROUND(AVERAGE(L20:L29),0),'8- Políticas de Administración '!$F$16:$F$53,0),1)," - ",ROUND(AVERAGE(L20:L29),0)),"")</f>
        <v>Moderado - 3</v>
      </c>
      <c r="N20" s="414" t="str">
        <f>IFERROR(CONCATENATE(VLOOKUP((LEFT(H20,LEN(H20)-4)&amp;LEFT(M20,LEN(M20)-4)),'9- Matriz de Calor '!$D$18:$E$42,2,0)," - ",RIGHT(H20,1)*RIGHT(M20,1)),"")</f>
        <v>Moderado - 6</v>
      </c>
      <c r="O20" s="408">
        <f>RIGHT(H20,1)*RIGHT(M20,1)</f>
        <v>6</v>
      </c>
    </row>
    <row r="21" spans="1:16" ht="41.25" customHeight="1">
      <c r="A21" s="473"/>
      <c r="B21" s="419"/>
      <c r="C21" s="419"/>
      <c r="D21" s="240" t="s">
        <v>375</v>
      </c>
      <c r="E21" s="450"/>
      <c r="F21" s="450"/>
      <c r="G21" s="444"/>
      <c r="H21" s="447"/>
      <c r="I21" s="103" t="s">
        <v>172</v>
      </c>
      <c r="J21" s="124" t="s">
        <v>173</v>
      </c>
      <c r="K21" s="103" t="str">
        <f>IFERROR(CONCATENATE(INDEX('8- Políticas de Administración '!$B$16:$F$53,MATCH('5- Identificación de Riesgos'!J21,'8- Políticas de Administración '!$C$16:$C$54,0),1)," - ",L21),"")</f>
        <v>Mayor - 4</v>
      </c>
      <c r="L21" s="119">
        <f>IFERROR(VLOOKUP(INDEX('8- Políticas de Administración '!$B$16:$F$63,MATCH('5- Identificación de Riesgos'!J21,'8- Políticas de Administración '!$C$16:$C$64,0),1),'8- Políticas de Administración '!$B$16:$F$64,5,FALSE),"")</f>
        <v>4</v>
      </c>
      <c r="M21" s="411"/>
      <c r="N21" s="415"/>
      <c r="O21" s="409"/>
    </row>
    <row r="22" spans="1:16" ht="60" customHeight="1">
      <c r="A22" s="473"/>
      <c r="B22" s="419"/>
      <c r="C22" s="419"/>
      <c r="D22" s="240" t="s">
        <v>178</v>
      </c>
      <c r="E22" s="450"/>
      <c r="F22" s="450"/>
      <c r="G22" s="444"/>
      <c r="H22" s="447"/>
      <c r="I22" s="103" t="s">
        <v>174</v>
      </c>
      <c r="J22" s="124" t="s">
        <v>179</v>
      </c>
      <c r="K22" s="103" t="str">
        <f>IFERROR(CONCATENATE(INDEX('8- Políticas de Administración '!$B$16:$F$53,MATCH('5- Identificación de Riesgos'!J22,'8- Políticas de Administración '!$C$16:$C$54,0),1)," - ",L22),"")</f>
        <v>Menor - 2</v>
      </c>
      <c r="L22" s="119">
        <f>IFERROR(VLOOKUP(INDEX('8- Políticas de Administración '!$B$16:$F$63,MATCH('5- Identificación de Riesgos'!J22,'8- Políticas de Administración '!$C$16:$C$64,0),1),'8- Políticas de Administración '!$B$16:$F$64,5,FALSE),"")</f>
        <v>2</v>
      </c>
      <c r="M22" s="411"/>
      <c r="N22" s="415"/>
      <c r="O22" s="409"/>
    </row>
    <row r="23" spans="1:16" ht="44.25" customHeight="1" thickBot="1">
      <c r="A23" s="473"/>
      <c r="B23" s="419"/>
      <c r="C23" s="419"/>
      <c r="D23" s="240" t="s">
        <v>180</v>
      </c>
      <c r="E23" s="450"/>
      <c r="F23" s="450"/>
      <c r="G23" s="444"/>
      <c r="H23" s="447"/>
      <c r="I23" s="104" t="s">
        <v>174</v>
      </c>
      <c r="J23" s="125" t="s">
        <v>179</v>
      </c>
      <c r="K23" s="103" t="str">
        <f>IFERROR(CONCATENATE(INDEX('8- Políticas de Administración '!$B$16:$F$53,MATCH('5- Identificación de Riesgos'!J23,'8- Políticas de Administración '!$C$16:$C$54,0),1)," - ",L23),"")</f>
        <v>Menor - 2</v>
      </c>
      <c r="L23" s="119">
        <f>IFERROR(VLOOKUP(INDEX('8- Políticas de Administración '!$B$16:$F$63,MATCH('5- Identificación de Riesgos'!J23,'8- Políticas de Administración '!$C$16:$C$64,0),1),'8- Políticas de Administración '!$B$16:$F$64,5,FALSE),"")</f>
        <v>2</v>
      </c>
      <c r="M23" s="411"/>
      <c r="N23" s="415"/>
      <c r="O23" s="409"/>
    </row>
    <row r="24" spans="1:16" hidden="1">
      <c r="A24" s="473"/>
      <c r="B24" s="419"/>
      <c r="C24" s="419"/>
      <c r="D24" s="106"/>
      <c r="E24" s="450"/>
      <c r="F24" s="450"/>
      <c r="G24" s="444"/>
      <c r="H24" s="447"/>
      <c r="I24" s="103"/>
      <c r="J24" s="124"/>
      <c r="K24" s="103" t="str">
        <f>IFERROR(CONCATENATE(INDEX('8- Políticas de Administración '!$B$16:$F$53,MATCH('5- Identificación de Riesgos'!J24,'8- Políticas de Administración '!$C$16:$C$54,0),1)," - ",L24),"")</f>
        <v/>
      </c>
      <c r="L24" s="119" t="str">
        <f>IFERROR(VLOOKUP(INDEX('8- Políticas de Administración '!$B$16:$F$63,MATCH('5- Identificación de Riesgos'!J24,'8- Políticas de Administración '!$C$16:$C$64,0),1),'8- Políticas de Administración '!$B$16:$F$64,5,FALSE),"")</f>
        <v/>
      </c>
      <c r="M24" s="411"/>
      <c r="N24" s="415"/>
      <c r="O24" s="409"/>
    </row>
    <row r="25" spans="1:16" hidden="1">
      <c r="A25" s="428"/>
      <c r="B25" s="434"/>
      <c r="C25" s="434"/>
      <c r="D25" s="258"/>
      <c r="E25" s="451"/>
      <c r="F25" s="451"/>
      <c r="G25" s="453"/>
      <c r="H25" s="454"/>
      <c r="I25" s="245"/>
      <c r="J25" s="255"/>
      <c r="K25" s="245"/>
      <c r="L25" s="256"/>
      <c r="M25" s="413"/>
      <c r="N25" s="416"/>
      <c r="O25" s="409"/>
    </row>
    <row r="26" spans="1:16" hidden="1">
      <c r="A26" s="428"/>
      <c r="B26" s="434"/>
      <c r="C26" s="434"/>
      <c r="D26" s="258"/>
      <c r="E26" s="451"/>
      <c r="F26" s="451"/>
      <c r="G26" s="453"/>
      <c r="H26" s="454"/>
      <c r="I26" s="245"/>
      <c r="J26" s="255"/>
      <c r="K26" s="245"/>
      <c r="L26" s="256"/>
      <c r="M26" s="413"/>
      <c r="N26" s="416"/>
      <c r="O26" s="409"/>
    </row>
    <row r="27" spans="1:16" hidden="1">
      <c r="A27" s="428"/>
      <c r="B27" s="434"/>
      <c r="C27" s="434"/>
      <c r="D27" s="258"/>
      <c r="E27" s="451"/>
      <c r="F27" s="451"/>
      <c r="G27" s="453"/>
      <c r="H27" s="454"/>
      <c r="I27" s="245"/>
      <c r="J27" s="255"/>
      <c r="K27" s="245"/>
      <c r="L27" s="256"/>
      <c r="M27" s="413"/>
      <c r="N27" s="416"/>
      <c r="O27" s="409"/>
    </row>
    <row r="28" spans="1:16" hidden="1">
      <c r="A28" s="428"/>
      <c r="B28" s="434"/>
      <c r="C28" s="434"/>
      <c r="D28" s="258"/>
      <c r="E28" s="451"/>
      <c r="F28" s="451"/>
      <c r="G28" s="453"/>
      <c r="H28" s="454"/>
      <c r="I28" s="245"/>
      <c r="J28" s="255"/>
      <c r="K28" s="245"/>
      <c r="L28" s="256"/>
      <c r="M28" s="413"/>
      <c r="N28" s="416"/>
      <c r="O28" s="409"/>
    </row>
    <row r="29" spans="1:16" ht="15.75" hidden="1" thickBot="1">
      <c r="A29" s="474"/>
      <c r="B29" s="420"/>
      <c r="C29" s="420"/>
      <c r="D29" s="109"/>
      <c r="E29" s="452"/>
      <c r="F29" s="452"/>
      <c r="G29" s="445"/>
      <c r="H29" s="448"/>
      <c r="I29" s="104"/>
      <c r="J29" s="125"/>
      <c r="K29" s="104" t="str">
        <f>IFERROR(CONCATENATE(INDEX('8- Políticas de Administración '!$B$16:$F$53,MATCH('5- Identificación de Riesgos'!J29,'8- Políticas de Administración '!$C$16:$C$54,0),1)," - ",L29),"")</f>
        <v/>
      </c>
      <c r="L29" s="121" t="str">
        <f>IFERROR(VLOOKUP(INDEX('8- Políticas de Administración '!$B$16:$F$63,MATCH('5- Identificación de Riesgos'!J29,'8- Políticas de Administración '!$C$16:$C$64,0),1),'8- Políticas de Administración '!$B$16:$F$64,5,FALSE),"")</f>
        <v/>
      </c>
      <c r="M29" s="412"/>
      <c r="N29" s="417"/>
      <c r="O29" s="409"/>
    </row>
    <row r="30" spans="1:16" ht="84.75" customHeight="1">
      <c r="A30" s="472">
        <v>3</v>
      </c>
      <c r="B30" s="449" t="s">
        <v>181</v>
      </c>
      <c r="C30" s="475" t="s">
        <v>354</v>
      </c>
      <c r="D30" s="242" t="s">
        <v>355</v>
      </c>
      <c r="E30" s="449">
        <v>365</v>
      </c>
      <c r="F30" s="449">
        <v>20</v>
      </c>
      <c r="G30" s="443">
        <f t="shared" ref="G30" si="1">+F30/E30</f>
        <v>5.4794520547945202E-2</v>
      </c>
      <c r="H30" s="446" t="str">
        <f>CONCATENATE(IF(G30&lt;='8- Políticas de Administración '!$D$6,'8- Políticas de Administración '!$B$6,IF(G30&lt;='8- Políticas de Administración '!$D$7,'8- Políticas de Administración '!$B$7,IF(G30&lt;='8- Políticas de Administración '!$D$8,'8- Políticas de Administración '!$B$8,IF(G30&lt;='8- Políticas de Administración '!$D$9,'8- Políticas de Administración '!$B$9,IF(G30&lt;='8- Políticas de Administración '!$D$10,'8- Políticas de Administración '!$B$10,"Probabilidad no valida")))))," - ",VLOOKUP(IF(G30&lt;='8- Políticas de Administración '!$D$6,'8- Políticas de Administración '!$B$6,IF(G30&lt;='8- Políticas de Administración '!$D$7,'8- Políticas de Administración '!$B$7,IF(G30&lt;='8- Políticas de Administración '!$D$8,'8- Políticas de Administración '!$B$8,IF(G30&lt;='8- Políticas de Administración '!$D$9,'8- Políticas de Administración '!$B$9,IF(G30&lt;='8- Políticas de Administración '!$D$10,'8- Políticas de Administración '!$B$10,"Probabilidad no valida"))))),'8- Políticas de Administración '!$B$6:$F$10,5,FALSE))</f>
        <v>Baja - 2</v>
      </c>
      <c r="I30" s="102" t="s">
        <v>169</v>
      </c>
      <c r="J30" s="111" t="s">
        <v>170</v>
      </c>
      <c r="K30" s="102" t="str">
        <f>IFERROR(CONCATENATE(INDEX('8- Políticas de Administración '!$B$16:$F$53,MATCH('5- Identificación de Riesgos'!J30,'8- Políticas de Administración '!$C$16:$C$54,0),1)," - ",L30),"")</f>
        <v>Moderado - 3</v>
      </c>
      <c r="L30" s="120">
        <f>IFERROR(VLOOKUP(INDEX('8- Políticas de Administración '!$B$16:$F$63,MATCH('5- Identificación de Riesgos'!J30,'8- Políticas de Administración '!$C$16:$C$64,0),1),'8- Políticas de Administración '!$B$16:$F$64,5,FALSE),"")</f>
        <v>3</v>
      </c>
      <c r="M30" s="418" t="str">
        <f>IFERROR(CONCATENATE(INDEX('8- Políticas de Administración '!$B$16:$F$53,MATCH(ROUND(AVERAGE(L30:L39),0),'8- Políticas de Administración '!$F$16:$F$53,0),1)," - ",ROUND(AVERAGE(L30:L39),0)),"")</f>
        <v>Mayor - 4</v>
      </c>
      <c r="N30" s="410" t="str">
        <f>IFERROR(CONCATENATE(VLOOKUP((LEFT(H30,LEN(H30)-4)&amp;LEFT(M30,LEN(M30)-4)),'9- Matriz de Calor '!$D$18:$E$42,2,0)," - ",RIGHT(H30,1)*RIGHT(M30,1)),"")</f>
        <v>Alto - 8</v>
      </c>
      <c r="O30" s="409">
        <f>RIGHT(H30,1)*RIGHT(M30,1)</f>
        <v>8</v>
      </c>
    </row>
    <row r="31" spans="1:16" ht="84.75" customHeight="1" thickBot="1">
      <c r="A31" s="473"/>
      <c r="B31" s="450"/>
      <c r="C31" s="476"/>
      <c r="D31" s="241" t="s">
        <v>353</v>
      </c>
      <c r="E31" s="450"/>
      <c r="F31" s="450"/>
      <c r="G31" s="444"/>
      <c r="H31" s="447"/>
      <c r="I31" s="245" t="s">
        <v>172</v>
      </c>
      <c r="J31" s="255" t="s">
        <v>173</v>
      </c>
      <c r="K31" s="103" t="str">
        <f>IFERROR(CONCATENATE(INDEX('8- Políticas de Administración '!$B$16:$F$53,MATCH('5- Identificación de Riesgos'!J31,'8- Políticas de Administración '!$C$16:$C$54,0),1)," - ",L31),"")</f>
        <v>Mayor - 4</v>
      </c>
      <c r="L31" s="119">
        <f>IFERROR(VLOOKUP(INDEX('8- Políticas de Administración '!$B$16:$F$63,MATCH('5- Identificación de Riesgos'!J31,'8- Políticas de Administración '!$C$16:$C$64,0),1),'8- Políticas de Administración '!$B$16:$F$64,5,FALSE),"")</f>
        <v>4</v>
      </c>
      <c r="M31" s="419"/>
      <c r="N31" s="411"/>
      <c r="O31" s="409"/>
    </row>
    <row r="32" spans="1:16" ht="45" hidden="1" customHeight="1">
      <c r="A32" s="473"/>
      <c r="B32" s="450"/>
      <c r="C32" s="476"/>
      <c r="D32" s="241"/>
      <c r="E32" s="450"/>
      <c r="F32" s="450"/>
      <c r="G32" s="444"/>
      <c r="H32" s="447"/>
      <c r="I32" s="103"/>
      <c r="J32" s="124"/>
      <c r="K32" s="103" t="str">
        <f>IFERROR(CONCATENATE(INDEX('8- Políticas de Administración '!$B$16:$F$53,MATCH('5- Identificación de Riesgos'!J32,'8- Políticas de Administración '!$C$16:$C$54,0),1)," - ",L32),"")</f>
        <v/>
      </c>
      <c r="L32" s="119" t="str">
        <f>IFERROR(VLOOKUP(INDEX('8- Políticas de Administración '!$B$16:$F$63,MATCH('5- Identificación de Riesgos'!J32,'8- Políticas de Administración '!$C$16:$C$64,0),1),'8- Políticas de Administración '!$B$16:$F$64,5,FALSE),"")</f>
        <v/>
      </c>
      <c r="M32" s="419"/>
      <c r="N32" s="411"/>
      <c r="O32" s="409"/>
    </row>
    <row r="33" spans="1:22" ht="45" hidden="1" customHeight="1">
      <c r="A33" s="473"/>
      <c r="B33" s="450"/>
      <c r="C33" s="476"/>
      <c r="D33" s="106"/>
      <c r="E33" s="450"/>
      <c r="F33" s="450"/>
      <c r="G33" s="444"/>
      <c r="H33" s="447"/>
      <c r="I33" s="287"/>
      <c r="J33" s="287"/>
      <c r="K33" s="103" t="str">
        <f>IFERROR(CONCATENATE(INDEX('8- Políticas de Administración '!$B$16:$F$53,MATCH('5- Identificación de Riesgos'!J33,'8- Políticas de Administración '!$C$16:$C$54,0),1)," - ",L33),"")</f>
        <v/>
      </c>
      <c r="L33" s="119" t="str">
        <f>IFERROR(VLOOKUP(INDEX('8- Políticas de Administración '!$B$16:$F$63,MATCH('5- Identificación de Riesgos'!J33,'8- Políticas de Administración '!$C$16:$C$64,0),1),'8- Políticas de Administración '!$B$16:$F$64,5,FALSE),"")</f>
        <v/>
      </c>
      <c r="M33" s="419"/>
      <c r="N33" s="411"/>
      <c r="O33" s="409"/>
    </row>
    <row r="34" spans="1:22" ht="44.25" hidden="1" customHeight="1" thickBot="1">
      <c r="A34" s="473"/>
      <c r="B34" s="450"/>
      <c r="C34" s="476"/>
      <c r="D34" s="108"/>
      <c r="E34" s="450"/>
      <c r="F34" s="450"/>
      <c r="G34" s="444"/>
      <c r="H34" s="447"/>
      <c r="I34" s="287"/>
      <c r="J34" s="287"/>
      <c r="K34" s="103" t="str">
        <f>IFERROR(CONCATENATE(INDEX('8- Políticas de Administración '!$B$16:$F$53,MATCH('5- Identificación de Riesgos'!J34,'8- Políticas de Administración '!$C$16:$C$54,0),1)," - ",L34),"")</f>
        <v/>
      </c>
      <c r="L34" s="119" t="str">
        <f>IFERROR(VLOOKUP(INDEX('8- Políticas de Administración '!$B$16:$F$63,MATCH('5- Identificación de Riesgos'!J34,'8- Políticas de Administración '!$C$16:$C$64,0),1),'8- Políticas de Administración '!$B$16:$F$64,5,FALSE),"")</f>
        <v/>
      </c>
      <c r="M34" s="419"/>
      <c r="N34" s="411"/>
      <c r="O34" s="409"/>
    </row>
    <row r="35" spans="1:22" ht="15.75" hidden="1" thickBot="1">
      <c r="A35" s="428"/>
      <c r="B35" s="451"/>
      <c r="C35" s="477"/>
      <c r="D35" s="259"/>
      <c r="E35" s="451"/>
      <c r="F35" s="451"/>
      <c r="G35" s="453"/>
      <c r="H35" s="454"/>
      <c r="I35" s="245"/>
      <c r="J35" s="255"/>
      <c r="K35" s="245"/>
      <c r="L35" s="256"/>
      <c r="M35" s="434"/>
      <c r="N35" s="413"/>
      <c r="O35" s="409"/>
    </row>
    <row r="36" spans="1:22" ht="15.75" hidden="1" thickBot="1">
      <c r="A36" s="428"/>
      <c r="B36" s="451"/>
      <c r="C36" s="477"/>
      <c r="D36" s="259"/>
      <c r="E36" s="451"/>
      <c r="F36" s="451"/>
      <c r="G36" s="453"/>
      <c r="H36" s="454"/>
      <c r="I36" s="245"/>
      <c r="J36" s="255"/>
      <c r="K36" s="245"/>
      <c r="L36" s="256"/>
      <c r="M36" s="434"/>
      <c r="N36" s="413"/>
      <c r="O36" s="409"/>
    </row>
    <row r="37" spans="1:22" ht="15.75" hidden="1" thickBot="1">
      <c r="A37" s="428"/>
      <c r="B37" s="451"/>
      <c r="C37" s="477"/>
      <c r="D37" s="259"/>
      <c r="E37" s="451"/>
      <c r="F37" s="451"/>
      <c r="G37" s="453"/>
      <c r="H37" s="454"/>
      <c r="I37" s="245"/>
      <c r="J37" s="255"/>
      <c r="K37" s="245"/>
      <c r="L37" s="256"/>
      <c r="M37" s="434"/>
      <c r="N37" s="413"/>
      <c r="O37" s="409"/>
    </row>
    <row r="38" spans="1:22" ht="15.75" hidden="1" thickBot="1">
      <c r="A38" s="428"/>
      <c r="B38" s="451"/>
      <c r="C38" s="477"/>
      <c r="D38" s="259"/>
      <c r="E38" s="451"/>
      <c r="F38" s="451"/>
      <c r="G38" s="453"/>
      <c r="H38" s="454"/>
      <c r="I38" s="245"/>
      <c r="J38" s="255"/>
      <c r="K38" s="245"/>
      <c r="L38" s="256"/>
      <c r="M38" s="434"/>
      <c r="N38" s="413"/>
      <c r="O38" s="409"/>
    </row>
    <row r="39" spans="1:22" ht="15.75" hidden="1" thickBot="1">
      <c r="A39" s="474"/>
      <c r="B39" s="452"/>
      <c r="C39" s="478"/>
      <c r="D39" s="109"/>
      <c r="E39" s="452"/>
      <c r="F39" s="452"/>
      <c r="G39" s="445"/>
      <c r="H39" s="448"/>
      <c r="I39" s="104"/>
      <c r="J39" s="125"/>
      <c r="K39" s="104" t="str">
        <f>IFERROR(CONCATENATE(INDEX('8- Políticas de Administración '!$B$16:$F$53,MATCH('5- Identificación de Riesgos'!J39,'8- Políticas de Administración '!$C$16:$C$54,0),1)," - ",L39),"")</f>
        <v/>
      </c>
      <c r="L39" s="121" t="str">
        <f>IFERROR(VLOOKUP(INDEX('8- Políticas de Administración '!$B$16:$F$63,MATCH('5- Identificación de Riesgos'!J39,'8- Políticas de Administración '!$C$16:$C$64,0),1),'8- Políticas de Administración '!$B$16:$F$64,5,FALSE),"")</f>
        <v/>
      </c>
      <c r="M39" s="420"/>
      <c r="N39" s="412"/>
      <c r="O39" s="409"/>
    </row>
    <row r="40" spans="1:22" ht="73.5" customHeight="1">
      <c r="A40" s="401">
        <v>4</v>
      </c>
      <c r="B40" s="472" t="s">
        <v>182</v>
      </c>
      <c r="C40" s="410" t="s">
        <v>183</v>
      </c>
      <c r="D40" s="277" t="s">
        <v>184</v>
      </c>
      <c r="E40" s="463"/>
      <c r="F40" s="466"/>
      <c r="G40" s="443" t="e">
        <f t="shared" ref="G40" si="2">F40/E40</f>
        <v>#DIV/0!</v>
      </c>
      <c r="H40" s="446" t="e">
        <f>CONCATENATE(IF(G40&lt;='8- Políticas de Administración '!$D$6,'8- Políticas de Administración '!$B$6,IF(G40&lt;='8- Políticas de Administración '!$D$7,'8- Políticas de Administración '!$B$7,IF(G40&lt;='8- Políticas de Administración '!$D$8,'8- Políticas de Administración '!$B$8,IF(G40&lt;='8- Políticas de Administración '!$D$9,'8- Políticas de Administración '!$B$9,IF(G40&lt;='8- Políticas de Administración '!$D$10,'8- Políticas de Administración '!$B$10,"Probabilidad no valida")))))," - ",VLOOKUP(IF(G40&lt;='8- Políticas de Administración '!$D$6,'8- Políticas de Administración '!$B$6,IF(G40&lt;='8- Políticas de Administración '!$D$7,'8- Políticas de Administración '!$B$7,IF(G40&lt;='8- Políticas de Administración '!$D$8,'8- Políticas de Administración '!$B$8,IF(G40&lt;='8- Políticas de Administración '!$D$9,'8- Políticas de Administración '!$B$9,IF(G40&lt;='8- Políticas de Administración '!$D$10,'8- Políticas de Administración '!$B$10,"Probabilidad no valida"))))),'8- Políticas de Administración '!$B$6:$F$10,5,FALSE))</f>
        <v>#DIV/0!</v>
      </c>
      <c r="I40" s="102"/>
      <c r="J40" s="111"/>
      <c r="K40" s="102" t="str">
        <f>IFERROR(CONCATENATE(INDEX('8- Políticas de Administración '!$B$16:$F$53,MATCH('5- Identificación de Riesgos'!J40,'8- Políticas de Administración '!$C$16:$C$54,0),1)," - ",L40),"")</f>
        <v/>
      </c>
      <c r="L40" s="120">
        <v>4</v>
      </c>
      <c r="M40" s="418" t="str">
        <f>IFERROR(CONCATENATE(INDEX('8- Políticas de Administración '!$B$16:$F$53,MATCH(ROUND(AVERAGE(L40:L49),0),'8- Políticas de Administración '!$F$16:$F$53,0),1)," - ",ROUND(AVERAGE(L40:L49),0)),"")</f>
        <v>Moderado - 3</v>
      </c>
      <c r="N40" s="410" t="str">
        <f>IFERROR(CONCATENATE(VLOOKUP((LEFT(H40,LEN(H40)-4)&amp;LEFT(M40,LEN(M40)-4)),'9- Matriz de Calor '!$D$18:$E$42,2,0)," - ",RIGHT(H40,1)*RIGHT(M40,1)),"")</f>
        <v/>
      </c>
      <c r="O40" s="428" t="e">
        <f>RIGHT(H40,1)*RIGHT(M40,1)</f>
        <v>#DIV/0!</v>
      </c>
      <c r="Q40" s="399" t="s">
        <v>186</v>
      </c>
      <c r="R40" s="399"/>
      <c r="S40" s="399"/>
      <c r="T40" s="399"/>
      <c r="U40" s="399"/>
      <c r="V40" s="399"/>
    </row>
    <row r="41" spans="1:22" ht="39" customHeight="1">
      <c r="A41" s="402"/>
      <c r="B41" s="473"/>
      <c r="C41" s="411"/>
      <c r="D41" s="273" t="s">
        <v>187</v>
      </c>
      <c r="E41" s="464"/>
      <c r="F41" s="467"/>
      <c r="G41" s="444"/>
      <c r="H41" s="447"/>
      <c r="I41" s="103"/>
      <c r="J41" s="124"/>
      <c r="K41" s="103" t="str">
        <f>IFERROR(CONCATENATE(INDEX('8- Políticas de Administración '!$B$16:$F$53,MATCH('5- Identificación de Riesgos'!J41,'8- Políticas de Administración '!$C$16:$C$54,0),1)," - ",L41),"")</f>
        <v/>
      </c>
      <c r="L41" s="119">
        <v>1</v>
      </c>
      <c r="M41" s="419"/>
      <c r="N41" s="411"/>
      <c r="O41" s="429"/>
      <c r="Q41" s="399"/>
      <c r="R41" s="399"/>
      <c r="S41" s="399"/>
      <c r="T41" s="399"/>
      <c r="U41" s="399"/>
      <c r="V41" s="399"/>
    </row>
    <row r="42" spans="1:22" ht="42.75" customHeight="1">
      <c r="A42" s="402"/>
      <c r="B42" s="473"/>
      <c r="C42" s="411"/>
      <c r="D42" s="273" t="s">
        <v>188</v>
      </c>
      <c r="E42" s="464"/>
      <c r="F42" s="467"/>
      <c r="G42" s="444"/>
      <c r="H42" s="447"/>
      <c r="I42" s="103"/>
      <c r="J42" s="124"/>
      <c r="K42" s="103" t="str">
        <f>IFERROR(CONCATENATE(INDEX('8- Políticas de Administración '!$B$16:$F$53,MATCH('5- Identificación de Riesgos'!J42,'8- Políticas de Administración '!$C$16:$C$54,0),1)," - ",L42),"")</f>
        <v/>
      </c>
      <c r="L42" s="119" t="s">
        <v>189</v>
      </c>
      <c r="M42" s="419"/>
      <c r="N42" s="411"/>
      <c r="O42" s="429"/>
      <c r="Q42" s="399"/>
      <c r="R42" s="399"/>
      <c r="S42" s="399"/>
      <c r="T42" s="399"/>
      <c r="U42" s="399"/>
      <c r="V42" s="399"/>
    </row>
    <row r="43" spans="1:22" ht="51" customHeight="1">
      <c r="A43" s="402"/>
      <c r="B43" s="473"/>
      <c r="C43" s="411"/>
      <c r="D43" s="274" t="s">
        <v>190</v>
      </c>
      <c r="E43" s="464"/>
      <c r="F43" s="467"/>
      <c r="G43" s="444"/>
      <c r="H43" s="447"/>
      <c r="I43" s="103"/>
      <c r="J43" s="124"/>
      <c r="K43" s="103" t="str">
        <f>IFERROR(CONCATENATE(INDEX('8- Políticas de Administración '!$B$16:$F$53,MATCH('5- Identificación de Riesgos'!J43,'8- Políticas de Administración '!$C$16:$C$54,0),1)," - ",L43),"")</f>
        <v/>
      </c>
      <c r="L43" s="119">
        <v>2</v>
      </c>
      <c r="M43" s="419"/>
      <c r="N43" s="411"/>
      <c r="O43" s="429"/>
      <c r="Q43" s="399"/>
      <c r="R43" s="399"/>
      <c r="S43" s="399"/>
      <c r="T43" s="399"/>
      <c r="U43" s="399"/>
      <c r="V43" s="399"/>
    </row>
    <row r="44" spans="1:22" ht="27" customHeight="1">
      <c r="A44" s="402"/>
      <c r="B44" s="473"/>
      <c r="C44" s="411"/>
      <c r="D44" s="273" t="s">
        <v>191</v>
      </c>
      <c r="E44" s="464"/>
      <c r="F44" s="467"/>
      <c r="G44" s="444"/>
      <c r="H44" s="447"/>
      <c r="I44" s="103"/>
      <c r="J44" s="124"/>
      <c r="K44" s="103" t="str">
        <f>IFERROR(CONCATENATE(INDEX('8- Políticas de Administración '!$B$16:$F$53,MATCH('5- Identificación de Riesgos'!J44,'8- Políticas de Administración '!$C$16:$C$54,0),1)," - ",L44),"")</f>
        <v/>
      </c>
      <c r="L44" s="119">
        <v>3</v>
      </c>
      <c r="M44" s="419"/>
      <c r="N44" s="411"/>
      <c r="O44" s="429"/>
      <c r="Q44" s="399"/>
      <c r="R44" s="399"/>
      <c r="S44" s="399"/>
      <c r="T44" s="399"/>
      <c r="U44" s="399"/>
      <c r="V44" s="399"/>
    </row>
    <row r="45" spans="1:22">
      <c r="A45" s="402"/>
      <c r="B45" s="473"/>
      <c r="C45" s="411"/>
      <c r="D45" s="275"/>
      <c r="E45" s="464"/>
      <c r="F45" s="467"/>
      <c r="G45" s="444"/>
      <c r="H45" s="447"/>
      <c r="I45" s="103"/>
      <c r="J45" s="124"/>
      <c r="K45" s="103" t="str">
        <f>IFERROR(CONCATENATE(INDEX('8- Políticas de Administración '!$B$16:$F$53,MATCH('5- Identificación de Riesgos'!J45,'8- Políticas de Administración '!$C$16:$C$54,0),1)," - ",L45),"")</f>
        <v/>
      </c>
      <c r="L45" s="119" t="s">
        <v>189</v>
      </c>
      <c r="M45" s="434"/>
      <c r="N45" s="413"/>
      <c r="O45" s="429"/>
      <c r="Q45" s="399"/>
      <c r="R45" s="399"/>
      <c r="S45" s="399"/>
      <c r="T45" s="399"/>
      <c r="U45" s="399"/>
      <c r="V45" s="399"/>
    </row>
    <row r="46" spans="1:22">
      <c r="A46" s="402"/>
      <c r="B46" s="473"/>
      <c r="C46" s="411"/>
      <c r="D46" s="275"/>
      <c r="E46" s="464"/>
      <c r="F46" s="467"/>
      <c r="G46" s="444"/>
      <c r="H46" s="447"/>
      <c r="I46" s="103"/>
      <c r="J46" s="124"/>
      <c r="K46" s="103" t="str">
        <f>IFERROR(CONCATENATE(INDEX('8- Políticas de Administración '!$B$16:$F$53,MATCH('5- Identificación de Riesgos'!J46,'8- Políticas de Administración '!$C$16:$C$54,0),1)," - ",L46),"")</f>
        <v/>
      </c>
      <c r="L46" s="119" t="s">
        <v>189</v>
      </c>
      <c r="M46" s="434"/>
      <c r="N46" s="413"/>
      <c r="O46" s="429"/>
      <c r="Q46" s="399"/>
      <c r="R46" s="399"/>
      <c r="S46" s="399"/>
      <c r="T46" s="399"/>
      <c r="U46" s="399"/>
      <c r="V46" s="399"/>
    </row>
    <row r="47" spans="1:22">
      <c r="A47" s="402"/>
      <c r="B47" s="473"/>
      <c r="C47" s="411"/>
      <c r="D47" s="276"/>
      <c r="E47" s="464"/>
      <c r="F47" s="467"/>
      <c r="G47" s="444"/>
      <c r="H47" s="447"/>
      <c r="I47" s="103"/>
      <c r="J47" s="124"/>
      <c r="K47" s="103" t="str">
        <f>IFERROR(CONCATENATE(INDEX('8- Políticas de Administración '!$B$16:$F$53,MATCH('5- Identificación de Riesgos'!J47,'8- Políticas de Administración '!$C$16:$C$54,0),1)," - ",L47),"")</f>
        <v/>
      </c>
      <c r="L47" s="119" t="s">
        <v>189</v>
      </c>
      <c r="M47" s="434"/>
      <c r="N47" s="413"/>
      <c r="O47" s="429"/>
      <c r="Q47" s="399"/>
      <c r="R47" s="399"/>
      <c r="S47" s="399"/>
      <c r="T47" s="399"/>
      <c r="U47" s="399"/>
      <c r="V47" s="399"/>
    </row>
    <row r="48" spans="1:22">
      <c r="A48" s="402"/>
      <c r="B48" s="473"/>
      <c r="C48" s="411"/>
      <c r="D48" s="276"/>
      <c r="E48" s="464"/>
      <c r="F48" s="467"/>
      <c r="G48" s="444"/>
      <c r="H48" s="447"/>
      <c r="I48" s="103"/>
      <c r="J48" s="124"/>
      <c r="K48" s="103" t="str">
        <f>IFERROR(CONCATENATE(INDEX('8- Políticas de Administración '!$B$16:$F$53,MATCH('5- Identificación de Riesgos'!J48,'8- Políticas de Administración '!$C$16:$C$54,0),1)," - ",L48),"")</f>
        <v/>
      </c>
      <c r="L48" s="119" t="s">
        <v>189</v>
      </c>
      <c r="M48" s="434"/>
      <c r="N48" s="413"/>
      <c r="O48" s="429"/>
      <c r="Q48" s="399"/>
      <c r="R48" s="399"/>
      <c r="S48" s="399"/>
      <c r="T48" s="399"/>
      <c r="U48" s="399"/>
      <c r="V48" s="399"/>
    </row>
    <row r="49" spans="1:257" ht="15.75" thickBot="1">
      <c r="A49" s="403"/>
      <c r="B49" s="474"/>
      <c r="C49" s="412"/>
      <c r="D49" s="278"/>
      <c r="E49" s="465"/>
      <c r="F49" s="468"/>
      <c r="G49" s="445"/>
      <c r="H49" s="448"/>
      <c r="I49" s="103"/>
      <c r="J49" s="124"/>
      <c r="K49" s="104" t="str">
        <f>IFERROR(CONCATENATE(INDEX('8- Políticas de Administración '!$B$16:$F$53,MATCH('5- Identificación de Riesgos'!J49,'8- Políticas de Administración '!$C$16:$C$54,0),1)," - ",L49),"")</f>
        <v/>
      </c>
      <c r="L49" s="121" t="s">
        <v>189</v>
      </c>
      <c r="M49" s="420"/>
      <c r="N49" s="412"/>
      <c r="O49" s="429"/>
      <c r="Q49" s="399"/>
      <c r="R49" s="399"/>
      <c r="S49" s="399"/>
      <c r="T49" s="399"/>
      <c r="U49" s="399"/>
      <c r="V49" s="399"/>
    </row>
    <row r="50" spans="1:257" s="90" customFormat="1" ht="30">
      <c r="A50" s="401">
        <v>5</v>
      </c>
      <c r="B50" s="472" t="s">
        <v>192</v>
      </c>
      <c r="C50" s="463" t="s">
        <v>193</v>
      </c>
      <c r="D50" s="253" t="s">
        <v>194</v>
      </c>
      <c r="E50" s="460"/>
      <c r="F50" s="460"/>
      <c r="G50" s="443" t="e">
        <f t="shared" ref="G50" si="3">F50/E50</f>
        <v>#DIV/0!</v>
      </c>
      <c r="H50" s="446" t="e">
        <f>CONCATENATE(IF(G50&lt;='8- Políticas de Administración '!$D$6,'8- Políticas de Administración '!$B$6,IF(G50&lt;='8- Políticas de Administración '!$D$7,'8- Políticas de Administración '!$B$7,IF(G50&lt;='8- Políticas de Administración '!$D$8,'8- Políticas de Administración '!$B$8,IF(G50&lt;='8- Políticas de Administración '!$D$9,'8- Políticas de Administración '!$B$9,IF(G50&lt;='8- Políticas de Administración '!$D$10,'8- Políticas de Administración '!$B$10,"Probabilidad no valida")))))," - ",VLOOKUP(IF(G50&lt;='8- Políticas de Administración '!$D$6,'8- Políticas de Administración '!$B$6,IF(G50&lt;='8- Políticas de Administración '!$D$7,'8- Políticas de Administración '!$B$7,IF(G50&lt;='8- Políticas de Administración '!$D$8,'8- Políticas de Administración '!$B$8,IF(G50&lt;='8- Políticas de Administración '!$D$9,'8- Políticas de Administración '!$B$9,IF(G50&lt;='8- Políticas de Administración '!$D$10,'8- Políticas de Administración '!$B$10,"Probabilidad no valida"))))),'8- Políticas de Administración '!$B$6:$F$10,5,FALSE))</f>
        <v>#DIV/0!</v>
      </c>
      <c r="I50" s="105"/>
      <c r="J50" s="239"/>
      <c r="K50" s="102" t="str">
        <f>IFERROR(CONCATENATE(INDEX('8- Políticas de Administración '!$B$16:$F$53,MATCH('5- Identificación de Riesgos'!J50,'8- Políticas de Administración '!$C$16:$C$54,0),1)," - ",L50),"")</f>
        <v/>
      </c>
      <c r="L50" s="120" t="str">
        <f>IFERROR(VLOOKUP(INDEX('8- Políticas de Administración '!$B$16:$F$63,MATCH('5- Identificación de Riesgos'!J50,'8- Políticas de Administración '!$C$16:$C$64,0),1),'8- Políticas de Administración '!$B$16:$F$64,5,FALSE),"")</f>
        <v/>
      </c>
      <c r="M50" s="418" t="str">
        <f>IFERROR(CONCATENATE(INDEX('8- Políticas de Administración '!$B$16:$F$53,MATCH(ROUND(AVERAGE(L50:L59),0),'8- Políticas de Administración '!$F$16:$F$53,0),1)," - ",ROUND(AVERAGE(L50:L59),0)),"")</f>
        <v/>
      </c>
      <c r="N50" s="410" t="str">
        <f>IFERROR(CONCATENATE(VLOOKUP((LEFT(H50,LEN(H50)-4)&amp;LEFT(M50,LEN(M50)-4)),'9- Matriz de Calor '!$D$18:$E$42,2,0)," - ",RIGHT(H50,1)*RIGHT(M50,1)),"")</f>
        <v/>
      </c>
      <c r="O50" s="430" t="e">
        <f>RIGHT(H50,1)*RIGHT(M50,1)</f>
        <v>#DIV/0!</v>
      </c>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89"/>
      <c r="CQ50" s="89"/>
      <c r="CR50" s="89"/>
      <c r="CS50" s="89"/>
      <c r="CT50" s="89"/>
      <c r="CU50" s="89"/>
      <c r="CV50" s="89"/>
      <c r="CW50" s="89"/>
      <c r="CX50" s="89"/>
      <c r="CY50" s="89"/>
      <c r="CZ50" s="89"/>
      <c r="DA50" s="89"/>
      <c r="DB50" s="89"/>
      <c r="DC50" s="89"/>
      <c r="DD50" s="89"/>
      <c r="DE50" s="89"/>
      <c r="DF50" s="89"/>
      <c r="DG50" s="89"/>
      <c r="DH50" s="89"/>
      <c r="DI50" s="89"/>
      <c r="DJ50" s="89"/>
      <c r="DK50" s="89"/>
      <c r="DL50" s="89"/>
      <c r="DM50" s="89"/>
      <c r="DN50" s="89"/>
      <c r="DO50" s="89"/>
      <c r="DP50" s="89"/>
      <c r="DQ50" s="89"/>
      <c r="DR50" s="89"/>
      <c r="DS50" s="89"/>
      <c r="DT50" s="89"/>
      <c r="DU50" s="89"/>
      <c r="DV50" s="89"/>
      <c r="DW50" s="89"/>
      <c r="DX50" s="89"/>
      <c r="DY50" s="89"/>
      <c r="DZ50" s="89"/>
      <c r="EA50" s="89"/>
      <c r="EB50" s="89"/>
      <c r="EC50" s="89"/>
      <c r="ED50" s="89"/>
      <c r="EE50" s="89"/>
      <c r="EF50" s="89"/>
      <c r="EG50" s="89"/>
      <c r="EH50" s="89"/>
      <c r="EI50" s="89"/>
      <c r="EJ50" s="89"/>
      <c r="EK50" s="89"/>
      <c r="EL50" s="89"/>
      <c r="EM50" s="89"/>
      <c r="EN50" s="89"/>
      <c r="EO50" s="89"/>
      <c r="EP50" s="89"/>
      <c r="EQ50" s="89"/>
      <c r="ER50" s="89"/>
      <c r="ES50" s="89"/>
      <c r="ET50" s="89"/>
      <c r="EU50" s="89"/>
      <c r="EV50" s="89"/>
      <c r="EW50" s="89"/>
      <c r="EX50" s="89"/>
      <c r="EY50" s="89"/>
      <c r="EZ50" s="89"/>
      <c r="FA50" s="89"/>
      <c r="FB50" s="89"/>
      <c r="FC50" s="89"/>
      <c r="FD50" s="89"/>
      <c r="FE50" s="89"/>
      <c r="FF50" s="89"/>
      <c r="FG50" s="89"/>
      <c r="FH50" s="89"/>
      <c r="FI50" s="89"/>
      <c r="FJ50" s="89"/>
      <c r="FK50" s="89"/>
      <c r="FL50" s="89"/>
      <c r="FM50" s="89"/>
      <c r="FN50" s="89"/>
      <c r="FO50" s="89"/>
      <c r="FP50" s="89"/>
      <c r="FQ50" s="89"/>
      <c r="FR50" s="89"/>
      <c r="FS50" s="89"/>
      <c r="FT50" s="89"/>
      <c r="FU50" s="89"/>
      <c r="FV50" s="89"/>
      <c r="FW50" s="89"/>
      <c r="FX50" s="89"/>
      <c r="FY50" s="89"/>
      <c r="FZ50" s="89"/>
      <c r="GA50" s="89"/>
      <c r="GB50" s="89"/>
      <c r="GC50" s="89"/>
      <c r="GD50" s="89"/>
      <c r="GE50" s="89"/>
      <c r="GF50" s="89"/>
      <c r="GG50" s="89"/>
      <c r="GH50" s="89"/>
      <c r="GI50" s="89"/>
      <c r="GJ50" s="89"/>
      <c r="GK50" s="89"/>
      <c r="GL50" s="89"/>
      <c r="GM50" s="89"/>
      <c r="GN50" s="89"/>
      <c r="GO50" s="89"/>
      <c r="GP50" s="89"/>
      <c r="GQ50" s="89"/>
      <c r="GR50" s="89"/>
      <c r="GS50" s="89"/>
      <c r="GT50" s="89"/>
      <c r="GU50" s="89"/>
      <c r="GV50" s="89"/>
      <c r="GW50" s="89"/>
      <c r="GX50" s="89"/>
      <c r="GY50" s="89"/>
      <c r="GZ50" s="89"/>
      <c r="HA50" s="89"/>
      <c r="HB50" s="89"/>
      <c r="HC50" s="89"/>
      <c r="HD50" s="89"/>
      <c r="HE50" s="89"/>
      <c r="HF50" s="89"/>
      <c r="HG50" s="89"/>
      <c r="HH50" s="89"/>
      <c r="HI50" s="89"/>
      <c r="HJ50" s="89"/>
      <c r="HK50" s="89"/>
      <c r="HL50" s="89"/>
      <c r="HM50" s="89"/>
      <c r="HN50" s="89"/>
      <c r="HO50" s="89"/>
      <c r="HP50" s="89"/>
      <c r="HQ50" s="89"/>
      <c r="HR50" s="89"/>
      <c r="HS50" s="89"/>
      <c r="HT50" s="89"/>
      <c r="HU50" s="89"/>
      <c r="HV50" s="89"/>
      <c r="HW50" s="89"/>
      <c r="HX50" s="89"/>
      <c r="HY50" s="89"/>
      <c r="HZ50" s="89"/>
      <c r="IA50" s="89"/>
      <c r="IB50" s="89"/>
      <c r="IC50" s="89"/>
      <c r="ID50" s="89"/>
      <c r="IE50" s="89"/>
      <c r="IF50" s="89"/>
      <c r="IG50" s="89"/>
      <c r="IH50" s="89"/>
      <c r="II50" s="89"/>
      <c r="IJ50" s="89"/>
      <c r="IK50" s="89"/>
      <c r="IL50" s="89"/>
      <c r="IM50" s="89"/>
      <c r="IN50" s="89"/>
      <c r="IO50" s="89"/>
      <c r="IP50" s="89"/>
      <c r="IQ50" s="89"/>
      <c r="IR50" s="89"/>
      <c r="IS50" s="89"/>
      <c r="IT50" s="89"/>
      <c r="IU50" s="89"/>
      <c r="IV50" s="89"/>
      <c r="IW50" s="89"/>
    </row>
    <row r="51" spans="1:257" s="90" customFormat="1" ht="30">
      <c r="A51" s="402"/>
      <c r="B51" s="473"/>
      <c r="C51" s="464"/>
      <c r="D51" s="162" t="s">
        <v>195</v>
      </c>
      <c r="E51" s="461"/>
      <c r="F51" s="461"/>
      <c r="G51" s="444"/>
      <c r="H51" s="447"/>
      <c r="I51" s="103"/>
      <c r="J51" s="124"/>
      <c r="K51" s="103" t="str">
        <f>IFERROR(CONCATENATE(INDEX('8- Políticas de Administración '!$B$16:$F$53,MATCH('5- Identificación de Riesgos'!J51,'8- Políticas de Administración '!$C$16:$C$54,0),1)," - ",L51),"")</f>
        <v/>
      </c>
      <c r="L51" s="119" t="str">
        <f>IFERROR(VLOOKUP(INDEX('8- Políticas de Administración '!$B$16:$F$63,MATCH('5- Identificación de Riesgos'!J51,'8- Políticas de Administración '!$C$16:$C$64,0),1),'8- Políticas de Administración '!$B$16:$F$64,5,FALSE),"")</f>
        <v/>
      </c>
      <c r="M51" s="419"/>
      <c r="N51" s="411"/>
      <c r="O51" s="430"/>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c r="BW51" s="89"/>
      <c r="BX51" s="89"/>
      <c r="BY51" s="89"/>
      <c r="BZ51" s="89"/>
      <c r="CA51" s="89"/>
      <c r="CB51" s="89"/>
      <c r="CC51" s="89"/>
      <c r="CD51" s="89"/>
      <c r="CE51" s="89"/>
      <c r="CF51" s="89"/>
      <c r="CG51" s="89"/>
      <c r="CH51" s="89"/>
      <c r="CI51" s="89"/>
      <c r="CJ51" s="89"/>
      <c r="CK51" s="89"/>
      <c r="CL51" s="89"/>
      <c r="CM51" s="89"/>
      <c r="CN51" s="89"/>
      <c r="CO51" s="89"/>
      <c r="CP51" s="89"/>
      <c r="CQ51" s="89"/>
      <c r="CR51" s="89"/>
      <c r="CS51" s="89"/>
      <c r="CT51" s="89"/>
      <c r="CU51" s="89"/>
      <c r="CV51" s="89"/>
      <c r="CW51" s="89"/>
      <c r="CX51" s="89"/>
      <c r="CY51" s="89"/>
      <c r="CZ51" s="89"/>
      <c r="DA51" s="89"/>
      <c r="DB51" s="89"/>
      <c r="DC51" s="89"/>
      <c r="DD51" s="89"/>
      <c r="DE51" s="89"/>
      <c r="DF51" s="89"/>
      <c r="DG51" s="89"/>
      <c r="DH51" s="89"/>
      <c r="DI51" s="89"/>
      <c r="DJ51" s="89"/>
      <c r="DK51" s="89"/>
      <c r="DL51" s="89"/>
      <c r="DM51" s="89"/>
      <c r="DN51" s="89"/>
      <c r="DO51" s="89"/>
      <c r="DP51" s="89"/>
      <c r="DQ51" s="89"/>
      <c r="DR51" s="89"/>
      <c r="DS51" s="89"/>
      <c r="DT51" s="89"/>
      <c r="DU51" s="89"/>
      <c r="DV51" s="89"/>
      <c r="DW51" s="89"/>
      <c r="DX51" s="89"/>
      <c r="DY51" s="89"/>
      <c r="DZ51" s="89"/>
      <c r="EA51" s="89"/>
      <c r="EB51" s="89"/>
      <c r="EC51" s="89"/>
      <c r="ED51" s="89"/>
      <c r="EE51" s="89"/>
      <c r="EF51" s="89"/>
      <c r="EG51" s="89"/>
      <c r="EH51" s="89"/>
      <c r="EI51" s="89"/>
      <c r="EJ51" s="89"/>
      <c r="EK51" s="89"/>
      <c r="EL51" s="89"/>
      <c r="EM51" s="89"/>
      <c r="EN51" s="89"/>
      <c r="EO51" s="89"/>
      <c r="EP51" s="89"/>
      <c r="EQ51" s="89"/>
      <c r="ER51" s="89"/>
      <c r="ES51" s="89"/>
      <c r="ET51" s="89"/>
      <c r="EU51" s="89"/>
      <c r="EV51" s="89"/>
      <c r="EW51" s="89"/>
      <c r="EX51" s="89"/>
      <c r="EY51" s="89"/>
      <c r="EZ51" s="89"/>
      <c r="FA51" s="89"/>
      <c r="FB51" s="89"/>
      <c r="FC51" s="89"/>
      <c r="FD51" s="89"/>
      <c r="FE51" s="89"/>
      <c r="FF51" s="89"/>
      <c r="FG51" s="89"/>
      <c r="FH51" s="89"/>
      <c r="FI51" s="89"/>
      <c r="FJ51" s="89"/>
      <c r="FK51" s="89"/>
      <c r="FL51" s="89"/>
      <c r="FM51" s="89"/>
      <c r="FN51" s="89"/>
      <c r="FO51" s="89"/>
      <c r="FP51" s="89"/>
      <c r="FQ51" s="89"/>
      <c r="FR51" s="89"/>
      <c r="FS51" s="89"/>
      <c r="FT51" s="89"/>
      <c r="FU51" s="89"/>
      <c r="FV51" s="89"/>
      <c r="FW51" s="89"/>
      <c r="FX51" s="89"/>
      <c r="FY51" s="89"/>
      <c r="FZ51" s="89"/>
      <c r="GA51" s="89"/>
      <c r="GB51" s="89"/>
      <c r="GC51" s="89"/>
      <c r="GD51" s="89"/>
      <c r="GE51" s="89"/>
      <c r="GF51" s="89"/>
      <c r="GG51" s="89"/>
      <c r="GH51" s="89"/>
      <c r="GI51" s="89"/>
      <c r="GJ51" s="89"/>
      <c r="GK51" s="89"/>
      <c r="GL51" s="89"/>
      <c r="GM51" s="89"/>
      <c r="GN51" s="89"/>
      <c r="GO51" s="89"/>
      <c r="GP51" s="89"/>
      <c r="GQ51" s="89"/>
      <c r="GR51" s="89"/>
      <c r="GS51" s="89"/>
      <c r="GT51" s="89"/>
      <c r="GU51" s="89"/>
      <c r="GV51" s="89"/>
      <c r="GW51" s="89"/>
      <c r="GX51" s="89"/>
      <c r="GY51" s="89"/>
      <c r="GZ51" s="89"/>
      <c r="HA51" s="89"/>
      <c r="HB51" s="89"/>
      <c r="HC51" s="89"/>
      <c r="HD51" s="89"/>
      <c r="HE51" s="89"/>
      <c r="HF51" s="89"/>
      <c r="HG51" s="89"/>
      <c r="HH51" s="89"/>
      <c r="HI51" s="89"/>
      <c r="HJ51" s="89"/>
      <c r="HK51" s="89"/>
      <c r="HL51" s="89"/>
      <c r="HM51" s="89"/>
      <c r="HN51" s="89"/>
      <c r="HO51" s="89"/>
      <c r="HP51" s="89"/>
      <c r="HQ51" s="89"/>
      <c r="HR51" s="89"/>
      <c r="HS51" s="89"/>
      <c r="HT51" s="89"/>
      <c r="HU51" s="89"/>
      <c r="HV51" s="89"/>
      <c r="HW51" s="89"/>
      <c r="HX51" s="89"/>
      <c r="HY51" s="89"/>
      <c r="HZ51" s="89"/>
      <c r="IA51" s="89"/>
      <c r="IB51" s="89"/>
      <c r="IC51" s="89"/>
      <c r="ID51" s="89"/>
      <c r="IE51" s="89"/>
      <c r="IF51" s="89"/>
      <c r="IG51" s="89"/>
      <c r="IH51" s="89"/>
      <c r="II51" s="89"/>
      <c r="IJ51" s="89"/>
      <c r="IK51" s="89"/>
      <c r="IL51" s="89"/>
      <c r="IM51" s="89"/>
      <c r="IN51" s="89"/>
      <c r="IO51" s="89"/>
      <c r="IP51" s="89"/>
      <c r="IQ51" s="89"/>
      <c r="IR51" s="89"/>
      <c r="IS51" s="89"/>
      <c r="IT51" s="89"/>
      <c r="IU51" s="89"/>
      <c r="IV51" s="89"/>
      <c r="IW51" s="89"/>
    </row>
    <row r="52" spans="1:257" s="90" customFormat="1" ht="30">
      <c r="A52" s="402"/>
      <c r="B52" s="473"/>
      <c r="C52" s="464"/>
      <c r="D52" s="159" t="s">
        <v>196</v>
      </c>
      <c r="E52" s="461"/>
      <c r="F52" s="461"/>
      <c r="G52" s="444"/>
      <c r="H52" s="447"/>
      <c r="I52" s="103"/>
      <c r="J52" s="124"/>
      <c r="K52" s="103" t="str">
        <f>IFERROR(CONCATENATE(INDEX('8- Políticas de Administración '!$B$16:$F$53,MATCH('5- Identificación de Riesgos'!J52,'8- Políticas de Administración '!$C$16:$C$54,0),1)," - ",L52),"")</f>
        <v/>
      </c>
      <c r="L52" s="119" t="str">
        <f>IFERROR(VLOOKUP(INDEX('8- Políticas de Administración '!$B$16:$F$63,MATCH('5- Identificación de Riesgos'!J52,'8- Políticas de Administración '!$C$16:$C$64,0),1),'8- Políticas de Administración '!$B$16:$F$64,5,FALSE),"")</f>
        <v/>
      </c>
      <c r="M52" s="419"/>
      <c r="N52" s="411"/>
      <c r="O52" s="430"/>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c r="BW52" s="89"/>
      <c r="BX52" s="89"/>
      <c r="BY52" s="89"/>
      <c r="BZ52" s="89"/>
      <c r="CA52" s="89"/>
      <c r="CB52" s="89"/>
      <c r="CC52" s="89"/>
      <c r="CD52" s="89"/>
      <c r="CE52" s="89"/>
      <c r="CF52" s="89"/>
      <c r="CG52" s="89"/>
      <c r="CH52" s="89"/>
      <c r="CI52" s="89"/>
      <c r="CJ52" s="89"/>
      <c r="CK52" s="89"/>
      <c r="CL52" s="89"/>
      <c r="CM52" s="89"/>
      <c r="CN52" s="89"/>
      <c r="CO52" s="89"/>
      <c r="CP52" s="89"/>
      <c r="CQ52" s="89"/>
      <c r="CR52" s="89"/>
      <c r="CS52" s="89"/>
      <c r="CT52" s="89"/>
      <c r="CU52" s="89"/>
      <c r="CV52" s="89"/>
      <c r="CW52" s="89"/>
      <c r="CX52" s="89"/>
      <c r="CY52" s="89"/>
      <c r="CZ52" s="89"/>
      <c r="DA52" s="89"/>
      <c r="DB52" s="89"/>
      <c r="DC52" s="89"/>
      <c r="DD52" s="89"/>
      <c r="DE52" s="89"/>
      <c r="DF52" s="89"/>
      <c r="DG52" s="89"/>
      <c r="DH52" s="89"/>
      <c r="DI52" s="89"/>
      <c r="DJ52" s="89"/>
      <c r="DK52" s="89"/>
      <c r="DL52" s="89"/>
      <c r="DM52" s="89"/>
      <c r="DN52" s="89"/>
      <c r="DO52" s="89"/>
      <c r="DP52" s="89"/>
      <c r="DQ52" s="89"/>
      <c r="DR52" s="89"/>
      <c r="DS52" s="89"/>
      <c r="DT52" s="89"/>
      <c r="DU52" s="89"/>
      <c r="DV52" s="89"/>
      <c r="DW52" s="89"/>
      <c r="DX52" s="89"/>
      <c r="DY52" s="89"/>
      <c r="DZ52" s="89"/>
      <c r="EA52" s="89"/>
      <c r="EB52" s="89"/>
      <c r="EC52" s="89"/>
      <c r="ED52" s="89"/>
      <c r="EE52" s="89"/>
      <c r="EF52" s="89"/>
      <c r="EG52" s="89"/>
      <c r="EH52" s="89"/>
      <c r="EI52" s="89"/>
      <c r="EJ52" s="89"/>
      <c r="EK52" s="89"/>
      <c r="EL52" s="89"/>
      <c r="EM52" s="89"/>
      <c r="EN52" s="89"/>
      <c r="EO52" s="89"/>
      <c r="EP52" s="89"/>
      <c r="EQ52" s="89"/>
      <c r="ER52" s="89"/>
      <c r="ES52" s="89"/>
      <c r="ET52" s="89"/>
      <c r="EU52" s="89"/>
      <c r="EV52" s="89"/>
      <c r="EW52" s="89"/>
      <c r="EX52" s="89"/>
      <c r="EY52" s="89"/>
      <c r="EZ52" s="89"/>
      <c r="FA52" s="89"/>
      <c r="FB52" s="89"/>
      <c r="FC52" s="89"/>
      <c r="FD52" s="89"/>
      <c r="FE52" s="89"/>
      <c r="FF52" s="89"/>
      <c r="FG52" s="89"/>
      <c r="FH52" s="89"/>
      <c r="FI52" s="89"/>
      <c r="FJ52" s="89"/>
      <c r="FK52" s="89"/>
      <c r="FL52" s="89"/>
      <c r="FM52" s="89"/>
      <c r="FN52" s="89"/>
      <c r="FO52" s="89"/>
      <c r="FP52" s="89"/>
      <c r="FQ52" s="89"/>
      <c r="FR52" s="89"/>
      <c r="FS52" s="89"/>
      <c r="FT52" s="89"/>
      <c r="FU52" s="89"/>
      <c r="FV52" s="89"/>
      <c r="FW52" s="89"/>
      <c r="FX52" s="89"/>
      <c r="FY52" s="89"/>
      <c r="FZ52" s="89"/>
      <c r="GA52" s="89"/>
      <c r="GB52" s="89"/>
      <c r="GC52" s="89"/>
      <c r="GD52" s="89"/>
      <c r="GE52" s="89"/>
      <c r="GF52" s="89"/>
      <c r="GG52" s="89"/>
      <c r="GH52" s="89"/>
      <c r="GI52" s="89"/>
      <c r="GJ52" s="89"/>
      <c r="GK52" s="89"/>
      <c r="GL52" s="89"/>
      <c r="GM52" s="89"/>
      <c r="GN52" s="89"/>
      <c r="GO52" s="89"/>
      <c r="GP52" s="89"/>
      <c r="GQ52" s="89"/>
      <c r="GR52" s="89"/>
      <c r="GS52" s="89"/>
      <c r="GT52" s="89"/>
      <c r="GU52" s="89"/>
      <c r="GV52" s="89"/>
      <c r="GW52" s="89"/>
      <c r="GX52" s="89"/>
      <c r="GY52" s="89"/>
      <c r="GZ52" s="89"/>
      <c r="HA52" s="89"/>
      <c r="HB52" s="89"/>
      <c r="HC52" s="89"/>
      <c r="HD52" s="89"/>
      <c r="HE52" s="89"/>
      <c r="HF52" s="89"/>
      <c r="HG52" s="89"/>
      <c r="HH52" s="89"/>
      <c r="HI52" s="89"/>
      <c r="HJ52" s="89"/>
      <c r="HK52" s="89"/>
      <c r="HL52" s="89"/>
      <c r="HM52" s="89"/>
      <c r="HN52" s="89"/>
      <c r="HO52" s="89"/>
      <c r="HP52" s="89"/>
      <c r="HQ52" s="89"/>
      <c r="HR52" s="89"/>
      <c r="HS52" s="89"/>
      <c r="HT52" s="89"/>
      <c r="HU52" s="89"/>
      <c r="HV52" s="89"/>
      <c r="HW52" s="89"/>
      <c r="HX52" s="89"/>
      <c r="HY52" s="89"/>
      <c r="HZ52" s="89"/>
      <c r="IA52" s="89"/>
      <c r="IB52" s="89"/>
      <c r="IC52" s="89"/>
      <c r="ID52" s="89"/>
      <c r="IE52" s="89"/>
      <c r="IF52" s="89"/>
      <c r="IG52" s="89"/>
      <c r="IH52" s="89"/>
      <c r="II52" s="89"/>
      <c r="IJ52" s="89"/>
      <c r="IK52" s="89"/>
      <c r="IL52" s="89"/>
      <c r="IM52" s="89"/>
      <c r="IN52" s="89"/>
      <c r="IO52" s="89"/>
      <c r="IP52" s="89"/>
      <c r="IQ52" s="89"/>
      <c r="IR52" s="89"/>
      <c r="IS52" s="89"/>
      <c r="IT52" s="89"/>
      <c r="IU52" s="89"/>
      <c r="IV52" s="89"/>
      <c r="IW52" s="89"/>
    </row>
    <row r="53" spans="1:257" s="90" customFormat="1">
      <c r="A53" s="402"/>
      <c r="B53" s="473"/>
      <c r="C53" s="464"/>
      <c r="D53" s="159"/>
      <c r="E53" s="461"/>
      <c r="F53" s="461"/>
      <c r="G53" s="444"/>
      <c r="H53" s="447"/>
      <c r="I53" s="103"/>
      <c r="J53" s="124"/>
      <c r="K53" s="103" t="str">
        <f>IFERROR(CONCATENATE(INDEX('8- Políticas de Administración '!$B$16:$F$53,MATCH('5- Identificación de Riesgos'!J53,'8- Políticas de Administración '!$C$16:$C$54,0),1)," - ",L53),"")</f>
        <v/>
      </c>
      <c r="L53" s="119" t="str">
        <f>IFERROR(VLOOKUP(INDEX('8- Políticas de Administración '!$B$16:$F$63,MATCH('5- Identificación de Riesgos'!J53,'8- Políticas de Administración '!$C$16:$C$64,0),1),'8- Políticas de Administración '!$B$16:$F$64,5,FALSE),"")</f>
        <v/>
      </c>
      <c r="M53" s="419"/>
      <c r="N53" s="411"/>
      <c r="O53" s="430"/>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c r="BW53" s="89"/>
      <c r="BX53" s="89"/>
      <c r="BY53" s="89"/>
      <c r="BZ53" s="89"/>
      <c r="CA53" s="89"/>
      <c r="CB53" s="89"/>
      <c r="CC53" s="89"/>
      <c r="CD53" s="89"/>
      <c r="CE53" s="89"/>
      <c r="CF53" s="89"/>
      <c r="CG53" s="89"/>
      <c r="CH53" s="89"/>
      <c r="CI53" s="89"/>
      <c r="CJ53" s="89"/>
      <c r="CK53" s="89"/>
      <c r="CL53" s="89"/>
      <c r="CM53" s="89"/>
      <c r="CN53" s="89"/>
      <c r="CO53" s="89"/>
      <c r="CP53" s="89"/>
      <c r="CQ53" s="89"/>
      <c r="CR53" s="89"/>
      <c r="CS53" s="89"/>
      <c r="CT53" s="89"/>
      <c r="CU53" s="89"/>
      <c r="CV53" s="89"/>
      <c r="CW53" s="89"/>
      <c r="CX53" s="89"/>
      <c r="CY53" s="89"/>
      <c r="CZ53" s="89"/>
      <c r="DA53" s="89"/>
      <c r="DB53" s="89"/>
      <c r="DC53" s="89"/>
      <c r="DD53" s="89"/>
      <c r="DE53" s="89"/>
      <c r="DF53" s="89"/>
      <c r="DG53" s="89"/>
      <c r="DH53" s="89"/>
      <c r="DI53" s="89"/>
      <c r="DJ53" s="89"/>
      <c r="DK53" s="89"/>
      <c r="DL53" s="89"/>
      <c r="DM53" s="89"/>
      <c r="DN53" s="89"/>
      <c r="DO53" s="89"/>
      <c r="DP53" s="89"/>
      <c r="DQ53" s="89"/>
      <c r="DR53" s="89"/>
      <c r="DS53" s="89"/>
      <c r="DT53" s="89"/>
      <c r="DU53" s="89"/>
      <c r="DV53" s="89"/>
      <c r="DW53" s="89"/>
      <c r="DX53" s="89"/>
      <c r="DY53" s="89"/>
      <c r="DZ53" s="89"/>
      <c r="EA53" s="89"/>
      <c r="EB53" s="89"/>
      <c r="EC53" s="89"/>
      <c r="ED53" s="89"/>
      <c r="EE53" s="89"/>
      <c r="EF53" s="89"/>
      <c r="EG53" s="89"/>
      <c r="EH53" s="89"/>
      <c r="EI53" s="89"/>
      <c r="EJ53" s="89"/>
      <c r="EK53" s="89"/>
      <c r="EL53" s="89"/>
      <c r="EM53" s="89"/>
      <c r="EN53" s="89"/>
      <c r="EO53" s="89"/>
      <c r="EP53" s="89"/>
      <c r="EQ53" s="89"/>
      <c r="ER53" s="89"/>
      <c r="ES53" s="89"/>
      <c r="ET53" s="89"/>
      <c r="EU53" s="89"/>
      <c r="EV53" s="89"/>
      <c r="EW53" s="89"/>
      <c r="EX53" s="89"/>
      <c r="EY53" s="89"/>
      <c r="EZ53" s="89"/>
      <c r="FA53" s="89"/>
      <c r="FB53" s="89"/>
      <c r="FC53" s="89"/>
      <c r="FD53" s="89"/>
      <c r="FE53" s="89"/>
      <c r="FF53" s="89"/>
      <c r="FG53" s="89"/>
      <c r="FH53" s="89"/>
      <c r="FI53" s="89"/>
      <c r="FJ53" s="89"/>
      <c r="FK53" s="89"/>
      <c r="FL53" s="89"/>
      <c r="FM53" s="89"/>
      <c r="FN53" s="89"/>
      <c r="FO53" s="89"/>
      <c r="FP53" s="89"/>
      <c r="FQ53" s="89"/>
      <c r="FR53" s="89"/>
      <c r="FS53" s="89"/>
      <c r="FT53" s="89"/>
      <c r="FU53" s="89"/>
      <c r="FV53" s="89"/>
      <c r="FW53" s="89"/>
      <c r="FX53" s="89"/>
      <c r="FY53" s="89"/>
      <c r="FZ53" s="89"/>
      <c r="GA53" s="89"/>
      <c r="GB53" s="89"/>
      <c r="GC53" s="89"/>
      <c r="GD53" s="89"/>
      <c r="GE53" s="89"/>
      <c r="GF53" s="89"/>
      <c r="GG53" s="89"/>
      <c r="GH53" s="89"/>
      <c r="GI53" s="89"/>
      <c r="GJ53" s="89"/>
      <c r="GK53" s="89"/>
      <c r="GL53" s="89"/>
      <c r="GM53" s="89"/>
      <c r="GN53" s="89"/>
      <c r="GO53" s="89"/>
      <c r="GP53" s="89"/>
      <c r="GQ53" s="89"/>
      <c r="GR53" s="89"/>
      <c r="GS53" s="89"/>
      <c r="GT53" s="89"/>
      <c r="GU53" s="89"/>
      <c r="GV53" s="89"/>
      <c r="GW53" s="89"/>
      <c r="GX53" s="89"/>
      <c r="GY53" s="89"/>
      <c r="GZ53" s="89"/>
      <c r="HA53" s="89"/>
      <c r="HB53" s="89"/>
      <c r="HC53" s="89"/>
      <c r="HD53" s="89"/>
      <c r="HE53" s="89"/>
      <c r="HF53" s="89"/>
      <c r="HG53" s="89"/>
      <c r="HH53" s="89"/>
      <c r="HI53" s="89"/>
      <c r="HJ53" s="89"/>
      <c r="HK53" s="89"/>
      <c r="HL53" s="89"/>
      <c r="HM53" s="89"/>
      <c r="HN53" s="89"/>
      <c r="HO53" s="89"/>
      <c r="HP53" s="89"/>
      <c r="HQ53" s="89"/>
      <c r="HR53" s="89"/>
      <c r="HS53" s="89"/>
      <c r="HT53" s="89"/>
      <c r="HU53" s="89"/>
      <c r="HV53" s="89"/>
      <c r="HW53" s="89"/>
      <c r="HX53" s="89"/>
      <c r="HY53" s="89"/>
      <c r="HZ53" s="89"/>
      <c r="IA53" s="89"/>
      <c r="IB53" s="89"/>
      <c r="IC53" s="89"/>
      <c r="ID53" s="89"/>
      <c r="IE53" s="89"/>
      <c r="IF53" s="89"/>
      <c r="IG53" s="89"/>
      <c r="IH53" s="89"/>
      <c r="II53" s="89"/>
      <c r="IJ53" s="89"/>
      <c r="IK53" s="89"/>
      <c r="IL53" s="89"/>
      <c r="IM53" s="89"/>
      <c r="IN53" s="89"/>
      <c r="IO53" s="89"/>
      <c r="IP53" s="89"/>
      <c r="IQ53" s="89"/>
      <c r="IR53" s="89"/>
      <c r="IS53" s="89"/>
      <c r="IT53" s="89"/>
      <c r="IU53" s="89"/>
      <c r="IV53" s="89"/>
      <c r="IW53" s="89"/>
    </row>
    <row r="54" spans="1:257" s="90" customFormat="1">
      <c r="A54" s="402"/>
      <c r="B54" s="473"/>
      <c r="C54" s="464"/>
      <c r="D54" s="159"/>
      <c r="E54" s="461"/>
      <c r="F54" s="461"/>
      <c r="G54" s="444"/>
      <c r="H54" s="447"/>
      <c r="I54" s="103"/>
      <c r="J54" s="124"/>
      <c r="K54" s="103" t="str">
        <f>IFERROR(CONCATENATE(INDEX('8- Políticas de Administración '!$B$16:$F$53,MATCH('5- Identificación de Riesgos'!J54,'8- Políticas de Administración '!$C$16:$C$54,0),1)," - ",L54),"")</f>
        <v/>
      </c>
      <c r="L54" s="119" t="str">
        <f>IFERROR(VLOOKUP(INDEX('8- Políticas de Administración '!$B$16:$F$63,MATCH('5- Identificación de Riesgos'!J54,'8- Políticas de Administración '!$C$16:$C$64,0),1),'8- Políticas de Administración '!$B$16:$F$64,5,FALSE),"")</f>
        <v/>
      </c>
      <c r="M54" s="419"/>
      <c r="N54" s="411"/>
      <c r="O54" s="430"/>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c r="BW54" s="89"/>
      <c r="BX54" s="89"/>
      <c r="BY54" s="89"/>
      <c r="BZ54" s="89"/>
      <c r="CA54" s="89"/>
      <c r="CB54" s="89"/>
      <c r="CC54" s="89"/>
      <c r="CD54" s="89"/>
      <c r="CE54" s="89"/>
      <c r="CF54" s="89"/>
      <c r="CG54" s="89"/>
      <c r="CH54" s="89"/>
      <c r="CI54" s="89"/>
      <c r="CJ54" s="89"/>
      <c r="CK54" s="89"/>
      <c r="CL54" s="89"/>
      <c r="CM54" s="89"/>
      <c r="CN54" s="89"/>
      <c r="CO54" s="89"/>
      <c r="CP54" s="89"/>
      <c r="CQ54" s="89"/>
      <c r="CR54" s="89"/>
      <c r="CS54" s="89"/>
      <c r="CT54" s="89"/>
      <c r="CU54" s="89"/>
      <c r="CV54" s="89"/>
      <c r="CW54" s="89"/>
      <c r="CX54" s="89"/>
      <c r="CY54" s="89"/>
      <c r="CZ54" s="89"/>
      <c r="DA54" s="89"/>
      <c r="DB54" s="89"/>
      <c r="DC54" s="89"/>
      <c r="DD54" s="89"/>
      <c r="DE54" s="89"/>
      <c r="DF54" s="89"/>
      <c r="DG54" s="89"/>
      <c r="DH54" s="89"/>
      <c r="DI54" s="89"/>
      <c r="DJ54" s="89"/>
      <c r="DK54" s="89"/>
      <c r="DL54" s="89"/>
      <c r="DM54" s="89"/>
      <c r="DN54" s="89"/>
      <c r="DO54" s="89"/>
      <c r="DP54" s="89"/>
      <c r="DQ54" s="89"/>
      <c r="DR54" s="89"/>
      <c r="DS54" s="89"/>
      <c r="DT54" s="89"/>
      <c r="DU54" s="89"/>
      <c r="DV54" s="89"/>
      <c r="DW54" s="89"/>
      <c r="DX54" s="89"/>
      <c r="DY54" s="89"/>
      <c r="DZ54" s="89"/>
      <c r="EA54" s="89"/>
      <c r="EB54" s="89"/>
      <c r="EC54" s="89"/>
      <c r="ED54" s="89"/>
      <c r="EE54" s="89"/>
      <c r="EF54" s="89"/>
      <c r="EG54" s="89"/>
      <c r="EH54" s="89"/>
      <c r="EI54" s="89"/>
      <c r="EJ54" s="89"/>
      <c r="EK54" s="89"/>
      <c r="EL54" s="89"/>
      <c r="EM54" s="89"/>
      <c r="EN54" s="89"/>
      <c r="EO54" s="89"/>
      <c r="EP54" s="89"/>
      <c r="EQ54" s="89"/>
      <c r="ER54" s="89"/>
      <c r="ES54" s="89"/>
      <c r="ET54" s="89"/>
      <c r="EU54" s="89"/>
      <c r="EV54" s="89"/>
      <c r="EW54" s="89"/>
      <c r="EX54" s="89"/>
      <c r="EY54" s="89"/>
      <c r="EZ54" s="89"/>
      <c r="FA54" s="89"/>
      <c r="FB54" s="89"/>
      <c r="FC54" s="89"/>
      <c r="FD54" s="89"/>
      <c r="FE54" s="89"/>
      <c r="FF54" s="89"/>
      <c r="FG54" s="89"/>
      <c r="FH54" s="89"/>
      <c r="FI54" s="89"/>
      <c r="FJ54" s="89"/>
      <c r="FK54" s="89"/>
      <c r="FL54" s="89"/>
      <c r="FM54" s="89"/>
      <c r="FN54" s="89"/>
      <c r="FO54" s="89"/>
      <c r="FP54" s="89"/>
      <c r="FQ54" s="89"/>
      <c r="FR54" s="89"/>
      <c r="FS54" s="89"/>
      <c r="FT54" s="89"/>
      <c r="FU54" s="89"/>
      <c r="FV54" s="89"/>
      <c r="FW54" s="89"/>
      <c r="FX54" s="89"/>
      <c r="FY54" s="89"/>
      <c r="FZ54" s="89"/>
      <c r="GA54" s="89"/>
      <c r="GB54" s="89"/>
      <c r="GC54" s="89"/>
      <c r="GD54" s="89"/>
      <c r="GE54" s="89"/>
      <c r="GF54" s="89"/>
      <c r="GG54" s="89"/>
      <c r="GH54" s="89"/>
      <c r="GI54" s="89"/>
      <c r="GJ54" s="89"/>
      <c r="GK54" s="89"/>
      <c r="GL54" s="89"/>
      <c r="GM54" s="89"/>
      <c r="GN54" s="89"/>
      <c r="GO54" s="89"/>
      <c r="GP54" s="89"/>
      <c r="GQ54" s="89"/>
      <c r="GR54" s="89"/>
      <c r="GS54" s="89"/>
      <c r="GT54" s="89"/>
      <c r="GU54" s="89"/>
      <c r="GV54" s="89"/>
      <c r="GW54" s="89"/>
      <c r="GX54" s="89"/>
      <c r="GY54" s="89"/>
      <c r="GZ54" s="89"/>
      <c r="HA54" s="89"/>
      <c r="HB54" s="89"/>
      <c r="HC54" s="89"/>
      <c r="HD54" s="89"/>
      <c r="HE54" s="89"/>
      <c r="HF54" s="89"/>
      <c r="HG54" s="89"/>
      <c r="HH54" s="89"/>
      <c r="HI54" s="89"/>
      <c r="HJ54" s="89"/>
      <c r="HK54" s="89"/>
      <c r="HL54" s="89"/>
      <c r="HM54" s="89"/>
      <c r="HN54" s="89"/>
      <c r="HO54" s="89"/>
      <c r="HP54" s="89"/>
      <c r="HQ54" s="89"/>
      <c r="HR54" s="89"/>
      <c r="HS54" s="89"/>
      <c r="HT54" s="89"/>
      <c r="HU54" s="89"/>
      <c r="HV54" s="89"/>
      <c r="HW54" s="89"/>
      <c r="HX54" s="89"/>
      <c r="HY54" s="89"/>
      <c r="HZ54" s="89"/>
      <c r="IA54" s="89"/>
      <c r="IB54" s="89"/>
      <c r="IC54" s="89"/>
      <c r="ID54" s="89"/>
      <c r="IE54" s="89"/>
      <c r="IF54" s="89"/>
      <c r="IG54" s="89"/>
      <c r="IH54" s="89"/>
      <c r="II54" s="89"/>
      <c r="IJ54" s="89"/>
      <c r="IK54" s="89"/>
      <c r="IL54" s="89"/>
      <c r="IM54" s="89"/>
      <c r="IN54" s="89"/>
      <c r="IO54" s="89"/>
      <c r="IP54" s="89"/>
      <c r="IQ54" s="89"/>
      <c r="IR54" s="89"/>
      <c r="IS54" s="89"/>
      <c r="IT54" s="89"/>
      <c r="IU54" s="89"/>
      <c r="IV54" s="89"/>
      <c r="IW54" s="89"/>
    </row>
    <row r="55" spans="1:257" s="90" customFormat="1">
      <c r="A55" s="402"/>
      <c r="B55" s="473"/>
      <c r="C55" s="464"/>
      <c r="D55" s="159"/>
      <c r="E55" s="461"/>
      <c r="F55" s="461"/>
      <c r="G55" s="444"/>
      <c r="H55" s="447"/>
      <c r="I55" s="103"/>
      <c r="J55" s="124"/>
      <c r="K55" s="103" t="str">
        <f>IFERROR(CONCATENATE(INDEX('8- Políticas de Administración '!$B$16:$F$53,MATCH('5- Identificación de Riesgos'!J55,'8- Políticas de Administración '!$C$16:$C$54,0),1)," - ",L55),"")</f>
        <v/>
      </c>
      <c r="L55" s="119" t="str">
        <f>IFERROR(VLOOKUP(INDEX('8- Políticas de Administración '!$B$16:$F$63,MATCH('5- Identificación de Riesgos'!J55,'8- Políticas de Administración '!$C$16:$C$64,0),1),'8- Políticas de Administración '!$B$16:$F$64,5,FALSE),"")</f>
        <v/>
      </c>
      <c r="M55" s="419"/>
      <c r="N55" s="411"/>
      <c r="O55" s="430"/>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c r="BW55" s="89"/>
      <c r="BX55" s="89"/>
      <c r="BY55" s="89"/>
      <c r="BZ55" s="89"/>
      <c r="CA55" s="89"/>
      <c r="CB55" s="89"/>
      <c r="CC55" s="89"/>
      <c r="CD55" s="89"/>
      <c r="CE55" s="89"/>
      <c r="CF55" s="89"/>
      <c r="CG55" s="89"/>
      <c r="CH55" s="89"/>
      <c r="CI55" s="89"/>
      <c r="CJ55" s="89"/>
      <c r="CK55" s="89"/>
      <c r="CL55" s="89"/>
      <c r="CM55" s="89"/>
      <c r="CN55" s="89"/>
      <c r="CO55" s="89"/>
      <c r="CP55" s="89"/>
      <c r="CQ55" s="89"/>
      <c r="CR55" s="89"/>
      <c r="CS55" s="89"/>
      <c r="CT55" s="89"/>
      <c r="CU55" s="89"/>
      <c r="CV55" s="89"/>
      <c r="CW55" s="89"/>
      <c r="CX55" s="89"/>
      <c r="CY55" s="89"/>
      <c r="CZ55" s="89"/>
      <c r="DA55" s="89"/>
      <c r="DB55" s="89"/>
      <c r="DC55" s="89"/>
      <c r="DD55" s="89"/>
      <c r="DE55" s="89"/>
      <c r="DF55" s="89"/>
      <c r="DG55" s="89"/>
      <c r="DH55" s="89"/>
      <c r="DI55" s="89"/>
      <c r="DJ55" s="89"/>
      <c r="DK55" s="89"/>
      <c r="DL55" s="89"/>
      <c r="DM55" s="89"/>
      <c r="DN55" s="89"/>
      <c r="DO55" s="89"/>
      <c r="DP55" s="89"/>
      <c r="DQ55" s="89"/>
      <c r="DR55" s="89"/>
      <c r="DS55" s="89"/>
      <c r="DT55" s="89"/>
      <c r="DU55" s="89"/>
      <c r="DV55" s="89"/>
      <c r="DW55" s="89"/>
      <c r="DX55" s="89"/>
      <c r="DY55" s="89"/>
      <c r="DZ55" s="89"/>
      <c r="EA55" s="89"/>
      <c r="EB55" s="89"/>
      <c r="EC55" s="89"/>
      <c r="ED55" s="89"/>
      <c r="EE55" s="89"/>
      <c r="EF55" s="89"/>
      <c r="EG55" s="89"/>
      <c r="EH55" s="89"/>
      <c r="EI55" s="89"/>
      <c r="EJ55" s="89"/>
      <c r="EK55" s="89"/>
      <c r="EL55" s="89"/>
      <c r="EM55" s="89"/>
      <c r="EN55" s="89"/>
      <c r="EO55" s="89"/>
      <c r="EP55" s="89"/>
      <c r="EQ55" s="89"/>
      <c r="ER55" s="89"/>
      <c r="ES55" s="89"/>
      <c r="ET55" s="89"/>
      <c r="EU55" s="89"/>
      <c r="EV55" s="89"/>
      <c r="EW55" s="89"/>
      <c r="EX55" s="89"/>
      <c r="EY55" s="89"/>
      <c r="EZ55" s="89"/>
      <c r="FA55" s="89"/>
      <c r="FB55" s="89"/>
      <c r="FC55" s="89"/>
      <c r="FD55" s="89"/>
      <c r="FE55" s="89"/>
      <c r="FF55" s="89"/>
      <c r="FG55" s="89"/>
      <c r="FH55" s="89"/>
      <c r="FI55" s="89"/>
      <c r="FJ55" s="89"/>
      <c r="FK55" s="89"/>
      <c r="FL55" s="89"/>
      <c r="FM55" s="89"/>
      <c r="FN55" s="89"/>
      <c r="FO55" s="89"/>
      <c r="FP55" s="89"/>
      <c r="FQ55" s="89"/>
      <c r="FR55" s="89"/>
      <c r="FS55" s="89"/>
      <c r="FT55" s="89"/>
      <c r="FU55" s="89"/>
      <c r="FV55" s="89"/>
      <c r="FW55" s="89"/>
      <c r="FX55" s="89"/>
      <c r="FY55" s="89"/>
      <c r="FZ55" s="89"/>
      <c r="GA55" s="89"/>
      <c r="GB55" s="89"/>
      <c r="GC55" s="89"/>
      <c r="GD55" s="89"/>
      <c r="GE55" s="89"/>
      <c r="GF55" s="89"/>
      <c r="GG55" s="89"/>
      <c r="GH55" s="89"/>
      <c r="GI55" s="89"/>
      <c r="GJ55" s="89"/>
      <c r="GK55" s="89"/>
      <c r="GL55" s="89"/>
      <c r="GM55" s="89"/>
      <c r="GN55" s="89"/>
      <c r="GO55" s="89"/>
      <c r="GP55" s="89"/>
      <c r="GQ55" s="89"/>
      <c r="GR55" s="89"/>
      <c r="GS55" s="89"/>
      <c r="GT55" s="89"/>
      <c r="GU55" s="89"/>
      <c r="GV55" s="89"/>
      <c r="GW55" s="89"/>
      <c r="GX55" s="89"/>
      <c r="GY55" s="89"/>
      <c r="GZ55" s="89"/>
      <c r="HA55" s="89"/>
      <c r="HB55" s="89"/>
      <c r="HC55" s="89"/>
      <c r="HD55" s="89"/>
      <c r="HE55" s="89"/>
      <c r="HF55" s="89"/>
      <c r="HG55" s="89"/>
      <c r="HH55" s="89"/>
      <c r="HI55" s="89"/>
      <c r="HJ55" s="89"/>
      <c r="HK55" s="89"/>
      <c r="HL55" s="89"/>
      <c r="HM55" s="89"/>
      <c r="HN55" s="89"/>
      <c r="HO55" s="89"/>
      <c r="HP55" s="89"/>
      <c r="HQ55" s="89"/>
      <c r="HR55" s="89"/>
      <c r="HS55" s="89"/>
      <c r="HT55" s="89"/>
      <c r="HU55" s="89"/>
      <c r="HV55" s="89"/>
      <c r="HW55" s="89"/>
      <c r="HX55" s="89"/>
      <c r="HY55" s="89"/>
      <c r="HZ55" s="89"/>
      <c r="IA55" s="89"/>
      <c r="IB55" s="89"/>
      <c r="IC55" s="89"/>
      <c r="ID55" s="89"/>
      <c r="IE55" s="89"/>
      <c r="IF55" s="89"/>
      <c r="IG55" s="89"/>
      <c r="IH55" s="89"/>
      <c r="II55" s="89"/>
      <c r="IJ55" s="89"/>
      <c r="IK55" s="89"/>
      <c r="IL55" s="89"/>
      <c r="IM55" s="89"/>
      <c r="IN55" s="89"/>
      <c r="IO55" s="89"/>
      <c r="IP55" s="89"/>
      <c r="IQ55" s="89"/>
      <c r="IR55" s="89"/>
      <c r="IS55" s="89"/>
      <c r="IT55" s="89"/>
      <c r="IU55" s="89"/>
      <c r="IV55" s="89"/>
      <c r="IW55" s="89"/>
    </row>
    <row r="56" spans="1:257" s="90" customFormat="1">
      <c r="A56" s="402"/>
      <c r="B56" s="473"/>
      <c r="C56" s="464"/>
      <c r="D56" s="159"/>
      <c r="E56" s="461"/>
      <c r="F56" s="461"/>
      <c r="G56" s="444"/>
      <c r="H56" s="447"/>
      <c r="I56" s="103"/>
      <c r="J56" s="124"/>
      <c r="K56" s="103" t="str">
        <f>IFERROR(CONCATENATE(INDEX('8- Políticas de Administración '!$B$16:$F$53,MATCH('5- Identificación de Riesgos'!J56,'8- Políticas de Administración '!$C$16:$C$54,0),1)," - ",L56),"")</f>
        <v/>
      </c>
      <c r="L56" s="119" t="str">
        <f>IFERROR(VLOOKUP(INDEX('8- Políticas de Administración '!$B$16:$F$63,MATCH('5- Identificación de Riesgos'!J56,'8- Políticas de Administración '!$C$16:$C$64,0),1),'8- Políticas de Administración '!$B$16:$F$64,5,FALSE),"")</f>
        <v/>
      </c>
      <c r="M56" s="419"/>
      <c r="N56" s="411"/>
      <c r="O56" s="430"/>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c r="CD56" s="89"/>
      <c r="CE56" s="89"/>
      <c r="CF56" s="89"/>
      <c r="CG56" s="89"/>
      <c r="CH56" s="89"/>
      <c r="CI56" s="89"/>
      <c r="CJ56" s="89"/>
      <c r="CK56" s="89"/>
      <c r="CL56" s="89"/>
      <c r="CM56" s="89"/>
      <c r="CN56" s="89"/>
      <c r="CO56" s="89"/>
      <c r="CP56" s="89"/>
      <c r="CQ56" s="89"/>
      <c r="CR56" s="89"/>
      <c r="CS56" s="89"/>
      <c r="CT56" s="89"/>
      <c r="CU56" s="89"/>
      <c r="CV56" s="89"/>
      <c r="CW56" s="89"/>
      <c r="CX56" s="89"/>
      <c r="CY56" s="89"/>
      <c r="CZ56" s="89"/>
      <c r="DA56" s="89"/>
      <c r="DB56" s="89"/>
      <c r="DC56" s="89"/>
      <c r="DD56" s="89"/>
      <c r="DE56" s="89"/>
      <c r="DF56" s="89"/>
      <c r="DG56" s="89"/>
      <c r="DH56" s="89"/>
      <c r="DI56" s="89"/>
      <c r="DJ56" s="89"/>
      <c r="DK56" s="89"/>
      <c r="DL56" s="89"/>
      <c r="DM56" s="89"/>
      <c r="DN56" s="89"/>
      <c r="DO56" s="89"/>
      <c r="DP56" s="89"/>
      <c r="DQ56" s="89"/>
      <c r="DR56" s="89"/>
      <c r="DS56" s="89"/>
      <c r="DT56" s="89"/>
      <c r="DU56" s="89"/>
      <c r="DV56" s="89"/>
      <c r="DW56" s="89"/>
      <c r="DX56" s="89"/>
      <c r="DY56" s="89"/>
      <c r="DZ56" s="89"/>
      <c r="EA56" s="89"/>
      <c r="EB56" s="89"/>
      <c r="EC56" s="89"/>
      <c r="ED56" s="89"/>
      <c r="EE56" s="89"/>
      <c r="EF56" s="89"/>
      <c r="EG56" s="89"/>
      <c r="EH56" s="89"/>
      <c r="EI56" s="89"/>
      <c r="EJ56" s="89"/>
      <c r="EK56" s="89"/>
      <c r="EL56" s="89"/>
      <c r="EM56" s="89"/>
      <c r="EN56" s="89"/>
      <c r="EO56" s="89"/>
      <c r="EP56" s="89"/>
      <c r="EQ56" s="89"/>
      <c r="ER56" s="89"/>
      <c r="ES56" s="89"/>
      <c r="ET56" s="89"/>
      <c r="EU56" s="89"/>
      <c r="EV56" s="89"/>
      <c r="EW56" s="89"/>
      <c r="EX56" s="89"/>
      <c r="EY56" s="89"/>
      <c r="EZ56" s="89"/>
      <c r="FA56" s="89"/>
      <c r="FB56" s="89"/>
      <c r="FC56" s="89"/>
      <c r="FD56" s="89"/>
      <c r="FE56" s="89"/>
      <c r="FF56" s="89"/>
      <c r="FG56" s="89"/>
      <c r="FH56" s="89"/>
      <c r="FI56" s="89"/>
      <c r="FJ56" s="89"/>
      <c r="FK56" s="89"/>
      <c r="FL56" s="89"/>
      <c r="FM56" s="89"/>
      <c r="FN56" s="89"/>
      <c r="FO56" s="89"/>
      <c r="FP56" s="89"/>
      <c r="FQ56" s="89"/>
      <c r="FR56" s="89"/>
      <c r="FS56" s="89"/>
      <c r="FT56" s="89"/>
      <c r="FU56" s="89"/>
      <c r="FV56" s="89"/>
      <c r="FW56" s="89"/>
      <c r="FX56" s="89"/>
      <c r="FY56" s="89"/>
      <c r="FZ56" s="89"/>
      <c r="GA56" s="89"/>
      <c r="GB56" s="89"/>
      <c r="GC56" s="89"/>
      <c r="GD56" s="89"/>
      <c r="GE56" s="89"/>
      <c r="GF56" s="89"/>
      <c r="GG56" s="89"/>
      <c r="GH56" s="89"/>
      <c r="GI56" s="89"/>
      <c r="GJ56" s="89"/>
      <c r="GK56" s="89"/>
      <c r="GL56" s="89"/>
      <c r="GM56" s="89"/>
      <c r="GN56" s="89"/>
      <c r="GO56" s="89"/>
      <c r="GP56" s="89"/>
      <c r="GQ56" s="89"/>
      <c r="GR56" s="89"/>
      <c r="GS56" s="89"/>
      <c r="GT56" s="89"/>
      <c r="GU56" s="89"/>
      <c r="GV56" s="89"/>
      <c r="GW56" s="89"/>
      <c r="GX56" s="89"/>
      <c r="GY56" s="89"/>
      <c r="GZ56" s="89"/>
      <c r="HA56" s="89"/>
      <c r="HB56" s="89"/>
      <c r="HC56" s="89"/>
      <c r="HD56" s="89"/>
      <c r="HE56" s="89"/>
      <c r="HF56" s="89"/>
      <c r="HG56" s="89"/>
      <c r="HH56" s="89"/>
      <c r="HI56" s="89"/>
      <c r="HJ56" s="89"/>
      <c r="HK56" s="89"/>
      <c r="HL56" s="89"/>
      <c r="HM56" s="89"/>
      <c r="HN56" s="89"/>
      <c r="HO56" s="89"/>
      <c r="HP56" s="89"/>
      <c r="HQ56" s="89"/>
      <c r="HR56" s="89"/>
      <c r="HS56" s="89"/>
      <c r="HT56" s="89"/>
      <c r="HU56" s="89"/>
      <c r="HV56" s="89"/>
      <c r="HW56" s="89"/>
      <c r="HX56" s="89"/>
      <c r="HY56" s="89"/>
      <c r="HZ56" s="89"/>
      <c r="IA56" s="89"/>
      <c r="IB56" s="89"/>
      <c r="IC56" s="89"/>
      <c r="ID56" s="89"/>
      <c r="IE56" s="89"/>
      <c r="IF56" s="89"/>
      <c r="IG56" s="89"/>
      <c r="IH56" s="89"/>
      <c r="II56" s="89"/>
      <c r="IJ56" s="89"/>
      <c r="IK56" s="89"/>
      <c r="IL56" s="89"/>
      <c r="IM56" s="89"/>
      <c r="IN56" s="89"/>
      <c r="IO56" s="89"/>
      <c r="IP56" s="89"/>
      <c r="IQ56" s="89"/>
      <c r="IR56" s="89"/>
      <c r="IS56" s="89"/>
      <c r="IT56" s="89"/>
      <c r="IU56" s="89"/>
      <c r="IV56" s="89"/>
      <c r="IW56" s="89"/>
    </row>
    <row r="57" spans="1:257" s="90" customFormat="1">
      <c r="A57" s="402"/>
      <c r="B57" s="473"/>
      <c r="C57" s="464"/>
      <c r="D57" s="159"/>
      <c r="E57" s="461"/>
      <c r="F57" s="461"/>
      <c r="G57" s="444"/>
      <c r="H57" s="447"/>
      <c r="I57" s="103"/>
      <c r="J57" s="124"/>
      <c r="K57" s="103" t="str">
        <f>IFERROR(CONCATENATE(INDEX('8- Políticas de Administración '!$B$16:$F$53,MATCH('5- Identificación de Riesgos'!J57,'8- Políticas de Administración '!$C$16:$C$54,0),1)," - ",L57),"")</f>
        <v/>
      </c>
      <c r="L57" s="119" t="str">
        <f>IFERROR(VLOOKUP(INDEX('8- Políticas de Administración '!$B$16:$F$63,MATCH('5- Identificación de Riesgos'!J57,'8- Políticas de Administración '!$C$16:$C$64,0),1),'8- Políticas de Administración '!$B$16:$F$64,5,FALSE),"")</f>
        <v/>
      </c>
      <c r="M57" s="419"/>
      <c r="N57" s="411"/>
      <c r="O57" s="430"/>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c r="BW57" s="89"/>
      <c r="BX57" s="89"/>
      <c r="BY57" s="89"/>
      <c r="BZ57" s="89"/>
      <c r="CA57" s="89"/>
      <c r="CB57" s="89"/>
      <c r="CC57" s="89"/>
      <c r="CD57" s="89"/>
      <c r="CE57" s="89"/>
      <c r="CF57" s="89"/>
      <c r="CG57" s="89"/>
      <c r="CH57" s="89"/>
      <c r="CI57" s="89"/>
      <c r="CJ57" s="89"/>
      <c r="CK57" s="89"/>
      <c r="CL57" s="89"/>
      <c r="CM57" s="89"/>
      <c r="CN57" s="89"/>
      <c r="CO57" s="89"/>
      <c r="CP57" s="89"/>
      <c r="CQ57" s="89"/>
      <c r="CR57" s="89"/>
      <c r="CS57" s="89"/>
      <c r="CT57" s="89"/>
      <c r="CU57" s="89"/>
      <c r="CV57" s="89"/>
      <c r="CW57" s="89"/>
      <c r="CX57" s="89"/>
      <c r="CY57" s="89"/>
      <c r="CZ57" s="89"/>
      <c r="DA57" s="89"/>
      <c r="DB57" s="89"/>
      <c r="DC57" s="89"/>
      <c r="DD57" s="89"/>
      <c r="DE57" s="89"/>
      <c r="DF57" s="89"/>
      <c r="DG57" s="89"/>
      <c r="DH57" s="89"/>
      <c r="DI57" s="89"/>
      <c r="DJ57" s="89"/>
      <c r="DK57" s="89"/>
      <c r="DL57" s="89"/>
      <c r="DM57" s="89"/>
      <c r="DN57" s="89"/>
      <c r="DO57" s="89"/>
      <c r="DP57" s="89"/>
      <c r="DQ57" s="89"/>
      <c r="DR57" s="89"/>
      <c r="DS57" s="89"/>
      <c r="DT57" s="89"/>
      <c r="DU57" s="89"/>
      <c r="DV57" s="89"/>
      <c r="DW57" s="89"/>
      <c r="DX57" s="89"/>
      <c r="DY57" s="89"/>
      <c r="DZ57" s="89"/>
      <c r="EA57" s="89"/>
      <c r="EB57" s="89"/>
      <c r="EC57" s="89"/>
      <c r="ED57" s="89"/>
      <c r="EE57" s="89"/>
      <c r="EF57" s="89"/>
      <c r="EG57" s="89"/>
      <c r="EH57" s="89"/>
      <c r="EI57" s="89"/>
      <c r="EJ57" s="89"/>
      <c r="EK57" s="89"/>
      <c r="EL57" s="89"/>
      <c r="EM57" s="89"/>
      <c r="EN57" s="89"/>
      <c r="EO57" s="89"/>
      <c r="EP57" s="89"/>
      <c r="EQ57" s="89"/>
      <c r="ER57" s="89"/>
      <c r="ES57" s="89"/>
      <c r="ET57" s="89"/>
      <c r="EU57" s="89"/>
      <c r="EV57" s="89"/>
      <c r="EW57" s="89"/>
      <c r="EX57" s="89"/>
      <c r="EY57" s="89"/>
      <c r="EZ57" s="89"/>
      <c r="FA57" s="89"/>
      <c r="FB57" s="89"/>
      <c r="FC57" s="89"/>
      <c r="FD57" s="89"/>
      <c r="FE57" s="89"/>
      <c r="FF57" s="89"/>
      <c r="FG57" s="89"/>
      <c r="FH57" s="89"/>
      <c r="FI57" s="89"/>
      <c r="FJ57" s="89"/>
      <c r="FK57" s="89"/>
      <c r="FL57" s="89"/>
      <c r="FM57" s="89"/>
      <c r="FN57" s="89"/>
      <c r="FO57" s="89"/>
      <c r="FP57" s="89"/>
      <c r="FQ57" s="89"/>
      <c r="FR57" s="89"/>
      <c r="FS57" s="89"/>
      <c r="FT57" s="89"/>
      <c r="FU57" s="89"/>
      <c r="FV57" s="89"/>
      <c r="FW57" s="89"/>
      <c r="FX57" s="89"/>
      <c r="FY57" s="89"/>
      <c r="FZ57" s="89"/>
      <c r="GA57" s="89"/>
      <c r="GB57" s="89"/>
      <c r="GC57" s="89"/>
      <c r="GD57" s="89"/>
      <c r="GE57" s="89"/>
      <c r="GF57" s="89"/>
      <c r="GG57" s="89"/>
      <c r="GH57" s="89"/>
      <c r="GI57" s="89"/>
      <c r="GJ57" s="89"/>
      <c r="GK57" s="89"/>
      <c r="GL57" s="89"/>
      <c r="GM57" s="89"/>
      <c r="GN57" s="89"/>
      <c r="GO57" s="89"/>
      <c r="GP57" s="89"/>
      <c r="GQ57" s="89"/>
      <c r="GR57" s="89"/>
      <c r="GS57" s="89"/>
      <c r="GT57" s="89"/>
      <c r="GU57" s="89"/>
      <c r="GV57" s="89"/>
      <c r="GW57" s="89"/>
      <c r="GX57" s="89"/>
      <c r="GY57" s="89"/>
      <c r="GZ57" s="89"/>
      <c r="HA57" s="89"/>
      <c r="HB57" s="89"/>
      <c r="HC57" s="89"/>
      <c r="HD57" s="89"/>
      <c r="HE57" s="89"/>
      <c r="HF57" s="89"/>
      <c r="HG57" s="89"/>
      <c r="HH57" s="89"/>
      <c r="HI57" s="89"/>
      <c r="HJ57" s="89"/>
      <c r="HK57" s="89"/>
      <c r="HL57" s="89"/>
      <c r="HM57" s="89"/>
      <c r="HN57" s="89"/>
      <c r="HO57" s="89"/>
      <c r="HP57" s="89"/>
      <c r="HQ57" s="89"/>
      <c r="HR57" s="89"/>
      <c r="HS57" s="89"/>
      <c r="HT57" s="89"/>
      <c r="HU57" s="89"/>
      <c r="HV57" s="89"/>
      <c r="HW57" s="89"/>
      <c r="HX57" s="89"/>
      <c r="HY57" s="89"/>
      <c r="HZ57" s="89"/>
      <c r="IA57" s="89"/>
      <c r="IB57" s="89"/>
      <c r="IC57" s="89"/>
      <c r="ID57" s="89"/>
      <c r="IE57" s="89"/>
      <c r="IF57" s="89"/>
      <c r="IG57" s="89"/>
      <c r="IH57" s="89"/>
      <c r="II57" s="89"/>
      <c r="IJ57" s="89"/>
      <c r="IK57" s="89"/>
      <c r="IL57" s="89"/>
      <c r="IM57" s="89"/>
      <c r="IN57" s="89"/>
      <c r="IO57" s="89"/>
      <c r="IP57" s="89"/>
      <c r="IQ57" s="89"/>
      <c r="IR57" s="89"/>
      <c r="IS57" s="89"/>
      <c r="IT57" s="89"/>
      <c r="IU57" s="89"/>
      <c r="IV57" s="89"/>
      <c r="IW57" s="89"/>
    </row>
    <row r="58" spans="1:257" s="90" customFormat="1">
      <c r="A58" s="402"/>
      <c r="B58" s="473"/>
      <c r="C58" s="464"/>
      <c r="D58" s="159"/>
      <c r="E58" s="461"/>
      <c r="F58" s="461"/>
      <c r="G58" s="444"/>
      <c r="H58" s="447"/>
      <c r="I58" s="103"/>
      <c r="J58" s="124"/>
      <c r="K58" s="103" t="str">
        <f>IFERROR(CONCATENATE(INDEX('8- Políticas de Administración '!$B$16:$F$53,MATCH('5- Identificación de Riesgos'!J58,'8- Políticas de Administración '!$C$16:$C$54,0),1)," - ",L58),"")</f>
        <v/>
      </c>
      <c r="L58" s="119" t="str">
        <f>IFERROR(VLOOKUP(INDEX('8- Políticas de Administración '!$B$16:$F$63,MATCH('5- Identificación de Riesgos'!J58,'8- Políticas de Administración '!$C$16:$C$64,0),1),'8- Políticas de Administración '!$B$16:$F$64,5,FALSE),"")</f>
        <v/>
      </c>
      <c r="M58" s="419"/>
      <c r="N58" s="411"/>
      <c r="O58" s="430"/>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c r="BW58" s="89"/>
      <c r="BX58" s="89"/>
      <c r="BY58" s="89"/>
      <c r="BZ58" s="89"/>
      <c r="CA58" s="89"/>
      <c r="CB58" s="89"/>
      <c r="CC58" s="89"/>
      <c r="CD58" s="89"/>
      <c r="CE58" s="89"/>
      <c r="CF58" s="89"/>
      <c r="CG58" s="89"/>
      <c r="CH58" s="89"/>
      <c r="CI58" s="89"/>
      <c r="CJ58" s="89"/>
      <c r="CK58" s="89"/>
      <c r="CL58" s="89"/>
      <c r="CM58" s="89"/>
      <c r="CN58" s="89"/>
      <c r="CO58" s="89"/>
      <c r="CP58" s="89"/>
      <c r="CQ58" s="89"/>
      <c r="CR58" s="89"/>
      <c r="CS58" s="89"/>
      <c r="CT58" s="89"/>
      <c r="CU58" s="89"/>
      <c r="CV58" s="89"/>
      <c r="CW58" s="89"/>
      <c r="CX58" s="89"/>
      <c r="CY58" s="89"/>
      <c r="CZ58" s="89"/>
      <c r="DA58" s="89"/>
      <c r="DB58" s="89"/>
      <c r="DC58" s="89"/>
      <c r="DD58" s="89"/>
      <c r="DE58" s="89"/>
      <c r="DF58" s="89"/>
      <c r="DG58" s="89"/>
      <c r="DH58" s="89"/>
      <c r="DI58" s="89"/>
      <c r="DJ58" s="89"/>
      <c r="DK58" s="89"/>
      <c r="DL58" s="89"/>
      <c r="DM58" s="89"/>
      <c r="DN58" s="89"/>
      <c r="DO58" s="89"/>
      <c r="DP58" s="89"/>
      <c r="DQ58" s="89"/>
      <c r="DR58" s="89"/>
      <c r="DS58" s="89"/>
      <c r="DT58" s="89"/>
      <c r="DU58" s="89"/>
      <c r="DV58" s="89"/>
      <c r="DW58" s="89"/>
      <c r="DX58" s="89"/>
      <c r="DY58" s="89"/>
      <c r="DZ58" s="89"/>
      <c r="EA58" s="89"/>
      <c r="EB58" s="89"/>
      <c r="EC58" s="89"/>
      <c r="ED58" s="89"/>
      <c r="EE58" s="89"/>
      <c r="EF58" s="89"/>
      <c r="EG58" s="89"/>
      <c r="EH58" s="89"/>
      <c r="EI58" s="89"/>
      <c r="EJ58" s="89"/>
      <c r="EK58" s="89"/>
      <c r="EL58" s="89"/>
      <c r="EM58" s="89"/>
      <c r="EN58" s="89"/>
      <c r="EO58" s="89"/>
      <c r="EP58" s="89"/>
      <c r="EQ58" s="89"/>
      <c r="ER58" s="89"/>
      <c r="ES58" s="89"/>
      <c r="ET58" s="89"/>
      <c r="EU58" s="89"/>
      <c r="EV58" s="89"/>
      <c r="EW58" s="89"/>
      <c r="EX58" s="89"/>
      <c r="EY58" s="89"/>
      <c r="EZ58" s="89"/>
      <c r="FA58" s="89"/>
      <c r="FB58" s="89"/>
      <c r="FC58" s="89"/>
      <c r="FD58" s="89"/>
      <c r="FE58" s="89"/>
      <c r="FF58" s="89"/>
      <c r="FG58" s="89"/>
      <c r="FH58" s="89"/>
      <c r="FI58" s="89"/>
      <c r="FJ58" s="89"/>
      <c r="FK58" s="89"/>
      <c r="FL58" s="89"/>
      <c r="FM58" s="89"/>
      <c r="FN58" s="89"/>
      <c r="FO58" s="89"/>
      <c r="FP58" s="89"/>
      <c r="FQ58" s="89"/>
      <c r="FR58" s="89"/>
      <c r="FS58" s="89"/>
      <c r="FT58" s="89"/>
      <c r="FU58" s="89"/>
      <c r="FV58" s="89"/>
      <c r="FW58" s="89"/>
      <c r="FX58" s="89"/>
      <c r="FY58" s="89"/>
      <c r="FZ58" s="89"/>
      <c r="GA58" s="89"/>
      <c r="GB58" s="89"/>
      <c r="GC58" s="89"/>
      <c r="GD58" s="89"/>
      <c r="GE58" s="89"/>
      <c r="GF58" s="89"/>
      <c r="GG58" s="89"/>
      <c r="GH58" s="89"/>
      <c r="GI58" s="89"/>
      <c r="GJ58" s="89"/>
      <c r="GK58" s="89"/>
      <c r="GL58" s="89"/>
      <c r="GM58" s="89"/>
      <c r="GN58" s="89"/>
      <c r="GO58" s="89"/>
      <c r="GP58" s="89"/>
      <c r="GQ58" s="89"/>
      <c r="GR58" s="89"/>
      <c r="GS58" s="89"/>
      <c r="GT58" s="89"/>
      <c r="GU58" s="89"/>
      <c r="GV58" s="89"/>
      <c r="GW58" s="89"/>
      <c r="GX58" s="89"/>
      <c r="GY58" s="89"/>
      <c r="GZ58" s="89"/>
      <c r="HA58" s="89"/>
      <c r="HB58" s="89"/>
      <c r="HC58" s="89"/>
      <c r="HD58" s="89"/>
      <c r="HE58" s="89"/>
      <c r="HF58" s="89"/>
      <c r="HG58" s="89"/>
      <c r="HH58" s="89"/>
      <c r="HI58" s="89"/>
      <c r="HJ58" s="89"/>
      <c r="HK58" s="89"/>
      <c r="HL58" s="89"/>
      <c r="HM58" s="89"/>
      <c r="HN58" s="89"/>
      <c r="HO58" s="89"/>
      <c r="HP58" s="89"/>
      <c r="HQ58" s="89"/>
      <c r="HR58" s="89"/>
      <c r="HS58" s="89"/>
      <c r="HT58" s="89"/>
      <c r="HU58" s="89"/>
      <c r="HV58" s="89"/>
      <c r="HW58" s="89"/>
      <c r="HX58" s="89"/>
      <c r="HY58" s="89"/>
      <c r="HZ58" s="89"/>
      <c r="IA58" s="89"/>
      <c r="IB58" s="89"/>
      <c r="IC58" s="89"/>
      <c r="ID58" s="89"/>
      <c r="IE58" s="89"/>
      <c r="IF58" s="89"/>
      <c r="IG58" s="89"/>
      <c r="IH58" s="89"/>
      <c r="II58" s="89"/>
      <c r="IJ58" s="89"/>
      <c r="IK58" s="89"/>
      <c r="IL58" s="89"/>
      <c r="IM58" s="89"/>
      <c r="IN58" s="89"/>
      <c r="IO58" s="89"/>
      <c r="IP58" s="89"/>
      <c r="IQ58" s="89"/>
      <c r="IR58" s="89"/>
      <c r="IS58" s="89"/>
      <c r="IT58" s="89"/>
      <c r="IU58" s="89"/>
      <c r="IV58" s="89"/>
      <c r="IW58" s="89"/>
    </row>
    <row r="59" spans="1:257" s="90" customFormat="1" ht="15.75" thickBot="1">
      <c r="A59" s="403"/>
      <c r="B59" s="474"/>
      <c r="C59" s="465"/>
      <c r="D59" s="160"/>
      <c r="E59" s="462"/>
      <c r="F59" s="462"/>
      <c r="G59" s="445"/>
      <c r="H59" s="448"/>
      <c r="I59" s="104"/>
      <c r="J59" s="125"/>
      <c r="K59" s="104" t="str">
        <f>IFERROR(CONCATENATE(INDEX('8- Políticas de Administración '!$B$16:$F$53,MATCH('5- Identificación de Riesgos'!J59,'8- Políticas de Administración '!$C$16:$C$54,0),1)," - ",L59),"")</f>
        <v/>
      </c>
      <c r="L59" s="121" t="str">
        <f>IFERROR(VLOOKUP(INDEX('8- Políticas de Administración '!$B$16:$F$63,MATCH('5- Identificación de Riesgos'!J59,'8- Políticas de Administración '!$C$16:$C$64,0),1),'8- Políticas de Administración '!$B$16:$F$64,5,FALSE),"")</f>
        <v/>
      </c>
      <c r="M59" s="420"/>
      <c r="N59" s="412"/>
      <c r="O59" s="430"/>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89"/>
      <c r="CP59" s="89"/>
      <c r="CQ59" s="89"/>
      <c r="CR59" s="89"/>
      <c r="CS59" s="89"/>
      <c r="CT59" s="89"/>
      <c r="CU59" s="89"/>
      <c r="CV59" s="89"/>
      <c r="CW59" s="89"/>
      <c r="CX59" s="89"/>
      <c r="CY59" s="89"/>
      <c r="CZ59" s="89"/>
      <c r="DA59" s="89"/>
      <c r="DB59" s="89"/>
      <c r="DC59" s="89"/>
      <c r="DD59" s="89"/>
      <c r="DE59" s="89"/>
      <c r="DF59" s="89"/>
      <c r="DG59" s="89"/>
      <c r="DH59" s="89"/>
      <c r="DI59" s="89"/>
      <c r="DJ59" s="89"/>
      <c r="DK59" s="89"/>
      <c r="DL59" s="89"/>
      <c r="DM59" s="89"/>
      <c r="DN59" s="89"/>
      <c r="DO59" s="89"/>
      <c r="DP59" s="89"/>
      <c r="DQ59" s="89"/>
      <c r="DR59" s="89"/>
      <c r="DS59" s="89"/>
      <c r="DT59" s="89"/>
      <c r="DU59" s="89"/>
      <c r="DV59" s="89"/>
      <c r="DW59" s="89"/>
      <c r="DX59" s="89"/>
      <c r="DY59" s="89"/>
      <c r="DZ59" s="89"/>
      <c r="EA59" s="89"/>
      <c r="EB59" s="89"/>
      <c r="EC59" s="89"/>
      <c r="ED59" s="89"/>
      <c r="EE59" s="89"/>
      <c r="EF59" s="89"/>
      <c r="EG59" s="89"/>
      <c r="EH59" s="89"/>
      <c r="EI59" s="89"/>
      <c r="EJ59" s="89"/>
      <c r="EK59" s="89"/>
      <c r="EL59" s="89"/>
      <c r="EM59" s="89"/>
      <c r="EN59" s="89"/>
      <c r="EO59" s="89"/>
      <c r="EP59" s="89"/>
      <c r="EQ59" s="89"/>
      <c r="ER59" s="89"/>
      <c r="ES59" s="89"/>
      <c r="ET59" s="89"/>
      <c r="EU59" s="89"/>
      <c r="EV59" s="89"/>
      <c r="EW59" s="89"/>
      <c r="EX59" s="89"/>
      <c r="EY59" s="89"/>
      <c r="EZ59" s="89"/>
      <c r="FA59" s="89"/>
      <c r="FB59" s="89"/>
      <c r="FC59" s="89"/>
      <c r="FD59" s="89"/>
      <c r="FE59" s="89"/>
      <c r="FF59" s="89"/>
      <c r="FG59" s="89"/>
      <c r="FH59" s="89"/>
      <c r="FI59" s="89"/>
      <c r="FJ59" s="89"/>
      <c r="FK59" s="89"/>
      <c r="FL59" s="89"/>
      <c r="FM59" s="89"/>
      <c r="FN59" s="89"/>
      <c r="FO59" s="89"/>
      <c r="FP59" s="89"/>
      <c r="FQ59" s="89"/>
      <c r="FR59" s="89"/>
      <c r="FS59" s="89"/>
      <c r="FT59" s="89"/>
      <c r="FU59" s="89"/>
      <c r="FV59" s="89"/>
      <c r="FW59" s="89"/>
      <c r="FX59" s="89"/>
      <c r="FY59" s="89"/>
      <c r="FZ59" s="89"/>
      <c r="GA59" s="89"/>
      <c r="GB59" s="89"/>
      <c r="GC59" s="89"/>
      <c r="GD59" s="89"/>
      <c r="GE59" s="89"/>
      <c r="GF59" s="89"/>
      <c r="GG59" s="89"/>
      <c r="GH59" s="89"/>
      <c r="GI59" s="89"/>
      <c r="GJ59" s="89"/>
      <c r="GK59" s="89"/>
      <c r="GL59" s="89"/>
      <c r="GM59" s="89"/>
      <c r="GN59" s="89"/>
      <c r="GO59" s="89"/>
      <c r="GP59" s="89"/>
      <c r="GQ59" s="89"/>
      <c r="GR59" s="89"/>
      <c r="GS59" s="89"/>
      <c r="GT59" s="89"/>
      <c r="GU59" s="89"/>
      <c r="GV59" s="89"/>
      <c r="GW59" s="89"/>
      <c r="GX59" s="89"/>
      <c r="GY59" s="89"/>
      <c r="GZ59" s="89"/>
      <c r="HA59" s="89"/>
      <c r="HB59" s="89"/>
      <c r="HC59" s="89"/>
      <c r="HD59" s="89"/>
      <c r="HE59" s="89"/>
      <c r="HF59" s="89"/>
      <c r="HG59" s="89"/>
      <c r="HH59" s="89"/>
      <c r="HI59" s="89"/>
      <c r="HJ59" s="89"/>
      <c r="HK59" s="89"/>
      <c r="HL59" s="89"/>
      <c r="HM59" s="89"/>
      <c r="HN59" s="89"/>
      <c r="HO59" s="89"/>
      <c r="HP59" s="89"/>
      <c r="HQ59" s="89"/>
      <c r="HR59" s="89"/>
      <c r="HS59" s="89"/>
      <c r="HT59" s="89"/>
      <c r="HU59" s="89"/>
      <c r="HV59" s="89"/>
      <c r="HW59" s="89"/>
      <c r="HX59" s="89"/>
      <c r="HY59" s="89"/>
      <c r="HZ59" s="89"/>
      <c r="IA59" s="89"/>
      <c r="IB59" s="89"/>
      <c r="IC59" s="89"/>
      <c r="ID59" s="89"/>
      <c r="IE59" s="89"/>
      <c r="IF59" s="89"/>
      <c r="IG59" s="89"/>
      <c r="IH59" s="89"/>
      <c r="II59" s="89"/>
      <c r="IJ59" s="89"/>
      <c r="IK59" s="89"/>
      <c r="IL59" s="89"/>
      <c r="IM59" s="89"/>
      <c r="IN59" s="89"/>
      <c r="IO59" s="89"/>
      <c r="IP59" s="89"/>
      <c r="IQ59" s="89"/>
      <c r="IR59" s="89"/>
      <c r="IS59" s="89"/>
      <c r="IT59" s="89"/>
      <c r="IU59" s="89"/>
      <c r="IV59" s="89"/>
      <c r="IW59" s="89"/>
    </row>
    <row r="60" spans="1:257" ht="30">
      <c r="A60" s="479">
        <v>6</v>
      </c>
      <c r="B60" s="464" t="s">
        <v>197</v>
      </c>
      <c r="C60" s="464" t="s">
        <v>198</v>
      </c>
      <c r="D60" s="162" t="s">
        <v>199</v>
      </c>
      <c r="E60" s="482"/>
      <c r="F60" s="482"/>
      <c r="G60" s="483" t="e">
        <f t="shared" ref="G60" si="4">F60/E60</f>
        <v>#DIV/0!</v>
      </c>
      <c r="H60" s="484" t="e">
        <f>CONCATENATE(IF(G60&lt;='8- Políticas de Administración '!$D$6,'8- Políticas de Administración '!$B$6,IF(G60&lt;='8- Políticas de Administración '!$D$7,'8- Políticas de Administración '!$B$7,IF(G60&lt;='8- Políticas de Administración '!$D$8,'8- Políticas de Administración '!$B$8,IF(G60&lt;='8- Políticas de Administración '!$D$9,'8- Políticas de Administración '!$B$9,IF(G60&lt;='8- Políticas de Administración '!$D$10,'8- Políticas de Administración '!$B$10,"Probabilidad no valida")))))," - ",VLOOKUP(IF(G60&lt;='8- Políticas de Administración '!$D$6,'8- Políticas de Administración '!$B$6,IF(G60&lt;='8- Políticas de Administración '!$D$7,'8- Políticas de Administración '!$B$7,IF(G60&lt;='8- Políticas de Administración '!$D$8,'8- Políticas de Administración '!$B$8,IF(G60&lt;='8- Políticas de Administración '!$D$9,'8- Políticas de Administración '!$B$9,IF(G60&lt;='8- Políticas de Administración '!$D$10,'8- Políticas de Administración '!$B$10,"Probabilidad no valida"))))),'8- Políticas de Administración '!$B$6:$F$10,5,FALSE))</f>
        <v>#DIV/0!</v>
      </c>
      <c r="I60" s="102"/>
      <c r="J60" s="111"/>
      <c r="K60" s="105" t="str">
        <f>IFERROR(CONCATENATE(INDEX('8- Políticas de Administración '!$B$16:$F$53,MATCH('5- Identificación de Riesgos'!J60,'8- Políticas de Administración '!$C$16:$C$54,0),1)," - ",L60),"")</f>
        <v/>
      </c>
      <c r="L60" s="257" t="str">
        <f>IFERROR(VLOOKUP(INDEX('8- Políticas de Administración '!$B$16:$F$63,MATCH('5- Identificación de Riesgos'!J60,'8- Políticas de Administración '!$C$16:$C$64,0),1),'8- Políticas de Administración '!$B$16:$F$64,5,FALSE),"")</f>
        <v/>
      </c>
      <c r="M60" s="457" t="str">
        <f>IFERROR(CONCATENATE(INDEX('8- Políticas de Administración '!$B$16:$F$53,MATCH(ROUND(AVERAGE(L60:L69),0),'8- Políticas de Administración '!$F$16:$F$53,0),1)," - ",ROUND(AVERAGE(L60:L69),0)),"")</f>
        <v/>
      </c>
      <c r="N60" s="456" t="str">
        <f>IFERROR(CONCATENATE(VLOOKUP((LEFT(H60,LEN(H60)-4)&amp;LEFT(M60,LEN(M60)-4)),'9- Matriz de Calor '!$D$18:$E$42,2,0)," - ",RIGHT(H60,1)*RIGHT(M60,1)),"")</f>
        <v/>
      </c>
      <c r="O60" s="428" t="e">
        <f>RIGHT(H60,1)*RIGHT(M60,1)</f>
        <v>#DIV/0!</v>
      </c>
      <c r="Q60" s="400"/>
      <c r="R60" s="400"/>
      <c r="S60" s="400"/>
      <c r="T60" s="400"/>
      <c r="U60" s="400"/>
      <c r="V60" s="400"/>
    </row>
    <row r="61" spans="1:257" ht="39" customHeight="1">
      <c r="A61" s="480"/>
      <c r="B61" s="464"/>
      <c r="C61" s="464"/>
      <c r="D61" s="162" t="s">
        <v>195</v>
      </c>
      <c r="E61" s="450"/>
      <c r="F61" s="450"/>
      <c r="G61" s="444"/>
      <c r="H61" s="447"/>
      <c r="I61" s="103"/>
      <c r="J61" s="124"/>
      <c r="K61" s="103" t="str">
        <f>IFERROR(CONCATENATE(INDEX('8- Políticas de Administración '!$B$16:$F$53,MATCH('5- Identificación de Riesgos'!J61,'8- Políticas de Administración '!$C$16:$C$54,0),1)," - ",L61),"")</f>
        <v/>
      </c>
      <c r="L61" s="119" t="str">
        <f>IFERROR(VLOOKUP(INDEX('8- Políticas de Administración '!$B$16:$F$63,MATCH('5- Identificación de Riesgos'!J61,'8- Políticas de Administración '!$C$16:$C$64,0),1),'8- Políticas de Administración '!$B$16:$F$64,5,FALSE),"")</f>
        <v/>
      </c>
      <c r="M61" s="419"/>
      <c r="N61" s="411"/>
      <c r="O61" s="429"/>
      <c r="Q61" s="400"/>
      <c r="R61" s="400"/>
      <c r="S61" s="400"/>
      <c r="T61" s="400"/>
      <c r="U61" s="400"/>
      <c r="V61" s="400"/>
    </row>
    <row r="62" spans="1:257" ht="42.75" customHeight="1">
      <c r="A62" s="480"/>
      <c r="B62" s="464"/>
      <c r="C62" s="464"/>
      <c r="D62" s="159" t="s">
        <v>200</v>
      </c>
      <c r="E62" s="450"/>
      <c r="F62" s="450"/>
      <c r="G62" s="444"/>
      <c r="H62" s="447"/>
      <c r="I62" s="103"/>
      <c r="J62" s="124"/>
      <c r="K62" s="103" t="str">
        <f>IFERROR(CONCATENATE(INDEX('8- Políticas de Administración '!$B$16:$F$53,MATCH('5- Identificación de Riesgos'!J62,'8- Políticas de Administración '!$C$16:$C$54,0),1)," - ",L62),"")</f>
        <v/>
      </c>
      <c r="L62" s="119" t="str">
        <f>IFERROR(VLOOKUP(INDEX('8- Políticas de Administración '!$B$16:$F$63,MATCH('5- Identificación de Riesgos'!J62,'8- Políticas de Administración '!$C$16:$C$64,0),1),'8- Políticas de Administración '!$B$16:$F$64,5,FALSE),"")</f>
        <v/>
      </c>
      <c r="M62" s="419"/>
      <c r="N62" s="411"/>
      <c r="O62" s="429"/>
      <c r="Q62" s="400"/>
      <c r="R62" s="400"/>
      <c r="S62" s="400"/>
      <c r="T62" s="400"/>
      <c r="U62" s="400"/>
      <c r="V62" s="400"/>
    </row>
    <row r="63" spans="1:257" ht="51" customHeight="1">
      <c r="A63" s="480"/>
      <c r="B63" s="464"/>
      <c r="C63" s="464"/>
      <c r="D63" s="159"/>
      <c r="E63" s="450"/>
      <c r="F63" s="450"/>
      <c r="G63" s="444"/>
      <c r="H63" s="447"/>
      <c r="I63" s="103"/>
      <c r="J63" s="124"/>
      <c r="K63" s="103" t="str">
        <f>IFERROR(CONCATENATE(INDEX('8- Políticas de Administración '!$B$16:$F$53,MATCH('5- Identificación de Riesgos'!J63,'8- Políticas de Administración '!$C$16:$C$54,0),1)," - ",L63),"")</f>
        <v/>
      </c>
      <c r="L63" s="119" t="str">
        <f>IFERROR(VLOOKUP(INDEX('8- Políticas de Administración '!$B$16:$F$63,MATCH('5- Identificación de Riesgos'!J63,'8- Políticas de Administración '!$C$16:$C$64,0),1),'8- Políticas de Administración '!$B$16:$F$64,5,FALSE),"")</f>
        <v/>
      </c>
      <c r="M63" s="419"/>
      <c r="N63" s="411"/>
      <c r="O63" s="429"/>
      <c r="Q63" s="400"/>
      <c r="R63" s="400"/>
      <c r="S63" s="400"/>
      <c r="T63" s="400"/>
      <c r="U63" s="400"/>
      <c r="V63" s="400"/>
    </row>
    <row r="64" spans="1:257" ht="27" customHeight="1">
      <c r="A64" s="480"/>
      <c r="B64" s="464"/>
      <c r="C64" s="464"/>
      <c r="D64" s="159"/>
      <c r="E64" s="450"/>
      <c r="F64" s="450"/>
      <c r="G64" s="444"/>
      <c r="H64" s="447"/>
      <c r="I64" s="103"/>
      <c r="J64" s="124"/>
      <c r="K64" s="103" t="str">
        <f>IFERROR(CONCATENATE(INDEX('8- Políticas de Administración '!$B$16:$F$53,MATCH('5- Identificación de Riesgos'!J64,'8- Políticas de Administración '!$C$16:$C$54,0),1)," - ",L64),"")</f>
        <v/>
      </c>
      <c r="L64" s="119" t="str">
        <f>IFERROR(VLOOKUP(INDEX('8- Políticas de Administración '!$B$16:$F$63,MATCH('5- Identificación de Riesgos'!J64,'8- Políticas de Administración '!$C$16:$C$64,0),1),'8- Políticas de Administración '!$B$16:$F$64,5,FALSE),"")</f>
        <v/>
      </c>
      <c r="M64" s="419"/>
      <c r="N64" s="411"/>
      <c r="O64" s="429"/>
      <c r="Q64" s="400"/>
      <c r="R64" s="400"/>
      <c r="S64" s="400"/>
      <c r="T64" s="400"/>
      <c r="U64" s="400"/>
      <c r="V64" s="400"/>
    </row>
    <row r="65" spans="1:22">
      <c r="A65" s="480"/>
      <c r="B65" s="464"/>
      <c r="C65" s="464"/>
      <c r="D65" s="159"/>
      <c r="E65" s="450"/>
      <c r="F65" s="450"/>
      <c r="G65" s="444"/>
      <c r="H65" s="447"/>
      <c r="I65" s="103"/>
      <c r="J65" s="124"/>
      <c r="K65" s="103" t="str">
        <f>IFERROR(CONCATENATE(INDEX('8- Políticas de Administración '!$B$16:$F$53,MATCH('5- Identificación de Riesgos'!J65,'8- Políticas de Administración '!$C$16:$C$54,0),1)," - ",L65),"")</f>
        <v/>
      </c>
      <c r="L65" s="119" t="str">
        <f>IFERROR(VLOOKUP(INDEX('8- Políticas de Administración '!$B$16:$F$63,MATCH('5- Identificación de Riesgos'!J65,'8- Políticas de Administración '!$C$16:$C$64,0),1),'8- Políticas de Administración '!$B$16:$F$64,5,FALSE),"")</f>
        <v/>
      </c>
      <c r="M65" s="419"/>
      <c r="N65" s="411"/>
      <c r="O65" s="429"/>
      <c r="Q65" s="400"/>
      <c r="R65" s="400"/>
      <c r="S65" s="400"/>
      <c r="T65" s="400"/>
      <c r="U65" s="400"/>
      <c r="V65" s="400"/>
    </row>
    <row r="66" spans="1:22">
      <c r="A66" s="480"/>
      <c r="B66" s="464"/>
      <c r="C66" s="464"/>
      <c r="D66" s="159"/>
      <c r="E66" s="450"/>
      <c r="F66" s="450"/>
      <c r="G66" s="444"/>
      <c r="H66" s="447"/>
      <c r="I66" s="103"/>
      <c r="J66" s="124"/>
      <c r="K66" s="103" t="str">
        <f>IFERROR(CONCATENATE(INDEX('8- Políticas de Administración '!$B$16:$F$53,MATCH('5- Identificación de Riesgos'!J66,'8- Políticas de Administración '!$C$16:$C$54,0),1)," - ",L66),"")</f>
        <v/>
      </c>
      <c r="L66" s="119" t="str">
        <f>IFERROR(VLOOKUP(INDEX('8- Políticas de Administración '!$B$16:$F$63,MATCH('5- Identificación de Riesgos'!J66,'8- Políticas de Administración '!$C$16:$C$64,0),1),'8- Políticas de Administración '!$B$16:$F$64,5,FALSE),"")</f>
        <v/>
      </c>
      <c r="M66" s="419"/>
      <c r="N66" s="411"/>
      <c r="O66" s="429"/>
      <c r="Q66" s="400"/>
      <c r="R66" s="400"/>
      <c r="S66" s="400"/>
      <c r="T66" s="400"/>
      <c r="U66" s="400"/>
      <c r="V66" s="400"/>
    </row>
    <row r="67" spans="1:22">
      <c r="A67" s="480"/>
      <c r="B67" s="464"/>
      <c r="C67" s="464"/>
      <c r="D67" s="159"/>
      <c r="E67" s="450"/>
      <c r="F67" s="450"/>
      <c r="G67" s="444"/>
      <c r="H67" s="447"/>
      <c r="I67" s="103"/>
      <c r="J67" s="124"/>
      <c r="K67" s="103" t="str">
        <f>IFERROR(CONCATENATE(INDEX('8- Políticas de Administración '!$B$16:$F$53,MATCH('5- Identificación de Riesgos'!J67,'8- Políticas de Administración '!$C$16:$C$54,0),1)," - ",L67),"")</f>
        <v/>
      </c>
      <c r="L67" s="119" t="str">
        <f>IFERROR(VLOOKUP(INDEX('8- Políticas de Administración '!$B$16:$F$63,MATCH('5- Identificación de Riesgos'!J67,'8- Políticas de Administración '!$C$16:$C$64,0),1),'8- Políticas de Administración '!$B$16:$F$64,5,FALSE),"")</f>
        <v/>
      </c>
      <c r="M67" s="419"/>
      <c r="N67" s="411"/>
      <c r="O67" s="429"/>
      <c r="Q67" s="400"/>
      <c r="R67" s="400"/>
      <c r="S67" s="400"/>
      <c r="T67" s="400"/>
      <c r="U67" s="400"/>
      <c r="V67" s="400"/>
    </row>
    <row r="68" spans="1:22">
      <c r="A68" s="480"/>
      <c r="B68" s="464"/>
      <c r="C68" s="464"/>
      <c r="D68" s="159"/>
      <c r="E68" s="450"/>
      <c r="F68" s="450"/>
      <c r="G68" s="444"/>
      <c r="H68" s="447"/>
      <c r="I68" s="103"/>
      <c r="J68" s="124"/>
      <c r="K68" s="103" t="str">
        <f>IFERROR(CONCATENATE(INDEX('8- Políticas de Administración '!$B$16:$F$53,MATCH('5- Identificación de Riesgos'!J68,'8- Políticas de Administración '!$C$16:$C$54,0),1)," - ",L68),"")</f>
        <v/>
      </c>
      <c r="L68" s="119" t="str">
        <f>IFERROR(VLOOKUP(INDEX('8- Políticas de Administración '!$B$16:$F$63,MATCH('5- Identificación de Riesgos'!J68,'8- Políticas de Administración '!$C$16:$C$64,0),1),'8- Políticas de Administración '!$B$16:$F$64,5,FALSE),"")</f>
        <v/>
      </c>
      <c r="M68" s="419"/>
      <c r="N68" s="411"/>
      <c r="O68" s="429"/>
      <c r="Q68" s="400"/>
      <c r="R68" s="400"/>
      <c r="S68" s="400"/>
      <c r="T68" s="400"/>
      <c r="U68" s="400"/>
      <c r="V68" s="400"/>
    </row>
    <row r="69" spans="1:22" ht="15.75" thickBot="1">
      <c r="A69" s="481"/>
      <c r="B69" s="465"/>
      <c r="C69" s="465"/>
      <c r="D69" s="160"/>
      <c r="E69" s="452"/>
      <c r="F69" s="452"/>
      <c r="G69" s="445"/>
      <c r="H69" s="448"/>
      <c r="I69" s="104"/>
      <c r="J69" s="125"/>
      <c r="K69" s="104" t="str">
        <f>IFERROR(CONCATENATE(INDEX('8- Políticas de Administración '!$B$16:$F$53,MATCH('5- Identificación de Riesgos'!J69,'8- Políticas de Administración '!$C$16:$C$54,0),1)," - ",L69),"")</f>
        <v/>
      </c>
      <c r="L69" s="121" t="str">
        <f>IFERROR(VLOOKUP(INDEX('8- Políticas de Administración '!$B$16:$F$63,MATCH('5- Identificación de Riesgos'!J69,'8- Políticas de Administración '!$C$16:$C$64,0),1),'8- Políticas de Administración '!$B$16:$F$64,5,FALSE),"")</f>
        <v/>
      </c>
      <c r="M69" s="420"/>
      <c r="N69" s="412"/>
      <c r="O69" s="429"/>
      <c r="Q69" s="400"/>
      <c r="R69" s="400"/>
      <c r="S69" s="400"/>
      <c r="T69" s="400"/>
      <c r="U69" s="400"/>
      <c r="V69" s="400"/>
    </row>
  </sheetData>
  <mergeCells count="85">
    <mergeCell ref="F60:F69"/>
    <mergeCell ref="G60:G69"/>
    <mergeCell ref="H60:H69"/>
    <mergeCell ref="B50:B59"/>
    <mergeCell ref="C50:C59"/>
    <mergeCell ref="E50:E59"/>
    <mergeCell ref="G50:G59"/>
    <mergeCell ref="H50:H59"/>
    <mergeCell ref="A20:A29"/>
    <mergeCell ref="A60:A69"/>
    <mergeCell ref="B60:B69"/>
    <mergeCell ref="C60:C69"/>
    <mergeCell ref="E60:E69"/>
    <mergeCell ref="B40:B49"/>
    <mergeCell ref="A4:C4"/>
    <mergeCell ref="A8:A9"/>
    <mergeCell ref="B8:B9"/>
    <mergeCell ref="E8:E9"/>
    <mergeCell ref="A40:A49"/>
    <mergeCell ref="B30:B39"/>
    <mergeCell ref="C20:C29"/>
    <mergeCell ref="A10:A19"/>
    <mergeCell ref="C10:C19"/>
    <mergeCell ref="B10:B19"/>
    <mergeCell ref="C40:C49"/>
    <mergeCell ref="E20:E29"/>
    <mergeCell ref="E10:E19"/>
    <mergeCell ref="A30:A39"/>
    <mergeCell ref="C30:C39"/>
    <mergeCell ref="A5:C5"/>
    <mergeCell ref="A6:C6"/>
    <mergeCell ref="N60:N69"/>
    <mergeCell ref="M60:M69"/>
    <mergeCell ref="N7:O7"/>
    <mergeCell ref="K8:K9"/>
    <mergeCell ref="M8:M9"/>
    <mergeCell ref="B20:B29"/>
    <mergeCell ref="M50:M59"/>
    <mergeCell ref="F50:F59"/>
    <mergeCell ref="G40:G49"/>
    <mergeCell ref="H40:H49"/>
    <mergeCell ref="E40:E49"/>
    <mergeCell ref="F40:F49"/>
    <mergeCell ref="F30:F39"/>
    <mergeCell ref="G30:G39"/>
    <mergeCell ref="H30:H39"/>
    <mergeCell ref="M40:M49"/>
    <mergeCell ref="N40:N49"/>
    <mergeCell ref="N30:N39"/>
    <mergeCell ref="M30:M39"/>
    <mergeCell ref="D6:N6"/>
    <mergeCell ref="I8:I9"/>
    <mergeCell ref="G8:G9"/>
    <mergeCell ref="I7:M7"/>
    <mergeCell ref="F8:F9"/>
    <mergeCell ref="F10:F19"/>
    <mergeCell ref="G10:G19"/>
    <mergeCell ref="H10:H19"/>
    <mergeCell ref="E30:E39"/>
    <mergeCell ref="F20:F29"/>
    <mergeCell ref="G20:G29"/>
    <mergeCell ref="H20:H29"/>
    <mergeCell ref="O60:O69"/>
    <mergeCell ref="O50:O59"/>
    <mergeCell ref="N50:N59"/>
    <mergeCell ref="O8:O9"/>
    <mergeCell ref="N8:N9"/>
    <mergeCell ref="O40:O49"/>
    <mergeCell ref="O30:O39"/>
    <mergeCell ref="A1:C2"/>
    <mergeCell ref="Q40:V49"/>
    <mergeCell ref="Q60:V69"/>
    <mergeCell ref="A50:A59"/>
    <mergeCell ref="D4:N4"/>
    <mergeCell ref="D5:N5"/>
    <mergeCell ref="O10:O19"/>
    <mergeCell ref="O20:O29"/>
    <mergeCell ref="N10:N19"/>
    <mergeCell ref="M20:M29"/>
    <mergeCell ref="N20:N29"/>
    <mergeCell ref="M10:M19"/>
    <mergeCell ref="H8:H9"/>
    <mergeCell ref="E7:H7"/>
    <mergeCell ref="D7:D9"/>
    <mergeCell ref="L8:L9"/>
  </mergeCells>
  <conditionalFormatting sqref="D10:D18">
    <cfRule type="containsText" dxfId="719" priority="105" operator="containsText" text="3- Moderado">
      <formula>NOT(ISERROR(SEARCH("3- Moderado",D10)))</formula>
    </cfRule>
    <cfRule type="containsText" dxfId="718" priority="106" operator="containsText" text="6- Moderado">
      <formula>NOT(ISERROR(SEARCH("6- Moderado",D10)))</formula>
    </cfRule>
    <cfRule type="containsText" dxfId="717" priority="107" operator="containsText" text="4- Moderado">
      <formula>NOT(ISERROR(SEARCH("4- Moderado",D10)))</formula>
    </cfRule>
    <cfRule type="containsText" dxfId="716" priority="108" operator="containsText" text="3- Bajo">
      <formula>NOT(ISERROR(SEARCH("3- Bajo",D10)))</formula>
    </cfRule>
    <cfRule type="containsText" dxfId="715" priority="109" operator="containsText" text="4- Bajo">
      <formula>NOT(ISERROR(SEARCH("4- Bajo",D10)))</formula>
    </cfRule>
    <cfRule type="containsText" dxfId="714" priority="110" operator="containsText" text="1- Bajo">
      <formula>NOT(ISERROR(SEARCH("1- Bajo",D10)))</formula>
    </cfRule>
  </conditionalFormatting>
  <conditionalFormatting sqref="D20:D23">
    <cfRule type="containsText" dxfId="713" priority="11" operator="containsText" text="3- Moderado">
      <formula>NOT(ISERROR(SEARCH("3- Moderado",D20)))</formula>
    </cfRule>
    <cfRule type="containsText" dxfId="712" priority="12" operator="containsText" text="6- Moderado">
      <formula>NOT(ISERROR(SEARCH("6- Moderado",D20)))</formula>
    </cfRule>
    <cfRule type="containsText" dxfId="711" priority="13" operator="containsText" text="4- Moderado">
      <formula>NOT(ISERROR(SEARCH("4- Moderado",D20)))</formula>
    </cfRule>
    <cfRule type="containsText" dxfId="710" priority="14" operator="containsText" text="3- Bajo">
      <formula>NOT(ISERROR(SEARCH("3- Bajo",D20)))</formula>
    </cfRule>
    <cfRule type="containsText" dxfId="709" priority="15" operator="containsText" text="4- Bajo">
      <formula>NOT(ISERROR(SEARCH("4- Bajo",D20)))</formula>
    </cfRule>
    <cfRule type="containsText" dxfId="708" priority="16" operator="containsText" text="1- Bajo">
      <formula>NOT(ISERROR(SEARCH("1- Bajo",D20)))</formula>
    </cfRule>
  </conditionalFormatting>
  <conditionalFormatting sqref="D20:D28">
    <cfRule type="containsText" dxfId="707" priority="17" operator="containsText" text="3- Moderado">
      <formula>NOT(ISERROR(SEARCH("3- Moderado",D20)))</formula>
    </cfRule>
    <cfRule type="containsText" dxfId="706" priority="18" operator="containsText" text="6- Moderado">
      <formula>NOT(ISERROR(SEARCH("6- Moderado",D20)))</formula>
    </cfRule>
    <cfRule type="containsText" dxfId="705" priority="19" operator="containsText" text="4- Moderado">
      <formula>NOT(ISERROR(SEARCH("4- Moderado",D20)))</formula>
    </cfRule>
    <cfRule type="containsText" dxfId="704" priority="20" operator="containsText" text="3- Bajo">
      <formula>NOT(ISERROR(SEARCH("3- Bajo",D20)))</formula>
    </cfRule>
    <cfRule type="containsText" dxfId="703" priority="21" operator="containsText" text="4- Bajo">
      <formula>NOT(ISERROR(SEARCH("4- Bajo",D20)))</formula>
    </cfRule>
    <cfRule type="containsText" dxfId="702" priority="22" operator="containsText" text="1- Bajo">
      <formula>NOT(ISERROR(SEARCH("1- Bajo",D20)))</formula>
    </cfRule>
  </conditionalFormatting>
  <conditionalFormatting sqref="D30:D32">
    <cfRule type="containsText" dxfId="701" priority="363" operator="containsText" text="3- Moderado">
      <formula>NOT(ISERROR(SEARCH("3- Moderado",D30)))</formula>
    </cfRule>
    <cfRule type="containsText" dxfId="700" priority="364" operator="containsText" text="6- Moderado">
      <formula>NOT(ISERROR(SEARCH("6- Moderado",D30)))</formula>
    </cfRule>
    <cfRule type="containsText" dxfId="699" priority="365" operator="containsText" text="4- Moderado">
      <formula>NOT(ISERROR(SEARCH("4- Moderado",D30)))</formula>
    </cfRule>
    <cfRule type="containsText" dxfId="698" priority="366" operator="containsText" text="3- Bajo">
      <formula>NOT(ISERROR(SEARCH("3- Bajo",D30)))</formula>
    </cfRule>
    <cfRule type="containsText" dxfId="697" priority="367" operator="containsText" text="4- Bajo">
      <formula>NOT(ISERROR(SEARCH("4- Bajo",D30)))</formula>
    </cfRule>
    <cfRule type="containsText" dxfId="696" priority="368" operator="containsText" text="1- Bajo">
      <formula>NOT(ISERROR(SEARCH("1- Bajo",D30)))</formula>
    </cfRule>
  </conditionalFormatting>
  <conditionalFormatting sqref="D30:D33">
    <cfRule type="containsText" dxfId="695" priority="375" operator="containsText" text="3- Moderado">
      <formula>NOT(ISERROR(SEARCH("3- Moderado",D30)))</formula>
    </cfRule>
    <cfRule type="containsText" dxfId="694" priority="376" operator="containsText" text="6- Moderado">
      <formula>NOT(ISERROR(SEARCH("6- Moderado",D30)))</formula>
    </cfRule>
    <cfRule type="containsText" dxfId="693" priority="377" operator="containsText" text="4- Moderado">
      <formula>NOT(ISERROR(SEARCH("4- Moderado",D30)))</formula>
    </cfRule>
    <cfRule type="containsText" dxfId="692" priority="378" operator="containsText" text="3- Bajo">
      <formula>NOT(ISERROR(SEARCH("3- Bajo",D30)))</formula>
    </cfRule>
    <cfRule type="containsText" dxfId="691" priority="379" operator="containsText" text="4- Bajo">
      <formula>NOT(ISERROR(SEARCH("4- Bajo",D30)))</formula>
    </cfRule>
    <cfRule type="containsText" dxfId="690" priority="380" operator="containsText" text="1- Bajo">
      <formula>NOT(ISERROR(SEARCH("1- Bajo",D30)))</formula>
    </cfRule>
  </conditionalFormatting>
  <conditionalFormatting sqref="D31:D32">
    <cfRule type="containsText" dxfId="689" priority="315" operator="containsText" text="3- Moderado">
      <formula>NOT(ISERROR(SEARCH("3- Moderado",D31)))</formula>
    </cfRule>
    <cfRule type="containsText" dxfId="688" priority="316" operator="containsText" text="6- Moderado">
      <formula>NOT(ISERROR(SEARCH("6- Moderado",D31)))</formula>
    </cfRule>
    <cfRule type="containsText" dxfId="687" priority="317" operator="containsText" text="4- Moderado">
      <formula>NOT(ISERROR(SEARCH("4- Moderado",D31)))</formula>
    </cfRule>
    <cfRule type="containsText" dxfId="686" priority="318" operator="containsText" text="3- Bajo">
      <formula>NOT(ISERROR(SEARCH("3- Bajo",D31)))</formula>
    </cfRule>
    <cfRule type="containsText" dxfId="685" priority="319" operator="containsText" text="4- Bajo">
      <formula>NOT(ISERROR(SEARCH("4- Bajo",D31)))</formula>
    </cfRule>
    <cfRule type="containsText" dxfId="684" priority="320" operator="containsText" text="1- Bajo">
      <formula>NOT(ISERROR(SEARCH("1- Bajo",D31)))</formula>
    </cfRule>
    <cfRule type="containsText" dxfId="683" priority="327" operator="containsText" text="3- Moderado">
      <formula>NOT(ISERROR(SEARCH("3- Moderado",D31)))</formula>
    </cfRule>
    <cfRule type="containsText" dxfId="682" priority="328" operator="containsText" text="6- Moderado">
      <formula>NOT(ISERROR(SEARCH("6- Moderado",D31)))</formula>
    </cfRule>
    <cfRule type="containsText" dxfId="681" priority="329" operator="containsText" text="4- Moderado">
      <formula>NOT(ISERROR(SEARCH("4- Moderado",D31)))</formula>
    </cfRule>
    <cfRule type="containsText" dxfId="680" priority="330" operator="containsText" text="3- Bajo">
      <formula>NOT(ISERROR(SEARCH("3- Bajo",D31)))</formula>
    </cfRule>
    <cfRule type="containsText" dxfId="679" priority="331" operator="containsText" text="4- Bajo">
      <formula>NOT(ISERROR(SEARCH("4- Bajo",D31)))</formula>
    </cfRule>
    <cfRule type="containsText" dxfId="678" priority="332" operator="containsText" text="1- Bajo">
      <formula>NOT(ISERROR(SEARCH("1- Bajo",D31)))</formula>
    </cfRule>
  </conditionalFormatting>
  <conditionalFormatting sqref="D40:D42">
    <cfRule type="containsText" dxfId="677" priority="67" operator="containsText" text="3- Moderado">
      <formula>NOT(ISERROR(SEARCH("3- Moderado",D40)))</formula>
    </cfRule>
    <cfRule type="containsText" dxfId="676" priority="68" operator="containsText" text="6- Moderado">
      <formula>NOT(ISERROR(SEARCH("6- Moderado",D40)))</formula>
    </cfRule>
    <cfRule type="containsText" dxfId="675" priority="69" operator="containsText" text="4- Moderado">
      <formula>NOT(ISERROR(SEARCH("4- Moderado",D40)))</formula>
    </cfRule>
    <cfRule type="containsText" dxfId="674" priority="70" operator="containsText" text="3- Bajo">
      <formula>NOT(ISERROR(SEARCH("3- Bajo",D40)))</formula>
    </cfRule>
    <cfRule type="containsText" dxfId="673" priority="71" operator="containsText" text="4- Bajo">
      <formula>NOT(ISERROR(SEARCH("4- Bajo",D40)))</formula>
    </cfRule>
    <cfRule type="containsText" dxfId="672" priority="72" operator="containsText" text="1- Bajo">
      <formula>NOT(ISERROR(SEARCH("1- Bajo",D40)))</formula>
    </cfRule>
  </conditionalFormatting>
  <conditionalFormatting sqref="H10 H20">
    <cfRule type="containsText" dxfId="671" priority="1124" operator="containsText" text="Muy Baja">
      <formula>NOT(ISERROR(SEARCH("Muy Baja",H10)))</formula>
    </cfRule>
    <cfRule type="containsText" dxfId="670" priority="1125" operator="containsText" text="Baja">
      <formula>NOT(ISERROR(SEARCH("Baja",H10)))</formula>
    </cfRule>
    <cfRule type="containsText" dxfId="669" priority="1126" operator="containsText" text="Muy Alta">
      <formula>NOT(ISERROR(SEARCH("Muy Alta",H10)))</formula>
    </cfRule>
    <cfRule type="containsText" dxfId="668" priority="1128" operator="containsText" text="Alta">
      <formula>NOT(ISERROR(SEARCH("Alta",H10)))</formula>
    </cfRule>
    <cfRule type="containsText" dxfId="667" priority="1129" operator="containsText" text="Media">
      <formula>NOT(ISERROR(SEARCH("Media",H10)))</formula>
    </cfRule>
    <cfRule type="containsText" dxfId="666" priority="1130" operator="containsText" text="Media">
      <formula>NOT(ISERROR(SEARCH("Media",H10)))</formula>
    </cfRule>
    <cfRule type="containsText" dxfId="665" priority="1131" operator="containsText" text="Media">
      <formula>NOT(ISERROR(SEARCH("Media",H10)))</formula>
    </cfRule>
    <cfRule type="containsText" dxfId="664" priority="1132" operator="containsText" text="Muy Baja">
      <formula>NOT(ISERROR(SEARCH("Muy Baja",H10)))</formula>
    </cfRule>
    <cfRule type="containsText" dxfId="663" priority="1133" operator="containsText" text="Baja">
      <formula>NOT(ISERROR(SEARCH("Baja",H10)))</formula>
    </cfRule>
    <cfRule type="containsText" dxfId="662" priority="1134" operator="containsText" text="Muy Baja">
      <formula>NOT(ISERROR(SEARCH("Muy Baja",H10)))</formula>
    </cfRule>
    <cfRule type="containsText" dxfId="661" priority="1135" operator="containsText" text="Muy Baja">
      <formula>NOT(ISERROR(SEARCH("Muy Baja",H10)))</formula>
    </cfRule>
    <cfRule type="containsText" dxfId="660" priority="1136" operator="containsText" text="Muy Baja">
      <formula>NOT(ISERROR(SEARCH("Muy Baja",H10)))</formula>
    </cfRule>
    <cfRule type="containsText" dxfId="659" priority="1137" operator="containsText" text="Muy Baja'Tabla probabilidad'!">
      <formula>NOT(ISERROR(SEARCH("Muy Baja'Tabla probabilidad'!",H10)))</formula>
    </cfRule>
    <cfRule type="containsText" dxfId="658" priority="1138" operator="containsText" text="Muy bajo">
      <formula>NOT(ISERROR(SEARCH("Muy bajo",H10)))</formula>
    </cfRule>
    <cfRule type="containsText" dxfId="657" priority="1139" operator="containsText" text="Alta">
      <formula>NOT(ISERROR(SEARCH("Alta",H10)))</formula>
    </cfRule>
    <cfRule type="containsText" dxfId="656" priority="1140" operator="containsText" text="Media">
      <formula>NOT(ISERROR(SEARCH("Media",H10)))</formula>
    </cfRule>
    <cfRule type="containsText" dxfId="655" priority="1141" operator="containsText" text="Baja">
      <formula>NOT(ISERROR(SEARCH("Baja",H10)))</formula>
    </cfRule>
    <cfRule type="containsText" dxfId="654" priority="1142" operator="containsText" text="Muy baja">
      <formula>NOT(ISERROR(SEARCH("Muy baja",H10)))</formula>
    </cfRule>
    <cfRule type="cellIs" dxfId="653" priority="1145" operator="between">
      <formula>1</formula>
      <formula>2</formula>
    </cfRule>
    <cfRule type="cellIs" dxfId="652" priority="1146" operator="between">
      <formula>0</formula>
      <formula>2</formula>
    </cfRule>
  </conditionalFormatting>
  <conditionalFormatting sqref="H30">
    <cfRule type="containsText" dxfId="651" priority="838" operator="containsText" text="Muy Baja">
      <formula>NOT(ISERROR(SEARCH("Muy Baja",H30)))</formula>
    </cfRule>
    <cfRule type="containsText" dxfId="650" priority="839" operator="containsText" text="Baja">
      <formula>NOT(ISERROR(SEARCH("Baja",H30)))</formula>
    </cfRule>
    <cfRule type="containsText" dxfId="649" priority="840" operator="containsText" text="Muy Alta">
      <formula>NOT(ISERROR(SEARCH("Muy Alta",H30)))</formula>
    </cfRule>
    <cfRule type="containsText" dxfId="648" priority="842" operator="containsText" text="Alta">
      <formula>NOT(ISERROR(SEARCH("Alta",H30)))</formula>
    </cfRule>
    <cfRule type="containsText" dxfId="647" priority="843" operator="containsText" text="Media">
      <formula>NOT(ISERROR(SEARCH("Media",H30)))</formula>
    </cfRule>
    <cfRule type="containsText" dxfId="646" priority="844" operator="containsText" text="Media">
      <formula>NOT(ISERROR(SEARCH("Media",H30)))</formula>
    </cfRule>
    <cfRule type="containsText" dxfId="645" priority="845" operator="containsText" text="Media">
      <formula>NOT(ISERROR(SEARCH("Media",H30)))</formula>
    </cfRule>
    <cfRule type="containsText" dxfId="644" priority="846" operator="containsText" text="Muy Baja">
      <formula>NOT(ISERROR(SEARCH("Muy Baja",H30)))</formula>
    </cfRule>
    <cfRule type="containsText" dxfId="643" priority="847" operator="containsText" text="Baja">
      <formula>NOT(ISERROR(SEARCH("Baja",H30)))</formula>
    </cfRule>
    <cfRule type="containsText" dxfId="642" priority="848" operator="containsText" text="Muy Baja">
      <formula>NOT(ISERROR(SEARCH("Muy Baja",H30)))</formula>
    </cfRule>
    <cfRule type="containsText" dxfId="641" priority="849" operator="containsText" text="Muy Baja">
      <formula>NOT(ISERROR(SEARCH("Muy Baja",H30)))</formula>
    </cfRule>
    <cfRule type="containsText" dxfId="640" priority="850" operator="containsText" text="Muy Baja">
      <formula>NOT(ISERROR(SEARCH("Muy Baja",H30)))</formula>
    </cfRule>
    <cfRule type="containsText" dxfId="639" priority="851" operator="containsText" text="Muy Baja'Tabla probabilidad'!">
      <formula>NOT(ISERROR(SEARCH("Muy Baja'Tabla probabilidad'!",H30)))</formula>
    </cfRule>
    <cfRule type="containsText" dxfId="638" priority="852" operator="containsText" text="Muy bajo">
      <formula>NOT(ISERROR(SEARCH("Muy bajo",H30)))</formula>
    </cfRule>
    <cfRule type="containsText" dxfId="637" priority="853" operator="containsText" text="Alta">
      <formula>NOT(ISERROR(SEARCH("Alta",H30)))</formula>
    </cfRule>
    <cfRule type="containsText" dxfId="636" priority="854" operator="containsText" text="Media">
      <formula>NOT(ISERROR(SEARCH("Media",H30)))</formula>
    </cfRule>
    <cfRule type="containsText" dxfId="635" priority="855" operator="containsText" text="Baja">
      <formula>NOT(ISERROR(SEARCH("Baja",H30)))</formula>
    </cfRule>
    <cfRule type="containsText" dxfId="634" priority="856" operator="containsText" text="Muy baja">
      <formula>NOT(ISERROR(SEARCH("Muy baja",H30)))</formula>
    </cfRule>
    <cfRule type="cellIs" dxfId="633" priority="859" operator="between">
      <formula>1</formula>
      <formula>2</formula>
    </cfRule>
    <cfRule type="cellIs" dxfId="632" priority="860" operator="between">
      <formula>0</formula>
      <formula>2</formula>
    </cfRule>
  </conditionalFormatting>
  <conditionalFormatting sqref="H40">
    <cfRule type="containsText" dxfId="631" priority="41" operator="containsText" text="Muy Baja">
      <formula>NOT(ISERROR(SEARCH("Muy Baja",H40)))</formula>
    </cfRule>
    <cfRule type="containsText" dxfId="630" priority="42" operator="containsText" text="Baja">
      <formula>NOT(ISERROR(SEARCH("Baja",H40)))</formula>
    </cfRule>
    <cfRule type="containsText" dxfId="629" priority="43" operator="containsText" text="Muy Alta">
      <formula>NOT(ISERROR(SEARCH("Muy Alta",H40)))</formula>
    </cfRule>
    <cfRule type="containsText" dxfId="628" priority="44" operator="containsText" text="Alta">
      <formula>NOT(ISERROR(SEARCH("Alta",H40)))</formula>
    </cfRule>
    <cfRule type="containsText" dxfId="627" priority="45" operator="containsText" text="Media">
      <formula>NOT(ISERROR(SEARCH("Media",H40)))</formula>
    </cfRule>
    <cfRule type="containsText" dxfId="626" priority="46" operator="containsText" text="Media">
      <formula>NOT(ISERROR(SEARCH("Media",H40)))</formula>
    </cfRule>
    <cfRule type="containsText" dxfId="625" priority="47" operator="containsText" text="Media">
      <formula>NOT(ISERROR(SEARCH("Media",H40)))</formula>
    </cfRule>
    <cfRule type="containsText" dxfId="624" priority="48" operator="containsText" text="Muy Baja">
      <formula>NOT(ISERROR(SEARCH("Muy Baja",H40)))</formula>
    </cfRule>
    <cfRule type="containsText" dxfId="623" priority="49" operator="containsText" text="Baja">
      <formula>NOT(ISERROR(SEARCH("Baja",H40)))</formula>
    </cfRule>
    <cfRule type="containsText" dxfId="622" priority="50" operator="containsText" text="Muy Baja">
      <formula>NOT(ISERROR(SEARCH("Muy Baja",H40)))</formula>
    </cfRule>
    <cfRule type="containsText" dxfId="621" priority="51" operator="containsText" text="Muy Baja">
      <formula>NOT(ISERROR(SEARCH("Muy Baja",H40)))</formula>
    </cfRule>
    <cfRule type="containsText" dxfId="620" priority="52" operator="containsText" text="Muy Baja">
      <formula>NOT(ISERROR(SEARCH("Muy Baja",H40)))</formula>
    </cfRule>
    <cfRule type="containsText" dxfId="619" priority="53" operator="containsText" text="Muy Baja'Tabla probabilidad'!">
      <formula>NOT(ISERROR(SEARCH("Muy Baja'Tabla probabilidad'!",H40)))</formula>
    </cfRule>
    <cfRule type="containsText" dxfId="618" priority="54" operator="containsText" text="Muy bajo">
      <formula>NOT(ISERROR(SEARCH("Muy bajo",H40)))</formula>
    </cfRule>
    <cfRule type="containsText" dxfId="617" priority="55" operator="containsText" text="Alta">
      <formula>NOT(ISERROR(SEARCH("Alta",H40)))</formula>
    </cfRule>
    <cfRule type="containsText" dxfId="616" priority="56" operator="containsText" text="Media">
      <formula>NOT(ISERROR(SEARCH("Media",H40)))</formula>
    </cfRule>
    <cfRule type="containsText" dxfId="615" priority="57" operator="containsText" text="Baja">
      <formula>NOT(ISERROR(SEARCH("Baja",H40)))</formula>
    </cfRule>
    <cfRule type="containsText" dxfId="614" priority="58" operator="containsText" text="Muy baja">
      <formula>NOT(ISERROR(SEARCH("Muy baja",H40)))</formula>
    </cfRule>
    <cfRule type="cellIs" dxfId="613" priority="61" operator="between">
      <formula>1</formula>
      <formula>2</formula>
    </cfRule>
    <cfRule type="cellIs" dxfId="612" priority="62" operator="between">
      <formula>0</formula>
      <formula>2</formula>
    </cfRule>
  </conditionalFormatting>
  <conditionalFormatting sqref="H50">
    <cfRule type="containsText" dxfId="611" priority="583" operator="containsText" text="Muy Baja">
      <formula>NOT(ISERROR(SEARCH("Muy Baja",H50)))</formula>
    </cfRule>
    <cfRule type="containsText" dxfId="610" priority="584" operator="containsText" text="Baja">
      <formula>NOT(ISERROR(SEARCH("Baja",H50)))</formula>
    </cfRule>
    <cfRule type="containsText" dxfId="609" priority="585" operator="containsText" text="Muy Alta">
      <formula>NOT(ISERROR(SEARCH("Muy Alta",H50)))</formula>
    </cfRule>
    <cfRule type="containsText" dxfId="608" priority="587" operator="containsText" text="Alta">
      <formula>NOT(ISERROR(SEARCH("Alta",H50)))</formula>
    </cfRule>
    <cfRule type="containsText" dxfId="607" priority="588" operator="containsText" text="Media">
      <formula>NOT(ISERROR(SEARCH("Media",H50)))</formula>
    </cfRule>
    <cfRule type="containsText" dxfId="606" priority="589" operator="containsText" text="Media">
      <formula>NOT(ISERROR(SEARCH("Media",H50)))</formula>
    </cfRule>
    <cfRule type="containsText" dxfId="605" priority="590" operator="containsText" text="Media">
      <formula>NOT(ISERROR(SEARCH("Media",H50)))</formula>
    </cfRule>
    <cfRule type="containsText" dxfId="604" priority="591" operator="containsText" text="Muy Baja">
      <formula>NOT(ISERROR(SEARCH("Muy Baja",H50)))</formula>
    </cfRule>
    <cfRule type="containsText" dxfId="603" priority="592" operator="containsText" text="Baja">
      <formula>NOT(ISERROR(SEARCH("Baja",H50)))</formula>
    </cfRule>
    <cfRule type="containsText" dxfId="602" priority="593" operator="containsText" text="Muy Baja">
      <formula>NOT(ISERROR(SEARCH("Muy Baja",H50)))</formula>
    </cfRule>
    <cfRule type="containsText" dxfId="601" priority="594" operator="containsText" text="Muy Baja">
      <formula>NOT(ISERROR(SEARCH("Muy Baja",H50)))</formula>
    </cfRule>
    <cfRule type="containsText" dxfId="600" priority="595" operator="containsText" text="Muy Baja">
      <formula>NOT(ISERROR(SEARCH("Muy Baja",H50)))</formula>
    </cfRule>
    <cfRule type="containsText" dxfId="599" priority="596" operator="containsText" text="Muy Baja'Tabla probabilidad'!">
      <formula>NOT(ISERROR(SEARCH("Muy Baja'Tabla probabilidad'!",H50)))</formula>
    </cfRule>
    <cfRule type="containsText" dxfId="598" priority="597" operator="containsText" text="Muy bajo">
      <formula>NOT(ISERROR(SEARCH("Muy bajo",H50)))</formula>
    </cfRule>
    <cfRule type="containsText" dxfId="597" priority="598" operator="containsText" text="Alta">
      <formula>NOT(ISERROR(SEARCH("Alta",H50)))</formula>
    </cfRule>
    <cfRule type="containsText" dxfId="596" priority="599" operator="containsText" text="Media">
      <formula>NOT(ISERROR(SEARCH("Media",H50)))</formula>
    </cfRule>
    <cfRule type="containsText" dxfId="595" priority="600" operator="containsText" text="Baja">
      <formula>NOT(ISERROR(SEARCH("Baja",H50)))</formula>
    </cfRule>
    <cfRule type="containsText" dxfId="594" priority="601" operator="containsText" text="Muy baja">
      <formula>NOT(ISERROR(SEARCH("Muy baja",H50)))</formula>
    </cfRule>
    <cfRule type="cellIs" dxfId="593" priority="604" operator="between">
      <formula>1</formula>
      <formula>2</formula>
    </cfRule>
    <cfRule type="cellIs" dxfId="592" priority="605" operator="between">
      <formula>0</formula>
      <formula>2</formula>
    </cfRule>
  </conditionalFormatting>
  <conditionalFormatting sqref="H60">
    <cfRule type="containsText" dxfId="591" priority="653" operator="containsText" text="Muy Baja">
      <formula>NOT(ISERROR(SEARCH("Muy Baja",H60)))</formula>
    </cfRule>
    <cfRule type="containsText" dxfId="590" priority="654" operator="containsText" text="Baja">
      <formula>NOT(ISERROR(SEARCH("Baja",H60)))</formula>
    </cfRule>
    <cfRule type="containsText" dxfId="589" priority="655" operator="containsText" text="Muy Alta">
      <formula>NOT(ISERROR(SEARCH("Muy Alta",H60)))</formula>
    </cfRule>
    <cfRule type="containsText" dxfId="588" priority="657" operator="containsText" text="Alta">
      <formula>NOT(ISERROR(SEARCH("Alta",H60)))</formula>
    </cfRule>
    <cfRule type="containsText" dxfId="587" priority="658" operator="containsText" text="Media">
      <formula>NOT(ISERROR(SEARCH("Media",H60)))</formula>
    </cfRule>
    <cfRule type="containsText" dxfId="586" priority="659" operator="containsText" text="Media">
      <formula>NOT(ISERROR(SEARCH("Media",H60)))</formula>
    </cfRule>
    <cfRule type="containsText" dxfId="585" priority="660" operator="containsText" text="Media">
      <formula>NOT(ISERROR(SEARCH("Media",H60)))</formula>
    </cfRule>
    <cfRule type="containsText" dxfId="584" priority="661" operator="containsText" text="Muy Baja">
      <formula>NOT(ISERROR(SEARCH("Muy Baja",H60)))</formula>
    </cfRule>
    <cfRule type="containsText" dxfId="583" priority="662" operator="containsText" text="Baja">
      <formula>NOT(ISERROR(SEARCH("Baja",H60)))</formula>
    </cfRule>
    <cfRule type="containsText" dxfId="582" priority="663" operator="containsText" text="Muy Baja">
      <formula>NOT(ISERROR(SEARCH("Muy Baja",H60)))</formula>
    </cfRule>
    <cfRule type="containsText" dxfId="581" priority="664" operator="containsText" text="Muy Baja">
      <formula>NOT(ISERROR(SEARCH("Muy Baja",H60)))</formula>
    </cfRule>
    <cfRule type="containsText" dxfId="580" priority="665" operator="containsText" text="Muy Baja">
      <formula>NOT(ISERROR(SEARCH("Muy Baja",H60)))</formula>
    </cfRule>
    <cfRule type="containsText" dxfId="579" priority="666" operator="containsText" text="Muy Baja'Tabla probabilidad'!">
      <formula>NOT(ISERROR(SEARCH("Muy Baja'Tabla probabilidad'!",H60)))</formula>
    </cfRule>
    <cfRule type="containsText" dxfId="578" priority="667" operator="containsText" text="Muy bajo">
      <formula>NOT(ISERROR(SEARCH("Muy bajo",H60)))</formula>
    </cfRule>
    <cfRule type="containsText" dxfId="577" priority="668" operator="containsText" text="Alta">
      <formula>NOT(ISERROR(SEARCH("Alta",H60)))</formula>
    </cfRule>
    <cfRule type="containsText" dxfId="576" priority="669" operator="containsText" text="Media">
      <formula>NOT(ISERROR(SEARCH("Media",H60)))</formula>
    </cfRule>
    <cfRule type="containsText" dxfId="575" priority="670" operator="containsText" text="Baja">
      <formula>NOT(ISERROR(SEARCH("Baja",H60)))</formula>
    </cfRule>
    <cfRule type="containsText" dxfId="574" priority="671" operator="containsText" text="Muy baja">
      <formula>NOT(ISERROR(SEARCH("Muy baja",H60)))</formula>
    </cfRule>
    <cfRule type="cellIs" dxfId="573" priority="672" operator="between">
      <formula>1</formula>
      <formula>2</formula>
    </cfRule>
    <cfRule type="cellIs" dxfId="572" priority="673" operator="between">
      <formula>0</formula>
      <formula>2</formula>
    </cfRule>
  </conditionalFormatting>
  <conditionalFormatting sqref="K10:K69">
    <cfRule type="containsText" dxfId="571" priority="99" operator="containsText" text="Catastrófico">
      <formula>NOT(ISERROR(SEARCH("Catastrófico",K10)))</formula>
    </cfRule>
    <cfRule type="containsText" dxfId="570" priority="100" operator="containsText" text="Mayor">
      <formula>NOT(ISERROR(SEARCH("Mayor",K10)))</formula>
    </cfRule>
    <cfRule type="containsText" dxfId="569" priority="101" operator="containsText" text="Alta">
      <formula>NOT(ISERROR(SEARCH("Alta",K10)))</formula>
    </cfRule>
    <cfRule type="containsText" dxfId="568" priority="102" operator="containsText" text="Moderado">
      <formula>NOT(ISERROR(SEARCH("Moderado",K10)))</formula>
    </cfRule>
    <cfRule type="containsText" dxfId="567" priority="103" operator="containsText" text="Menor">
      <formula>NOT(ISERROR(SEARCH("Menor",K10)))</formula>
    </cfRule>
    <cfRule type="containsText" dxfId="566" priority="104" operator="containsText" text="Leve">
      <formula>NOT(ISERROR(SEARCH("Leve",K10)))</formula>
    </cfRule>
  </conditionalFormatting>
  <conditionalFormatting sqref="M10 M20">
    <cfRule type="containsText" dxfId="565" priority="1118" operator="containsText" text="Catastrófico">
      <formula>NOT(ISERROR(SEARCH("Catastrófico",M10)))</formula>
    </cfRule>
    <cfRule type="containsText" dxfId="564" priority="1119" operator="containsText" text="Mayor">
      <formula>NOT(ISERROR(SEARCH("Mayor",M10)))</formula>
    </cfRule>
    <cfRule type="containsText" dxfId="563" priority="1120" operator="containsText" text="Alta">
      <formula>NOT(ISERROR(SEARCH("Alta",M10)))</formula>
    </cfRule>
    <cfRule type="containsText" dxfId="562" priority="1121" operator="containsText" text="Moderado">
      <formula>NOT(ISERROR(SEARCH("Moderado",M10)))</formula>
    </cfRule>
    <cfRule type="containsText" dxfId="561" priority="1122" operator="containsText" text="Menor">
      <formula>NOT(ISERROR(SEARCH("Menor",M10)))</formula>
    </cfRule>
    <cfRule type="containsText" dxfId="560" priority="1123" operator="containsText" text="Leve">
      <formula>NOT(ISERROR(SEARCH("Leve",M10)))</formula>
    </cfRule>
  </conditionalFormatting>
  <conditionalFormatting sqref="M30">
    <cfRule type="containsText" dxfId="559" priority="832" operator="containsText" text="Catastrófico">
      <formula>NOT(ISERROR(SEARCH("Catastrófico",M30)))</formula>
    </cfRule>
    <cfRule type="containsText" dxfId="558" priority="833" operator="containsText" text="Mayor">
      <formula>NOT(ISERROR(SEARCH("Mayor",M30)))</formula>
    </cfRule>
    <cfRule type="containsText" dxfId="557" priority="834" operator="containsText" text="Alta">
      <formula>NOT(ISERROR(SEARCH("Alta",M30)))</formula>
    </cfRule>
    <cfRule type="containsText" dxfId="556" priority="835" operator="containsText" text="Moderado">
      <formula>NOT(ISERROR(SEARCH("Moderado",M30)))</formula>
    </cfRule>
    <cfRule type="containsText" dxfId="555" priority="836" operator="containsText" text="Menor">
      <formula>NOT(ISERROR(SEARCH("Menor",M30)))</formula>
    </cfRule>
    <cfRule type="containsText" dxfId="554" priority="837" operator="containsText" text="Leve">
      <formula>NOT(ISERROR(SEARCH("Leve",M30)))</formula>
    </cfRule>
  </conditionalFormatting>
  <conditionalFormatting sqref="M40">
    <cfRule type="containsText" dxfId="553" priority="5" operator="containsText" text="Catastrófico">
      <formula>NOT(ISERROR(SEARCH("Catastrófico",M40)))</formula>
    </cfRule>
    <cfRule type="containsText" dxfId="552" priority="6" operator="containsText" text="Mayor">
      <formula>NOT(ISERROR(SEARCH("Mayor",M40)))</formula>
    </cfRule>
    <cfRule type="containsText" dxfId="551" priority="7" operator="containsText" text="Alta">
      <formula>NOT(ISERROR(SEARCH("Alta",M40)))</formula>
    </cfRule>
    <cfRule type="containsText" dxfId="550" priority="8" operator="containsText" text="Moderado">
      <formula>NOT(ISERROR(SEARCH("Moderado",M40)))</formula>
    </cfRule>
    <cfRule type="containsText" dxfId="549" priority="9" operator="containsText" text="Menor">
      <formula>NOT(ISERROR(SEARCH("Menor",M40)))</formula>
    </cfRule>
    <cfRule type="containsText" dxfId="548" priority="10" operator="containsText" text="Leve">
      <formula>NOT(ISERROR(SEARCH("Leve",M40)))</formula>
    </cfRule>
  </conditionalFormatting>
  <conditionalFormatting sqref="M50">
    <cfRule type="containsText" dxfId="547" priority="577" operator="containsText" text="Catastrófico">
      <formula>NOT(ISERROR(SEARCH("Catastrófico",M50)))</formula>
    </cfRule>
    <cfRule type="containsText" dxfId="546" priority="578" operator="containsText" text="Mayor">
      <formula>NOT(ISERROR(SEARCH("Mayor",M50)))</formula>
    </cfRule>
    <cfRule type="containsText" dxfId="545" priority="579" operator="containsText" text="Alta">
      <formula>NOT(ISERROR(SEARCH("Alta",M50)))</formula>
    </cfRule>
    <cfRule type="containsText" dxfId="544" priority="580" operator="containsText" text="Moderado">
      <formula>NOT(ISERROR(SEARCH("Moderado",M50)))</formula>
    </cfRule>
    <cfRule type="containsText" dxfId="543" priority="581" operator="containsText" text="Menor">
      <formula>NOT(ISERROR(SEARCH("Menor",M50)))</formula>
    </cfRule>
    <cfRule type="containsText" dxfId="542" priority="582" operator="containsText" text="Leve">
      <formula>NOT(ISERROR(SEARCH("Leve",M50)))</formula>
    </cfRule>
  </conditionalFormatting>
  <conditionalFormatting sqref="M60">
    <cfRule type="containsText" dxfId="541" priority="544" operator="containsText" text="Catastrófico">
      <formula>NOT(ISERROR(SEARCH("Catastrófico",M60)))</formula>
    </cfRule>
    <cfRule type="containsText" dxfId="540" priority="545" operator="containsText" text="Mayor">
      <formula>NOT(ISERROR(SEARCH("Mayor",M60)))</formula>
    </cfRule>
    <cfRule type="containsText" dxfId="539" priority="546" operator="containsText" text="Alta">
      <formula>NOT(ISERROR(SEARCH("Alta",M60)))</formula>
    </cfRule>
    <cfRule type="containsText" dxfId="538" priority="547" operator="containsText" text="Moderado">
      <formula>NOT(ISERROR(SEARCH("Moderado",M60)))</formula>
    </cfRule>
    <cfRule type="containsText" dxfId="537" priority="548" operator="containsText" text="Menor">
      <formula>NOT(ISERROR(SEARCH("Menor",M60)))</formula>
    </cfRule>
    <cfRule type="containsText" dxfId="536" priority="549" operator="containsText" text="Leve">
      <formula>NOT(ISERROR(SEARCH("Leve",M60)))</formula>
    </cfRule>
  </conditionalFormatting>
  <conditionalFormatting sqref="N50">
    <cfRule type="containsText" dxfId="535" priority="606" operator="containsText" text="Extremo">
      <formula>NOT(ISERROR(SEARCH("Extremo",N50)))</formula>
    </cfRule>
    <cfRule type="containsText" dxfId="534" priority="607" operator="containsText" text="Alto">
      <formula>NOT(ISERROR(SEARCH("Alto",N50)))</formula>
    </cfRule>
    <cfRule type="containsText" dxfId="533" priority="608" operator="containsText" text="Bajo">
      <formula>NOT(ISERROR(SEARCH("Bajo",N50)))</formula>
    </cfRule>
    <cfRule type="containsText" dxfId="532" priority="609" operator="containsText" text="Moderado">
      <formula>NOT(ISERROR(SEARCH("Moderado",N50)))</formula>
    </cfRule>
  </conditionalFormatting>
  <conditionalFormatting sqref="N8:O8">
    <cfRule type="containsText" dxfId="531" priority="393" operator="containsText" text="3- Moderado">
      <formula>NOT(ISERROR(SEARCH("3- Moderado",N8)))</formula>
    </cfRule>
    <cfRule type="containsText" dxfId="530" priority="394" operator="containsText" text="6- Moderado">
      <formula>NOT(ISERROR(SEARCH("6- Moderado",N8)))</formula>
    </cfRule>
    <cfRule type="containsText" dxfId="529" priority="395" operator="containsText" text="4- Moderado">
      <formula>NOT(ISERROR(SEARCH("4- Moderado",N8)))</formula>
    </cfRule>
    <cfRule type="containsText" dxfId="528" priority="396" operator="containsText" text="3- Bajo">
      <formula>NOT(ISERROR(SEARCH("3- Bajo",N8)))</formula>
    </cfRule>
    <cfRule type="containsText" dxfId="527" priority="397" operator="containsText" text="4- Bajo">
      <formula>NOT(ISERROR(SEARCH("4- Bajo",N8)))</formula>
    </cfRule>
    <cfRule type="containsText" dxfId="526" priority="398" operator="containsText" text="1- Bajo">
      <formula>NOT(ISERROR(SEARCH("1- Bajo",N8)))</formula>
    </cfRule>
  </conditionalFormatting>
  <conditionalFormatting sqref="N10:O10 N20:O20">
    <cfRule type="containsText" dxfId="525" priority="1705" operator="containsText" text="Extremo">
      <formula>NOT(ISERROR(SEARCH("Extremo",N10)))</formula>
    </cfRule>
    <cfRule type="containsText" dxfId="524" priority="1706" operator="containsText" text="Alto">
      <formula>NOT(ISERROR(SEARCH("Alto",N10)))</formula>
    </cfRule>
    <cfRule type="containsText" dxfId="523" priority="1707" operator="containsText" text="Bajo">
      <formula>NOT(ISERROR(SEARCH("Bajo",N10)))</formula>
    </cfRule>
    <cfRule type="containsText" dxfId="522" priority="1708" operator="containsText" text="Moderado">
      <formula>NOT(ISERROR(SEARCH("Moderado",N10)))</formula>
    </cfRule>
  </conditionalFormatting>
  <conditionalFormatting sqref="N30:O30">
    <cfRule type="containsText" dxfId="521" priority="861" operator="containsText" text="Extremo">
      <formula>NOT(ISERROR(SEARCH("Extremo",N30)))</formula>
    </cfRule>
    <cfRule type="containsText" dxfId="520" priority="862" operator="containsText" text="Alto">
      <formula>NOT(ISERROR(SEARCH("Alto",N30)))</formula>
    </cfRule>
    <cfRule type="containsText" dxfId="519" priority="863" operator="containsText" text="Bajo">
      <formula>NOT(ISERROR(SEARCH("Bajo",N30)))</formula>
    </cfRule>
    <cfRule type="containsText" dxfId="518" priority="864" operator="containsText" text="Moderado">
      <formula>NOT(ISERROR(SEARCH("Moderado",N30)))</formula>
    </cfRule>
  </conditionalFormatting>
  <conditionalFormatting sqref="N40:O40">
    <cfRule type="containsText" dxfId="517" priority="1" operator="containsText" text="Extremo">
      <formula>NOT(ISERROR(SEARCH("Extremo",N40)))</formula>
    </cfRule>
    <cfRule type="containsText" dxfId="516" priority="2" operator="containsText" text="Alto">
      <formula>NOT(ISERROR(SEARCH("Alto",N40)))</formula>
    </cfRule>
    <cfRule type="containsText" dxfId="515" priority="3" operator="containsText" text="Bajo">
      <formula>NOT(ISERROR(SEARCH("Bajo",N40)))</formula>
    </cfRule>
    <cfRule type="containsText" dxfId="514" priority="4" operator="containsText" text="Moderado">
      <formula>NOT(ISERROR(SEARCH("Moderado",N40)))</formula>
    </cfRule>
  </conditionalFormatting>
  <conditionalFormatting sqref="N60:O60">
    <cfRule type="containsText" dxfId="513" priority="483" operator="containsText" text="Extremo">
      <formula>NOT(ISERROR(SEARCH("Extremo",N60)))</formula>
    </cfRule>
    <cfRule type="containsText" dxfId="512" priority="484" operator="containsText" text="Alto">
      <formula>NOT(ISERROR(SEARCH("Alto",N60)))</formula>
    </cfRule>
    <cfRule type="containsText" dxfId="511" priority="485" operator="containsText" text="Bajo">
      <formula>NOT(ISERROR(SEARCH("Bajo",N60)))</formula>
    </cfRule>
    <cfRule type="containsText" dxfId="510" priority="486" operator="containsText" text="Moderado">
      <formula>NOT(ISERROR(SEARCH("Moderado",N60)))</formula>
    </cfRule>
  </conditionalFormatting>
  <printOptions horizontalCentered="1"/>
  <pageMargins left="0.70866141732283472" right="0.70866141732283472" top="0.74803149606299213" bottom="0.74803149606299213" header="0.31496062992125984" footer="0.31496062992125984"/>
  <pageSetup scale="33"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143" operator="containsText" id="{D4158494-FAE5-4853-A580-52567E2FD023}">
            <xm:f>NOT(ISERROR(SEARCH('8- Políticas de Administración '!$B$5,H10)))</xm:f>
            <xm:f>'8- Políticas de Administración '!$B$5</xm:f>
            <x14:dxf>
              <font>
                <color rgb="FF006100"/>
              </font>
              <fill>
                <patternFill>
                  <bgColor rgb="FFC6EFCE"/>
                </patternFill>
              </fill>
            </x14:dxf>
          </x14:cfRule>
          <x14:cfRule type="containsText" priority="1144" operator="containsText" id="{009A1948-254C-4020-A26D-7181B4E8E5DF}">
            <xm:f>NOT(ISERROR(SEARCH('8- Políticas de Administración '!$B$5,H10)))</xm:f>
            <xm:f>'8- Políticas de Administración '!$B$5</xm:f>
            <x14:dxf>
              <font>
                <color rgb="FF9C0006"/>
              </font>
              <fill>
                <patternFill>
                  <bgColor rgb="FFFFC7CE"/>
                </patternFill>
              </fill>
            </x14:dxf>
          </x14:cfRule>
          <xm:sqref>H10 H20</xm:sqref>
        </x14:conditionalFormatting>
        <x14:conditionalFormatting xmlns:xm="http://schemas.microsoft.com/office/excel/2006/main">
          <x14:cfRule type="containsText" priority="857" operator="containsText" id="{3021BAA8-747A-4B80-B6A0-AF1A14F7983E}">
            <xm:f>NOT(ISERROR(SEARCH('8- Políticas de Administración '!$B$5,H30)))</xm:f>
            <xm:f>'8- Políticas de Administración '!$B$5</xm:f>
            <x14:dxf>
              <font>
                <color rgb="FF006100"/>
              </font>
              <fill>
                <patternFill>
                  <bgColor rgb="FFC6EFCE"/>
                </patternFill>
              </fill>
            </x14:dxf>
          </x14:cfRule>
          <x14:cfRule type="containsText" priority="858" operator="containsText" id="{EF2F67A8-8347-4F31-93F7-2BB1AF3C13A8}">
            <xm:f>NOT(ISERROR(SEARCH('8- Políticas de Administración '!$B$5,H30)))</xm:f>
            <xm:f>'8- Políticas de Administración '!$B$5</xm:f>
            <x14:dxf>
              <font>
                <color rgb="FF9C0006"/>
              </font>
              <fill>
                <patternFill>
                  <bgColor rgb="FFFFC7CE"/>
                </patternFill>
              </fill>
            </x14:dxf>
          </x14:cfRule>
          <xm:sqref>H30</xm:sqref>
        </x14:conditionalFormatting>
        <x14:conditionalFormatting xmlns:xm="http://schemas.microsoft.com/office/excel/2006/main">
          <x14:cfRule type="containsText" priority="59" operator="containsText" id="{7D735BDB-2C29-4DED-8074-0C0724B1ADCF}">
            <xm:f>NOT(ISERROR(SEARCH('8- Políticas de Administración '!$B$5,H40)))</xm:f>
            <xm:f>'8- Políticas de Administración '!$B$5</xm:f>
            <x14:dxf>
              <font>
                <color rgb="FF006100"/>
              </font>
              <fill>
                <patternFill>
                  <bgColor rgb="FFC6EFCE"/>
                </patternFill>
              </fill>
            </x14:dxf>
          </x14:cfRule>
          <x14:cfRule type="containsText" priority="60" operator="containsText" id="{DDB28726-4F63-470B-8E33-36875D5E1E1D}">
            <xm:f>NOT(ISERROR(SEARCH('8- Políticas de Administración '!$B$5,H40)))</xm:f>
            <xm:f>'8- Políticas de Administración '!$B$5</xm:f>
            <x14:dxf>
              <font>
                <color rgb="FF9C0006"/>
              </font>
              <fill>
                <patternFill>
                  <bgColor rgb="FFFFC7CE"/>
                </patternFill>
              </fill>
            </x14:dxf>
          </x14:cfRule>
          <xm:sqref>H40</xm:sqref>
        </x14:conditionalFormatting>
        <x14:conditionalFormatting xmlns:xm="http://schemas.microsoft.com/office/excel/2006/main">
          <x14:cfRule type="containsText" priority="602" operator="containsText" id="{D436F923-F977-49E8-A9BC-35019D59248C}">
            <xm:f>NOT(ISERROR(SEARCH('8- Políticas de Administración '!$B$5,H50)))</xm:f>
            <xm:f>'8- Políticas de Administración '!$B$5</xm:f>
            <x14:dxf>
              <font>
                <color rgb="FF006100"/>
              </font>
              <fill>
                <patternFill>
                  <bgColor rgb="FFC6EFCE"/>
                </patternFill>
              </fill>
            </x14:dxf>
          </x14:cfRule>
          <x14:cfRule type="containsText" priority="603" operator="containsText" id="{C05DEBD8-5F62-4C3A-932D-505A9ABAE6DF}">
            <xm:f>NOT(ISERROR(SEARCH('8- Políticas de Administración '!$B$5,H50)))</xm:f>
            <xm:f>'8- Políticas de Administración '!$B$5</xm:f>
            <x14:dxf>
              <font>
                <color rgb="FF9C0006"/>
              </font>
              <fill>
                <patternFill>
                  <bgColor rgb="FFFFC7CE"/>
                </patternFill>
              </fill>
            </x14:dxf>
          </x14:cfRule>
          <xm:sqref>H50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'8- Políticas de Administración '!$I$17:$I$22</xm:f>
          </x14:formula1>
          <xm:sqref>I13:I19 I62:I69 I32:I39 I42:I49 I52:I59 I24:I29</xm:sqref>
        </x14:dataValidation>
        <x14:dataValidation type="list" allowBlank="1" showInputMessage="1" showErrorMessage="1">
          <x14:formula1>
            <xm:f>IF(I13='8- Políticas de Administración '!$C$16,'8- Políticas de Administración '!$C$17:$C$21,IF(I13='8- Políticas de Administración '!$C$24,'8- Políticas de Administración '!$C$25:$C$29,IF(I13='8- Políticas de Administración '!$C$32,'8- Políticas de Administración '!$C$33:$C$37,IF(I13='8- Políticas de Administración '!$C$40,'8- Políticas de Administración '!$C$41:$C$45,IF(I13='8- Políticas de Administración '!$C$48,'8- Políticas de Administración '!$C$49:$C$53,IF(I13='8- Políticas de Administración '!$C$56,'8- Políticas de Administración '!$C$57:$C$61))))))</xm:f>
          </x14:formula1>
          <xm:sqref>J13:J19 J62:J69 J32:J39 J42:J49 J52:J59 J24:J29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JR60"/>
  <sheetViews>
    <sheetView showGridLines="0" topLeftCell="A4" zoomScale="85" zoomScaleNormal="85" zoomScalePageLayoutView="70" workbookViewId="0">
      <selection activeCell="M10" sqref="M10"/>
    </sheetView>
  </sheetViews>
  <sheetFormatPr baseColWidth="10" defaultColWidth="11.42578125" defaultRowHeight="15"/>
  <cols>
    <col min="1" max="1" width="7" customWidth="1"/>
    <col min="2" max="2" width="22.85546875" customWidth="1"/>
    <col min="3" max="3" width="41.140625" style="40" customWidth="1"/>
    <col min="4" max="4" width="5" hidden="1" customWidth="1"/>
    <col min="5" max="5" width="50.42578125" customWidth="1"/>
    <col min="6" max="6" width="13" customWidth="1"/>
    <col min="7" max="7" width="15.140625" customWidth="1"/>
    <col min="8" max="8" width="14.7109375" bestFit="1" customWidth="1"/>
    <col min="9" max="9" width="13.5703125" customWidth="1"/>
    <col min="10" max="10" width="4.5703125" hidden="1" customWidth="1"/>
    <col min="11" max="11" width="11.7109375" customWidth="1"/>
    <col min="12" max="12" width="25" customWidth="1"/>
    <col min="13" max="13" width="42.7109375" customWidth="1"/>
    <col min="14" max="14" width="7.7109375" customWidth="1"/>
    <col min="15" max="15" width="15.7109375" customWidth="1"/>
    <col min="16" max="17" width="10" customWidth="1"/>
    <col min="18" max="18" width="5" hidden="1" customWidth="1"/>
    <col min="19" max="19" width="11.42578125" customWidth="1"/>
    <col min="20" max="20" width="26.28515625" style="30" customWidth="1"/>
    <col min="21" max="21" width="18.5703125" style="29" customWidth="1"/>
    <col min="22" max="22" width="22.5703125" style="31" customWidth="1"/>
    <col min="23" max="278" width="11.42578125" style="9"/>
    <col min="279" max="16384" width="11.42578125" style="14"/>
  </cols>
  <sheetData>
    <row r="1" spans="1:278" s="11" customFormat="1" ht="27">
      <c r="A1" s="395"/>
      <c r="B1" s="396"/>
      <c r="C1" s="396"/>
      <c r="D1" s="210"/>
      <c r="E1" s="488"/>
      <c r="F1" s="488"/>
      <c r="G1" s="488"/>
      <c r="H1" s="488"/>
      <c r="I1" s="488"/>
      <c r="J1" s="488"/>
      <c r="K1" s="488"/>
      <c r="L1" s="488"/>
      <c r="M1" s="488"/>
      <c r="N1" s="488"/>
      <c r="O1" s="488"/>
      <c r="P1" s="488"/>
      <c r="Q1" s="488"/>
      <c r="R1" s="488"/>
      <c r="S1" s="488"/>
      <c r="T1" s="488"/>
      <c r="U1" s="488"/>
      <c r="V1" s="488"/>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row>
    <row r="2" spans="1:278" s="11" customFormat="1" ht="27">
      <c r="A2" s="397"/>
      <c r="B2" s="398"/>
      <c r="C2" s="398"/>
      <c r="D2" s="212"/>
      <c r="E2" s="488"/>
      <c r="F2" s="488"/>
      <c r="G2" s="488"/>
      <c r="H2" s="488"/>
      <c r="I2" s="488"/>
      <c r="J2" s="488"/>
      <c r="K2" s="488"/>
      <c r="L2" s="488"/>
      <c r="M2" s="488"/>
      <c r="N2" s="488"/>
      <c r="O2" s="488"/>
      <c r="P2" s="488"/>
      <c r="Q2" s="488"/>
      <c r="R2" s="488"/>
      <c r="S2" s="488"/>
      <c r="T2" s="488"/>
      <c r="U2" s="488"/>
      <c r="V2" s="488"/>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row>
    <row r="3" spans="1:278" s="11" customFormat="1" ht="27">
      <c r="A3" s="214"/>
      <c r="B3" s="215"/>
      <c r="C3" s="215"/>
      <c r="D3" s="212"/>
      <c r="E3" s="488"/>
      <c r="F3" s="488"/>
      <c r="G3" s="488"/>
      <c r="H3" s="488"/>
      <c r="I3" s="488"/>
      <c r="J3" s="488"/>
      <c r="K3" s="488"/>
      <c r="L3" s="488"/>
      <c r="M3" s="488"/>
      <c r="N3" s="488"/>
      <c r="O3" s="488"/>
      <c r="P3" s="488"/>
      <c r="Q3" s="488"/>
      <c r="R3" s="488"/>
      <c r="S3" s="488"/>
      <c r="T3" s="488"/>
      <c r="U3" s="488"/>
      <c r="V3" s="488"/>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row>
    <row r="4" spans="1:278" s="11" customFormat="1" ht="25.5" customHeight="1">
      <c r="A4" s="455" t="s">
        <v>145</v>
      </c>
      <c r="B4" s="455"/>
      <c r="C4" s="455"/>
      <c r="D4" s="489" t="s">
        <v>4</v>
      </c>
      <c r="E4" s="489"/>
      <c r="F4" s="489"/>
      <c r="G4" s="489"/>
      <c r="H4" s="489"/>
      <c r="I4" s="489"/>
      <c r="J4" s="489"/>
      <c r="K4" s="489"/>
      <c r="L4" s="489"/>
      <c r="M4" s="489"/>
      <c r="N4" s="489"/>
      <c r="O4" s="489"/>
      <c r="P4" s="489"/>
      <c r="Q4" s="489"/>
      <c r="R4" s="489"/>
      <c r="S4" s="489"/>
      <c r="T4" s="489"/>
      <c r="U4" s="489"/>
      <c r="V4" s="489"/>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row>
    <row r="5" spans="1:278" s="11" customFormat="1" ht="38.25" customHeight="1">
      <c r="A5" s="455" t="s">
        <v>146</v>
      </c>
      <c r="B5" s="455"/>
      <c r="C5" s="455"/>
      <c r="D5" s="489" t="s">
        <v>382</v>
      </c>
      <c r="E5" s="489"/>
      <c r="F5" s="489"/>
      <c r="G5" s="489"/>
      <c r="H5" s="489"/>
      <c r="I5" s="489"/>
      <c r="J5" s="489"/>
      <c r="K5" s="489"/>
      <c r="L5" s="489"/>
      <c r="M5" s="489"/>
      <c r="N5" s="489"/>
      <c r="O5" s="489"/>
      <c r="P5" s="489"/>
      <c r="Q5" s="489"/>
      <c r="R5" s="489"/>
      <c r="S5" s="489"/>
      <c r="T5" s="489"/>
      <c r="U5" s="489"/>
      <c r="V5" s="489"/>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row>
    <row r="6" spans="1:278" s="11" customFormat="1" ht="25.5" customHeight="1" thickBot="1">
      <c r="A6" s="455" t="s">
        <v>147</v>
      </c>
      <c r="B6" s="455"/>
      <c r="C6" s="455"/>
      <c r="D6" s="489" t="s">
        <v>351</v>
      </c>
      <c r="E6" s="489"/>
      <c r="F6" s="489"/>
      <c r="G6" s="489"/>
      <c r="H6" s="489"/>
      <c r="I6" s="489"/>
      <c r="J6" s="489"/>
      <c r="K6" s="489"/>
      <c r="L6" s="489"/>
      <c r="M6" s="489"/>
      <c r="N6" s="489"/>
      <c r="O6" s="489"/>
      <c r="P6" s="489"/>
      <c r="Q6" s="489"/>
      <c r="R6" s="489"/>
      <c r="S6" s="489"/>
      <c r="T6" s="489"/>
      <c r="U6" s="489"/>
      <c r="V6" s="489"/>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row>
    <row r="7" spans="1:278" s="11" customFormat="1" ht="18" thickTop="1" thickBot="1">
      <c r="A7" s="493" t="s">
        <v>148</v>
      </c>
      <c r="B7" s="493"/>
      <c r="C7" s="493"/>
      <c r="D7" s="486" t="s">
        <v>201</v>
      </c>
      <c r="E7" s="438"/>
      <c r="F7" s="438"/>
      <c r="G7" s="438"/>
      <c r="H7" s="438"/>
      <c r="I7" s="438"/>
      <c r="J7" s="438"/>
      <c r="K7" s="438"/>
      <c r="L7" s="438"/>
      <c r="M7" s="438"/>
      <c r="N7" s="438"/>
      <c r="O7" s="438"/>
      <c r="P7" s="438"/>
      <c r="Q7" s="438"/>
      <c r="R7" s="439"/>
      <c r="S7" s="166"/>
      <c r="T7" s="485" t="s">
        <v>202</v>
      </c>
      <c r="U7" s="485"/>
      <c r="V7" s="485"/>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c r="IW7" s="10"/>
      <c r="IX7" s="10"/>
      <c r="IY7" s="10"/>
      <c r="IZ7" s="10"/>
      <c r="JA7" s="10"/>
      <c r="JB7" s="10"/>
      <c r="JC7" s="10"/>
      <c r="JD7" s="10"/>
      <c r="JE7" s="10"/>
      <c r="JF7" s="10"/>
      <c r="JG7" s="10"/>
      <c r="JH7" s="10"/>
      <c r="JI7" s="10"/>
      <c r="JJ7" s="10"/>
      <c r="JK7" s="10"/>
      <c r="JL7" s="10"/>
      <c r="JM7" s="10"/>
      <c r="JN7" s="10"/>
      <c r="JO7" s="10"/>
      <c r="JP7" s="10"/>
      <c r="JQ7" s="10"/>
      <c r="JR7" s="10"/>
    </row>
    <row r="8" spans="1:278" s="11" customFormat="1" ht="30" customHeight="1" thickTop="1" thickBot="1">
      <c r="A8" s="487" t="s">
        <v>153</v>
      </c>
      <c r="B8" s="493" t="s">
        <v>203</v>
      </c>
      <c r="C8" s="495" t="s">
        <v>149</v>
      </c>
      <c r="D8" s="497" t="s">
        <v>204</v>
      </c>
      <c r="E8" s="499" t="s">
        <v>120</v>
      </c>
      <c r="F8" s="490" t="s">
        <v>205</v>
      </c>
      <c r="G8" s="491"/>
      <c r="H8" s="491"/>
      <c r="I8" s="491"/>
      <c r="J8" s="491"/>
      <c r="K8" s="492"/>
      <c r="L8" s="490" t="s">
        <v>206</v>
      </c>
      <c r="M8" s="491"/>
      <c r="N8" s="491"/>
      <c r="O8" s="491"/>
      <c r="P8" s="491"/>
      <c r="Q8" s="491"/>
      <c r="R8" s="491"/>
      <c r="S8" s="492"/>
      <c r="T8" s="47"/>
      <c r="U8" s="48"/>
      <c r="V8" s="69" t="s">
        <v>207</v>
      </c>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row>
    <row r="9" spans="1:278" s="13" customFormat="1" ht="102" customHeight="1" thickTop="1" thickBot="1">
      <c r="A9" s="469"/>
      <c r="B9" s="494"/>
      <c r="C9" s="496"/>
      <c r="D9" s="498"/>
      <c r="E9" s="427"/>
      <c r="F9" s="38" t="s">
        <v>122</v>
      </c>
      <c r="G9" s="38" t="s">
        <v>124</v>
      </c>
      <c r="H9" s="38" t="s">
        <v>208</v>
      </c>
      <c r="I9" s="38" t="s">
        <v>126</v>
      </c>
      <c r="J9" s="91" t="s">
        <v>356</v>
      </c>
      <c r="K9" s="38" t="s">
        <v>132</v>
      </c>
      <c r="L9" s="38" t="s">
        <v>210</v>
      </c>
      <c r="M9" s="88" t="s">
        <v>129</v>
      </c>
      <c r="N9" s="38" t="s">
        <v>211</v>
      </c>
      <c r="O9" s="38" t="s">
        <v>212</v>
      </c>
      <c r="P9" s="38" t="s">
        <v>213</v>
      </c>
      <c r="Q9" s="38" t="s">
        <v>214</v>
      </c>
      <c r="R9" s="91" t="s">
        <v>209</v>
      </c>
      <c r="S9" s="38" t="s">
        <v>215</v>
      </c>
      <c r="T9" s="41" t="s">
        <v>134</v>
      </c>
      <c r="U9" s="41" t="s">
        <v>136</v>
      </c>
      <c r="V9" s="42" t="s">
        <v>216</v>
      </c>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row>
    <row r="10" spans="1:278" ht="135.6" customHeight="1">
      <c r="A10" s="503">
        <f>'5- Identificación de Riesgos'!A10</f>
        <v>1</v>
      </c>
      <c r="B10" s="463" t="str">
        <f>'5- Identificación de Riesgos'!B10</f>
        <v xml:space="preserve">Incumplimiento de los requisitos legales del SG-SST </v>
      </c>
      <c r="C10" s="112" t="str">
        <f>'5- Identificación de Riesgos'!D10</f>
        <v>1. Desconocimiento de los requisitos legales para la implementación del SG-SST</v>
      </c>
      <c r="D10" s="110"/>
      <c r="E10" s="290" t="s">
        <v>388</v>
      </c>
      <c r="F10" s="282" t="s">
        <v>217</v>
      </c>
      <c r="G10" s="282" t="s">
        <v>217</v>
      </c>
      <c r="H10" s="282" t="s">
        <v>217</v>
      </c>
      <c r="I10" s="282" t="s">
        <v>217</v>
      </c>
      <c r="J10" s="285">
        <f>COUNTIF(F10:I10,"SI")/4</f>
        <v>1</v>
      </c>
      <c r="K10" s="505">
        <f>AVERAGE(J10:J12)</f>
        <v>1</v>
      </c>
      <c r="L10" s="102" t="str">
        <f>'5- Identificación de Riesgos'!I10</f>
        <v>Afectación Económica</v>
      </c>
      <c r="M10" s="244"/>
      <c r="N10" s="102"/>
      <c r="O10" s="102"/>
      <c r="P10" s="102"/>
      <c r="Q10" s="102"/>
      <c r="R10" s="285">
        <f>SUM(COUNTIF(N10,"SI")*25%,COUNTIF(O10,"SI")*40%,COUNTIF(P10,"SI")*25%,COUNTIF(Q10,"SI")*10%)</f>
        <v>0</v>
      </c>
      <c r="S10" s="505">
        <f>AVERAGE(R10:R12)</f>
        <v>0</v>
      </c>
      <c r="T10" s="508" t="str">
        <f>CONCATENATE(INDEX('8- Políticas de Administración '!$B$6:$F$10,MATCH(ROUND(IF((RIGHT('5- Identificación de Riesgos'!H10,1)-'6- Valoración Controles'!K10)&lt;1,1,(RIGHT('5- Identificación de Riesgos'!H10,1)-'6- Valoración Controles'!K10)),0),'8- Políticas de Administración '!$F$6:$F$10,0),1)," - ",ROUND(IF((RIGHT('5- Identificación de Riesgos'!H10,1)-'6- Valoración Controles'!K10)&lt;1,1,(RIGHT('5- Identificación de Riesgos'!H10,1)-'6- Valoración Controles'!K10)),0))</f>
        <v>Baja - 2</v>
      </c>
      <c r="U10" s="463" t="str">
        <f>CONCATENATE(INDEX('8- Políticas de Administración '!$B$17:$F$21,MATCH(ROUND(IF((RIGHT('5- Identificación de Riesgos'!M10,1)-'6- Valoración Controles'!S10)&lt;1,1,(RIGHT('5- Identificación de Riesgos'!M10,1)-'6- Valoración Controles'!S10)),0),'8- Políticas de Administración '!$F$17:$F$21,0),1)," - ",ROUND(IF((RIGHT('5- Identificación de Riesgos'!M10,1)-'6- Valoración Controles'!S10)&lt;1,1,(RIGHT('5- Identificación de Riesgos'!M10,1)-'6- Valoración Controles'!S10)),0))</f>
        <v>Moderado - 3</v>
      </c>
      <c r="V10" s="501" t="str">
        <f>CONCATENATE(VLOOKUP((LEFT(T10,LEN(T10)-4)&amp;LEFT(U10,LEN(U10)-4)),'9- Matriz de Calor '!$D$18:$E$42,2,0)," - ",RIGHT(T10,1)*RIGHT(U10,1))</f>
        <v>Moderado - 6</v>
      </c>
    </row>
    <row r="11" spans="1:278" ht="118.5" customHeight="1">
      <c r="A11" s="429"/>
      <c r="B11" s="464"/>
      <c r="C11" s="113" t="str">
        <f>'5- Identificación de Riesgos'!D11</f>
        <v>2. Insuficientes recursos técnicos, humanos y financieros para la implementación del SG-SST</v>
      </c>
      <c r="D11" s="108"/>
      <c r="E11" s="288" t="s">
        <v>376</v>
      </c>
      <c r="F11" s="281" t="s">
        <v>217</v>
      </c>
      <c r="G11" s="281" t="s">
        <v>217</v>
      </c>
      <c r="H11" s="281" t="s">
        <v>217</v>
      </c>
      <c r="I11" s="281" t="s">
        <v>217</v>
      </c>
      <c r="J11" s="283">
        <f t="shared" ref="J11:J28" si="0">COUNTIF(F11:I11,"SI")/4</f>
        <v>1</v>
      </c>
      <c r="K11" s="506"/>
      <c r="L11" s="103" t="str">
        <f>'5- Identificación de Riesgos'!I11</f>
        <v>Afectación de reputacion,imagén,  credibilidad, satisfacción de usuarios y PI</v>
      </c>
      <c r="M11" s="158"/>
      <c r="N11" s="103"/>
      <c r="O11" s="103"/>
      <c r="P11" s="103"/>
      <c r="Q11" s="103"/>
      <c r="R11" s="283">
        <f t="shared" ref="R11:R28" si="1">SUM(COUNTIF(N11,"SI")*25%,COUNTIF(O11,"SI")*40%,COUNTIF(P11,"SI")*25%,COUNTIF(Q11,"SI")*10%)</f>
        <v>0</v>
      </c>
      <c r="S11" s="506"/>
      <c r="T11" s="509"/>
      <c r="U11" s="464"/>
      <c r="V11" s="502"/>
    </row>
    <row r="12" spans="1:278" ht="116.45" customHeight="1">
      <c r="A12" s="504"/>
      <c r="B12" s="457"/>
      <c r="C12" s="113" t="str">
        <f>'5- Identificación de Riesgos'!D12</f>
        <v>3. Falta de competencias del personal contratado, rotación de los responsables de la ejecución del SG-SST del Nivel Seccional y Coordinaciones Administrativas</v>
      </c>
      <c r="D12" s="108"/>
      <c r="E12" s="288" t="s">
        <v>377</v>
      </c>
      <c r="F12" s="281" t="s">
        <v>217</v>
      </c>
      <c r="G12" s="281" t="s">
        <v>217</v>
      </c>
      <c r="H12" s="281" t="s">
        <v>217</v>
      </c>
      <c r="I12" s="281" t="s">
        <v>217</v>
      </c>
      <c r="J12" s="283">
        <f t="shared" si="0"/>
        <v>1</v>
      </c>
      <c r="K12" s="507"/>
      <c r="L12" s="103" t="str">
        <f>'5- Identificación de Riesgos'!I12</f>
        <v>Incumplimiento de las metas establecidas</v>
      </c>
      <c r="M12" s="243"/>
      <c r="N12" s="103"/>
      <c r="O12" s="103"/>
      <c r="P12" s="103"/>
      <c r="Q12" s="103"/>
      <c r="R12" s="283">
        <f t="shared" si="1"/>
        <v>0</v>
      </c>
      <c r="S12" s="507"/>
      <c r="T12" s="484"/>
      <c r="U12" s="457"/>
      <c r="V12" s="456"/>
    </row>
    <row r="13" spans="1:278" ht="14.45" hidden="1" customHeight="1">
      <c r="A13" s="294"/>
      <c r="B13" s="73"/>
      <c r="C13" s="113">
        <f>'5- Identificación de Riesgos'!D14</f>
        <v>0</v>
      </c>
      <c r="D13" s="108"/>
      <c r="E13" s="260"/>
      <c r="F13" s="103"/>
      <c r="G13" s="103"/>
      <c r="H13" s="103"/>
      <c r="I13" s="103"/>
      <c r="J13" s="283"/>
      <c r="K13" s="295"/>
      <c r="L13" s="103">
        <f>'5- Identificación de Riesgos'!I14</f>
        <v>0</v>
      </c>
      <c r="M13" s="243"/>
      <c r="N13" s="103"/>
      <c r="O13" s="103"/>
      <c r="P13" s="103"/>
      <c r="Q13" s="103"/>
      <c r="R13" s="283"/>
      <c r="S13" s="295"/>
      <c r="T13" s="296"/>
      <c r="U13" s="73"/>
      <c r="V13" s="297"/>
    </row>
    <row r="14" spans="1:278" ht="14.45" hidden="1" customHeight="1">
      <c r="A14" s="294"/>
      <c r="B14" s="73"/>
      <c r="C14" s="113">
        <f>'5- Identificación de Riesgos'!D15</f>
        <v>0</v>
      </c>
      <c r="D14" s="108"/>
      <c r="E14" s="260"/>
      <c r="F14" s="103"/>
      <c r="G14" s="103"/>
      <c r="H14" s="103"/>
      <c r="I14" s="103"/>
      <c r="J14" s="283"/>
      <c r="K14" s="295"/>
      <c r="L14" s="103">
        <f>'5- Identificación de Riesgos'!I15</f>
        <v>0</v>
      </c>
      <c r="M14" s="243"/>
      <c r="N14" s="103"/>
      <c r="O14" s="103"/>
      <c r="P14" s="103"/>
      <c r="Q14" s="103"/>
      <c r="R14" s="283"/>
      <c r="S14" s="295"/>
      <c r="T14" s="296"/>
      <c r="U14" s="73"/>
      <c r="V14" s="297"/>
    </row>
    <row r="15" spans="1:278" ht="14.45" hidden="1" customHeight="1">
      <c r="A15" s="294"/>
      <c r="B15" s="73"/>
      <c r="C15" s="113">
        <f>'5- Identificación de Riesgos'!D16</f>
        <v>0</v>
      </c>
      <c r="D15" s="108"/>
      <c r="E15" s="260"/>
      <c r="F15" s="103"/>
      <c r="G15" s="103"/>
      <c r="H15" s="103"/>
      <c r="I15" s="103"/>
      <c r="J15" s="283"/>
      <c r="K15" s="295"/>
      <c r="L15" s="103">
        <f>'5- Identificación de Riesgos'!I16</f>
        <v>0</v>
      </c>
      <c r="M15" s="243"/>
      <c r="N15" s="103"/>
      <c r="O15" s="103"/>
      <c r="P15" s="103"/>
      <c r="Q15" s="103"/>
      <c r="R15" s="283"/>
      <c r="S15" s="295"/>
      <c r="T15" s="296"/>
      <c r="U15" s="73"/>
      <c r="V15" s="297"/>
    </row>
    <row r="16" spans="1:278" ht="14.45" hidden="1" customHeight="1">
      <c r="A16" s="294"/>
      <c r="B16" s="73"/>
      <c r="C16" s="113">
        <f>'5- Identificación de Riesgos'!D17</f>
        <v>0</v>
      </c>
      <c r="D16" s="108"/>
      <c r="E16" s="260"/>
      <c r="F16" s="103"/>
      <c r="G16" s="103"/>
      <c r="H16" s="103"/>
      <c r="I16" s="103"/>
      <c r="J16" s="283">
        <f t="shared" si="0"/>
        <v>0</v>
      </c>
      <c r="K16" s="295"/>
      <c r="L16" s="103">
        <f>'5- Identificación de Riesgos'!I17</f>
        <v>0</v>
      </c>
      <c r="M16" s="243"/>
      <c r="N16" s="103"/>
      <c r="O16" s="103"/>
      <c r="P16" s="103"/>
      <c r="Q16" s="103"/>
      <c r="R16" s="283">
        <f t="shared" si="1"/>
        <v>0</v>
      </c>
      <c r="S16" s="295"/>
      <c r="T16" s="296"/>
      <c r="U16" s="73"/>
      <c r="V16" s="297"/>
    </row>
    <row r="17" spans="1:22" ht="14.45" hidden="1" customHeight="1">
      <c r="A17" s="294"/>
      <c r="B17" s="73"/>
      <c r="C17" s="113">
        <f>'5- Identificación de Riesgos'!D18</f>
        <v>0</v>
      </c>
      <c r="D17" s="108"/>
      <c r="E17" s="260"/>
      <c r="F17" s="103"/>
      <c r="G17" s="103"/>
      <c r="H17" s="103"/>
      <c r="I17" s="103"/>
      <c r="J17" s="283"/>
      <c r="K17" s="295"/>
      <c r="L17" s="103">
        <f>'5- Identificación de Riesgos'!I18</f>
        <v>0</v>
      </c>
      <c r="M17" s="243"/>
      <c r="N17" s="103"/>
      <c r="O17" s="103"/>
      <c r="P17" s="103"/>
      <c r="Q17" s="103"/>
      <c r="R17" s="283"/>
      <c r="S17" s="295"/>
      <c r="T17" s="296"/>
      <c r="U17" s="73"/>
      <c r="V17" s="297"/>
    </row>
    <row r="18" spans="1:22" ht="14.45" hidden="1" customHeight="1">
      <c r="A18" s="294"/>
      <c r="B18" s="73"/>
      <c r="C18" s="113">
        <f>'5- Identificación de Riesgos'!D19</f>
        <v>0</v>
      </c>
      <c r="D18" s="108"/>
      <c r="E18" s="261"/>
      <c r="F18" s="103"/>
      <c r="G18" s="103"/>
      <c r="H18" s="103"/>
      <c r="I18" s="103"/>
      <c r="J18" s="283">
        <f t="shared" si="0"/>
        <v>0</v>
      </c>
      <c r="K18" s="295"/>
      <c r="L18" s="103">
        <f>'5- Identificación de Riesgos'!I19</f>
        <v>0</v>
      </c>
      <c r="M18" s="116"/>
      <c r="N18" s="103"/>
      <c r="O18" s="103"/>
      <c r="P18" s="103"/>
      <c r="Q18" s="103"/>
      <c r="R18" s="283">
        <f t="shared" si="1"/>
        <v>0</v>
      </c>
      <c r="S18" s="295"/>
      <c r="T18" s="296"/>
      <c r="U18" s="73"/>
      <c r="V18" s="297"/>
    </row>
    <row r="19" spans="1:22" ht="114.95" customHeight="1">
      <c r="A19" s="473">
        <f>'5- Identificación de Riesgos'!A20</f>
        <v>2</v>
      </c>
      <c r="B19" s="419" t="str">
        <f>'5- Identificación de Riesgos'!B20</f>
        <v>Incumplimiento Plan Trabajo de SG-SST</v>
      </c>
      <c r="C19" s="113" t="str">
        <f>'5- Identificación de Riesgos'!D20</f>
        <v>1. Falta de recursos técnicos y financieros para la implementación del SG-SST.</v>
      </c>
      <c r="D19" s="108"/>
      <c r="E19" s="288" t="s">
        <v>390</v>
      </c>
      <c r="F19" s="281" t="s">
        <v>217</v>
      </c>
      <c r="G19" s="281" t="s">
        <v>217</v>
      </c>
      <c r="H19" s="281" t="s">
        <v>217</v>
      </c>
      <c r="I19" s="281" t="s">
        <v>217</v>
      </c>
      <c r="J19" s="283">
        <f t="shared" si="0"/>
        <v>1</v>
      </c>
      <c r="K19" s="500">
        <f>AVERAGE(J19:J22)</f>
        <v>1</v>
      </c>
      <c r="L19" s="103" t="str">
        <f>'5- Identificación de Riesgos'!I20</f>
        <v>Afectación Económica</v>
      </c>
      <c r="M19" s="158"/>
      <c r="N19" s="103"/>
      <c r="O19" s="103"/>
      <c r="P19" s="103"/>
      <c r="Q19" s="103"/>
      <c r="R19" s="283">
        <f t="shared" si="1"/>
        <v>0</v>
      </c>
      <c r="S19" s="500">
        <f>AVERAGE(R19:R21)</f>
        <v>0</v>
      </c>
      <c r="T19" s="447" t="str">
        <f>CONCATENATE(INDEX('8- Políticas de Administración '!$B$6:$F$10,MATCH(ROUND(IF((RIGHT('5- Identificación de Riesgos'!H20,1)-'6- Valoración Controles'!K19)&lt;1,1,(RIGHT('5- Identificación de Riesgos'!H20,1)-'6- Valoración Controles'!K19)),0),'8- Políticas de Administración '!$F$6:$F$10,0),1)," - ",ROUND(IF((RIGHT('5- Identificación de Riesgos'!H20,1)-'6- Valoración Controles'!K19)&lt;1,1,(RIGHT('5- Identificación de Riesgos'!H20,1)-'6- Valoración Controles'!K19)),0))</f>
        <v>Muy Baja - 1</v>
      </c>
      <c r="U19" s="419" t="str">
        <f>CONCATENATE(INDEX('8- Políticas de Administración '!$B$17:$F$21,MATCH(ROUND(IF((RIGHT('5- Identificación de Riesgos'!M20,1)-'6- Valoración Controles'!S19)&lt;1,1,(RIGHT('5- Identificación de Riesgos'!M20,1)-'6- Valoración Controles'!S19)),0),'8- Políticas de Administración '!$F$17:$F$21,0),1)," - ",ROUND(IF((RIGHT('5- Identificación de Riesgos'!M20,1)-'6- Valoración Controles'!S19)&lt;1,1,(RIGHT('5- Identificación de Riesgos'!M20,1)-'6- Valoración Controles'!S19)),0))</f>
        <v>Moderado - 3</v>
      </c>
      <c r="V19" s="411" t="str">
        <f>CONCATENATE(VLOOKUP((LEFT(T19,LEN(T19)-4)&amp;LEFT(U19,LEN(U19)-4)),'9- Matriz de Calor '!$D$18:$E$42,2,0)," - ",RIGHT(T19,1)*RIGHT(U19,1))</f>
        <v>Moderado - 3</v>
      </c>
    </row>
    <row r="20" spans="1:22" ht="117.95" customHeight="1">
      <c r="A20" s="473"/>
      <c r="B20" s="419"/>
      <c r="C20" s="113" t="str">
        <f>'5- Identificación de Riesgos'!D21</f>
        <v>2. Falta de seguimiento y control a la ejecución del plan anual SST.</v>
      </c>
      <c r="D20" s="108"/>
      <c r="E20" s="289" t="s">
        <v>391</v>
      </c>
      <c r="F20" s="281" t="s">
        <v>217</v>
      </c>
      <c r="G20" s="281" t="s">
        <v>217</v>
      </c>
      <c r="H20" s="281" t="s">
        <v>217</v>
      </c>
      <c r="I20" s="281" t="s">
        <v>217</v>
      </c>
      <c r="J20" s="283">
        <f t="shared" si="0"/>
        <v>1</v>
      </c>
      <c r="K20" s="500"/>
      <c r="L20" s="103" t="str">
        <f>'5- Identificación de Riesgos'!I21</f>
        <v>Afectación de reputacion,imagén,  credibilidad, satisfacción de usuarios y PI</v>
      </c>
      <c r="M20" s="243"/>
      <c r="N20" s="103"/>
      <c r="O20" s="103"/>
      <c r="P20" s="103"/>
      <c r="Q20" s="103"/>
      <c r="R20" s="283">
        <f t="shared" si="1"/>
        <v>0</v>
      </c>
      <c r="S20" s="500"/>
      <c r="T20" s="447"/>
      <c r="U20" s="419"/>
      <c r="V20" s="411"/>
    </row>
    <row r="21" spans="1:22" ht="99.6" customHeight="1">
      <c r="A21" s="473"/>
      <c r="B21" s="419"/>
      <c r="C21" s="113" t="str">
        <f>'5- Identificación de Riesgos'!D22</f>
        <v>3. Perfil inadecuado para el cargo o alta rotación de servidores judiciales con rol y responsabilidades del SG-SST.</v>
      </c>
      <c r="D21" s="108"/>
      <c r="E21" s="288" t="s">
        <v>379</v>
      </c>
      <c r="F21" s="281" t="s">
        <v>217</v>
      </c>
      <c r="G21" s="281" t="s">
        <v>217</v>
      </c>
      <c r="H21" s="281" t="s">
        <v>217</v>
      </c>
      <c r="I21" s="281" t="s">
        <v>217</v>
      </c>
      <c r="J21" s="283">
        <f t="shared" si="0"/>
        <v>1</v>
      </c>
      <c r="K21" s="500"/>
      <c r="L21" s="103" t="str">
        <f>'5- Identificación de Riesgos'!I22</f>
        <v>Incumplimiento de las metas establecidas</v>
      </c>
      <c r="M21" s="240"/>
      <c r="N21" s="103"/>
      <c r="O21" s="103"/>
      <c r="P21" s="103"/>
      <c r="Q21" s="103"/>
      <c r="R21" s="283">
        <f t="shared" si="1"/>
        <v>0</v>
      </c>
      <c r="S21" s="500"/>
      <c r="T21" s="447"/>
      <c r="U21" s="419"/>
      <c r="V21" s="411"/>
    </row>
    <row r="22" spans="1:22" ht="168.95" customHeight="1">
      <c r="A22" s="473"/>
      <c r="B22" s="419"/>
      <c r="C22" s="113" t="str">
        <f>'5- Identificación de Riesgos'!D23</f>
        <v>4. Baja participación e interés de los grupos del apoyo del SG-SST.</v>
      </c>
      <c r="D22" s="108"/>
      <c r="E22" s="289" t="s">
        <v>389</v>
      </c>
      <c r="F22" s="281" t="s">
        <v>217</v>
      </c>
      <c r="G22" s="281" t="s">
        <v>217</v>
      </c>
      <c r="H22" s="281" t="s">
        <v>217</v>
      </c>
      <c r="I22" s="281" t="s">
        <v>217</v>
      </c>
      <c r="J22" s="283">
        <f t="shared" si="0"/>
        <v>1</v>
      </c>
      <c r="K22" s="500"/>
      <c r="L22" s="103" t="str">
        <f>'5- Identificación de Riesgos'!I23</f>
        <v>Incumplimiento de las metas establecidas</v>
      </c>
      <c r="M22" s="116"/>
      <c r="N22" s="103"/>
      <c r="O22" s="103"/>
      <c r="P22" s="103"/>
      <c r="Q22" s="103"/>
      <c r="R22" s="283">
        <f t="shared" si="1"/>
        <v>0</v>
      </c>
      <c r="S22" s="500"/>
      <c r="T22" s="447"/>
      <c r="U22" s="419"/>
      <c r="V22" s="411"/>
    </row>
    <row r="23" spans="1:22" hidden="1">
      <c r="A23" s="473"/>
      <c r="B23" s="419"/>
      <c r="C23" s="113">
        <f>'5- Identificación de Riesgos'!D24</f>
        <v>0</v>
      </c>
      <c r="D23" s="108"/>
      <c r="E23" s="261"/>
      <c r="F23" s="103"/>
      <c r="G23" s="103"/>
      <c r="H23" s="103"/>
      <c r="I23" s="103"/>
      <c r="J23" s="283"/>
      <c r="K23" s="500"/>
      <c r="L23" s="103">
        <f>'5- Identificación de Riesgos'!I24</f>
        <v>0</v>
      </c>
      <c r="M23" s="116"/>
      <c r="N23" s="103"/>
      <c r="O23" s="103"/>
      <c r="P23" s="103"/>
      <c r="Q23" s="103"/>
      <c r="R23" s="283"/>
      <c r="S23" s="500"/>
      <c r="T23" s="447"/>
      <c r="U23" s="419"/>
      <c r="V23" s="411"/>
    </row>
    <row r="24" spans="1:22" hidden="1">
      <c r="A24" s="473"/>
      <c r="B24" s="419"/>
      <c r="C24" s="113">
        <f>'5- Identificación de Riesgos'!D25</f>
        <v>0</v>
      </c>
      <c r="D24" s="108"/>
      <c r="E24" s="262"/>
      <c r="F24" s="103"/>
      <c r="G24" s="103"/>
      <c r="H24" s="103"/>
      <c r="I24" s="103"/>
      <c r="J24" s="283">
        <f t="shared" si="0"/>
        <v>0</v>
      </c>
      <c r="K24" s="500"/>
      <c r="L24" s="103">
        <f>'5- Identificación de Riesgos'!I25</f>
        <v>0</v>
      </c>
      <c r="M24" s="116"/>
      <c r="N24" s="103"/>
      <c r="O24" s="103"/>
      <c r="P24" s="103"/>
      <c r="Q24" s="103"/>
      <c r="R24" s="283">
        <f t="shared" si="1"/>
        <v>0</v>
      </c>
      <c r="S24" s="500"/>
      <c r="T24" s="447"/>
      <c r="U24" s="419"/>
      <c r="V24" s="411"/>
    </row>
    <row r="25" spans="1:22" hidden="1">
      <c r="A25" s="473"/>
      <c r="B25" s="419"/>
      <c r="C25" s="113">
        <f>'5- Identificación de Riesgos'!D26</f>
        <v>0</v>
      </c>
      <c r="D25" s="108"/>
      <c r="E25" s="262"/>
      <c r="F25" s="103"/>
      <c r="G25" s="103"/>
      <c r="H25" s="103"/>
      <c r="I25" s="103"/>
      <c r="J25" s="283"/>
      <c r="K25" s="500"/>
      <c r="L25" s="103">
        <f>'5- Identificación de Riesgos'!I26</f>
        <v>0</v>
      </c>
      <c r="M25" s="116"/>
      <c r="N25" s="103"/>
      <c r="O25" s="103"/>
      <c r="P25" s="103"/>
      <c r="Q25" s="103"/>
      <c r="R25" s="283"/>
      <c r="S25" s="500"/>
      <c r="T25" s="447"/>
      <c r="U25" s="419"/>
      <c r="V25" s="411"/>
    </row>
    <row r="26" spans="1:22" hidden="1">
      <c r="A26" s="473"/>
      <c r="B26" s="419"/>
      <c r="C26" s="113">
        <f>'5- Identificación de Riesgos'!D27</f>
        <v>0</v>
      </c>
      <c r="D26" s="108"/>
      <c r="E26" s="262"/>
      <c r="F26" s="103"/>
      <c r="G26" s="103"/>
      <c r="H26" s="103"/>
      <c r="I26" s="103"/>
      <c r="J26" s="283"/>
      <c r="K26" s="500"/>
      <c r="L26" s="103">
        <f>'5- Identificación de Riesgos'!I27</f>
        <v>0</v>
      </c>
      <c r="M26" s="116"/>
      <c r="N26" s="103"/>
      <c r="O26" s="103"/>
      <c r="P26" s="103"/>
      <c r="Q26" s="103"/>
      <c r="R26" s="283"/>
      <c r="S26" s="500"/>
      <c r="T26" s="447"/>
      <c r="U26" s="419"/>
      <c r="V26" s="411"/>
    </row>
    <row r="27" spans="1:22" hidden="1">
      <c r="A27" s="473"/>
      <c r="B27" s="419"/>
      <c r="C27" s="113">
        <f>'5- Identificación de Riesgos'!D28</f>
        <v>0</v>
      </c>
      <c r="D27" s="108"/>
      <c r="E27" s="262"/>
      <c r="F27" s="103"/>
      <c r="G27" s="103"/>
      <c r="H27" s="103"/>
      <c r="I27" s="103"/>
      <c r="J27" s="283"/>
      <c r="K27" s="500"/>
      <c r="L27" s="103">
        <f>'5- Identificación de Riesgos'!I28</f>
        <v>0</v>
      </c>
      <c r="M27" s="116"/>
      <c r="N27" s="103"/>
      <c r="O27" s="103"/>
      <c r="P27" s="103"/>
      <c r="Q27" s="103"/>
      <c r="R27" s="283"/>
      <c r="S27" s="500"/>
      <c r="T27" s="447"/>
      <c r="U27" s="419"/>
      <c r="V27" s="411"/>
    </row>
    <row r="28" spans="1:22" hidden="1">
      <c r="A28" s="473"/>
      <c r="B28" s="419"/>
      <c r="C28" s="113">
        <f>'5- Identificación de Riesgos'!D29</f>
        <v>0</v>
      </c>
      <c r="D28" s="108"/>
      <c r="E28" s="261"/>
      <c r="F28" s="103"/>
      <c r="G28" s="103"/>
      <c r="H28" s="103"/>
      <c r="I28" s="103"/>
      <c r="J28" s="283">
        <f t="shared" si="0"/>
        <v>0</v>
      </c>
      <c r="K28" s="500"/>
      <c r="L28" s="103">
        <f>'5- Identificación de Riesgos'!I29</f>
        <v>0</v>
      </c>
      <c r="M28" s="116"/>
      <c r="N28" s="103"/>
      <c r="O28" s="103"/>
      <c r="P28" s="103"/>
      <c r="Q28" s="103"/>
      <c r="R28" s="283">
        <f t="shared" si="1"/>
        <v>0</v>
      </c>
      <c r="S28" s="500"/>
      <c r="T28" s="447"/>
      <c r="U28" s="419"/>
      <c r="V28" s="411"/>
    </row>
    <row r="29" spans="1:22" ht="156.6" customHeight="1">
      <c r="A29" s="473">
        <f>'5- Identificación de Riesgos'!A30</f>
        <v>3</v>
      </c>
      <c r="B29" s="419" t="str">
        <f>'5- Identificación de Riesgos'!B30</f>
        <v xml:space="preserve">Aumento de Accidentes de trabajo y enfermedades laborales o salud pública </v>
      </c>
      <c r="C29" s="113" t="str">
        <f>'5- Identificación de Riesgos'!D30</f>
        <v xml:space="preserve">1. Ocurrencia de accidentes y enfermedades laborales por causa u ocasion del trabajo </v>
      </c>
      <c r="D29" s="108"/>
      <c r="E29" s="106" t="s">
        <v>380</v>
      </c>
      <c r="F29" s="281" t="s">
        <v>217</v>
      </c>
      <c r="G29" s="281" t="s">
        <v>217</v>
      </c>
      <c r="H29" s="281" t="s">
        <v>217</v>
      </c>
      <c r="I29" s="281" t="s">
        <v>217</v>
      </c>
      <c r="J29" s="283">
        <f t="shared" ref="J29:J60" si="2">COUNTIF(F29:I29,"SI")/4</f>
        <v>1</v>
      </c>
      <c r="K29" s="500">
        <f>AVERAGE(J29:J30)</f>
        <v>1</v>
      </c>
      <c r="L29" s="103" t="str">
        <f>'5- Identificación de Riesgos'!I30</f>
        <v>Afectación Económica</v>
      </c>
      <c r="M29" s="158"/>
      <c r="N29" s="103"/>
      <c r="O29" s="103"/>
      <c r="P29" s="103"/>
      <c r="Q29" s="103"/>
      <c r="R29" s="283">
        <f t="shared" ref="R29:R50" si="3">SUM(COUNTIF(N29,"SI")*25%,COUNTIF(O29,"SI")*40%,COUNTIF(P29,"SI")*25%,COUNTIF(Q29,"SI")*10%)</f>
        <v>0</v>
      </c>
      <c r="S29" s="500">
        <f>AVERAGE(R29:R30)</f>
        <v>0</v>
      </c>
      <c r="T29" s="447" t="str">
        <f>CONCATENATE(INDEX('8- Políticas de Administración '!$B$6:$F$10,MATCH(ROUND(IF((RIGHT('5- Identificación de Riesgos'!H30,1)-'6- Valoración Controles'!K29)&lt;1,1,(RIGHT('5- Identificación de Riesgos'!H30,1)-'6- Valoración Controles'!K29)),0),'8- Políticas de Administración '!$F$6:$F$10,0),1)," - ",ROUND(IF((RIGHT('5- Identificación de Riesgos'!H30,1)-'6- Valoración Controles'!K29)&lt;1,1,(RIGHT('5- Identificación de Riesgos'!H30,1)-'6- Valoración Controles'!K29)),0))</f>
        <v>Muy Baja - 1</v>
      </c>
      <c r="U29" s="419" t="str">
        <f>CONCATENATE(INDEX('8- Políticas de Administración '!$B$17:$F$21,MATCH(ROUND(IF((RIGHT('5- Identificación de Riesgos'!M30,1)-'6- Valoración Controles'!S29)&lt;1,1,(RIGHT('5- Identificación de Riesgos'!M30,1)-'6- Valoración Controles'!S29)),0),'8- Políticas de Administración '!$F$17:$F$21,0),1)," - ",ROUND(IF((RIGHT('5- Identificación de Riesgos'!M30,1)-'6- Valoración Controles'!S29)&lt;1,1,(RIGHT('5- Identificación de Riesgos'!M30,1)-'6- Valoración Controles'!S29)),0))</f>
        <v>Mayor - 4</v>
      </c>
      <c r="V29" s="411" t="str">
        <f>CONCATENATE(VLOOKUP((LEFT(T29,LEN(T29)-4)&amp;LEFT(U29,LEN(U29)-4)),'9- Matriz de Calor '!$D$18:$E$42,2,0)," - ",RIGHT(T29,1)*RIGHT(U29,1))</f>
        <v>Alto  - 4</v>
      </c>
    </row>
    <row r="30" spans="1:22" ht="104.1" customHeight="1">
      <c r="A30" s="473"/>
      <c r="B30" s="419"/>
      <c r="C30" s="113" t="str">
        <f>'5- Identificación de Riesgos'!D31</f>
        <v xml:space="preserve">2. Contagio de enfermedades en los espacios de trabajo </v>
      </c>
      <c r="D30" s="108"/>
      <c r="E30" s="289" t="s">
        <v>392</v>
      </c>
      <c r="F30" s="281" t="s">
        <v>217</v>
      </c>
      <c r="G30" s="281" t="s">
        <v>217</v>
      </c>
      <c r="H30" s="281" t="s">
        <v>217</v>
      </c>
      <c r="I30" s="281" t="s">
        <v>217</v>
      </c>
      <c r="J30" s="283">
        <f t="shared" si="2"/>
        <v>1</v>
      </c>
      <c r="K30" s="500"/>
      <c r="L30" s="103" t="str">
        <f>'5- Identificación de Riesgos'!I31</f>
        <v>Afectación de reputacion,imagén,  credibilidad, satisfacción de usuarios y PI</v>
      </c>
      <c r="M30" s="158"/>
      <c r="N30" s="103"/>
      <c r="O30" s="103"/>
      <c r="P30" s="103"/>
      <c r="Q30" s="103"/>
      <c r="R30" s="283">
        <f t="shared" si="3"/>
        <v>0</v>
      </c>
      <c r="S30" s="500"/>
      <c r="T30" s="447"/>
      <c r="U30" s="419"/>
      <c r="V30" s="411"/>
    </row>
    <row r="31" spans="1:22" ht="127.5" customHeight="1">
      <c r="A31" s="480">
        <f>'5- Identificación de Riesgos'!A40</f>
        <v>4</v>
      </c>
      <c r="B31" s="419" t="str">
        <f>'5- Identificación de Riesgos'!B40</f>
        <v>Recibir dádivas o beneficios a nombre propio o de terceros para  desviar recursos, no presentar o presentar reportes con información no veraz</v>
      </c>
      <c r="C31" s="113" t="str">
        <f>'5- Identificación de Riesgos'!D40</f>
        <v>1. Insuficientes programas de capacitación para la toma de conciencia debido al desconocimiento de l ley antisoborno (ISO 37001:2016), Plan Anticorrupción y  de los  valores y principios propios de la entidad</v>
      </c>
      <c r="D31" s="108"/>
      <c r="E31" s="240"/>
      <c r="F31" s="103"/>
      <c r="G31" s="103"/>
      <c r="H31" s="103"/>
      <c r="I31" s="103"/>
      <c r="J31" s="283">
        <f t="shared" si="2"/>
        <v>0</v>
      </c>
      <c r="K31" s="510">
        <f>AVERAGE(J31:J40)</f>
        <v>0</v>
      </c>
      <c r="L31" s="103">
        <f>'5- Identificación de Riesgos'!I40</f>
        <v>0</v>
      </c>
      <c r="M31" s="106"/>
      <c r="N31" s="103"/>
      <c r="O31" s="103"/>
      <c r="P31" s="103"/>
      <c r="Q31" s="103"/>
      <c r="R31" s="283">
        <f t="shared" si="3"/>
        <v>0</v>
      </c>
      <c r="S31" s="510">
        <f t="shared" ref="S31" si="4">AVERAGE(R31:R40)</f>
        <v>0</v>
      </c>
      <c r="T31" s="447" t="e">
        <f>CONCATENATE(INDEX('8- Políticas de Administración '!$B$6:$F$10,MATCH(ROUND(IF((RIGHT('5- Identificación de Riesgos'!H40,1)-'6- Valoración Controles'!K31)&lt;1,1,(RIGHT('5- Identificación de Riesgos'!H40,1)-'6- Valoración Controles'!K31)),0),'8- Políticas de Administración '!$F$6:$F$10,0),1)," - ",ROUND(IF((RIGHT('5- Identificación de Riesgos'!H40,1)-'6- Valoración Controles'!K31)&lt;1,1,(RIGHT('5- Identificación de Riesgos'!H40,1)-'6- Valoración Controles'!K31)),0))</f>
        <v>#DIV/0!</v>
      </c>
      <c r="U31" s="419" t="str">
        <f>CONCATENATE(INDEX('8- Políticas de Administración '!$B$17:$F$21,MATCH(ROUND(IF((RIGHT('5- Identificación de Riesgos'!M40,1)-'6- Valoración Controles'!S31)&lt;1,1,(RIGHT('5- Identificación de Riesgos'!M40,1)-'6- Valoración Controles'!S31)),0),'8- Políticas de Administración '!$F$17:$F$21,0),1)," - ",ROUND(IF((RIGHT('5- Identificación de Riesgos'!M40,1)-'6- Valoración Controles'!S31)&lt;1,1,(RIGHT('5- Identificación de Riesgos'!M40,1)-'6- Valoración Controles'!S31)),0))</f>
        <v>Moderado - 3</v>
      </c>
      <c r="V31" s="411" t="e">
        <f>CONCATENATE(VLOOKUP((LEFT(T31,LEN(T31)-4)&amp;LEFT(U31,LEN(U31)-4)),'9- Matriz de Calor '!$D$18:$E$42,2,0)," - ",RIGHT(T31,1)*RIGHT(U31,1))</f>
        <v>#DIV/0!</v>
      </c>
    </row>
    <row r="32" spans="1:22" ht="65.25" customHeight="1">
      <c r="A32" s="480"/>
      <c r="B32" s="419"/>
      <c r="C32" s="113" t="str">
        <f>'5- Identificación de Riesgos'!D41</f>
        <v>2. Desconocimiento y no aplicación del Código de Ética y Buen Gobierno</v>
      </c>
      <c r="D32" s="108"/>
      <c r="E32" s="240"/>
      <c r="F32" s="103"/>
      <c r="G32" s="103"/>
      <c r="H32" s="103"/>
      <c r="I32" s="103"/>
      <c r="J32" s="283">
        <f t="shared" si="2"/>
        <v>0</v>
      </c>
      <c r="K32" s="510"/>
      <c r="L32" s="103">
        <f>'5- Identificación de Riesgos'!I41</f>
        <v>0</v>
      </c>
      <c r="M32" s="158"/>
      <c r="N32" s="103"/>
      <c r="O32" s="103"/>
      <c r="P32" s="103"/>
      <c r="Q32" s="103"/>
      <c r="R32" s="283">
        <f t="shared" si="3"/>
        <v>0</v>
      </c>
      <c r="S32" s="510"/>
      <c r="T32" s="447"/>
      <c r="U32" s="419"/>
      <c r="V32" s="411"/>
    </row>
    <row r="33" spans="1:22" ht="62.25" customHeight="1">
      <c r="A33" s="480"/>
      <c r="B33" s="419"/>
      <c r="C33" s="113" t="str">
        <f>'5- Identificación de Riesgos'!D42</f>
        <v>3. Carencia de compromiso  y transparencia de los servidores judiciales</v>
      </c>
      <c r="D33" s="108"/>
      <c r="E33" s="240"/>
      <c r="F33" s="103"/>
      <c r="G33" s="103"/>
      <c r="H33" s="103"/>
      <c r="I33" s="103"/>
      <c r="J33" s="283">
        <f t="shared" si="2"/>
        <v>0</v>
      </c>
      <c r="K33" s="510"/>
      <c r="L33" s="103">
        <f>'5- Identificación de Riesgos'!I42</f>
        <v>0</v>
      </c>
      <c r="M33" s="106"/>
      <c r="N33" s="103"/>
      <c r="O33" s="103"/>
      <c r="P33" s="103"/>
      <c r="Q33" s="103"/>
      <c r="R33" s="283">
        <f t="shared" si="3"/>
        <v>0</v>
      </c>
      <c r="S33" s="510"/>
      <c r="T33" s="447"/>
      <c r="U33" s="419"/>
      <c r="V33" s="411"/>
    </row>
    <row r="34" spans="1:22" ht="39.75" customHeight="1">
      <c r="A34" s="480"/>
      <c r="B34" s="419"/>
      <c r="C34" s="113" t="str">
        <f>'5- Identificación de Riesgos'!D43</f>
        <v>4. Deficiencia de  controles en el trámite  de los documentos</v>
      </c>
      <c r="D34" s="108"/>
      <c r="E34" s="240"/>
      <c r="F34" s="103"/>
      <c r="G34" s="103"/>
      <c r="H34" s="103"/>
      <c r="I34" s="103"/>
      <c r="J34" s="283">
        <f t="shared" si="2"/>
        <v>0</v>
      </c>
      <c r="K34" s="510"/>
      <c r="L34" s="103">
        <f>'5- Identificación de Riesgos'!I43</f>
        <v>0</v>
      </c>
      <c r="M34" s="116"/>
      <c r="N34" s="103"/>
      <c r="O34" s="103"/>
      <c r="P34" s="103"/>
      <c r="Q34" s="103"/>
      <c r="R34" s="283">
        <f t="shared" si="3"/>
        <v>0</v>
      </c>
      <c r="S34" s="510"/>
      <c r="T34" s="447"/>
      <c r="U34" s="419"/>
      <c r="V34" s="411"/>
    </row>
    <row r="35" spans="1:22" ht="51" customHeight="1">
      <c r="A35" s="480"/>
      <c r="B35" s="419"/>
      <c r="C35" s="113" t="str">
        <f>'5- Identificación de Riesgos'!D44</f>
        <v xml:space="preserve">5. No aplicación adecuada de los procedimientos de control </v>
      </c>
      <c r="D35" s="108"/>
      <c r="E35" s="108"/>
      <c r="F35" s="103"/>
      <c r="G35" s="103"/>
      <c r="H35" s="103"/>
      <c r="I35" s="103"/>
      <c r="J35" s="283">
        <f t="shared" si="2"/>
        <v>0</v>
      </c>
      <c r="K35" s="510"/>
      <c r="L35" s="103">
        <f>'5- Identificación de Riesgos'!I44</f>
        <v>0</v>
      </c>
      <c r="M35" s="116"/>
      <c r="N35" s="103"/>
      <c r="O35" s="103"/>
      <c r="P35" s="103"/>
      <c r="Q35" s="103"/>
      <c r="R35" s="283">
        <f t="shared" si="3"/>
        <v>0</v>
      </c>
      <c r="S35" s="510"/>
      <c r="T35" s="447"/>
      <c r="U35" s="419"/>
      <c r="V35" s="411"/>
    </row>
    <row r="36" spans="1:22" ht="17.45" customHeight="1">
      <c r="A36" s="480"/>
      <c r="B36" s="419"/>
      <c r="C36" s="113">
        <f>'5- Identificación de Riesgos'!D45</f>
        <v>0</v>
      </c>
      <c r="D36" s="108"/>
      <c r="E36" s="240"/>
      <c r="F36" s="103"/>
      <c r="G36" s="103"/>
      <c r="H36" s="103"/>
      <c r="I36" s="103"/>
      <c r="J36" s="283">
        <f t="shared" si="2"/>
        <v>0</v>
      </c>
      <c r="K36" s="510"/>
      <c r="L36" s="103">
        <f>'5- Identificación de Riesgos'!I45</f>
        <v>0</v>
      </c>
      <c r="M36" s="116"/>
      <c r="N36" s="103"/>
      <c r="O36" s="103"/>
      <c r="P36" s="103"/>
      <c r="Q36" s="103"/>
      <c r="R36" s="283">
        <f t="shared" si="3"/>
        <v>0</v>
      </c>
      <c r="S36" s="510"/>
      <c r="T36" s="447"/>
      <c r="U36" s="419"/>
      <c r="V36" s="411"/>
    </row>
    <row r="37" spans="1:22">
      <c r="A37" s="480"/>
      <c r="B37" s="419"/>
      <c r="C37" s="113">
        <f>'5- Identificación de Riesgos'!D46</f>
        <v>0</v>
      </c>
      <c r="D37" s="108"/>
      <c r="E37" s="240"/>
      <c r="F37" s="103"/>
      <c r="G37" s="103"/>
      <c r="H37" s="103"/>
      <c r="I37" s="103"/>
      <c r="J37" s="283">
        <f t="shared" si="2"/>
        <v>0</v>
      </c>
      <c r="K37" s="510"/>
      <c r="L37" s="103">
        <f>'5- Identificación de Riesgos'!I46</f>
        <v>0</v>
      </c>
      <c r="M37" s="116"/>
      <c r="N37" s="103"/>
      <c r="O37" s="103"/>
      <c r="P37" s="103"/>
      <c r="Q37" s="103"/>
      <c r="R37" s="283">
        <f t="shared" si="3"/>
        <v>0</v>
      </c>
      <c r="S37" s="510"/>
      <c r="T37" s="447"/>
      <c r="U37" s="419"/>
      <c r="V37" s="411"/>
    </row>
    <row r="38" spans="1:22">
      <c r="A38" s="480"/>
      <c r="B38" s="419"/>
      <c r="C38" s="113">
        <f>'5- Identificación de Riesgos'!D47</f>
        <v>0</v>
      </c>
      <c r="D38" s="108"/>
      <c r="E38" s="240"/>
      <c r="F38" s="103"/>
      <c r="G38" s="103"/>
      <c r="H38" s="103"/>
      <c r="I38" s="103"/>
      <c r="J38" s="283">
        <f t="shared" si="2"/>
        <v>0</v>
      </c>
      <c r="K38" s="510"/>
      <c r="L38" s="103">
        <f>'5- Identificación de Riesgos'!I47</f>
        <v>0</v>
      </c>
      <c r="M38" s="116"/>
      <c r="N38" s="103"/>
      <c r="O38" s="103"/>
      <c r="P38" s="103"/>
      <c r="Q38" s="103"/>
      <c r="R38" s="283">
        <f t="shared" si="3"/>
        <v>0</v>
      </c>
      <c r="S38" s="510"/>
      <c r="T38" s="447"/>
      <c r="U38" s="419"/>
      <c r="V38" s="411"/>
    </row>
    <row r="39" spans="1:22">
      <c r="A39" s="480"/>
      <c r="B39" s="419"/>
      <c r="C39" s="113">
        <f>'5- Identificación de Riesgos'!D48</f>
        <v>0</v>
      </c>
      <c r="D39" s="108"/>
      <c r="E39" s="240"/>
      <c r="F39" s="103"/>
      <c r="G39" s="103"/>
      <c r="H39" s="103"/>
      <c r="I39" s="103"/>
      <c r="J39" s="283">
        <f t="shared" si="2"/>
        <v>0</v>
      </c>
      <c r="K39" s="510"/>
      <c r="L39" s="103">
        <f>'5- Identificación de Riesgos'!I48</f>
        <v>0</v>
      </c>
      <c r="M39" s="116"/>
      <c r="N39" s="103"/>
      <c r="O39" s="103"/>
      <c r="P39" s="103"/>
      <c r="Q39" s="103"/>
      <c r="R39" s="283">
        <f t="shared" si="3"/>
        <v>0</v>
      </c>
      <c r="S39" s="510"/>
      <c r="T39" s="447"/>
      <c r="U39" s="419"/>
      <c r="V39" s="411"/>
    </row>
    <row r="40" spans="1:22">
      <c r="A40" s="480"/>
      <c r="B40" s="419"/>
      <c r="C40" s="113">
        <f>'5- Identificación de Riesgos'!D49</f>
        <v>0</v>
      </c>
      <c r="D40" s="108"/>
      <c r="E40" s="240"/>
      <c r="F40" s="103"/>
      <c r="G40" s="103"/>
      <c r="H40" s="103"/>
      <c r="I40" s="103"/>
      <c r="J40" s="283">
        <f t="shared" si="2"/>
        <v>0</v>
      </c>
      <c r="K40" s="510"/>
      <c r="L40" s="103">
        <f>'5- Identificación de Riesgos'!I49</f>
        <v>0</v>
      </c>
      <c r="M40" s="116"/>
      <c r="N40" s="103"/>
      <c r="O40" s="103"/>
      <c r="P40" s="103"/>
      <c r="Q40" s="103"/>
      <c r="R40" s="283">
        <f t="shared" si="3"/>
        <v>0</v>
      </c>
      <c r="S40" s="510"/>
      <c r="T40" s="447"/>
      <c r="U40" s="419"/>
      <c r="V40" s="411"/>
    </row>
    <row r="41" spans="1:22" ht="64.5" customHeight="1">
      <c r="A41" s="480">
        <f>'5- Identificación de Riesgos'!A50</f>
        <v>5</v>
      </c>
      <c r="B41" s="419" t="str">
        <f>'5- Identificación de Riesgos'!B50</f>
        <v>Ofrecer, prometer y entregar, aceptar o solicitar una ventaja indebida  para influir o direccionar  la formulación de   requisitos habiliantes y/o técnicos  para satisfacer un interés personal, de manera directa, indirecta o interpuesta por otras personas</v>
      </c>
      <c r="C41" s="113" t="str">
        <f>'5- Identificación de Riesgos'!D50</f>
        <v>1. Falta de ética de los servidores públicos (Debilidades en principios y valores)</v>
      </c>
      <c r="D41" s="108"/>
      <c r="E41" s="240"/>
      <c r="F41" s="103"/>
      <c r="G41" s="103"/>
      <c r="H41" s="103"/>
      <c r="I41" s="103"/>
      <c r="J41" s="283">
        <f t="shared" si="2"/>
        <v>0</v>
      </c>
      <c r="K41" s="510">
        <f>AVERAGE(J41:J50)</f>
        <v>0</v>
      </c>
      <c r="L41" s="103">
        <f>'5- Identificación de Riesgos'!I50</f>
        <v>0</v>
      </c>
      <c r="M41" s="106"/>
      <c r="N41" s="103"/>
      <c r="O41" s="103"/>
      <c r="P41" s="103"/>
      <c r="Q41" s="103"/>
      <c r="R41" s="283">
        <f t="shared" si="3"/>
        <v>0</v>
      </c>
      <c r="S41" s="510">
        <f t="shared" ref="S41" si="5">AVERAGE(R41:R50)</f>
        <v>0</v>
      </c>
      <c r="T41" s="447" t="e">
        <f>CONCATENATE(INDEX('8- Políticas de Administración '!$B$6:$F$10,MATCH(ROUND(IF((RIGHT('5- Identificación de Riesgos'!H50,1)-'6- Valoración Controles'!K41)&lt;1,1,(RIGHT('5- Identificación de Riesgos'!H50,1)-'6- Valoración Controles'!K41)),0),'8- Políticas de Administración '!$F$6:$F$10,0),1)," - ",ROUND(IF((RIGHT('5- Identificación de Riesgos'!H50,1)-'6- Valoración Controles'!K41)&lt;1,1,(RIGHT('5- Identificación de Riesgos'!H50,1)-'6- Valoración Controles'!K41)),0))</f>
        <v>#DIV/0!</v>
      </c>
      <c r="U41" s="419" t="e">
        <f>CONCATENATE(INDEX('8- Políticas de Administración '!$B$17:$F$21,MATCH(ROUND(IF((RIGHT('5- Identificación de Riesgos'!M50,1)-'6- Valoración Controles'!S41)&lt;1,1,(RIGHT('5- Identificación de Riesgos'!M50,1)-'6- Valoración Controles'!S41)),0),'8- Políticas de Administración '!$F$17:$F$21,0),1)," - ",ROUND(IF((RIGHT('5- Identificación de Riesgos'!M50,1)-'6- Valoración Controles'!S41)&lt;1,1,(RIGHT('5- Identificación de Riesgos'!M50,1)-'6- Valoración Controles'!S41)),0))</f>
        <v>#VALUE!</v>
      </c>
      <c r="V41" s="411" t="e">
        <f>CONCATENATE(VLOOKUP((LEFT(T41,LEN(T41)-4)&amp;LEFT(U41,LEN(U41)-4)),'9- Matriz de Calor '!$D$18:$E$42,2,0)," - ",RIGHT(T41,1)*RIGHT(U41,1))</f>
        <v>#DIV/0!</v>
      </c>
    </row>
    <row r="42" spans="1:22" ht="63" customHeight="1">
      <c r="A42" s="480"/>
      <c r="B42" s="419"/>
      <c r="C42" s="113" t="str">
        <f>'5- Identificación de Riesgos'!D51</f>
        <v>2. Falta de ética de terceros interesados  (Debilidades principios y valores)</v>
      </c>
      <c r="D42" s="108"/>
      <c r="E42" s="240"/>
      <c r="F42" s="103"/>
      <c r="G42" s="103"/>
      <c r="H42" s="103"/>
      <c r="I42" s="103"/>
      <c r="J42" s="283">
        <f t="shared" si="2"/>
        <v>0</v>
      </c>
      <c r="K42" s="510"/>
      <c r="L42" s="103">
        <f>'5- Identificación de Riesgos'!I51</f>
        <v>0</v>
      </c>
      <c r="M42" s="158"/>
      <c r="N42" s="103"/>
      <c r="O42" s="103"/>
      <c r="P42" s="103"/>
      <c r="Q42" s="103"/>
      <c r="R42" s="283">
        <f t="shared" si="3"/>
        <v>0</v>
      </c>
      <c r="S42" s="510"/>
      <c r="T42" s="447"/>
      <c r="U42" s="419"/>
      <c r="V42" s="411"/>
    </row>
    <row r="43" spans="1:22" ht="80.25" customHeight="1">
      <c r="A43" s="480"/>
      <c r="B43" s="419"/>
      <c r="C43" s="113" t="str">
        <f>'5- Identificación de Riesgos'!D52</f>
        <v>3. Debilidades en los controles de los procedimientos de estructuración de los procesos de contratación</v>
      </c>
      <c r="D43" s="108"/>
      <c r="E43" s="240"/>
      <c r="F43" s="103"/>
      <c r="G43" s="103"/>
      <c r="H43" s="103"/>
      <c r="I43" s="103"/>
      <c r="J43" s="283">
        <f t="shared" si="2"/>
        <v>0</v>
      </c>
      <c r="K43" s="510"/>
      <c r="L43" s="103">
        <f>'5- Identificación de Riesgos'!I52</f>
        <v>0</v>
      </c>
      <c r="M43" s="106"/>
      <c r="N43" s="103"/>
      <c r="O43" s="103"/>
      <c r="P43" s="103"/>
      <c r="Q43" s="103"/>
      <c r="R43" s="283">
        <f t="shared" si="3"/>
        <v>0</v>
      </c>
      <c r="S43" s="510"/>
      <c r="T43" s="447"/>
      <c r="U43" s="419"/>
      <c r="V43" s="411"/>
    </row>
    <row r="44" spans="1:22" hidden="1">
      <c r="A44" s="480"/>
      <c r="B44" s="419"/>
      <c r="C44" s="113">
        <f>'5- Identificación de Riesgos'!D53</f>
        <v>0</v>
      </c>
      <c r="D44" s="108"/>
      <c r="E44" s="240"/>
      <c r="F44" s="103"/>
      <c r="G44" s="103"/>
      <c r="H44" s="103"/>
      <c r="I44" s="103"/>
      <c r="J44" s="283">
        <f t="shared" si="2"/>
        <v>0</v>
      </c>
      <c r="K44" s="510"/>
      <c r="L44" s="103">
        <f>'5- Identificación de Riesgos'!I53</f>
        <v>0</v>
      </c>
      <c r="M44" s="116"/>
      <c r="N44" s="103"/>
      <c r="O44" s="103"/>
      <c r="P44" s="103"/>
      <c r="Q44" s="103"/>
      <c r="R44" s="283">
        <f t="shared" si="3"/>
        <v>0</v>
      </c>
      <c r="S44" s="510"/>
      <c r="T44" s="447"/>
      <c r="U44" s="419"/>
      <c r="V44" s="411"/>
    </row>
    <row r="45" spans="1:22" hidden="1">
      <c r="A45" s="480"/>
      <c r="B45" s="419"/>
      <c r="C45" s="113">
        <f>'5- Identificación de Riesgos'!D54</f>
        <v>0</v>
      </c>
      <c r="D45" s="108"/>
      <c r="E45" s="108"/>
      <c r="F45" s="103"/>
      <c r="G45" s="103"/>
      <c r="H45" s="103"/>
      <c r="I45" s="103"/>
      <c r="J45" s="283">
        <f t="shared" si="2"/>
        <v>0</v>
      </c>
      <c r="K45" s="510"/>
      <c r="L45" s="103">
        <f>'5- Identificación de Riesgos'!I54</f>
        <v>0</v>
      </c>
      <c r="M45" s="116"/>
      <c r="N45" s="103"/>
      <c r="O45" s="103"/>
      <c r="P45" s="103"/>
      <c r="Q45" s="103"/>
      <c r="R45" s="283">
        <f t="shared" si="3"/>
        <v>0</v>
      </c>
      <c r="S45" s="510"/>
      <c r="T45" s="447"/>
      <c r="U45" s="419"/>
      <c r="V45" s="411"/>
    </row>
    <row r="46" spans="1:22" hidden="1">
      <c r="A46" s="480"/>
      <c r="B46" s="419"/>
      <c r="C46" s="113">
        <f>'5- Identificación de Riesgos'!D55</f>
        <v>0</v>
      </c>
      <c r="D46" s="108"/>
      <c r="E46" s="240"/>
      <c r="F46" s="103"/>
      <c r="G46" s="103"/>
      <c r="H46" s="103"/>
      <c r="I46" s="103"/>
      <c r="J46" s="283">
        <f t="shared" si="2"/>
        <v>0</v>
      </c>
      <c r="K46" s="510"/>
      <c r="L46" s="103">
        <f>'5- Identificación de Riesgos'!I55</f>
        <v>0</v>
      </c>
      <c r="M46" s="116"/>
      <c r="N46" s="103"/>
      <c r="O46" s="103"/>
      <c r="P46" s="103"/>
      <c r="Q46" s="103"/>
      <c r="R46" s="283">
        <f t="shared" si="3"/>
        <v>0</v>
      </c>
      <c r="S46" s="510"/>
      <c r="T46" s="447"/>
      <c r="U46" s="419"/>
      <c r="V46" s="411"/>
    </row>
    <row r="47" spans="1:22" hidden="1">
      <c r="A47" s="480"/>
      <c r="B47" s="419"/>
      <c r="C47" s="113">
        <f>'5- Identificación de Riesgos'!D56</f>
        <v>0</v>
      </c>
      <c r="D47" s="108"/>
      <c r="E47" s="240"/>
      <c r="F47" s="103"/>
      <c r="G47" s="103"/>
      <c r="H47" s="103"/>
      <c r="I47" s="103"/>
      <c r="J47" s="283">
        <f t="shared" si="2"/>
        <v>0</v>
      </c>
      <c r="K47" s="510"/>
      <c r="L47" s="103">
        <f>'5- Identificación de Riesgos'!I56</f>
        <v>0</v>
      </c>
      <c r="M47" s="116"/>
      <c r="N47" s="103"/>
      <c r="O47" s="103"/>
      <c r="P47" s="103"/>
      <c r="Q47" s="103"/>
      <c r="R47" s="283">
        <f t="shared" si="3"/>
        <v>0</v>
      </c>
      <c r="S47" s="510"/>
      <c r="T47" s="447"/>
      <c r="U47" s="419"/>
      <c r="V47" s="411"/>
    </row>
    <row r="48" spans="1:22" hidden="1">
      <c r="A48" s="480"/>
      <c r="B48" s="419"/>
      <c r="C48" s="113">
        <f>'5- Identificación de Riesgos'!D57</f>
        <v>0</v>
      </c>
      <c r="D48" s="108"/>
      <c r="E48" s="240"/>
      <c r="F48" s="103"/>
      <c r="G48" s="103"/>
      <c r="H48" s="103"/>
      <c r="I48" s="103"/>
      <c r="J48" s="283">
        <f t="shared" si="2"/>
        <v>0</v>
      </c>
      <c r="K48" s="510"/>
      <c r="L48" s="103">
        <f>'5- Identificación de Riesgos'!I57</f>
        <v>0</v>
      </c>
      <c r="M48" s="116"/>
      <c r="N48" s="103"/>
      <c r="O48" s="103"/>
      <c r="P48" s="103"/>
      <c r="Q48" s="103"/>
      <c r="R48" s="283">
        <f t="shared" si="3"/>
        <v>0</v>
      </c>
      <c r="S48" s="510"/>
      <c r="T48" s="447"/>
      <c r="U48" s="419"/>
      <c r="V48" s="411"/>
    </row>
    <row r="49" spans="1:22" hidden="1">
      <c r="A49" s="480"/>
      <c r="B49" s="419"/>
      <c r="C49" s="113">
        <f>'5- Identificación de Riesgos'!D58</f>
        <v>0</v>
      </c>
      <c r="D49" s="108"/>
      <c r="E49" s="240"/>
      <c r="F49" s="103"/>
      <c r="G49" s="103"/>
      <c r="H49" s="103"/>
      <c r="I49" s="103"/>
      <c r="J49" s="283">
        <f t="shared" si="2"/>
        <v>0</v>
      </c>
      <c r="K49" s="510"/>
      <c r="L49" s="103">
        <f>'5- Identificación de Riesgos'!I58</f>
        <v>0</v>
      </c>
      <c r="M49" s="116"/>
      <c r="N49" s="103"/>
      <c r="O49" s="103"/>
      <c r="P49" s="103"/>
      <c r="Q49" s="103"/>
      <c r="R49" s="283">
        <f t="shared" si="3"/>
        <v>0</v>
      </c>
      <c r="S49" s="510"/>
      <c r="T49" s="447"/>
      <c r="U49" s="419"/>
      <c r="V49" s="411"/>
    </row>
    <row r="50" spans="1:22" hidden="1">
      <c r="A50" s="480"/>
      <c r="B50" s="419"/>
      <c r="C50" s="113">
        <f>'5- Identificación de Riesgos'!D59</f>
        <v>0</v>
      </c>
      <c r="D50" s="108"/>
      <c r="E50" s="240"/>
      <c r="F50" s="103"/>
      <c r="G50" s="103"/>
      <c r="H50" s="103"/>
      <c r="I50" s="103"/>
      <c r="J50" s="283">
        <f t="shared" si="2"/>
        <v>0</v>
      </c>
      <c r="K50" s="510"/>
      <c r="L50" s="103">
        <f>'5- Identificación de Riesgos'!I59</f>
        <v>0</v>
      </c>
      <c r="M50" s="116"/>
      <c r="N50" s="103"/>
      <c r="O50" s="103"/>
      <c r="P50" s="103"/>
      <c r="Q50" s="103"/>
      <c r="R50" s="283">
        <f t="shared" si="3"/>
        <v>0</v>
      </c>
      <c r="S50" s="510"/>
      <c r="T50" s="447"/>
      <c r="U50" s="419"/>
      <c r="V50" s="411"/>
    </row>
    <row r="51" spans="1:22" ht="62.25" customHeight="1">
      <c r="A51" s="480">
        <f>'5- Identificación de Riesgos'!A60</f>
        <v>6</v>
      </c>
      <c r="B51" s="419" t="str">
        <f>'5- Identificación de Riesgos'!B60</f>
        <v>Ofrecer, prometer y entregar, aceptar o solicitar una ventaja indebida  para influir o direccionar en la aprobación de accidentes de trabajo ante la Administradora de Riesgos Laborales, para satisfacer un interés personal, de manera directa , indirecta o interpuesta por otras personas</v>
      </c>
      <c r="C51" s="113" t="str">
        <f>'5- Identificación de Riesgos'!D60</f>
        <v>1. Falta de ética de los servidores judiciales (Debilidades en principios y valores)</v>
      </c>
      <c r="D51" s="107"/>
      <c r="E51" s="107"/>
      <c r="F51" s="103"/>
      <c r="G51" s="103"/>
      <c r="H51" s="103"/>
      <c r="I51" s="103"/>
      <c r="J51" s="283">
        <f t="shared" si="2"/>
        <v>0</v>
      </c>
      <c r="K51" s="510">
        <f>AVERAGE(J51:J60)</f>
        <v>0</v>
      </c>
      <c r="L51" s="103">
        <f>'5- Identificación de Riesgos'!I60</f>
        <v>0</v>
      </c>
      <c r="M51" s="106"/>
      <c r="N51" s="103"/>
      <c r="O51" s="103"/>
      <c r="P51" s="103"/>
      <c r="Q51" s="103"/>
      <c r="R51" s="283">
        <f t="shared" ref="R51:R60" si="6">SUM(COUNTIF(N51,"SI")*25%,COUNTIF(O51,"SI")*40%,COUNTIF(P51,"SI")*25%,COUNTIF(Q51,"SI")*10%)</f>
        <v>0</v>
      </c>
      <c r="S51" s="510">
        <f t="shared" ref="S51" si="7">AVERAGE(R51:R60)</f>
        <v>0</v>
      </c>
      <c r="T51" s="447" t="e">
        <f>CONCATENATE(INDEX('8- Políticas de Administración '!$B$6:$F$10,MATCH(ROUND(IF((RIGHT('5- Identificación de Riesgos'!H60,1)-'6- Valoración Controles'!K51)&lt;1,1,(RIGHT('5- Identificación de Riesgos'!H60,1)-'6- Valoración Controles'!K51)),0),'8- Políticas de Administración '!$F$6:$F$10,0),1)," - ",ROUND(IF((RIGHT('5- Identificación de Riesgos'!H60,1)-'6- Valoración Controles'!K51)&lt;1,1,(RIGHT('5- Identificación de Riesgos'!H60,1)-'6- Valoración Controles'!K51)),0))</f>
        <v>#DIV/0!</v>
      </c>
      <c r="U51" s="419" t="e">
        <f>CONCATENATE(INDEX('8- Políticas de Administración '!$B$17:$F$21,MATCH(ROUND(IF((RIGHT('5- Identificación de Riesgos'!M60,1)-'6- Valoración Controles'!S51)&lt;1,1,(RIGHT('5- Identificación de Riesgos'!M60,1)-'6- Valoración Controles'!S51)),0),'8- Políticas de Administración '!$F$17:$F$21,0),1)," - ",ROUND(IF((RIGHT('5- Identificación de Riesgos'!M60,1)-'6- Valoración Controles'!S51)&lt;1,1,(RIGHT('5- Identificación de Riesgos'!M60,1)-'6- Valoración Controles'!S51)),0))</f>
        <v>#VALUE!</v>
      </c>
      <c r="V51" s="411" t="e">
        <f>CONCATENATE(VLOOKUP((LEFT(T51,LEN(T51)-4)&amp;LEFT(U51,LEN(U51)-4)),'9- Matriz de Calor '!$D$18:$E$42,2,0)," - ",RIGHT(T51,1)*RIGHT(U51,1))</f>
        <v>#DIV/0!</v>
      </c>
    </row>
    <row r="52" spans="1:22" ht="63" customHeight="1">
      <c r="A52" s="480"/>
      <c r="B52" s="419"/>
      <c r="C52" s="113" t="str">
        <f>'5- Identificación de Riesgos'!D61</f>
        <v>2. Falta de ética de terceros interesados  (Debilidades principios y valores)</v>
      </c>
      <c r="D52" s="107"/>
      <c r="E52" s="107"/>
      <c r="F52" s="103"/>
      <c r="G52" s="103"/>
      <c r="H52" s="103"/>
      <c r="I52" s="103"/>
      <c r="J52" s="283">
        <f t="shared" si="2"/>
        <v>0</v>
      </c>
      <c r="K52" s="510"/>
      <c r="L52" s="103">
        <f>'5- Identificación de Riesgos'!I61</f>
        <v>0</v>
      </c>
      <c r="M52" s="158"/>
      <c r="N52" s="103"/>
      <c r="O52" s="103"/>
      <c r="P52" s="103"/>
      <c r="Q52" s="103"/>
      <c r="R52" s="283">
        <f t="shared" si="6"/>
        <v>0</v>
      </c>
      <c r="S52" s="510"/>
      <c r="T52" s="447"/>
      <c r="U52" s="419"/>
      <c r="V52" s="411"/>
    </row>
    <row r="53" spans="1:22" ht="98.25" customHeight="1">
      <c r="A53" s="480"/>
      <c r="B53" s="419"/>
      <c r="C53" s="113" t="str">
        <f>'5- Identificación de Riesgos'!D62</f>
        <v>3. Debilidades en los controles de los procedimientos de reporte de incidentes y accidentes de trabajo y de Investigación de incidentes y accidentes de trabajo</v>
      </c>
      <c r="D53" s="107"/>
      <c r="E53" s="107"/>
      <c r="F53" s="103"/>
      <c r="G53" s="103"/>
      <c r="H53" s="103"/>
      <c r="I53" s="103"/>
      <c r="J53" s="283">
        <f t="shared" si="2"/>
        <v>0</v>
      </c>
      <c r="K53" s="510"/>
      <c r="L53" s="103">
        <f>'5- Identificación de Riesgos'!I62</f>
        <v>0</v>
      </c>
      <c r="M53" s="106"/>
      <c r="N53" s="103"/>
      <c r="O53" s="103"/>
      <c r="P53" s="103"/>
      <c r="Q53" s="103"/>
      <c r="R53" s="283">
        <f t="shared" si="6"/>
        <v>0</v>
      </c>
      <c r="S53" s="510"/>
      <c r="T53" s="447"/>
      <c r="U53" s="419"/>
      <c r="V53" s="411"/>
    </row>
    <row r="54" spans="1:22">
      <c r="A54" s="480"/>
      <c r="B54" s="419"/>
      <c r="C54" s="113">
        <f>'5- Identificación de Riesgos'!D63</f>
        <v>0</v>
      </c>
      <c r="D54" s="107"/>
      <c r="E54" s="107"/>
      <c r="F54" s="103"/>
      <c r="G54" s="103"/>
      <c r="H54" s="103"/>
      <c r="I54" s="103"/>
      <c r="J54" s="283">
        <f t="shared" si="2"/>
        <v>0</v>
      </c>
      <c r="K54" s="510"/>
      <c r="L54" s="103">
        <f>'5- Identificación de Riesgos'!I63</f>
        <v>0</v>
      </c>
      <c r="M54" s="107"/>
      <c r="N54" s="103"/>
      <c r="O54" s="103"/>
      <c r="P54" s="103"/>
      <c r="Q54" s="103"/>
      <c r="R54" s="283">
        <f t="shared" si="6"/>
        <v>0</v>
      </c>
      <c r="S54" s="510"/>
      <c r="T54" s="447"/>
      <c r="U54" s="419"/>
      <c r="V54" s="411"/>
    </row>
    <row r="55" spans="1:22">
      <c r="A55" s="480"/>
      <c r="B55" s="419"/>
      <c r="C55" s="113">
        <f>'5- Identificación de Riesgos'!D64</f>
        <v>0</v>
      </c>
      <c r="D55" s="107"/>
      <c r="E55" s="107"/>
      <c r="F55" s="103"/>
      <c r="G55" s="103"/>
      <c r="H55" s="103"/>
      <c r="I55" s="103"/>
      <c r="J55" s="283">
        <f t="shared" si="2"/>
        <v>0</v>
      </c>
      <c r="K55" s="510"/>
      <c r="L55" s="103">
        <f>'5- Identificación de Riesgos'!I64</f>
        <v>0</v>
      </c>
      <c r="M55" s="107"/>
      <c r="N55" s="103"/>
      <c r="O55" s="103"/>
      <c r="P55" s="103"/>
      <c r="Q55" s="103"/>
      <c r="R55" s="283">
        <f t="shared" si="6"/>
        <v>0</v>
      </c>
      <c r="S55" s="510"/>
      <c r="T55" s="447"/>
      <c r="U55" s="419"/>
      <c r="V55" s="411"/>
    </row>
    <row r="56" spans="1:22">
      <c r="A56" s="480"/>
      <c r="B56" s="419"/>
      <c r="C56" s="113">
        <f>'5- Identificación de Riesgos'!D65</f>
        <v>0</v>
      </c>
      <c r="D56" s="107"/>
      <c r="E56" s="107"/>
      <c r="F56" s="103"/>
      <c r="G56" s="103"/>
      <c r="H56" s="103"/>
      <c r="I56" s="103"/>
      <c r="J56" s="283">
        <f t="shared" si="2"/>
        <v>0</v>
      </c>
      <c r="K56" s="510"/>
      <c r="L56" s="103">
        <f>'5- Identificación de Riesgos'!I65</f>
        <v>0</v>
      </c>
      <c r="M56" s="107"/>
      <c r="N56" s="103"/>
      <c r="O56" s="103"/>
      <c r="P56" s="103"/>
      <c r="Q56" s="103"/>
      <c r="R56" s="283">
        <f t="shared" si="6"/>
        <v>0</v>
      </c>
      <c r="S56" s="510"/>
      <c r="T56" s="447"/>
      <c r="U56" s="419"/>
      <c r="V56" s="411"/>
    </row>
    <row r="57" spans="1:22">
      <c r="A57" s="480"/>
      <c r="B57" s="419"/>
      <c r="C57" s="113">
        <f>'5- Identificación de Riesgos'!D66</f>
        <v>0</v>
      </c>
      <c r="D57" s="107"/>
      <c r="E57" s="107"/>
      <c r="F57" s="103"/>
      <c r="G57" s="103"/>
      <c r="H57" s="103"/>
      <c r="I57" s="103"/>
      <c r="J57" s="283">
        <f t="shared" si="2"/>
        <v>0</v>
      </c>
      <c r="K57" s="510"/>
      <c r="L57" s="103">
        <f>'5- Identificación de Riesgos'!I66</f>
        <v>0</v>
      </c>
      <c r="M57" s="107"/>
      <c r="N57" s="103"/>
      <c r="O57" s="103"/>
      <c r="P57" s="103"/>
      <c r="Q57" s="103"/>
      <c r="R57" s="283">
        <f t="shared" si="6"/>
        <v>0</v>
      </c>
      <c r="S57" s="510"/>
      <c r="T57" s="447"/>
      <c r="U57" s="419"/>
      <c r="V57" s="411"/>
    </row>
    <row r="58" spans="1:22">
      <c r="A58" s="480"/>
      <c r="B58" s="419"/>
      <c r="C58" s="113">
        <f>'5- Identificación de Riesgos'!D67</f>
        <v>0</v>
      </c>
      <c r="D58" s="107"/>
      <c r="E58" s="107"/>
      <c r="F58" s="103"/>
      <c r="G58" s="103"/>
      <c r="H58" s="103"/>
      <c r="I58" s="103"/>
      <c r="J58" s="283">
        <f t="shared" si="2"/>
        <v>0</v>
      </c>
      <c r="K58" s="510"/>
      <c r="L58" s="103">
        <f>'5- Identificación de Riesgos'!I67</f>
        <v>0</v>
      </c>
      <c r="M58" s="107"/>
      <c r="N58" s="103"/>
      <c r="O58" s="103"/>
      <c r="P58" s="103"/>
      <c r="Q58" s="103"/>
      <c r="R58" s="283">
        <f t="shared" si="6"/>
        <v>0</v>
      </c>
      <c r="S58" s="510"/>
      <c r="T58" s="447"/>
      <c r="U58" s="419"/>
      <c r="V58" s="411"/>
    </row>
    <row r="59" spans="1:22">
      <c r="A59" s="480"/>
      <c r="B59" s="419"/>
      <c r="C59" s="113">
        <f>'5- Identificación de Riesgos'!D68</f>
        <v>0</v>
      </c>
      <c r="D59" s="107"/>
      <c r="E59" s="107"/>
      <c r="F59" s="103"/>
      <c r="G59" s="103"/>
      <c r="H59" s="103"/>
      <c r="I59" s="103"/>
      <c r="J59" s="283">
        <f t="shared" si="2"/>
        <v>0</v>
      </c>
      <c r="K59" s="510"/>
      <c r="L59" s="103">
        <f>'5- Identificación de Riesgos'!I68</f>
        <v>0</v>
      </c>
      <c r="M59" s="107"/>
      <c r="N59" s="103"/>
      <c r="O59" s="103"/>
      <c r="P59" s="103"/>
      <c r="Q59" s="103"/>
      <c r="R59" s="283">
        <f t="shared" si="6"/>
        <v>0</v>
      </c>
      <c r="S59" s="510"/>
      <c r="T59" s="447"/>
      <c r="U59" s="419"/>
      <c r="V59" s="411"/>
    </row>
    <row r="60" spans="1:22" ht="15.75" thickBot="1">
      <c r="A60" s="481"/>
      <c r="B60" s="420"/>
      <c r="C60" s="114">
        <f>'5- Identificación de Riesgos'!D69</f>
        <v>0</v>
      </c>
      <c r="D60" s="115"/>
      <c r="E60" s="115"/>
      <c r="F60" s="104"/>
      <c r="G60" s="104"/>
      <c r="H60" s="104"/>
      <c r="I60" s="104"/>
      <c r="J60" s="284">
        <f t="shared" si="2"/>
        <v>0</v>
      </c>
      <c r="K60" s="511"/>
      <c r="L60" s="104">
        <f>'5- Identificación de Riesgos'!I69</f>
        <v>0</v>
      </c>
      <c r="M60" s="115"/>
      <c r="N60" s="104"/>
      <c r="O60" s="104"/>
      <c r="P60" s="104"/>
      <c r="Q60" s="104"/>
      <c r="R60" s="284">
        <f t="shared" si="6"/>
        <v>0</v>
      </c>
      <c r="S60" s="511"/>
      <c r="T60" s="448"/>
      <c r="U60" s="420"/>
      <c r="V60" s="412"/>
    </row>
  </sheetData>
  <mergeCells count="60">
    <mergeCell ref="A41:A50"/>
    <mergeCell ref="T51:T60"/>
    <mergeCell ref="U51:U60"/>
    <mergeCell ref="V51:V60"/>
    <mergeCell ref="B51:B60"/>
    <mergeCell ref="A51:A60"/>
    <mergeCell ref="K51:K60"/>
    <mergeCell ref="S51:S60"/>
    <mergeCell ref="T41:T50"/>
    <mergeCell ref="U41:U50"/>
    <mergeCell ref="V41:V50"/>
    <mergeCell ref="B41:B50"/>
    <mergeCell ref="K41:K50"/>
    <mergeCell ref="S41:S50"/>
    <mergeCell ref="T31:T40"/>
    <mergeCell ref="U31:U40"/>
    <mergeCell ref="V31:V40"/>
    <mergeCell ref="A31:A40"/>
    <mergeCell ref="B31:B40"/>
    <mergeCell ref="K31:K40"/>
    <mergeCell ref="S31:S40"/>
    <mergeCell ref="A7:C7"/>
    <mergeCell ref="A6:C6"/>
    <mergeCell ref="T29:T30"/>
    <mergeCell ref="U29:U30"/>
    <mergeCell ref="V29:V30"/>
    <mergeCell ref="A29:A30"/>
    <mergeCell ref="B29:B30"/>
    <mergeCell ref="K29:K30"/>
    <mergeCell ref="S29:S30"/>
    <mergeCell ref="U10:U12"/>
    <mergeCell ref="V10:V12"/>
    <mergeCell ref="A10:A12"/>
    <mergeCell ref="B10:B12"/>
    <mergeCell ref="K10:K12"/>
    <mergeCell ref="S10:S12"/>
    <mergeCell ref="T10:T12"/>
    <mergeCell ref="A19:A28"/>
    <mergeCell ref="B19:B28"/>
    <mergeCell ref="K19:K28"/>
    <mergeCell ref="V19:V28"/>
    <mergeCell ref="T19:T28"/>
    <mergeCell ref="U19:U28"/>
    <mergeCell ref="S19:S28"/>
    <mergeCell ref="T7:V7"/>
    <mergeCell ref="D7:R7"/>
    <mergeCell ref="A8:A9"/>
    <mergeCell ref="A1:C2"/>
    <mergeCell ref="A4:C4"/>
    <mergeCell ref="A5:C5"/>
    <mergeCell ref="E1:V3"/>
    <mergeCell ref="D4:V4"/>
    <mergeCell ref="D5:V5"/>
    <mergeCell ref="L8:S8"/>
    <mergeCell ref="D6:V6"/>
    <mergeCell ref="B8:B9"/>
    <mergeCell ref="C8:C9"/>
    <mergeCell ref="D8:D9"/>
    <mergeCell ref="E8:E9"/>
    <mergeCell ref="F8:K8"/>
  </mergeCells>
  <conditionalFormatting sqref="T10 T19">
    <cfRule type="containsText" dxfId="501" priority="469" operator="containsText" text="Muy Baja">
      <formula>NOT(ISERROR(SEARCH("Muy Baja",T10)))</formula>
    </cfRule>
    <cfRule type="containsText" dxfId="500" priority="470" operator="containsText" text="Baja">
      <formula>NOT(ISERROR(SEARCH("Baja",T10)))</formula>
    </cfRule>
    <cfRule type="containsText" dxfId="499" priority="471" operator="containsText" text="Muy Alta">
      <formula>NOT(ISERROR(SEARCH("Muy Alta",T10)))</formula>
    </cfRule>
    <cfRule type="containsText" dxfId="498" priority="473" operator="containsText" text="Alta">
      <formula>NOT(ISERROR(SEARCH("Alta",T10)))</formula>
    </cfRule>
    <cfRule type="containsText" dxfId="497" priority="474" operator="containsText" text="Media">
      <formula>NOT(ISERROR(SEARCH("Media",T10)))</formula>
    </cfRule>
    <cfRule type="containsText" dxfId="496" priority="475" operator="containsText" text="Media">
      <formula>NOT(ISERROR(SEARCH("Media",T10)))</formula>
    </cfRule>
    <cfRule type="containsText" dxfId="495" priority="476" operator="containsText" text="Media">
      <formula>NOT(ISERROR(SEARCH("Media",T10)))</formula>
    </cfRule>
    <cfRule type="containsText" dxfId="494" priority="477" operator="containsText" text="Muy Baja">
      <formula>NOT(ISERROR(SEARCH("Muy Baja",T10)))</formula>
    </cfRule>
    <cfRule type="containsText" dxfId="493" priority="478" operator="containsText" text="Baja">
      <formula>NOT(ISERROR(SEARCH("Baja",T10)))</formula>
    </cfRule>
    <cfRule type="containsText" dxfId="492" priority="479" operator="containsText" text="Muy Baja">
      <formula>NOT(ISERROR(SEARCH("Muy Baja",T10)))</formula>
    </cfRule>
    <cfRule type="containsText" dxfId="491" priority="480" operator="containsText" text="Muy Baja">
      <formula>NOT(ISERROR(SEARCH("Muy Baja",T10)))</formula>
    </cfRule>
    <cfRule type="containsText" dxfId="490" priority="481" operator="containsText" text="Muy Baja">
      <formula>NOT(ISERROR(SEARCH("Muy Baja",T10)))</formula>
    </cfRule>
    <cfRule type="containsText" dxfId="489" priority="482" operator="containsText" text="Muy Baja'Tabla probabilidad'!">
      <formula>NOT(ISERROR(SEARCH("Muy Baja'Tabla probabilidad'!",T10)))</formula>
    </cfRule>
    <cfRule type="containsText" dxfId="488" priority="483" operator="containsText" text="Muy bajo">
      <formula>NOT(ISERROR(SEARCH("Muy bajo",T10)))</formula>
    </cfRule>
    <cfRule type="containsText" dxfId="487" priority="484" operator="containsText" text="Alta">
      <formula>NOT(ISERROR(SEARCH("Alta",T10)))</formula>
    </cfRule>
    <cfRule type="containsText" dxfId="486" priority="485" operator="containsText" text="Media">
      <formula>NOT(ISERROR(SEARCH("Media",T10)))</formula>
    </cfRule>
    <cfRule type="containsText" dxfId="485" priority="486" operator="containsText" text="Baja">
      <formula>NOT(ISERROR(SEARCH("Baja",T10)))</formula>
    </cfRule>
    <cfRule type="containsText" dxfId="484" priority="487" operator="containsText" text="Muy baja">
      <formula>NOT(ISERROR(SEARCH("Muy baja",T10)))</formula>
    </cfRule>
    <cfRule type="cellIs" dxfId="483" priority="490" operator="between">
      <formula>1</formula>
      <formula>2</formula>
    </cfRule>
    <cfRule type="cellIs" dxfId="482" priority="491" operator="between">
      <formula>0</formula>
      <formula>2</formula>
    </cfRule>
  </conditionalFormatting>
  <conditionalFormatting sqref="T29">
    <cfRule type="containsText" dxfId="481" priority="404" operator="containsText" text="Muy Baja">
      <formula>NOT(ISERROR(SEARCH("Muy Baja",T29)))</formula>
    </cfRule>
    <cfRule type="containsText" dxfId="480" priority="405" operator="containsText" text="Baja">
      <formula>NOT(ISERROR(SEARCH("Baja",T29)))</formula>
    </cfRule>
    <cfRule type="containsText" dxfId="479" priority="406" operator="containsText" text="Muy Alta">
      <formula>NOT(ISERROR(SEARCH("Muy Alta",T29)))</formula>
    </cfRule>
    <cfRule type="containsText" dxfId="478" priority="408" operator="containsText" text="Alta">
      <formula>NOT(ISERROR(SEARCH("Alta",T29)))</formula>
    </cfRule>
    <cfRule type="containsText" dxfId="477" priority="409" operator="containsText" text="Media">
      <formula>NOT(ISERROR(SEARCH("Media",T29)))</formula>
    </cfRule>
    <cfRule type="containsText" dxfId="476" priority="410" operator="containsText" text="Media">
      <formula>NOT(ISERROR(SEARCH("Media",T29)))</formula>
    </cfRule>
    <cfRule type="containsText" dxfId="475" priority="411" operator="containsText" text="Media">
      <formula>NOT(ISERROR(SEARCH("Media",T29)))</formula>
    </cfRule>
    <cfRule type="containsText" dxfId="474" priority="412" operator="containsText" text="Muy Baja">
      <formula>NOT(ISERROR(SEARCH("Muy Baja",T29)))</formula>
    </cfRule>
    <cfRule type="containsText" dxfId="473" priority="413" operator="containsText" text="Baja">
      <formula>NOT(ISERROR(SEARCH("Baja",T29)))</formula>
    </cfRule>
    <cfRule type="containsText" dxfId="472" priority="414" operator="containsText" text="Muy Baja">
      <formula>NOT(ISERROR(SEARCH("Muy Baja",T29)))</formula>
    </cfRule>
    <cfRule type="containsText" dxfId="471" priority="415" operator="containsText" text="Muy Baja">
      <formula>NOT(ISERROR(SEARCH("Muy Baja",T29)))</formula>
    </cfRule>
    <cfRule type="containsText" dxfId="470" priority="416" operator="containsText" text="Muy Baja">
      <formula>NOT(ISERROR(SEARCH("Muy Baja",T29)))</formula>
    </cfRule>
    <cfRule type="containsText" dxfId="469" priority="417" operator="containsText" text="Muy Baja'Tabla probabilidad'!">
      <formula>NOT(ISERROR(SEARCH("Muy Baja'Tabla probabilidad'!",T29)))</formula>
    </cfRule>
    <cfRule type="containsText" dxfId="468" priority="418" operator="containsText" text="Muy bajo">
      <formula>NOT(ISERROR(SEARCH("Muy bajo",T29)))</formula>
    </cfRule>
    <cfRule type="containsText" dxfId="467" priority="419" operator="containsText" text="Alta">
      <formula>NOT(ISERROR(SEARCH("Alta",T29)))</formula>
    </cfRule>
    <cfRule type="containsText" dxfId="466" priority="420" operator="containsText" text="Media">
      <formula>NOT(ISERROR(SEARCH("Media",T29)))</formula>
    </cfRule>
    <cfRule type="containsText" dxfId="465" priority="421" operator="containsText" text="Baja">
      <formula>NOT(ISERROR(SEARCH("Baja",T29)))</formula>
    </cfRule>
    <cfRule type="containsText" dxfId="464" priority="422" operator="containsText" text="Muy baja">
      <formula>NOT(ISERROR(SEARCH("Muy baja",T29)))</formula>
    </cfRule>
    <cfRule type="cellIs" dxfId="463" priority="425" operator="between">
      <formula>1</formula>
      <formula>2</formula>
    </cfRule>
    <cfRule type="cellIs" dxfId="462" priority="426" operator="between">
      <formula>0</formula>
      <formula>2</formula>
    </cfRule>
  </conditionalFormatting>
  <conditionalFormatting sqref="T31">
    <cfRule type="containsText" dxfId="461" priority="371" operator="containsText" text="Muy Baja">
      <formula>NOT(ISERROR(SEARCH("Muy Baja",T31)))</formula>
    </cfRule>
    <cfRule type="containsText" dxfId="460" priority="372" operator="containsText" text="Baja">
      <formula>NOT(ISERROR(SEARCH("Baja",T31)))</formula>
    </cfRule>
    <cfRule type="containsText" dxfId="459" priority="373" operator="containsText" text="Muy Alta">
      <formula>NOT(ISERROR(SEARCH("Muy Alta",T31)))</formula>
    </cfRule>
    <cfRule type="containsText" dxfId="458" priority="375" operator="containsText" text="Alta">
      <formula>NOT(ISERROR(SEARCH("Alta",T31)))</formula>
    </cfRule>
    <cfRule type="containsText" dxfId="457" priority="376" operator="containsText" text="Media">
      <formula>NOT(ISERROR(SEARCH("Media",T31)))</formula>
    </cfRule>
    <cfRule type="containsText" dxfId="456" priority="377" operator="containsText" text="Media">
      <formula>NOT(ISERROR(SEARCH("Media",T31)))</formula>
    </cfRule>
    <cfRule type="containsText" dxfId="455" priority="378" operator="containsText" text="Media">
      <formula>NOT(ISERROR(SEARCH("Media",T31)))</formula>
    </cfRule>
    <cfRule type="containsText" dxfId="454" priority="379" operator="containsText" text="Muy Baja">
      <formula>NOT(ISERROR(SEARCH("Muy Baja",T31)))</formula>
    </cfRule>
    <cfRule type="containsText" dxfId="453" priority="380" operator="containsText" text="Baja">
      <formula>NOT(ISERROR(SEARCH("Baja",T31)))</formula>
    </cfRule>
    <cfRule type="containsText" dxfId="452" priority="381" operator="containsText" text="Muy Baja">
      <formula>NOT(ISERROR(SEARCH("Muy Baja",T31)))</formula>
    </cfRule>
    <cfRule type="containsText" dxfId="451" priority="382" operator="containsText" text="Muy Baja">
      <formula>NOT(ISERROR(SEARCH("Muy Baja",T31)))</formula>
    </cfRule>
    <cfRule type="containsText" dxfId="450" priority="383" operator="containsText" text="Muy Baja">
      <formula>NOT(ISERROR(SEARCH("Muy Baja",T31)))</formula>
    </cfRule>
    <cfRule type="containsText" dxfId="449" priority="384" operator="containsText" text="Muy Baja'Tabla probabilidad'!">
      <formula>NOT(ISERROR(SEARCH("Muy Baja'Tabla probabilidad'!",T31)))</formula>
    </cfRule>
    <cfRule type="containsText" dxfId="448" priority="385" operator="containsText" text="Muy bajo">
      <formula>NOT(ISERROR(SEARCH("Muy bajo",T31)))</formula>
    </cfRule>
    <cfRule type="containsText" dxfId="447" priority="386" operator="containsText" text="Alta">
      <formula>NOT(ISERROR(SEARCH("Alta",T31)))</formula>
    </cfRule>
    <cfRule type="containsText" dxfId="446" priority="387" operator="containsText" text="Media">
      <formula>NOT(ISERROR(SEARCH("Media",T31)))</formula>
    </cfRule>
    <cfRule type="containsText" dxfId="445" priority="388" operator="containsText" text="Baja">
      <formula>NOT(ISERROR(SEARCH("Baja",T31)))</formula>
    </cfRule>
    <cfRule type="containsText" dxfId="444" priority="389" operator="containsText" text="Muy baja">
      <formula>NOT(ISERROR(SEARCH("Muy baja",T31)))</formula>
    </cfRule>
    <cfRule type="cellIs" dxfId="443" priority="392" operator="between">
      <formula>1</formula>
      <formula>2</formula>
    </cfRule>
    <cfRule type="cellIs" dxfId="442" priority="393" operator="between">
      <formula>0</formula>
      <formula>2</formula>
    </cfRule>
  </conditionalFormatting>
  <conditionalFormatting sqref="T41">
    <cfRule type="containsText" dxfId="441" priority="272" operator="containsText" text="Muy Baja">
      <formula>NOT(ISERROR(SEARCH("Muy Baja",T41)))</formula>
    </cfRule>
    <cfRule type="containsText" dxfId="440" priority="273" operator="containsText" text="Baja">
      <formula>NOT(ISERROR(SEARCH("Baja",T41)))</formula>
    </cfRule>
    <cfRule type="containsText" dxfId="439" priority="274" operator="containsText" text="Muy Alta">
      <formula>NOT(ISERROR(SEARCH("Muy Alta",T41)))</formula>
    </cfRule>
    <cfRule type="containsText" dxfId="438" priority="276" operator="containsText" text="Alta">
      <formula>NOT(ISERROR(SEARCH("Alta",T41)))</formula>
    </cfRule>
    <cfRule type="containsText" dxfId="437" priority="277" operator="containsText" text="Media">
      <formula>NOT(ISERROR(SEARCH("Media",T41)))</formula>
    </cfRule>
    <cfRule type="containsText" dxfId="436" priority="278" operator="containsText" text="Media">
      <formula>NOT(ISERROR(SEARCH("Media",T41)))</formula>
    </cfRule>
    <cfRule type="containsText" dxfId="435" priority="279" operator="containsText" text="Media">
      <formula>NOT(ISERROR(SEARCH("Media",T41)))</formula>
    </cfRule>
    <cfRule type="containsText" dxfId="434" priority="280" operator="containsText" text="Muy Baja">
      <formula>NOT(ISERROR(SEARCH("Muy Baja",T41)))</formula>
    </cfRule>
    <cfRule type="containsText" dxfId="433" priority="281" operator="containsText" text="Baja">
      <formula>NOT(ISERROR(SEARCH("Baja",T41)))</formula>
    </cfRule>
    <cfRule type="containsText" dxfId="432" priority="282" operator="containsText" text="Muy Baja">
      <formula>NOT(ISERROR(SEARCH("Muy Baja",T41)))</formula>
    </cfRule>
    <cfRule type="containsText" dxfId="431" priority="283" operator="containsText" text="Muy Baja">
      <formula>NOT(ISERROR(SEARCH("Muy Baja",T41)))</formula>
    </cfRule>
    <cfRule type="containsText" dxfId="430" priority="284" operator="containsText" text="Muy Baja">
      <formula>NOT(ISERROR(SEARCH("Muy Baja",T41)))</formula>
    </cfRule>
    <cfRule type="containsText" dxfId="429" priority="285" operator="containsText" text="Muy Baja'Tabla probabilidad'!">
      <formula>NOT(ISERROR(SEARCH("Muy Baja'Tabla probabilidad'!",T41)))</formula>
    </cfRule>
    <cfRule type="containsText" dxfId="428" priority="286" operator="containsText" text="Muy bajo">
      <formula>NOT(ISERROR(SEARCH("Muy bajo",T41)))</formula>
    </cfRule>
    <cfRule type="containsText" dxfId="427" priority="287" operator="containsText" text="Alta">
      <formula>NOT(ISERROR(SEARCH("Alta",T41)))</formula>
    </cfRule>
    <cfRule type="containsText" dxfId="426" priority="288" operator="containsText" text="Media">
      <formula>NOT(ISERROR(SEARCH("Media",T41)))</formula>
    </cfRule>
    <cfRule type="containsText" dxfId="425" priority="289" operator="containsText" text="Baja">
      <formula>NOT(ISERROR(SEARCH("Baja",T41)))</formula>
    </cfRule>
    <cfRule type="containsText" dxfId="424" priority="290" operator="containsText" text="Muy baja">
      <formula>NOT(ISERROR(SEARCH("Muy baja",T41)))</formula>
    </cfRule>
    <cfRule type="cellIs" dxfId="423" priority="293" operator="between">
      <formula>1</formula>
      <formula>2</formula>
    </cfRule>
    <cfRule type="cellIs" dxfId="422" priority="294" operator="between">
      <formula>0</formula>
      <formula>2</formula>
    </cfRule>
  </conditionalFormatting>
  <conditionalFormatting sqref="T51">
    <cfRule type="containsText" dxfId="421" priority="107" operator="containsText" text="Muy Baja">
      <formula>NOT(ISERROR(SEARCH("Muy Baja",T51)))</formula>
    </cfRule>
    <cfRule type="containsText" dxfId="420" priority="108" operator="containsText" text="Baja">
      <formula>NOT(ISERROR(SEARCH("Baja",T51)))</formula>
    </cfRule>
    <cfRule type="containsText" dxfId="419" priority="109" operator="containsText" text="Muy Alta">
      <formula>NOT(ISERROR(SEARCH("Muy Alta",T51)))</formula>
    </cfRule>
    <cfRule type="containsText" dxfId="418" priority="111" operator="containsText" text="Alta">
      <formula>NOT(ISERROR(SEARCH("Alta",T51)))</formula>
    </cfRule>
    <cfRule type="containsText" dxfId="417" priority="112" operator="containsText" text="Media">
      <formula>NOT(ISERROR(SEARCH("Media",T51)))</formula>
    </cfRule>
    <cfRule type="containsText" dxfId="416" priority="113" operator="containsText" text="Media">
      <formula>NOT(ISERROR(SEARCH("Media",T51)))</formula>
    </cfRule>
    <cfRule type="containsText" dxfId="415" priority="114" operator="containsText" text="Media">
      <formula>NOT(ISERROR(SEARCH("Media",T51)))</formula>
    </cfRule>
    <cfRule type="containsText" dxfId="414" priority="115" operator="containsText" text="Muy Baja">
      <formula>NOT(ISERROR(SEARCH("Muy Baja",T51)))</formula>
    </cfRule>
    <cfRule type="containsText" dxfId="413" priority="116" operator="containsText" text="Baja">
      <formula>NOT(ISERROR(SEARCH("Baja",T51)))</formula>
    </cfRule>
    <cfRule type="containsText" dxfId="412" priority="117" operator="containsText" text="Muy Baja">
      <formula>NOT(ISERROR(SEARCH("Muy Baja",T51)))</formula>
    </cfRule>
    <cfRule type="containsText" dxfId="411" priority="118" operator="containsText" text="Muy Baja">
      <formula>NOT(ISERROR(SEARCH("Muy Baja",T51)))</formula>
    </cfRule>
    <cfRule type="containsText" dxfId="410" priority="119" operator="containsText" text="Muy Baja">
      <formula>NOT(ISERROR(SEARCH("Muy Baja",T51)))</formula>
    </cfRule>
    <cfRule type="containsText" dxfId="409" priority="120" operator="containsText" text="Muy Baja'Tabla probabilidad'!">
      <formula>NOT(ISERROR(SEARCH("Muy Baja'Tabla probabilidad'!",T51)))</formula>
    </cfRule>
    <cfRule type="containsText" dxfId="408" priority="121" operator="containsText" text="Muy bajo">
      <formula>NOT(ISERROR(SEARCH("Muy bajo",T51)))</formula>
    </cfRule>
    <cfRule type="containsText" dxfId="407" priority="122" operator="containsText" text="Alta">
      <formula>NOT(ISERROR(SEARCH("Alta",T51)))</formula>
    </cfRule>
    <cfRule type="containsText" dxfId="406" priority="123" operator="containsText" text="Media">
      <formula>NOT(ISERROR(SEARCH("Media",T51)))</formula>
    </cfRule>
    <cfRule type="containsText" dxfId="405" priority="124" operator="containsText" text="Baja">
      <formula>NOT(ISERROR(SEARCH("Baja",T51)))</formula>
    </cfRule>
    <cfRule type="containsText" dxfId="404" priority="125" operator="containsText" text="Muy baja">
      <formula>NOT(ISERROR(SEARCH("Muy baja",T51)))</formula>
    </cfRule>
    <cfRule type="cellIs" dxfId="403" priority="128" operator="between">
      <formula>1</formula>
      <formula>2</formula>
    </cfRule>
    <cfRule type="cellIs" dxfId="402" priority="129" operator="between">
      <formula>0</formula>
      <formula>2</formula>
    </cfRule>
  </conditionalFormatting>
  <conditionalFormatting sqref="U10 U19">
    <cfRule type="containsText" dxfId="401" priority="463" operator="containsText" text="Catastrófico">
      <formula>NOT(ISERROR(SEARCH("Catastrófico",U10)))</formula>
    </cfRule>
    <cfRule type="containsText" dxfId="400" priority="464" operator="containsText" text="Mayor">
      <formula>NOT(ISERROR(SEARCH("Mayor",U10)))</formula>
    </cfRule>
    <cfRule type="containsText" dxfId="399" priority="465" operator="containsText" text="Alta">
      <formula>NOT(ISERROR(SEARCH("Alta",U10)))</formula>
    </cfRule>
    <cfRule type="containsText" dxfId="398" priority="466" operator="containsText" text="Moderado">
      <formula>NOT(ISERROR(SEARCH("Moderado",U10)))</formula>
    </cfRule>
    <cfRule type="containsText" dxfId="397" priority="467" operator="containsText" text="Menor">
      <formula>NOT(ISERROR(SEARCH("Menor",U10)))</formula>
    </cfRule>
    <cfRule type="containsText" dxfId="396" priority="468" operator="containsText" text="Leve">
      <formula>NOT(ISERROR(SEARCH("Leve",U10)))</formula>
    </cfRule>
  </conditionalFormatting>
  <conditionalFormatting sqref="U29">
    <cfRule type="containsText" dxfId="395" priority="398" operator="containsText" text="Catastrófico">
      <formula>NOT(ISERROR(SEARCH("Catastrófico",U29)))</formula>
    </cfRule>
    <cfRule type="containsText" dxfId="394" priority="399" operator="containsText" text="Mayor">
      <formula>NOT(ISERROR(SEARCH("Mayor",U29)))</formula>
    </cfRule>
    <cfRule type="containsText" dxfId="393" priority="400" operator="containsText" text="Alta">
      <formula>NOT(ISERROR(SEARCH("Alta",U29)))</formula>
    </cfRule>
    <cfRule type="containsText" dxfId="392" priority="401" operator="containsText" text="Moderado">
      <formula>NOT(ISERROR(SEARCH("Moderado",U29)))</formula>
    </cfRule>
    <cfRule type="containsText" dxfId="391" priority="402" operator="containsText" text="Menor">
      <formula>NOT(ISERROR(SEARCH("Menor",U29)))</formula>
    </cfRule>
    <cfRule type="containsText" dxfId="390" priority="403" operator="containsText" text="Leve">
      <formula>NOT(ISERROR(SEARCH("Leve",U29)))</formula>
    </cfRule>
  </conditionalFormatting>
  <conditionalFormatting sqref="U31">
    <cfRule type="containsText" dxfId="389" priority="365" operator="containsText" text="Catastrófico">
      <formula>NOT(ISERROR(SEARCH("Catastrófico",U31)))</formula>
    </cfRule>
    <cfRule type="containsText" dxfId="388" priority="366" operator="containsText" text="Mayor">
      <formula>NOT(ISERROR(SEARCH("Mayor",U31)))</formula>
    </cfRule>
    <cfRule type="containsText" dxfId="387" priority="367" operator="containsText" text="Alta">
      <formula>NOT(ISERROR(SEARCH("Alta",U31)))</formula>
    </cfRule>
    <cfRule type="containsText" dxfId="386" priority="368" operator="containsText" text="Moderado">
      <formula>NOT(ISERROR(SEARCH("Moderado",U31)))</formula>
    </cfRule>
    <cfRule type="containsText" dxfId="385" priority="369" operator="containsText" text="Menor">
      <formula>NOT(ISERROR(SEARCH("Menor",U31)))</formula>
    </cfRule>
    <cfRule type="containsText" dxfId="384" priority="370" operator="containsText" text="Leve">
      <formula>NOT(ISERROR(SEARCH("Leve",U31)))</formula>
    </cfRule>
  </conditionalFormatting>
  <conditionalFormatting sqref="U41">
    <cfRule type="containsText" dxfId="383" priority="266" operator="containsText" text="Catastrófico">
      <formula>NOT(ISERROR(SEARCH("Catastrófico",U41)))</formula>
    </cfRule>
    <cfRule type="containsText" dxfId="382" priority="267" operator="containsText" text="Mayor">
      <formula>NOT(ISERROR(SEARCH("Mayor",U41)))</formula>
    </cfRule>
    <cfRule type="containsText" dxfId="381" priority="268" operator="containsText" text="Alta">
      <formula>NOT(ISERROR(SEARCH("Alta",U41)))</formula>
    </cfRule>
    <cfRule type="containsText" dxfId="380" priority="269" operator="containsText" text="Moderado">
      <formula>NOT(ISERROR(SEARCH("Moderado",U41)))</formula>
    </cfRule>
    <cfRule type="containsText" dxfId="379" priority="270" operator="containsText" text="Menor">
      <formula>NOT(ISERROR(SEARCH("Menor",U41)))</formula>
    </cfRule>
    <cfRule type="containsText" dxfId="378" priority="271" operator="containsText" text="Leve">
      <formula>NOT(ISERROR(SEARCH("Leve",U41)))</formula>
    </cfRule>
  </conditionalFormatting>
  <conditionalFormatting sqref="U51">
    <cfRule type="containsText" dxfId="377" priority="101" operator="containsText" text="Catastrófico">
      <formula>NOT(ISERROR(SEARCH("Catastrófico",U51)))</formula>
    </cfRule>
    <cfRule type="containsText" dxfId="376" priority="102" operator="containsText" text="Mayor">
      <formula>NOT(ISERROR(SEARCH("Mayor",U51)))</formula>
    </cfRule>
    <cfRule type="containsText" dxfId="375" priority="103" operator="containsText" text="Alta">
      <formula>NOT(ISERROR(SEARCH("Alta",U51)))</formula>
    </cfRule>
    <cfRule type="containsText" dxfId="374" priority="104" operator="containsText" text="Moderado">
      <formula>NOT(ISERROR(SEARCH("Moderado",U51)))</formula>
    </cfRule>
    <cfRule type="containsText" dxfId="373" priority="105" operator="containsText" text="Menor">
      <formula>NOT(ISERROR(SEARCH("Menor",U51)))</formula>
    </cfRule>
    <cfRule type="containsText" dxfId="372" priority="106" operator="containsText" text="Leve">
      <formula>NOT(ISERROR(SEARCH("Leve",U51)))</formula>
    </cfRule>
  </conditionalFormatting>
  <conditionalFormatting sqref="V10 V19">
    <cfRule type="containsText" dxfId="371" priority="427" operator="containsText" text="Extremo">
      <formula>NOT(ISERROR(SEARCH("Extremo",V10)))</formula>
    </cfRule>
    <cfRule type="containsText" dxfId="370" priority="428" operator="containsText" text="Alto">
      <formula>NOT(ISERROR(SEARCH("Alto",V10)))</formula>
    </cfRule>
    <cfRule type="containsText" dxfId="369" priority="429" operator="containsText" text="Bajo">
      <formula>NOT(ISERROR(SEARCH("Bajo",V10)))</formula>
    </cfRule>
    <cfRule type="containsText" dxfId="368" priority="430" operator="containsText" text="Moderado">
      <formula>NOT(ISERROR(SEARCH("Moderado",V10)))</formula>
    </cfRule>
  </conditionalFormatting>
  <conditionalFormatting sqref="V29">
    <cfRule type="containsText" dxfId="367" priority="394" operator="containsText" text="Extremo">
      <formula>NOT(ISERROR(SEARCH("Extremo",V29)))</formula>
    </cfRule>
    <cfRule type="containsText" dxfId="366" priority="395" operator="containsText" text="Alto">
      <formula>NOT(ISERROR(SEARCH("Alto",V29)))</formula>
    </cfRule>
    <cfRule type="containsText" dxfId="365" priority="396" operator="containsText" text="Bajo">
      <formula>NOT(ISERROR(SEARCH("Bajo",V29)))</formula>
    </cfRule>
    <cfRule type="containsText" dxfId="364" priority="397" operator="containsText" text="Moderado">
      <formula>NOT(ISERROR(SEARCH("Moderado",V29)))</formula>
    </cfRule>
  </conditionalFormatting>
  <conditionalFormatting sqref="V31">
    <cfRule type="containsText" dxfId="363" priority="361" operator="containsText" text="Extremo">
      <formula>NOT(ISERROR(SEARCH("Extremo",V31)))</formula>
    </cfRule>
    <cfRule type="containsText" dxfId="362" priority="362" operator="containsText" text="Alto">
      <formula>NOT(ISERROR(SEARCH("Alto",V31)))</formula>
    </cfRule>
    <cfRule type="containsText" dxfId="361" priority="363" operator="containsText" text="Bajo">
      <formula>NOT(ISERROR(SEARCH("Bajo",V31)))</formula>
    </cfRule>
    <cfRule type="containsText" dxfId="360" priority="364" operator="containsText" text="Moderado">
      <formula>NOT(ISERROR(SEARCH("Moderado",V31)))</formula>
    </cfRule>
  </conditionalFormatting>
  <conditionalFormatting sqref="V41">
    <cfRule type="containsText" dxfId="359" priority="262" operator="containsText" text="Extremo">
      <formula>NOT(ISERROR(SEARCH("Extremo",V41)))</formula>
    </cfRule>
    <cfRule type="containsText" dxfId="358" priority="263" operator="containsText" text="Alto">
      <formula>NOT(ISERROR(SEARCH("Alto",V41)))</formula>
    </cfRule>
    <cfRule type="containsText" dxfId="357" priority="264" operator="containsText" text="Bajo">
      <formula>NOT(ISERROR(SEARCH("Bajo",V41)))</formula>
    </cfRule>
    <cfRule type="containsText" dxfId="356" priority="265" operator="containsText" text="Moderado">
      <formula>NOT(ISERROR(SEARCH("Moderado",V41)))</formula>
    </cfRule>
  </conditionalFormatting>
  <conditionalFormatting sqref="V51">
    <cfRule type="containsText" dxfId="355" priority="97" operator="containsText" text="Extremo">
      <formula>NOT(ISERROR(SEARCH("Extremo",V51)))</formula>
    </cfRule>
    <cfRule type="containsText" dxfId="354" priority="98" operator="containsText" text="Alto">
      <formula>NOT(ISERROR(SEARCH("Alto",V51)))</formula>
    </cfRule>
    <cfRule type="containsText" dxfId="353" priority="99" operator="containsText" text="Bajo">
      <formula>NOT(ISERROR(SEARCH("Bajo",V51)))</formula>
    </cfRule>
    <cfRule type="containsText" dxfId="352" priority="100" operator="containsText" text="Moderado">
      <formula>NOT(ISERROR(SEARCH("Moderado",V51)))</formula>
    </cfRule>
  </conditionalFormatting>
  <dataValidations count="2">
    <dataValidation allowBlank="1" showInputMessage="1" showErrorMessage="1" prompt="Enunciar cuál es el control" sqref="E20 E23 E34 E36:E39 E31:E32 E44 E46:E49 E41:E42 M41:M43 E16:E18 M19:M21 M51:M53 M31:M33 M29:M30 E29:E30 M10:M17"/>
    <dataValidation type="list" allowBlank="1" showInputMessage="1" showErrorMessage="1" sqref="N10:Q60 F10:I60">
      <formula1>"SI,NO"</formula1>
    </dataValidation>
  </dataValidations>
  <printOptions horizontalCentered="1"/>
  <pageMargins left="0.70866141732283472" right="0.70866141732283472" top="0.74803149606299213" bottom="0.74803149606299213" header="0.31496062992125984" footer="0.31496062992125984"/>
  <pageSetup scale="31"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488" operator="containsText" id="{877E8953-578D-45F2-A4D3-A91A39387986}">
            <xm:f>NOT(ISERROR(SEARCH('8- Políticas de Administración '!$B$5,T10)))</xm:f>
            <xm:f>'8- Políticas de Administración '!$B$5</xm:f>
            <x14:dxf>
              <font>
                <color rgb="FF006100"/>
              </font>
              <fill>
                <patternFill>
                  <bgColor rgb="FFC6EFCE"/>
                </patternFill>
              </fill>
            </x14:dxf>
          </x14:cfRule>
          <x14:cfRule type="containsText" priority="489" operator="containsText" id="{5790250D-E3CC-4EBD-835F-F5F4C0703B76}">
            <xm:f>NOT(ISERROR(SEARCH('8- Políticas de Administración '!$B$5,T10)))</xm:f>
            <xm:f>'8- Políticas de Administración '!$B$5</xm:f>
            <x14:dxf>
              <font>
                <color rgb="FF9C0006"/>
              </font>
              <fill>
                <patternFill>
                  <bgColor rgb="FFFFC7CE"/>
                </patternFill>
              </fill>
            </x14:dxf>
          </x14:cfRule>
          <xm:sqref>T10 T19</xm:sqref>
        </x14:conditionalFormatting>
        <x14:conditionalFormatting xmlns:xm="http://schemas.microsoft.com/office/excel/2006/main">
          <x14:cfRule type="containsText" priority="423" operator="containsText" id="{1A93245F-2F6E-4286-B0B4-8AEBA7CD6C52}">
            <xm:f>NOT(ISERROR(SEARCH('8- Políticas de Administración '!$B$5,T29)))</xm:f>
            <xm:f>'8- Políticas de Administración '!$B$5</xm:f>
            <x14:dxf>
              <font>
                <color rgb="FF006100"/>
              </font>
              <fill>
                <patternFill>
                  <bgColor rgb="FFC6EFCE"/>
                </patternFill>
              </fill>
            </x14:dxf>
          </x14:cfRule>
          <x14:cfRule type="containsText" priority="424" operator="containsText" id="{4A5CB758-D53F-47C8-9384-058703BDD194}">
            <xm:f>NOT(ISERROR(SEARCH('8- Políticas de Administración '!$B$5,T29)))</xm:f>
            <xm:f>'8- Políticas de Administración '!$B$5</xm:f>
            <x14:dxf>
              <font>
                <color rgb="FF9C0006"/>
              </font>
              <fill>
                <patternFill>
                  <bgColor rgb="FFFFC7CE"/>
                </patternFill>
              </fill>
            </x14:dxf>
          </x14:cfRule>
          <xm:sqref>T29</xm:sqref>
        </x14:conditionalFormatting>
        <x14:conditionalFormatting xmlns:xm="http://schemas.microsoft.com/office/excel/2006/main">
          <x14:cfRule type="containsText" priority="390" operator="containsText" id="{CD96484A-18E8-4528-9A1F-77117FAD32CF}">
            <xm:f>NOT(ISERROR(SEARCH('8- Políticas de Administración '!$B$5,T31)))</xm:f>
            <xm:f>'8- Políticas de Administración '!$B$5</xm:f>
            <x14:dxf>
              <font>
                <color rgb="FF006100"/>
              </font>
              <fill>
                <patternFill>
                  <bgColor rgb="FFC6EFCE"/>
                </patternFill>
              </fill>
            </x14:dxf>
          </x14:cfRule>
          <x14:cfRule type="containsText" priority="391" operator="containsText" id="{085CE6AC-134B-4193-BF0B-397A5239767F}">
            <xm:f>NOT(ISERROR(SEARCH('8- Políticas de Administración '!$B$5,T31)))</xm:f>
            <xm:f>'8- Políticas de Administración '!$B$5</xm:f>
            <x14:dxf>
              <font>
                <color rgb="FF9C0006"/>
              </font>
              <fill>
                <patternFill>
                  <bgColor rgb="FFFFC7CE"/>
                </patternFill>
              </fill>
            </x14:dxf>
          </x14:cfRule>
          <xm:sqref>T31</xm:sqref>
        </x14:conditionalFormatting>
        <x14:conditionalFormatting xmlns:xm="http://schemas.microsoft.com/office/excel/2006/main">
          <x14:cfRule type="containsText" priority="291" operator="containsText" id="{42C1053D-ECDB-4A13-934C-8C818C5E44DD}">
            <xm:f>NOT(ISERROR(SEARCH('8- Políticas de Administración '!$B$5,T41)))</xm:f>
            <xm:f>'8- Políticas de Administración '!$B$5</xm:f>
            <x14:dxf>
              <font>
                <color rgb="FF006100"/>
              </font>
              <fill>
                <patternFill>
                  <bgColor rgb="FFC6EFCE"/>
                </patternFill>
              </fill>
            </x14:dxf>
          </x14:cfRule>
          <x14:cfRule type="containsText" priority="292" operator="containsText" id="{B9FF1D33-4CBF-4F69-91AA-D362998F3C38}">
            <xm:f>NOT(ISERROR(SEARCH('8- Políticas de Administración '!$B$5,T41)))</xm:f>
            <xm:f>'8- Políticas de Administración '!$B$5</xm:f>
            <x14:dxf>
              <font>
                <color rgb="FF9C0006"/>
              </font>
              <fill>
                <patternFill>
                  <bgColor rgb="FFFFC7CE"/>
                </patternFill>
              </fill>
            </x14:dxf>
          </x14:cfRule>
          <xm:sqref>T41</xm:sqref>
        </x14:conditionalFormatting>
        <x14:conditionalFormatting xmlns:xm="http://schemas.microsoft.com/office/excel/2006/main">
          <x14:cfRule type="containsText" priority="126" operator="containsText" id="{F9D14A0D-2C98-4763-B51A-88EB6514CCDC}">
            <xm:f>NOT(ISERROR(SEARCH('8- Políticas de Administración '!$B$5,T51)))</xm:f>
            <xm:f>'8- Políticas de Administración '!$B$5</xm:f>
            <x14:dxf>
              <font>
                <color rgb="FF006100"/>
              </font>
              <fill>
                <patternFill>
                  <bgColor rgb="FFC6EFCE"/>
                </patternFill>
              </fill>
            </x14:dxf>
          </x14:cfRule>
          <x14:cfRule type="containsText" priority="127" operator="containsText" id="{F8C0FC20-28B8-474F-AEA8-257058152ED3}">
            <xm:f>NOT(ISERROR(SEARCH('8- Políticas de Administración '!$B$5,T51)))</xm:f>
            <xm:f>'8- Políticas de Administración '!$B$5</xm:f>
            <x14:dxf>
              <font>
                <color rgb="FF9C0006"/>
              </font>
              <fill>
                <patternFill>
                  <bgColor rgb="FFFFC7CE"/>
                </patternFill>
              </fill>
            </x14:dxf>
          </x14:cfRule>
          <xm:sqref>T51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JI69"/>
  <sheetViews>
    <sheetView showGridLines="0" topLeftCell="C1" zoomScale="85" zoomScaleNormal="85" zoomScalePageLayoutView="70" workbookViewId="0">
      <selection activeCell="R30" sqref="R30"/>
    </sheetView>
  </sheetViews>
  <sheetFormatPr baseColWidth="10" defaultColWidth="11.42578125" defaultRowHeight="15"/>
  <cols>
    <col min="1" max="1" width="5.42578125" customWidth="1"/>
    <col min="2" max="2" width="37.7109375" customWidth="1"/>
    <col min="3" max="3" width="31.28515625" customWidth="1"/>
    <col min="4" max="4" width="25.28515625" customWidth="1"/>
    <col min="5" max="5" width="33" customWidth="1"/>
    <col min="6" max="6" width="20.28515625" customWidth="1"/>
    <col min="7" max="7" width="18.5703125" customWidth="1"/>
    <col min="8" max="8" width="22.7109375" customWidth="1"/>
    <col min="9" max="9" width="2.7109375" style="1" customWidth="1"/>
    <col min="10" max="10" width="18.28515625" customWidth="1"/>
    <col min="11" max="11" width="16.7109375" customWidth="1"/>
    <col min="12" max="12" width="21.5703125" style="32" hidden="1" customWidth="1"/>
    <col min="13" max="13" width="16.7109375" customWidth="1"/>
    <col min="14" max="14" width="17.42578125" customWidth="1"/>
    <col min="15" max="15" width="20.7109375" style="9" customWidth="1"/>
    <col min="16" max="16" width="15.85546875" style="9" bestFit="1" customWidth="1"/>
    <col min="17" max="17" width="18.7109375" style="9" customWidth="1"/>
    <col min="18" max="269" width="11.42578125" style="9"/>
    <col min="270" max="16384" width="11.42578125" style="14"/>
  </cols>
  <sheetData>
    <row r="1" spans="1:269" s="11" customFormat="1" ht="27.75" customHeight="1">
      <c r="A1" s="216"/>
      <c r="B1" s="217"/>
      <c r="C1" s="512"/>
      <c r="D1" s="512"/>
      <c r="E1" s="512"/>
      <c r="F1" s="512"/>
      <c r="G1" s="512"/>
      <c r="H1" s="512"/>
      <c r="I1" s="512"/>
      <c r="J1" s="512"/>
      <c r="K1" s="512"/>
      <c r="L1" s="512"/>
      <c r="M1" s="512"/>
      <c r="N1" s="512"/>
      <c r="O1" s="512"/>
      <c r="P1" s="512"/>
      <c r="Q1" s="513"/>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row>
    <row r="2" spans="1:269" s="11" customFormat="1" ht="27" customHeight="1">
      <c r="A2" s="218"/>
      <c r="B2" s="219"/>
      <c r="C2" s="514"/>
      <c r="D2" s="514"/>
      <c r="E2" s="514"/>
      <c r="F2" s="514"/>
      <c r="G2" s="514"/>
      <c r="H2" s="514"/>
      <c r="I2" s="514"/>
      <c r="J2" s="514"/>
      <c r="K2" s="514"/>
      <c r="L2" s="514"/>
      <c r="M2" s="514"/>
      <c r="N2" s="514"/>
      <c r="O2" s="514"/>
      <c r="P2" s="514"/>
      <c r="Q2" s="515"/>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row>
    <row r="3" spans="1:269" s="11" customFormat="1" ht="14.25" customHeight="1">
      <c r="A3" s="220"/>
      <c r="B3" s="221"/>
      <c r="C3" s="516"/>
      <c r="D3" s="516"/>
      <c r="E3" s="516"/>
      <c r="F3" s="516"/>
      <c r="G3" s="516"/>
      <c r="H3" s="516"/>
      <c r="I3" s="516"/>
      <c r="J3" s="516"/>
      <c r="K3" s="516"/>
      <c r="L3" s="516"/>
      <c r="M3" s="516"/>
      <c r="N3" s="516"/>
      <c r="O3" s="516"/>
      <c r="P3" s="516"/>
      <c r="Q3" s="517"/>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row>
    <row r="4" spans="1:269" s="11" customFormat="1" ht="23.25" customHeight="1">
      <c r="A4" s="455" t="s">
        <v>145</v>
      </c>
      <c r="B4" s="455"/>
      <c r="C4" s="518" t="s">
        <v>4</v>
      </c>
      <c r="D4" s="519"/>
      <c r="E4" s="519"/>
      <c r="F4" s="519"/>
      <c r="G4" s="519"/>
      <c r="H4" s="519"/>
      <c r="I4" s="519"/>
      <c r="J4" s="519"/>
      <c r="K4" s="519"/>
      <c r="L4" s="519"/>
      <c r="M4" s="519"/>
      <c r="N4" s="519"/>
      <c r="O4" s="519"/>
      <c r="P4" s="519"/>
      <c r="Q4" s="52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row>
    <row r="5" spans="1:269" s="11" customFormat="1" ht="41.25" customHeight="1">
      <c r="A5" s="455" t="s">
        <v>146</v>
      </c>
      <c r="B5" s="455"/>
      <c r="C5" s="518" t="s">
        <v>382</v>
      </c>
      <c r="D5" s="519"/>
      <c r="E5" s="519"/>
      <c r="F5" s="519"/>
      <c r="G5" s="519"/>
      <c r="H5" s="519"/>
      <c r="I5" s="519"/>
      <c r="J5" s="519"/>
      <c r="K5" s="519"/>
      <c r="L5" s="519"/>
      <c r="M5" s="519"/>
      <c r="N5" s="519"/>
      <c r="O5" s="519"/>
      <c r="P5" s="519"/>
      <c r="Q5" s="52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row>
    <row r="6" spans="1:269" s="11" customFormat="1" ht="28.5" customHeight="1">
      <c r="A6" s="455" t="s">
        <v>147</v>
      </c>
      <c r="B6" s="455"/>
      <c r="C6" s="518" t="s">
        <v>351</v>
      </c>
      <c r="D6" s="519"/>
      <c r="E6" s="519"/>
      <c r="F6" s="519"/>
      <c r="G6" s="519"/>
      <c r="H6" s="519"/>
      <c r="I6" s="519"/>
      <c r="J6" s="519"/>
      <c r="K6" s="519"/>
      <c r="L6" s="519"/>
      <c r="M6" s="519"/>
      <c r="N6" s="519"/>
      <c r="O6" s="519"/>
      <c r="P6" s="519"/>
      <c r="Q6" s="52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row>
    <row r="7" spans="1:269" s="11" customFormat="1" ht="17.25" thickBot="1">
      <c r="A7" s="485" t="s">
        <v>218</v>
      </c>
      <c r="B7" s="485"/>
      <c r="C7" s="485"/>
      <c r="D7" s="485"/>
      <c r="E7" s="485"/>
      <c r="F7" s="485" t="s">
        <v>163</v>
      </c>
      <c r="G7" s="485"/>
      <c r="H7" s="485"/>
      <c r="I7" s="70"/>
      <c r="J7" s="438" t="s">
        <v>219</v>
      </c>
      <c r="K7" s="438"/>
      <c r="L7" s="438"/>
      <c r="M7" s="438"/>
      <c r="N7" s="439"/>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c r="IW7" s="10"/>
      <c r="IX7" s="10"/>
      <c r="IY7" s="10"/>
      <c r="IZ7" s="10"/>
      <c r="JA7" s="10"/>
      <c r="JB7" s="10"/>
      <c r="JC7" s="10"/>
      <c r="JD7" s="10"/>
      <c r="JE7" s="10"/>
      <c r="JF7" s="10"/>
      <c r="JG7" s="10"/>
      <c r="JH7" s="10"/>
      <c r="JI7" s="10"/>
    </row>
    <row r="8" spans="1:269" s="11" customFormat="1" ht="26.25" customHeight="1" thickTop="1" thickBot="1">
      <c r="A8" s="487" t="s">
        <v>153</v>
      </c>
      <c r="B8" s="493" t="s">
        <v>203</v>
      </c>
      <c r="C8" s="523" t="s">
        <v>155</v>
      </c>
      <c r="D8" s="525" t="s">
        <v>165</v>
      </c>
      <c r="E8" s="493" t="s">
        <v>149</v>
      </c>
      <c r="F8" s="521" t="s">
        <v>220</v>
      </c>
      <c r="G8" s="521" t="s">
        <v>221</v>
      </c>
      <c r="H8" s="521" t="s">
        <v>222</v>
      </c>
      <c r="I8" s="528"/>
      <c r="J8" s="521" t="s">
        <v>223</v>
      </c>
      <c r="K8" s="521" t="s">
        <v>224</v>
      </c>
      <c r="L8" s="521" t="s">
        <v>225</v>
      </c>
      <c r="M8" s="521" t="s">
        <v>226</v>
      </c>
      <c r="N8" s="521" t="s">
        <v>227</v>
      </c>
      <c r="O8" s="521" t="s">
        <v>228</v>
      </c>
      <c r="P8" s="521" t="s">
        <v>229</v>
      </c>
      <c r="Q8" s="521" t="s">
        <v>230</v>
      </c>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row>
    <row r="9" spans="1:269" s="13" customFormat="1" ht="25.5" customHeight="1" thickTop="1" thickBot="1">
      <c r="A9" s="469"/>
      <c r="B9" s="494"/>
      <c r="C9" s="524"/>
      <c r="D9" s="526"/>
      <c r="E9" s="494"/>
      <c r="F9" s="522"/>
      <c r="G9" s="522"/>
      <c r="H9" s="522"/>
      <c r="I9" s="529"/>
      <c r="J9" s="522"/>
      <c r="K9" s="522"/>
      <c r="L9" s="522"/>
      <c r="M9" s="522"/>
      <c r="N9" s="522"/>
      <c r="O9" s="522"/>
      <c r="P9" s="522"/>
      <c r="Q9" s="52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row>
    <row r="10" spans="1:269" ht="110.45" customHeight="1">
      <c r="A10" s="472">
        <f>'5- Identificación de Riesgos'!A10</f>
        <v>1</v>
      </c>
      <c r="B10" s="419" t="str">
        <f>'5- Identificación de Riesgos'!B10</f>
        <v xml:space="preserve">Incumplimiento de los requisitos legales del SG-SST </v>
      </c>
      <c r="C10" s="419" t="str">
        <f>'5- Identificación de Riesgos'!C10</f>
        <v>No implementar dentro de los tiempos legales el SST o implementarlo en forma parcial</v>
      </c>
      <c r="D10" s="419" t="s">
        <v>174</v>
      </c>
      <c r="E10" s="279" t="str">
        <f>'5- Identificación de Riesgos'!D10</f>
        <v>1. Desconocimiento de los requisitos legales para la implementación del SG-SST</v>
      </c>
      <c r="F10" s="446" t="str">
        <f>'5- Identificación de Riesgos'!H10</f>
        <v>Media - 3</v>
      </c>
      <c r="G10" s="418" t="str">
        <f>'5- Identificación de Riesgos'!M10</f>
        <v>Moderado - 3</v>
      </c>
      <c r="H10" s="418" t="str">
        <f>'5- Identificación de Riesgos'!N10</f>
        <v>Moderado - 9</v>
      </c>
      <c r="I10" s="543"/>
      <c r="J10" s="532" t="str">
        <f>'6- Valoración Controles'!T10</f>
        <v>Baja - 2</v>
      </c>
      <c r="K10" s="532" t="str">
        <f>'6- Valoración Controles'!U10</f>
        <v>Moderado - 3</v>
      </c>
      <c r="L10" s="536" t="e">
        <f>AVERAGE(#REF!)</f>
        <v>#REF!</v>
      </c>
      <c r="M10" s="463" t="str">
        <f>'6- Valoración Controles'!V10</f>
        <v>Moderado - 6</v>
      </c>
      <c r="N10" s="418" t="s">
        <v>231</v>
      </c>
      <c r="O10" s="246" t="s">
        <v>393</v>
      </c>
      <c r="P10" s="101" t="s">
        <v>394</v>
      </c>
      <c r="Q10" s="251" t="s">
        <v>521</v>
      </c>
    </row>
    <row r="11" spans="1:269" ht="96.95" customHeight="1">
      <c r="A11" s="473"/>
      <c r="B11" s="419"/>
      <c r="C11" s="419"/>
      <c r="D11" s="419"/>
      <c r="E11" s="279" t="str">
        <f>'5- Identificación de Riesgos'!D11</f>
        <v>2. Insuficientes recursos técnicos, humanos y financieros para la implementación del SG-SST</v>
      </c>
      <c r="F11" s="447"/>
      <c r="G11" s="531"/>
      <c r="H11" s="419"/>
      <c r="I11" s="541"/>
      <c r="J11" s="533"/>
      <c r="K11" s="533"/>
      <c r="L11" s="537"/>
      <c r="M11" s="464"/>
      <c r="N11" s="419"/>
      <c r="O11" s="249" t="s">
        <v>395</v>
      </c>
      <c r="P11" s="249" t="s">
        <v>394</v>
      </c>
      <c r="Q11" s="252" t="s">
        <v>522</v>
      </c>
    </row>
    <row r="12" spans="1:269" ht="104.1" customHeight="1">
      <c r="A12" s="473"/>
      <c r="B12" s="419"/>
      <c r="C12" s="419"/>
      <c r="D12" s="419"/>
      <c r="E12" s="279" t="str">
        <f>'5- Identificación de Riesgos'!D12</f>
        <v>3. Falta de competencias del personal contratado, rotación de los responsables de la ejecución del SG-SST del Nivel Seccional y Coordinaciones Administrativas</v>
      </c>
      <c r="F12" s="447"/>
      <c r="G12" s="531"/>
      <c r="H12" s="419"/>
      <c r="I12" s="541"/>
      <c r="J12" s="533"/>
      <c r="K12" s="533"/>
      <c r="L12" s="537"/>
      <c r="M12" s="464"/>
      <c r="N12" s="419"/>
      <c r="O12" s="249" t="s">
        <v>396</v>
      </c>
      <c r="P12" s="249" t="s">
        <v>397</v>
      </c>
      <c r="Q12" s="252">
        <v>45565</v>
      </c>
    </row>
    <row r="13" spans="1:269" ht="55.5" hidden="1" customHeight="1">
      <c r="A13" s="473"/>
      <c r="B13" s="419"/>
      <c r="C13" s="419"/>
      <c r="D13" s="419"/>
      <c r="E13" s="279">
        <f>'5- Identificación de Riesgos'!D13</f>
        <v>0</v>
      </c>
      <c r="F13" s="447"/>
      <c r="G13" s="531"/>
      <c r="H13" s="419"/>
      <c r="I13" s="71"/>
      <c r="J13" s="533"/>
      <c r="K13" s="533"/>
      <c r="L13" s="537"/>
      <c r="M13" s="464"/>
      <c r="N13" s="419"/>
      <c r="O13" s="249"/>
      <c r="P13" s="249"/>
      <c r="Q13" s="250"/>
    </row>
    <row r="14" spans="1:269" ht="13.5" hidden="1" customHeight="1">
      <c r="A14" s="473"/>
      <c r="B14" s="419"/>
      <c r="C14" s="419"/>
      <c r="D14" s="419"/>
      <c r="E14" s="279">
        <f>'5- Identificación de Riesgos'!D14</f>
        <v>0</v>
      </c>
      <c r="F14" s="447"/>
      <c r="G14" s="531"/>
      <c r="H14" s="419"/>
      <c r="I14" s="71"/>
      <c r="J14" s="533"/>
      <c r="K14" s="533"/>
      <c r="L14" s="537"/>
      <c r="M14" s="464"/>
      <c r="N14" s="419"/>
      <c r="O14" s="249"/>
      <c r="P14" s="249"/>
      <c r="Q14" s="250"/>
    </row>
    <row r="15" spans="1:269" ht="13.5" hidden="1" customHeight="1">
      <c r="A15" s="473"/>
      <c r="B15" s="419"/>
      <c r="C15" s="419"/>
      <c r="D15" s="419"/>
      <c r="E15" s="279">
        <f>'5- Identificación de Riesgos'!D15</f>
        <v>0</v>
      </c>
      <c r="F15" s="447"/>
      <c r="G15" s="531"/>
      <c r="H15" s="419"/>
      <c r="I15" s="71"/>
      <c r="J15" s="533"/>
      <c r="K15" s="533"/>
      <c r="L15" s="537"/>
      <c r="M15" s="464"/>
      <c r="N15" s="419"/>
      <c r="O15" s="249"/>
      <c r="P15" s="249"/>
      <c r="Q15" s="250"/>
    </row>
    <row r="16" spans="1:269" ht="13.5" hidden="1" customHeight="1">
      <c r="A16" s="473"/>
      <c r="B16" s="419"/>
      <c r="C16" s="419"/>
      <c r="D16" s="419"/>
      <c r="E16" s="279">
        <f>'5- Identificación de Riesgos'!D16</f>
        <v>0</v>
      </c>
      <c r="F16" s="447"/>
      <c r="G16" s="531"/>
      <c r="H16" s="419"/>
      <c r="I16" s="71"/>
      <c r="J16" s="533"/>
      <c r="K16" s="533"/>
      <c r="L16" s="537"/>
      <c r="M16" s="464"/>
      <c r="N16" s="419"/>
      <c r="O16" s="249"/>
      <c r="P16" s="249"/>
      <c r="Q16" s="250"/>
    </row>
    <row r="17" spans="1:17" ht="13.5" hidden="1" customHeight="1">
      <c r="A17" s="473"/>
      <c r="B17" s="419"/>
      <c r="C17" s="419"/>
      <c r="D17" s="419"/>
      <c r="E17" s="279">
        <f>'5- Identificación de Riesgos'!D17</f>
        <v>0</v>
      </c>
      <c r="F17" s="447"/>
      <c r="G17" s="531"/>
      <c r="H17" s="419"/>
      <c r="I17" s="71"/>
      <c r="J17" s="533"/>
      <c r="K17" s="533"/>
      <c r="L17" s="537"/>
      <c r="M17" s="464"/>
      <c r="N17" s="419"/>
      <c r="O17" s="249"/>
      <c r="P17" s="249"/>
      <c r="Q17" s="250"/>
    </row>
    <row r="18" spans="1:17" ht="13.5" hidden="1" customHeight="1">
      <c r="A18" s="473"/>
      <c r="B18" s="419"/>
      <c r="C18" s="419"/>
      <c r="D18" s="419"/>
      <c r="E18" s="279">
        <f>'5- Identificación de Riesgos'!D18</f>
        <v>0</v>
      </c>
      <c r="F18" s="447"/>
      <c r="G18" s="531"/>
      <c r="H18" s="419"/>
      <c r="I18" s="71"/>
      <c r="J18" s="533"/>
      <c r="K18" s="533"/>
      <c r="L18" s="537"/>
      <c r="M18" s="464"/>
      <c r="N18" s="419"/>
      <c r="O18" s="249"/>
      <c r="P18" s="249"/>
      <c r="Q18" s="250"/>
    </row>
    <row r="19" spans="1:17" ht="16.5" hidden="1" customHeight="1">
      <c r="A19" s="473"/>
      <c r="B19" s="419"/>
      <c r="C19" s="419"/>
      <c r="D19" s="419"/>
      <c r="E19" s="279">
        <f>'5- Identificación de Riesgos'!D19</f>
        <v>0</v>
      </c>
      <c r="F19" s="447"/>
      <c r="G19" s="531"/>
      <c r="H19" s="419"/>
      <c r="I19" s="72"/>
      <c r="J19" s="534"/>
      <c r="K19" s="534"/>
      <c r="L19" s="538"/>
      <c r="M19" s="457"/>
      <c r="N19" s="434"/>
      <c r="O19" s="249"/>
      <c r="P19" s="249"/>
      <c r="Q19" s="250"/>
    </row>
    <row r="20" spans="1:17" ht="99.6" customHeight="1">
      <c r="A20" s="419">
        <f>'5- Identificación de Riesgos'!A20</f>
        <v>2</v>
      </c>
      <c r="B20" s="419" t="str">
        <f>'5- Identificación de Riesgos'!B20</f>
        <v>Incumplimiento Plan Trabajo de SG-SST</v>
      </c>
      <c r="C20" s="419" t="str">
        <f>'5- Identificación de Riesgos'!C20</f>
        <v>Posibilidad de incumplimiento de las metas establecidas por omisión en la ejecución de actividades del plan de trabajo anual de SST.</v>
      </c>
      <c r="D20" s="419" t="s">
        <v>174</v>
      </c>
      <c r="E20" s="280" t="str">
        <f>'5- Identificación de Riesgos'!D20</f>
        <v>1. Falta de recursos técnicos y financieros para la implementación del SG-SST.</v>
      </c>
      <c r="F20" s="447" t="str">
        <f>'5- Identificación de Riesgos'!H20</f>
        <v>Baja - 2</v>
      </c>
      <c r="G20" s="419" t="str">
        <f>'5- Identificación de Riesgos'!M20</f>
        <v>Moderado - 3</v>
      </c>
      <c r="H20" s="419" t="str">
        <f>'5- Identificación de Riesgos'!N20</f>
        <v>Moderado - 6</v>
      </c>
      <c r="I20" s="540"/>
      <c r="J20" s="527" t="str">
        <f>'6- Valoración Controles'!T19</f>
        <v>Muy Baja - 1</v>
      </c>
      <c r="K20" s="527" t="str">
        <f>'6- Valoración Controles'!U19</f>
        <v>Moderado - 3</v>
      </c>
      <c r="L20" s="539" t="e">
        <f>AVERAGE(#REF!)</f>
        <v>#REF!</v>
      </c>
      <c r="M20" s="419" t="str">
        <f>'6- Valoración Controles'!V19</f>
        <v>Moderado - 3</v>
      </c>
      <c r="N20" s="419" t="s">
        <v>231</v>
      </c>
      <c r="O20" s="249" t="s">
        <v>398</v>
      </c>
      <c r="P20" s="249" t="s">
        <v>394</v>
      </c>
      <c r="Q20" s="252" t="s">
        <v>521</v>
      </c>
    </row>
    <row r="21" spans="1:17" ht="46.5" customHeight="1">
      <c r="A21" s="419"/>
      <c r="B21" s="419"/>
      <c r="C21" s="419"/>
      <c r="D21" s="419"/>
      <c r="E21" s="280" t="str">
        <f>'5- Identificación de Riesgos'!D21</f>
        <v>2. Falta de seguimiento y control a la ejecución del plan anual SST.</v>
      </c>
      <c r="F21" s="447"/>
      <c r="G21" s="531"/>
      <c r="H21" s="419"/>
      <c r="I21" s="541"/>
      <c r="J21" s="527"/>
      <c r="K21" s="527"/>
      <c r="L21" s="539"/>
      <c r="M21" s="419"/>
      <c r="N21" s="419"/>
      <c r="O21" s="249"/>
      <c r="P21" s="249"/>
      <c r="Q21" s="250"/>
    </row>
    <row r="22" spans="1:17" ht="67.5" customHeight="1">
      <c r="A22" s="419"/>
      <c r="B22" s="419"/>
      <c r="C22" s="419"/>
      <c r="D22" s="419"/>
      <c r="E22" s="280" t="str">
        <f>'5- Identificación de Riesgos'!D22</f>
        <v>3. Perfil inadecuado para el cargo o alta rotación de servidores judiciales con rol y responsabilidades del SG-SST.</v>
      </c>
      <c r="F22" s="447"/>
      <c r="G22" s="531"/>
      <c r="H22" s="419"/>
      <c r="I22" s="541"/>
      <c r="J22" s="527"/>
      <c r="K22" s="527"/>
      <c r="L22" s="539"/>
      <c r="M22" s="419"/>
      <c r="N22" s="419"/>
      <c r="O22" s="249"/>
      <c r="P22" s="249"/>
      <c r="Q22" s="250"/>
    </row>
    <row r="23" spans="1:17" ht="36" customHeight="1">
      <c r="A23" s="419"/>
      <c r="B23" s="419"/>
      <c r="C23" s="419"/>
      <c r="D23" s="419"/>
      <c r="E23" s="280" t="str">
        <f>'5- Identificación de Riesgos'!D23</f>
        <v>4. Baja participación e interés de los grupos del apoyo del SG-SST.</v>
      </c>
      <c r="F23" s="447"/>
      <c r="G23" s="531"/>
      <c r="H23" s="419"/>
      <c r="I23" s="542"/>
      <c r="J23" s="527"/>
      <c r="K23" s="527"/>
      <c r="L23" s="539"/>
      <c r="M23" s="419"/>
      <c r="N23" s="419"/>
      <c r="O23" s="249"/>
      <c r="P23" s="249"/>
      <c r="Q23" s="250"/>
    </row>
    <row r="24" spans="1:17" ht="13.5" hidden="1" customHeight="1">
      <c r="A24" s="419"/>
      <c r="B24" s="419"/>
      <c r="C24" s="419"/>
      <c r="D24" s="419"/>
      <c r="E24" s="280">
        <f>'5- Identificación de Riesgos'!D24</f>
        <v>0</v>
      </c>
      <c r="F24" s="447"/>
      <c r="G24" s="531"/>
      <c r="H24" s="419"/>
      <c r="I24" s="249"/>
      <c r="J24" s="527"/>
      <c r="K24" s="527"/>
      <c r="L24" s="539"/>
      <c r="M24" s="419"/>
      <c r="N24" s="419"/>
      <c r="O24" s="249"/>
      <c r="P24" s="249"/>
      <c r="Q24" s="250"/>
    </row>
    <row r="25" spans="1:17" ht="13.5" hidden="1" customHeight="1">
      <c r="A25" s="419"/>
      <c r="B25" s="419"/>
      <c r="C25" s="419"/>
      <c r="D25" s="419"/>
      <c r="E25" s="280">
        <f>'5- Identificación de Riesgos'!D25</f>
        <v>0</v>
      </c>
      <c r="F25" s="447"/>
      <c r="G25" s="531"/>
      <c r="H25" s="419"/>
      <c r="I25" s="249"/>
      <c r="J25" s="527"/>
      <c r="K25" s="527"/>
      <c r="L25" s="539"/>
      <c r="M25" s="419"/>
      <c r="N25" s="419"/>
      <c r="O25" s="249"/>
      <c r="P25" s="249"/>
      <c r="Q25" s="250"/>
    </row>
    <row r="26" spans="1:17" ht="13.5" hidden="1" customHeight="1">
      <c r="A26" s="419"/>
      <c r="B26" s="419"/>
      <c r="C26" s="419"/>
      <c r="D26" s="419"/>
      <c r="E26" s="280">
        <f>'5- Identificación de Riesgos'!D26</f>
        <v>0</v>
      </c>
      <c r="F26" s="447"/>
      <c r="G26" s="531"/>
      <c r="H26" s="419"/>
      <c r="I26" s="249"/>
      <c r="J26" s="527"/>
      <c r="K26" s="527"/>
      <c r="L26" s="539"/>
      <c r="M26" s="419"/>
      <c r="N26" s="419"/>
      <c r="O26" s="249"/>
      <c r="P26" s="249"/>
      <c r="Q26" s="250"/>
    </row>
    <row r="27" spans="1:17" ht="13.5" hidden="1" customHeight="1">
      <c r="A27" s="419"/>
      <c r="B27" s="419"/>
      <c r="C27" s="419"/>
      <c r="D27" s="419"/>
      <c r="E27" s="280">
        <f>'5- Identificación de Riesgos'!D27</f>
        <v>0</v>
      </c>
      <c r="F27" s="447"/>
      <c r="G27" s="531"/>
      <c r="H27" s="419"/>
      <c r="I27" s="249"/>
      <c r="J27" s="527"/>
      <c r="K27" s="527"/>
      <c r="L27" s="539"/>
      <c r="M27" s="419"/>
      <c r="N27" s="419"/>
      <c r="O27" s="249"/>
      <c r="P27" s="249"/>
      <c r="Q27" s="250"/>
    </row>
    <row r="28" spans="1:17" ht="13.5" hidden="1" customHeight="1">
      <c r="A28" s="419"/>
      <c r="B28" s="419"/>
      <c r="C28" s="419"/>
      <c r="D28" s="419"/>
      <c r="E28" s="280">
        <f>'5- Identificación de Riesgos'!D28</f>
        <v>0</v>
      </c>
      <c r="F28" s="447"/>
      <c r="G28" s="531"/>
      <c r="H28" s="419"/>
      <c r="I28" s="249"/>
      <c r="J28" s="527"/>
      <c r="K28" s="527"/>
      <c r="L28" s="539"/>
      <c r="M28" s="419"/>
      <c r="N28" s="419"/>
      <c r="O28" s="249"/>
      <c r="P28" s="249"/>
      <c r="Q28" s="250"/>
    </row>
    <row r="29" spans="1:17" ht="13.5" hidden="1" customHeight="1">
      <c r="A29" s="419"/>
      <c r="B29" s="419"/>
      <c r="C29" s="419"/>
      <c r="D29" s="419"/>
      <c r="E29" s="280">
        <f>'5- Identificación de Riesgos'!D29</f>
        <v>0</v>
      </c>
      <c r="F29" s="447"/>
      <c r="G29" s="531"/>
      <c r="H29" s="419"/>
      <c r="I29" s="249"/>
      <c r="J29" s="527"/>
      <c r="K29" s="527"/>
      <c r="L29" s="539"/>
      <c r="M29" s="419"/>
      <c r="N29" s="419"/>
      <c r="O29" s="249"/>
      <c r="P29" s="249"/>
      <c r="Q29" s="250"/>
    </row>
    <row r="30" spans="1:17" ht="110.1" customHeight="1">
      <c r="A30" s="504">
        <f>'5- Identificación de Riesgos'!A30</f>
        <v>3</v>
      </c>
      <c r="B30" s="419" t="str">
        <f>'5- Identificación de Riesgos'!B30</f>
        <v xml:space="preserve">Aumento de Accidentes de trabajo y enfermedades laborales o salud pública </v>
      </c>
      <c r="C30" s="419" t="str">
        <f>'5- Identificación de Riesgos'!C30</f>
        <v>Violencia social generalizada en el país que puede presentar accidentes de trabajo leves, graves, mortales y afectaciones a la infraestructura
Afectación a la salud de la población judicial y ambiental de la entidad  debido al contagio  por virus y/o pandemias</v>
      </c>
      <c r="D30" s="419" t="s">
        <v>174</v>
      </c>
      <c r="E30" s="291" t="str">
        <f>'5- Identificación de Riesgos'!D30</f>
        <v xml:space="preserve">1. Ocurrencia de accidentes y enfermedades laborales por causa u ocasion del trabajo </v>
      </c>
      <c r="F30" s="447" t="str">
        <f>'5- Identificación de Riesgos'!H30</f>
        <v>Baja - 2</v>
      </c>
      <c r="G30" s="419" t="str">
        <f>'5- Identificación de Riesgos'!M30</f>
        <v>Mayor - 4</v>
      </c>
      <c r="H30" s="419" t="str">
        <f>'5- Identificación de Riesgos'!N30</f>
        <v>Alto - 8</v>
      </c>
      <c r="I30" s="530"/>
      <c r="J30" s="527" t="str">
        <f>'6- Valoración Controles'!T29</f>
        <v>Muy Baja - 1</v>
      </c>
      <c r="K30" s="527" t="str">
        <f>'6- Valoración Controles'!U29</f>
        <v>Mayor - 4</v>
      </c>
      <c r="L30" s="539" t="e">
        <f>AVERAGE(#REF!)</f>
        <v>#REF!</v>
      </c>
      <c r="M30" s="419" t="str">
        <f>'6- Valoración Controles'!V29</f>
        <v>Alto  - 4</v>
      </c>
      <c r="N30" s="419" t="s">
        <v>293</v>
      </c>
      <c r="O30" s="249" t="s">
        <v>399</v>
      </c>
      <c r="P30" s="249" t="s">
        <v>394</v>
      </c>
      <c r="Q30" s="252" t="s">
        <v>523</v>
      </c>
    </row>
    <row r="31" spans="1:17" ht="51.75" customHeight="1">
      <c r="A31" s="473"/>
      <c r="B31" s="419"/>
      <c r="C31" s="419"/>
      <c r="D31" s="419"/>
      <c r="E31" s="291" t="str">
        <f>'5- Identificación de Riesgos'!D31</f>
        <v xml:space="preserve">2. Contagio de enfermedades en los espacios de trabajo </v>
      </c>
      <c r="F31" s="447"/>
      <c r="G31" s="531"/>
      <c r="H31" s="419"/>
      <c r="I31" s="530"/>
      <c r="J31" s="527"/>
      <c r="K31" s="527"/>
      <c r="L31" s="539"/>
      <c r="M31" s="419"/>
      <c r="N31" s="419"/>
      <c r="O31" s="249"/>
      <c r="P31" s="249"/>
      <c r="Q31" s="250"/>
    </row>
    <row r="32" spans="1:17" ht="15" hidden="1" customHeight="1">
      <c r="A32" s="473"/>
      <c r="B32" s="419"/>
      <c r="C32" s="419"/>
      <c r="D32" s="419"/>
      <c r="E32" s="291">
        <f>'5- Identificación de Riesgos'!D32</f>
        <v>0</v>
      </c>
      <c r="F32" s="447"/>
      <c r="G32" s="531"/>
      <c r="H32" s="419"/>
      <c r="I32" s="71"/>
      <c r="J32" s="527"/>
      <c r="K32" s="527"/>
      <c r="L32" s="539"/>
      <c r="M32" s="419"/>
      <c r="N32" s="419"/>
      <c r="O32" s="249"/>
      <c r="P32" s="249"/>
      <c r="Q32" s="250"/>
    </row>
    <row r="33" spans="1:17" ht="15" hidden="1" customHeight="1">
      <c r="A33" s="473"/>
      <c r="B33" s="419"/>
      <c r="C33" s="419"/>
      <c r="D33" s="419"/>
      <c r="E33" s="291">
        <f>'5- Identificación de Riesgos'!D33</f>
        <v>0</v>
      </c>
      <c r="F33" s="447"/>
      <c r="G33" s="531"/>
      <c r="H33" s="419"/>
      <c r="I33" s="71"/>
      <c r="J33" s="527"/>
      <c r="K33" s="527"/>
      <c r="L33" s="539"/>
      <c r="M33" s="419"/>
      <c r="N33" s="419"/>
      <c r="O33" s="249"/>
      <c r="P33" s="249"/>
      <c r="Q33" s="250"/>
    </row>
    <row r="34" spans="1:17" ht="15" hidden="1" customHeight="1">
      <c r="A34" s="473"/>
      <c r="B34" s="419"/>
      <c r="C34" s="419"/>
      <c r="D34" s="419"/>
      <c r="E34" s="291">
        <f>'5- Identificación de Riesgos'!D34</f>
        <v>0</v>
      </c>
      <c r="F34" s="447"/>
      <c r="G34" s="531"/>
      <c r="H34" s="419"/>
      <c r="I34" s="71"/>
      <c r="J34" s="527"/>
      <c r="K34" s="527"/>
      <c r="L34" s="539"/>
      <c r="M34" s="419"/>
      <c r="N34" s="419"/>
      <c r="O34" s="249"/>
      <c r="P34" s="249"/>
      <c r="Q34" s="250"/>
    </row>
    <row r="35" spans="1:17" ht="15" hidden="1" customHeight="1">
      <c r="A35" s="473"/>
      <c r="B35" s="419"/>
      <c r="C35" s="419"/>
      <c r="D35" s="419"/>
      <c r="E35" s="291">
        <f>'5- Identificación de Riesgos'!D35</f>
        <v>0</v>
      </c>
      <c r="F35" s="447"/>
      <c r="G35" s="531"/>
      <c r="H35" s="419"/>
      <c r="I35" s="71"/>
      <c r="J35" s="527"/>
      <c r="K35" s="527"/>
      <c r="L35" s="539"/>
      <c r="M35" s="419"/>
      <c r="N35" s="419"/>
      <c r="O35" s="249"/>
      <c r="P35" s="249"/>
      <c r="Q35" s="250"/>
    </row>
    <row r="36" spans="1:17" ht="15" hidden="1" customHeight="1">
      <c r="A36" s="473"/>
      <c r="B36" s="419"/>
      <c r="C36" s="419"/>
      <c r="D36" s="419"/>
      <c r="E36" s="291">
        <f>'5- Identificación de Riesgos'!D36</f>
        <v>0</v>
      </c>
      <c r="F36" s="447"/>
      <c r="G36" s="531"/>
      <c r="H36" s="419"/>
      <c r="I36" s="71"/>
      <c r="J36" s="527"/>
      <c r="K36" s="527"/>
      <c r="L36" s="539"/>
      <c r="M36" s="419"/>
      <c r="N36" s="419"/>
      <c r="O36" s="249"/>
      <c r="P36" s="249"/>
      <c r="Q36" s="250"/>
    </row>
    <row r="37" spans="1:17" ht="15" hidden="1" customHeight="1">
      <c r="A37" s="473"/>
      <c r="B37" s="419"/>
      <c r="C37" s="419"/>
      <c r="D37" s="419"/>
      <c r="E37" s="291">
        <f>'5- Identificación de Riesgos'!D37</f>
        <v>0</v>
      </c>
      <c r="F37" s="447"/>
      <c r="G37" s="531"/>
      <c r="H37" s="419"/>
      <c r="I37" s="71"/>
      <c r="J37" s="527"/>
      <c r="K37" s="527"/>
      <c r="L37" s="539"/>
      <c r="M37" s="419"/>
      <c r="N37" s="419"/>
      <c r="O37" s="249"/>
      <c r="P37" s="249"/>
      <c r="Q37" s="250"/>
    </row>
    <row r="38" spans="1:17" ht="15" hidden="1" customHeight="1">
      <c r="A38" s="473"/>
      <c r="B38" s="419"/>
      <c r="C38" s="419"/>
      <c r="D38" s="419"/>
      <c r="E38" s="291">
        <f>'5- Identificación de Riesgos'!D38</f>
        <v>0</v>
      </c>
      <c r="F38" s="447"/>
      <c r="G38" s="531"/>
      <c r="H38" s="419"/>
      <c r="I38" s="71"/>
      <c r="J38" s="527"/>
      <c r="K38" s="527"/>
      <c r="L38" s="539"/>
      <c r="M38" s="419"/>
      <c r="N38" s="419"/>
      <c r="O38" s="249"/>
      <c r="P38" s="249"/>
      <c r="Q38" s="250"/>
    </row>
    <row r="39" spans="1:17" ht="15.75" hidden="1" customHeight="1">
      <c r="A39" s="473"/>
      <c r="B39" s="419"/>
      <c r="C39" s="419"/>
      <c r="D39" s="419"/>
      <c r="E39" s="291">
        <f>'5- Identificación de Riesgos'!D39</f>
        <v>0</v>
      </c>
      <c r="F39" s="447"/>
      <c r="G39" s="531"/>
      <c r="H39" s="419"/>
      <c r="I39" s="72"/>
      <c r="J39" s="527"/>
      <c r="K39" s="527"/>
      <c r="L39" s="539"/>
      <c r="M39" s="419"/>
      <c r="N39" s="419"/>
      <c r="O39" s="249"/>
      <c r="P39" s="249"/>
      <c r="Q39" s="250"/>
    </row>
    <row r="40" spans="1:17" ht="105">
      <c r="A40" s="535">
        <f>'5- Identificación de Riesgos'!A40</f>
        <v>4</v>
      </c>
      <c r="B40" s="419" t="str">
        <f>'5- Identificación de Riesgos'!B40</f>
        <v>Recibir dádivas o beneficios a nombre propio o de terceros para  desviar recursos, no presentar o presentar reportes con información no veraz</v>
      </c>
      <c r="C40" s="419" t="str">
        <f>'5- Identificación de Riesgos'!C40</f>
        <v xml:space="preserve">Se favorece indebidamente a un servidor judicial a través de la validación del  reporte de accidentes de trabajo ante la Administradora de Riesgos Laborales </v>
      </c>
      <c r="D40" s="419" t="s">
        <v>174</v>
      </c>
      <c r="E40" s="280" t="str">
        <f>'5- Identificación de Riesgos'!D40</f>
        <v>1. Insuficientes programas de capacitación para la toma de conciencia debido al desconocimiento de l ley antisoborno (ISO 37001:2016), Plan Anticorrupción y  de los  valores y principios propios de la entidad</v>
      </c>
      <c r="F40" s="447" t="e">
        <f>'5- Identificación de Riesgos'!H40</f>
        <v>#DIV/0!</v>
      </c>
      <c r="G40" s="419" t="str">
        <f>'5- Identificación de Riesgos'!M40</f>
        <v>Moderado - 3</v>
      </c>
      <c r="H40" s="419" t="str">
        <f>'5- Identificación de Riesgos'!N40</f>
        <v/>
      </c>
      <c r="I40" s="540"/>
      <c r="J40" s="527" t="e">
        <f>'6- Valoración Controles'!T31</f>
        <v>#DIV/0!</v>
      </c>
      <c r="K40" s="527" t="str">
        <f>'6- Valoración Controles'!U31</f>
        <v>Moderado - 3</v>
      </c>
      <c r="L40" s="539" t="e">
        <f>AVERAGE(#REF!)</f>
        <v>#REF!</v>
      </c>
      <c r="M40" s="419" t="e">
        <f>'6- Valoración Controles'!V31</f>
        <v>#DIV/0!</v>
      </c>
      <c r="N40" s="419" t="s">
        <v>231</v>
      </c>
      <c r="O40" s="249"/>
      <c r="P40" s="249"/>
      <c r="Q40" s="250"/>
    </row>
    <row r="41" spans="1:17" ht="45">
      <c r="A41" s="480"/>
      <c r="B41" s="419"/>
      <c r="C41" s="419"/>
      <c r="D41" s="419"/>
      <c r="E41" s="280" t="str">
        <f>'5- Identificación de Riesgos'!D41</f>
        <v>2. Desconocimiento y no aplicación del Código de Ética y Buen Gobierno</v>
      </c>
      <c r="F41" s="447"/>
      <c r="G41" s="531"/>
      <c r="H41" s="419"/>
      <c r="I41" s="541"/>
      <c r="J41" s="527"/>
      <c r="K41" s="527"/>
      <c r="L41" s="539"/>
      <c r="M41" s="419"/>
      <c r="N41" s="419"/>
      <c r="O41" s="249"/>
      <c r="P41" s="249"/>
      <c r="Q41" s="250"/>
    </row>
    <row r="42" spans="1:17" ht="45">
      <c r="A42" s="480"/>
      <c r="B42" s="419"/>
      <c r="C42" s="419"/>
      <c r="D42" s="419"/>
      <c r="E42" s="280" t="str">
        <f>'5- Identificación de Riesgos'!D42</f>
        <v>3. Carencia de compromiso  y transparencia de los servidores judiciales</v>
      </c>
      <c r="F42" s="447"/>
      <c r="G42" s="531"/>
      <c r="H42" s="419"/>
      <c r="I42" s="541"/>
      <c r="J42" s="527"/>
      <c r="K42" s="527"/>
      <c r="L42" s="539"/>
      <c r="M42" s="419"/>
      <c r="N42" s="419"/>
      <c r="O42" s="247"/>
      <c r="P42" s="247"/>
      <c r="Q42" s="248"/>
    </row>
    <row r="43" spans="1:17" ht="30">
      <c r="A43" s="480"/>
      <c r="B43" s="419"/>
      <c r="C43" s="419"/>
      <c r="D43" s="419"/>
      <c r="E43" s="280" t="str">
        <f>'5- Identificación de Riesgos'!D43</f>
        <v>4. Deficiencia de  controles en el trámite  de los documentos</v>
      </c>
      <c r="F43" s="447"/>
      <c r="G43" s="531"/>
      <c r="H43" s="419"/>
      <c r="I43" s="541"/>
      <c r="J43" s="527"/>
      <c r="K43" s="527"/>
      <c r="L43" s="539"/>
      <c r="M43" s="419"/>
      <c r="N43" s="419"/>
      <c r="O43" s="247"/>
      <c r="P43" s="247"/>
      <c r="Q43" s="248"/>
    </row>
    <row r="44" spans="1:17" ht="30">
      <c r="A44" s="480"/>
      <c r="B44" s="419"/>
      <c r="C44" s="419"/>
      <c r="D44" s="419"/>
      <c r="E44" s="280" t="str">
        <f>'5- Identificación de Riesgos'!D44</f>
        <v xml:space="preserve">5. No aplicación adecuada de los procedimientos de control </v>
      </c>
      <c r="F44" s="447"/>
      <c r="G44" s="531"/>
      <c r="H44" s="419"/>
      <c r="I44" s="541"/>
      <c r="J44" s="527"/>
      <c r="K44" s="527"/>
      <c r="L44" s="539"/>
      <c r="M44" s="419"/>
      <c r="N44" s="419"/>
      <c r="O44" s="247"/>
      <c r="P44" s="247"/>
      <c r="Q44" s="248"/>
    </row>
    <row r="45" spans="1:17">
      <c r="A45" s="480"/>
      <c r="B45" s="419"/>
      <c r="C45" s="419"/>
      <c r="D45" s="419"/>
      <c r="E45" s="280">
        <f>'5- Identificación de Riesgos'!D45</f>
        <v>0</v>
      </c>
      <c r="F45" s="447"/>
      <c r="G45" s="531"/>
      <c r="H45" s="419"/>
      <c r="I45" s="541"/>
      <c r="J45" s="527"/>
      <c r="K45" s="527"/>
      <c r="L45" s="539"/>
      <c r="M45" s="419"/>
      <c r="N45" s="419"/>
      <c r="O45" s="247"/>
      <c r="P45" s="247"/>
      <c r="Q45" s="248"/>
    </row>
    <row r="46" spans="1:17">
      <c r="A46" s="480"/>
      <c r="B46" s="419"/>
      <c r="C46" s="419"/>
      <c r="D46" s="419"/>
      <c r="E46" s="280">
        <f>'5- Identificación de Riesgos'!D46</f>
        <v>0</v>
      </c>
      <c r="F46" s="447"/>
      <c r="G46" s="531"/>
      <c r="H46" s="419"/>
      <c r="I46" s="541"/>
      <c r="J46" s="527"/>
      <c r="K46" s="527"/>
      <c r="L46" s="539"/>
      <c r="M46" s="419"/>
      <c r="N46" s="419"/>
      <c r="O46" s="247"/>
      <c r="P46" s="247"/>
      <c r="Q46" s="248"/>
    </row>
    <row r="47" spans="1:17">
      <c r="A47" s="480"/>
      <c r="B47" s="419"/>
      <c r="C47" s="419"/>
      <c r="D47" s="419"/>
      <c r="E47" s="280">
        <f>'5- Identificación de Riesgos'!D47</f>
        <v>0</v>
      </c>
      <c r="F47" s="447"/>
      <c r="G47" s="531"/>
      <c r="H47" s="419"/>
      <c r="I47" s="541"/>
      <c r="J47" s="527"/>
      <c r="K47" s="527"/>
      <c r="L47" s="539"/>
      <c r="M47" s="419"/>
      <c r="N47" s="419"/>
      <c r="O47" s="247"/>
      <c r="P47" s="247"/>
      <c r="Q47" s="248"/>
    </row>
    <row r="48" spans="1:17">
      <c r="A48" s="480"/>
      <c r="B48" s="419"/>
      <c r="C48" s="419"/>
      <c r="D48" s="419"/>
      <c r="E48" s="280">
        <f>'5- Identificación de Riesgos'!D48</f>
        <v>0</v>
      </c>
      <c r="F48" s="447"/>
      <c r="G48" s="531"/>
      <c r="H48" s="419"/>
      <c r="I48" s="541"/>
      <c r="J48" s="527"/>
      <c r="K48" s="527"/>
      <c r="L48" s="539"/>
      <c r="M48" s="419"/>
      <c r="N48" s="419"/>
      <c r="O48" s="247"/>
      <c r="P48" s="247"/>
      <c r="Q48" s="248"/>
    </row>
    <row r="49" spans="1:17">
      <c r="A49" s="480"/>
      <c r="B49" s="419"/>
      <c r="C49" s="419"/>
      <c r="D49" s="419"/>
      <c r="E49" s="280">
        <f>'5- Identificación de Riesgos'!D49</f>
        <v>0</v>
      </c>
      <c r="F49" s="447"/>
      <c r="G49" s="531"/>
      <c r="H49" s="419"/>
      <c r="I49" s="542"/>
      <c r="J49" s="527"/>
      <c r="K49" s="527"/>
      <c r="L49" s="539"/>
      <c r="M49" s="419"/>
      <c r="N49" s="419"/>
      <c r="O49" s="247"/>
      <c r="P49" s="247"/>
      <c r="Q49" s="248"/>
    </row>
    <row r="50" spans="1:17" ht="45">
      <c r="A50" s="535">
        <f>'5- Identificación de Riesgos'!A50</f>
        <v>5</v>
      </c>
      <c r="B50" s="464" t="str">
        <f>'5- Identificación de Riesgos'!B50</f>
        <v>Ofrecer, prometer y entregar, aceptar o solicitar una ventaja indebida  para influir o direccionar  la formulación de   requisitos habiliantes y/o técnicos  para satisfacer un interés personal, de manera directa, indirecta o interpuesta por otras personas</v>
      </c>
      <c r="C50" s="457" t="str">
        <f>'5- Identificación de Riesgos'!C50</f>
        <v>Cuando  se direccionan los requisitos habilitanes y/o técnicos para favorecer  indebidamente  a ciertos proponentes</v>
      </c>
      <c r="D50" s="457" t="s">
        <v>174</v>
      </c>
      <c r="E50" s="279" t="str">
        <f>'5- Identificación de Riesgos'!D50</f>
        <v>1. Falta de ética de los servidores públicos (Debilidades en principios y valores)</v>
      </c>
      <c r="F50" s="484" t="e">
        <f>'5- Identificación de Riesgos'!H50</f>
        <v>#DIV/0!</v>
      </c>
      <c r="G50" s="457" t="str">
        <f>'5- Identificación de Riesgos'!M50</f>
        <v/>
      </c>
      <c r="H50" s="457" t="str">
        <f>'5- Identificación de Riesgos'!N50</f>
        <v/>
      </c>
      <c r="I50" s="540"/>
      <c r="J50" s="533" t="e">
        <f>'6- Valoración Controles'!T41</f>
        <v>#DIV/0!</v>
      </c>
      <c r="K50" s="533" t="e">
        <f>'6- Valoración Controles'!U41</f>
        <v>#VALUE!</v>
      </c>
      <c r="L50" s="537" t="e">
        <f>AVERAGE(#REF!)</f>
        <v>#REF!</v>
      </c>
      <c r="M50" s="464" t="e">
        <f>'6- Valoración Controles'!V41</f>
        <v>#DIV/0!</v>
      </c>
      <c r="N50" s="464"/>
      <c r="O50" s="247"/>
      <c r="P50" s="247"/>
      <c r="Q50" s="248"/>
    </row>
    <row r="51" spans="1:17" ht="45">
      <c r="A51" s="480"/>
      <c r="B51" s="464"/>
      <c r="C51" s="419"/>
      <c r="D51" s="419"/>
      <c r="E51" s="279" t="str">
        <f>'5- Identificación de Riesgos'!D51</f>
        <v>2. Falta de ética de terceros interesados  (Debilidades principios y valores)</v>
      </c>
      <c r="F51" s="447"/>
      <c r="G51" s="531"/>
      <c r="H51" s="419"/>
      <c r="I51" s="541"/>
      <c r="J51" s="533"/>
      <c r="K51" s="533"/>
      <c r="L51" s="537"/>
      <c r="M51" s="464"/>
      <c r="N51" s="464"/>
      <c r="O51" s="247"/>
      <c r="P51" s="247"/>
      <c r="Q51" s="248"/>
    </row>
    <row r="52" spans="1:17" ht="60">
      <c r="A52" s="480"/>
      <c r="B52" s="464"/>
      <c r="C52" s="419"/>
      <c r="D52" s="419"/>
      <c r="E52" s="279" t="str">
        <f>'5- Identificación de Riesgos'!D52</f>
        <v>3. Debilidades en los controles de los procedimientos de estructuración de los procesos de contratación</v>
      </c>
      <c r="F52" s="447"/>
      <c r="G52" s="531"/>
      <c r="H52" s="419"/>
      <c r="I52" s="541"/>
      <c r="J52" s="533"/>
      <c r="K52" s="533"/>
      <c r="L52" s="537"/>
      <c r="M52" s="464"/>
      <c r="N52" s="464"/>
      <c r="O52" s="247"/>
      <c r="P52" s="247"/>
      <c r="Q52" s="248"/>
    </row>
    <row r="53" spans="1:17">
      <c r="A53" s="480"/>
      <c r="B53" s="464"/>
      <c r="C53" s="419"/>
      <c r="D53" s="419"/>
      <c r="E53" s="279">
        <f>'5- Identificación de Riesgos'!D53</f>
        <v>0</v>
      </c>
      <c r="F53" s="447"/>
      <c r="G53" s="531"/>
      <c r="H53" s="419"/>
      <c r="I53" s="541"/>
      <c r="J53" s="533"/>
      <c r="K53" s="533"/>
      <c r="L53" s="537"/>
      <c r="M53" s="464"/>
      <c r="N53" s="464"/>
      <c r="O53" s="247"/>
      <c r="P53" s="247"/>
      <c r="Q53" s="248"/>
    </row>
    <row r="54" spans="1:17">
      <c r="A54" s="480"/>
      <c r="B54" s="464"/>
      <c r="C54" s="419"/>
      <c r="D54" s="419"/>
      <c r="E54" s="279">
        <f>'5- Identificación de Riesgos'!D54</f>
        <v>0</v>
      </c>
      <c r="F54" s="447"/>
      <c r="G54" s="531"/>
      <c r="H54" s="419"/>
      <c r="I54" s="541"/>
      <c r="J54" s="533"/>
      <c r="K54" s="533"/>
      <c r="L54" s="537"/>
      <c r="M54" s="464"/>
      <c r="N54" s="464"/>
      <c r="O54" s="247"/>
      <c r="P54" s="247"/>
      <c r="Q54" s="248"/>
    </row>
    <row r="55" spans="1:17">
      <c r="A55" s="480"/>
      <c r="B55" s="464"/>
      <c r="C55" s="419"/>
      <c r="D55" s="419"/>
      <c r="E55" s="279">
        <f>'5- Identificación de Riesgos'!D55</f>
        <v>0</v>
      </c>
      <c r="F55" s="447"/>
      <c r="G55" s="531"/>
      <c r="H55" s="419"/>
      <c r="I55" s="541"/>
      <c r="J55" s="533"/>
      <c r="K55" s="533"/>
      <c r="L55" s="537"/>
      <c r="M55" s="464"/>
      <c r="N55" s="464"/>
      <c r="O55" s="247"/>
      <c r="P55" s="247"/>
      <c r="Q55" s="248"/>
    </row>
    <row r="56" spans="1:17">
      <c r="A56" s="480"/>
      <c r="B56" s="464"/>
      <c r="C56" s="419"/>
      <c r="D56" s="419"/>
      <c r="E56" s="279">
        <f>'5- Identificación de Riesgos'!D56</f>
        <v>0</v>
      </c>
      <c r="F56" s="447"/>
      <c r="G56" s="531"/>
      <c r="H56" s="419"/>
      <c r="I56" s="541"/>
      <c r="J56" s="533"/>
      <c r="K56" s="533"/>
      <c r="L56" s="537"/>
      <c r="M56" s="464"/>
      <c r="N56" s="464"/>
      <c r="O56" s="247"/>
      <c r="P56" s="247"/>
      <c r="Q56" s="248"/>
    </row>
    <row r="57" spans="1:17">
      <c r="A57" s="480"/>
      <c r="B57" s="464"/>
      <c r="C57" s="419"/>
      <c r="D57" s="419"/>
      <c r="E57" s="279">
        <f>'5- Identificación de Riesgos'!D57</f>
        <v>0</v>
      </c>
      <c r="F57" s="447"/>
      <c r="G57" s="531"/>
      <c r="H57" s="419"/>
      <c r="I57" s="541"/>
      <c r="J57" s="533"/>
      <c r="K57" s="533"/>
      <c r="L57" s="537"/>
      <c r="M57" s="464"/>
      <c r="N57" s="464"/>
      <c r="O57" s="247"/>
      <c r="P57" s="247"/>
      <c r="Q57" s="248"/>
    </row>
    <row r="58" spans="1:17">
      <c r="A58" s="480"/>
      <c r="B58" s="464"/>
      <c r="C58" s="419"/>
      <c r="D58" s="419"/>
      <c r="E58" s="279">
        <f>'5- Identificación de Riesgos'!D58</f>
        <v>0</v>
      </c>
      <c r="F58" s="447"/>
      <c r="G58" s="531"/>
      <c r="H58" s="419"/>
      <c r="I58" s="541"/>
      <c r="J58" s="533"/>
      <c r="K58" s="533"/>
      <c r="L58" s="537"/>
      <c r="M58" s="464"/>
      <c r="N58" s="464"/>
      <c r="O58" s="247"/>
      <c r="P58" s="247"/>
      <c r="Q58" s="248"/>
    </row>
    <row r="59" spans="1:17">
      <c r="A59" s="480"/>
      <c r="B59" s="457"/>
      <c r="C59" s="419"/>
      <c r="D59" s="419"/>
      <c r="E59" s="279">
        <f>'5- Identificación de Riesgos'!D59</f>
        <v>0</v>
      </c>
      <c r="F59" s="447"/>
      <c r="G59" s="531"/>
      <c r="H59" s="419"/>
      <c r="I59" s="542"/>
      <c r="J59" s="534"/>
      <c r="K59" s="534"/>
      <c r="L59" s="538"/>
      <c r="M59" s="457"/>
      <c r="N59" s="457"/>
      <c r="O59" s="247"/>
      <c r="P59" s="247"/>
      <c r="Q59" s="248"/>
    </row>
    <row r="60" spans="1:17" ht="45">
      <c r="A60" s="535">
        <f>'5- Identificación de Riesgos'!A60</f>
        <v>6</v>
      </c>
      <c r="B60" s="464" t="str">
        <f>'5- Identificación de Riesgos'!B60</f>
        <v>Ofrecer, prometer y entregar, aceptar o solicitar una ventaja indebida  para influir o direccionar en la aprobación de accidentes de trabajo ante la Administradora de Riesgos Laborales, para satisfacer un interés personal, de manera directa , indirecta o interpuesta por otras personas</v>
      </c>
      <c r="C60" s="457" t="str">
        <f>'5- Identificación de Riesgos'!C60</f>
        <v xml:space="preserve">Cuando se favorece indebidamente a un servidor judicial a través de la validación del  reporte de accidentes de trabajo ante la Administradora de Riesgos Laborales </v>
      </c>
      <c r="D60" s="457" t="s">
        <v>174</v>
      </c>
      <c r="E60" s="279" t="str">
        <f>'5- Identificación de Riesgos'!D60</f>
        <v>1. Falta de ética de los servidores judiciales (Debilidades en principios y valores)</v>
      </c>
      <c r="F60" s="484" t="e">
        <f>'5- Identificación de Riesgos'!H60</f>
        <v>#DIV/0!</v>
      </c>
      <c r="G60" s="457" t="str">
        <f>'5- Identificación de Riesgos'!M60</f>
        <v/>
      </c>
      <c r="H60" s="457" t="str">
        <f>'5- Identificación de Riesgos'!N60</f>
        <v/>
      </c>
      <c r="I60" s="540"/>
      <c r="J60" s="533" t="e">
        <f>'6- Valoración Controles'!T51</f>
        <v>#DIV/0!</v>
      </c>
      <c r="K60" s="533" t="e">
        <f>'6- Valoración Controles'!U51</f>
        <v>#VALUE!</v>
      </c>
      <c r="L60" s="537" t="e">
        <f>AVERAGE(#REF!)</f>
        <v>#REF!</v>
      </c>
      <c r="M60" s="464" t="e">
        <f>'6- Valoración Controles'!V51</f>
        <v>#DIV/0!</v>
      </c>
      <c r="N60" s="464"/>
      <c r="O60" s="247"/>
      <c r="P60" s="247"/>
      <c r="Q60" s="248"/>
    </row>
    <row r="61" spans="1:17" ht="45">
      <c r="A61" s="480"/>
      <c r="B61" s="464"/>
      <c r="C61" s="419"/>
      <c r="D61" s="419"/>
      <c r="E61" s="279" t="str">
        <f>'5- Identificación de Riesgos'!D61</f>
        <v>2. Falta de ética de terceros interesados  (Debilidades principios y valores)</v>
      </c>
      <c r="F61" s="447"/>
      <c r="G61" s="531"/>
      <c r="H61" s="419"/>
      <c r="I61" s="541"/>
      <c r="J61" s="533"/>
      <c r="K61" s="533"/>
      <c r="L61" s="537"/>
      <c r="M61" s="464"/>
      <c r="N61" s="464"/>
      <c r="O61" s="247"/>
      <c r="P61" s="247"/>
      <c r="Q61" s="248"/>
    </row>
    <row r="62" spans="1:17" ht="75">
      <c r="A62" s="480"/>
      <c r="B62" s="464"/>
      <c r="C62" s="419"/>
      <c r="D62" s="419"/>
      <c r="E62" s="279" t="str">
        <f>'5- Identificación de Riesgos'!D62</f>
        <v>3. Debilidades en los controles de los procedimientos de reporte de incidentes y accidentes de trabajo y de Investigación de incidentes y accidentes de trabajo</v>
      </c>
      <c r="F62" s="447"/>
      <c r="G62" s="531"/>
      <c r="H62" s="419"/>
      <c r="I62" s="541"/>
      <c r="J62" s="533"/>
      <c r="K62" s="533"/>
      <c r="L62" s="537"/>
      <c r="M62" s="464"/>
      <c r="N62" s="464"/>
      <c r="O62" s="247"/>
      <c r="P62" s="247"/>
      <c r="Q62" s="248"/>
    </row>
    <row r="63" spans="1:17">
      <c r="A63" s="480"/>
      <c r="B63" s="464"/>
      <c r="C63" s="419"/>
      <c r="D63" s="419"/>
      <c r="E63" s="279">
        <f>'5- Identificación de Riesgos'!D63</f>
        <v>0</v>
      </c>
      <c r="F63" s="447"/>
      <c r="G63" s="531"/>
      <c r="H63" s="419"/>
      <c r="I63" s="541"/>
      <c r="J63" s="533"/>
      <c r="K63" s="533"/>
      <c r="L63" s="537"/>
      <c r="M63" s="464"/>
      <c r="N63" s="464"/>
      <c r="O63" s="247"/>
      <c r="P63" s="247"/>
      <c r="Q63" s="248"/>
    </row>
    <row r="64" spans="1:17">
      <c r="A64" s="480"/>
      <c r="B64" s="464"/>
      <c r="C64" s="419"/>
      <c r="D64" s="419"/>
      <c r="E64" s="279">
        <f>'5- Identificación de Riesgos'!D64</f>
        <v>0</v>
      </c>
      <c r="F64" s="447"/>
      <c r="G64" s="531"/>
      <c r="H64" s="419"/>
      <c r="I64" s="541"/>
      <c r="J64" s="533"/>
      <c r="K64" s="533"/>
      <c r="L64" s="537"/>
      <c r="M64" s="464"/>
      <c r="N64" s="464"/>
      <c r="O64" s="117"/>
      <c r="P64" s="117"/>
      <c r="Q64" s="118"/>
    </row>
    <row r="65" spans="1:17">
      <c r="A65" s="480"/>
      <c r="B65" s="464"/>
      <c r="C65" s="419"/>
      <c r="D65" s="419"/>
      <c r="E65" s="279">
        <f>'5- Identificación de Riesgos'!D65</f>
        <v>0</v>
      </c>
      <c r="F65" s="447"/>
      <c r="G65" s="531"/>
      <c r="H65" s="419"/>
      <c r="I65" s="541"/>
      <c r="J65" s="533"/>
      <c r="K65" s="533"/>
      <c r="L65" s="537"/>
      <c r="M65" s="464"/>
      <c r="N65" s="464"/>
      <c r="O65" s="117"/>
      <c r="P65" s="117"/>
      <c r="Q65" s="118"/>
    </row>
    <row r="66" spans="1:17">
      <c r="A66" s="480"/>
      <c r="B66" s="464"/>
      <c r="C66" s="419"/>
      <c r="D66" s="419"/>
      <c r="E66" s="279">
        <f>'5- Identificación de Riesgos'!D66</f>
        <v>0</v>
      </c>
      <c r="F66" s="447"/>
      <c r="G66" s="531"/>
      <c r="H66" s="419"/>
      <c r="I66" s="541"/>
      <c r="J66" s="533"/>
      <c r="K66" s="533"/>
      <c r="L66" s="537"/>
      <c r="M66" s="464"/>
      <c r="N66" s="464"/>
      <c r="O66" s="117"/>
      <c r="P66" s="117"/>
      <c r="Q66" s="118"/>
    </row>
    <row r="67" spans="1:17">
      <c r="A67" s="480"/>
      <c r="B67" s="464"/>
      <c r="C67" s="419"/>
      <c r="D67" s="419"/>
      <c r="E67" s="279">
        <f>'5- Identificación de Riesgos'!D67</f>
        <v>0</v>
      </c>
      <c r="F67" s="447"/>
      <c r="G67" s="531"/>
      <c r="H67" s="419"/>
      <c r="I67" s="541"/>
      <c r="J67" s="533"/>
      <c r="K67" s="533"/>
      <c r="L67" s="537"/>
      <c r="M67" s="464"/>
      <c r="N67" s="464"/>
      <c r="O67" s="117"/>
      <c r="P67" s="117"/>
      <c r="Q67" s="118"/>
    </row>
    <row r="68" spans="1:17">
      <c r="A68" s="480"/>
      <c r="B68" s="464"/>
      <c r="C68" s="419"/>
      <c r="D68" s="419"/>
      <c r="E68" s="279">
        <f>'5- Identificación de Riesgos'!D68</f>
        <v>0</v>
      </c>
      <c r="F68" s="447"/>
      <c r="G68" s="531"/>
      <c r="H68" s="419"/>
      <c r="I68" s="541"/>
      <c r="J68" s="533"/>
      <c r="K68" s="533"/>
      <c r="L68" s="537"/>
      <c r="M68" s="464"/>
      <c r="N68" s="464"/>
      <c r="O68" s="117"/>
      <c r="P68" s="117"/>
      <c r="Q68" s="118"/>
    </row>
    <row r="69" spans="1:17">
      <c r="A69" s="480"/>
      <c r="B69" s="457"/>
      <c r="C69" s="419"/>
      <c r="D69" s="419"/>
      <c r="E69" s="279">
        <f>'5- Identificación de Riesgos'!D69</f>
        <v>0</v>
      </c>
      <c r="F69" s="447"/>
      <c r="G69" s="531"/>
      <c r="H69" s="419"/>
      <c r="I69" s="542"/>
      <c r="J69" s="534"/>
      <c r="K69" s="534"/>
      <c r="L69" s="538"/>
      <c r="M69" s="457"/>
      <c r="N69" s="457"/>
      <c r="O69" s="117"/>
      <c r="P69" s="117"/>
      <c r="Q69" s="118"/>
    </row>
  </sheetData>
  <mergeCells count="105">
    <mergeCell ref="I40:I49"/>
    <mergeCell ref="I50:I59"/>
    <mergeCell ref="I60:I69"/>
    <mergeCell ref="I20:I23"/>
    <mergeCell ref="I10:I12"/>
    <mergeCell ref="C60:C69"/>
    <mergeCell ref="M50:M59"/>
    <mergeCell ref="N50:N59"/>
    <mergeCell ref="M60:M69"/>
    <mergeCell ref="N60:N69"/>
    <mergeCell ref="G60:G69"/>
    <mergeCell ref="H60:H69"/>
    <mergeCell ref="J60:J69"/>
    <mergeCell ref="K60:K69"/>
    <mergeCell ref="L60:L69"/>
    <mergeCell ref="K30:K39"/>
    <mergeCell ref="L30:L39"/>
    <mergeCell ref="D60:D69"/>
    <mergeCell ref="F60:F69"/>
    <mergeCell ref="L50:L59"/>
    <mergeCell ref="F20:F29"/>
    <mergeCell ref="G20:G29"/>
    <mergeCell ref="H20:H29"/>
    <mergeCell ref="L20:L29"/>
    <mergeCell ref="A50:A59"/>
    <mergeCell ref="B50:B59"/>
    <mergeCell ref="C50:C59"/>
    <mergeCell ref="D50:D59"/>
    <mergeCell ref="F50:F59"/>
    <mergeCell ref="G50:G59"/>
    <mergeCell ref="H50:H59"/>
    <mergeCell ref="J50:J59"/>
    <mergeCell ref="K50:K59"/>
    <mergeCell ref="A60:A69"/>
    <mergeCell ref="B60:B69"/>
    <mergeCell ref="L10:L19"/>
    <mergeCell ref="M30:M39"/>
    <mergeCell ref="N30:N39"/>
    <mergeCell ref="A40:A49"/>
    <mergeCell ref="B40:B49"/>
    <mergeCell ref="C40:C49"/>
    <mergeCell ref="D40:D49"/>
    <mergeCell ref="F40:F49"/>
    <mergeCell ref="G40:G49"/>
    <mergeCell ref="H40:H49"/>
    <mergeCell ref="J40:J49"/>
    <mergeCell ref="K40:K49"/>
    <mergeCell ref="L40:L49"/>
    <mergeCell ref="M40:M49"/>
    <mergeCell ref="N40:N49"/>
    <mergeCell ref="G30:G39"/>
    <mergeCell ref="M20:M29"/>
    <mergeCell ref="N20:N29"/>
    <mergeCell ref="M10:M19"/>
    <mergeCell ref="N10:N19"/>
    <mergeCell ref="C10:C19"/>
    <mergeCell ref="D10:D19"/>
    <mergeCell ref="A30:A39"/>
    <mergeCell ref="B30:B39"/>
    <mergeCell ref="C30:C39"/>
    <mergeCell ref="D30:D39"/>
    <mergeCell ref="F30:F39"/>
    <mergeCell ref="A20:A29"/>
    <mergeCell ref="B20:B29"/>
    <mergeCell ref="K20:K29"/>
    <mergeCell ref="I8:I9"/>
    <mergeCell ref="D20:D29"/>
    <mergeCell ref="H30:H39"/>
    <mergeCell ref="J30:J39"/>
    <mergeCell ref="J20:J29"/>
    <mergeCell ref="I30:I31"/>
    <mergeCell ref="G10:G19"/>
    <mergeCell ref="H10:H19"/>
    <mergeCell ref="J10:J19"/>
    <mergeCell ref="K10:K19"/>
    <mergeCell ref="C20:C29"/>
    <mergeCell ref="A10:A19"/>
    <mergeCell ref="B10:B19"/>
    <mergeCell ref="F10:F19"/>
    <mergeCell ref="B8:B9"/>
    <mergeCell ref="K8:K9"/>
    <mergeCell ref="C1:Q3"/>
    <mergeCell ref="A4:B4"/>
    <mergeCell ref="A5:B5"/>
    <mergeCell ref="A8:A9"/>
    <mergeCell ref="E8:E9"/>
    <mergeCell ref="C4:Q4"/>
    <mergeCell ref="C5:Q5"/>
    <mergeCell ref="C6:Q6"/>
    <mergeCell ref="L8:L9"/>
    <mergeCell ref="J8:J9"/>
    <mergeCell ref="H8:H9"/>
    <mergeCell ref="C8:C9"/>
    <mergeCell ref="A6:B6"/>
    <mergeCell ref="O8:O9"/>
    <mergeCell ref="P8:P9"/>
    <mergeCell ref="Q8:Q9"/>
    <mergeCell ref="A7:E7"/>
    <mergeCell ref="F7:H7"/>
    <mergeCell ref="M8:M9"/>
    <mergeCell ref="N8:N9"/>
    <mergeCell ref="F8:F9"/>
    <mergeCell ref="G8:G9"/>
    <mergeCell ref="J7:N7"/>
    <mergeCell ref="D8:D9"/>
  </mergeCells>
  <conditionalFormatting sqref="F10 F20 F30 F40 F50">
    <cfRule type="containsText" dxfId="341" priority="527" operator="containsText" text="Muy Baja">
      <formula>NOT(ISERROR(SEARCH("Muy Baja",F10)))</formula>
    </cfRule>
    <cfRule type="containsText" dxfId="340" priority="528" operator="containsText" text="Baja">
      <formula>NOT(ISERROR(SEARCH("Baja",F10)))</formula>
    </cfRule>
    <cfRule type="containsText" dxfId="339" priority="529" operator="containsText" text="Muy Alta">
      <formula>NOT(ISERROR(SEARCH("Muy Alta",F10)))</formula>
    </cfRule>
    <cfRule type="containsText" dxfId="338" priority="531" operator="containsText" text="Alta">
      <formula>NOT(ISERROR(SEARCH("Alta",F10)))</formula>
    </cfRule>
    <cfRule type="containsText" dxfId="337" priority="532" operator="containsText" text="Media">
      <formula>NOT(ISERROR(SEARCH("Media",F10)))</formula>
    </cfRule>
    <cfRule type="containsText" dxfId="336" priority="533" operator="containsText" text="Media">
      <formula>NOT(ISERROR(SEARCH("Media",F10)))</formula>
    </cfRule>
    <cfRule type="containsText" dxfId="335" priority="534" operator="containsText" text="Media">
      <formula>NOT(ISERROR(SEARCH("Media",F10)))</formula>
    </cfRule>
    <cfRule type="containsText" dxfId="334" priority="535" operator="containsText" text="Muy Baja">
      <formula>NOT(ISERROR(SEARCH("Muy Baja",F10)))</formula>
    </cfRule>
    <cfRule type="containsText" dxfId="333" priority="536" operator="containsText" text="Baja">
      <formula>NOT(ISERROR(SEARCH("Baja",F10)))</formula>
    </cfRule>
    <cfRule type="containsText" dxfId="332" priority="537" operator="containsText" text="Muy Baja">
      <formula>NOT(ISERROR(SEARCH("Muy Baja",F10)))</formula>
    </cfRule>
    <cfRule type="containsText" dxfId="331" priority="538" operator="containsText" text="Muy Baja">
      <formula>NOT(ISERROR(SEARCH("Muy Baja",F10)))</formula>
    </cfRule>
    <cfRule type="containsText" dxfId="330" priority="539" operator="containsText" text="Muy Baja">
      <formula>NOT(ISERROR(SEARCH("Muy Baja",F10)))</formula>
    </cfRule>
    <cfRule type="containsText" dxfId="329" priority="540" operator="containsText" text="Muy Baja'Tabla probabilidad'!">
      <formula>NOT(ISERROR(SEARCH("Muy Baja'Tabla probabilidad'!",F10)))</formula>
    </cfRule>
    <cfRule type="containsText" dxfId="328" priority="541" operator="containsText" text="Muy bajo">
      <formula>NOT(ISERROR(SEARCH("Muy bajo",F10)))</formula>
    </cfRule>
    <cfRule type="containsText" dxfId="327" priority="542" operator="containsText" text="Alta">
      <formula>NOT(ISERROR(SEARCH("Alta",F10)))</formula>
    </cfRule>
    <cfRule type="containsText" dxfId="326" priority="543" operator="containsText" text="Media">
      <formula>NOT(ISERROR(SEARCH("Media",F10)))</formula>
    </cfRule>
    <cfRule type="containsText" dxfId="325" priority="544" operator="containsText" text="Baja">
      <formula>NOT(ISERROR(SEARCH("Baja",F10)))</formula>
    </cfRule>
    <cfRule type="containsText" dxfId="324" priority="545" operator="containsText" text="Muy baja">
      <formula>NOT(ISERROR(SEARCH("Muy baja",F10)))</formula>
    </cfRule>
    <cfRule type="cellIs" dxfId="323" priority="548" operator="between">
      <formula>1</formula>
      <formula>2</formula>
    </cfRule>
    <cfRule type="cellIs" dxfId="322" priority="549" operator="between">
      <formula>0</formula>
      <formula>2</formula>
    </cfRule>
  </conditionalFormatting>
  <conditionalFormatting sqref="F60">
    <cfRule type="containsText" dxfId="321" priority="191" operator="containsText" text="Muy Baja">
      <formula>NOT(ISERROR(SEARCH("Muy Baja",F60)))</formula>
    </cfRule>
    <cfRule type="containsText" dxfId="320" priority="192" operator="containsText" text="Baja">
      <formula>NOT(ISERROR(SEARCH("Baja",F60)))</formula>
    </cfRule>
    <cfRule type="containsText" dxfId="319" priority="193" operator="containsText" text="Muy Alta">
      <formula>NOT(ISERROR(SEARCH("Muy Alta",F60)))</formula>
    </cfRule>
    <cfRule type="containsText" dxfId="318" priority="194" operator="containsText" text="Alta">
      <formula>NOT(ISERROR(SEARCH("Alta",F60)))</formula>
    </cfRule>
    <cfRule type="containsText" dxfId="317" priority="195" operator="containsText" text="Media">
      <formula>NOT(ISERROR(SEARCH("Media",F60)))</formula>
    </cfRule>
    <cfRule type="containsText" dxfId="316" priority="196" operator="containsText" text="Media">
      <formula>NOT(ISERROR(SEARCH("Media",F60)))</formula>
    </cfRule>
    <cfRule type="containsText" dxfId="315" priority="197" operator="containsText" text="Media">
      <formula>NOT(ISERROR(SEARCH("Media",F60)))</formula>
    </cfRule>
    <cfRule type="containsText" dxfId="314" priority="198" operator="containsText" text="Muy Baja">
      <formula>NOT(ISERROR(SEARCH("Muy Baja",F60)))</formula>
    </cfRule>
    <cfRule type="containsText" dxfId="313" priority="199" operator="containsText" text="Baja">
      <formula>NOT(ISERROR(SEARCH("Baja",F60)))</formula>
    </cfRule>
    <cfRule type="containsText" dxfId="312" priority="200" operator="containsText" text="Muy Baja">
      <formula>NOT(ISERROR(SEARCH("Muy Baja",F60)))</formula>
    </cfRule>
    <cfRule type="containsText" dxfId="311" priority="201" operator="containsText" text="Muy Baja">
      <formula>NOT(ISERROR(SEARCH("Muy Baja",F60)))</formula>
    </cfRule>
    <cfRule type="containsText" dxfId="310" priority="202" operator="containsText" text="Muy Baja">
      <formula>NOT(ISERROR(SEARCH("Muy Baja",F60)))</formula>
    </cfRule>
    <cfRule type="containsText" dxfId="309" priority="203" operator="containsText" text="Muy Baja'Tabla probabilidad'!">
      <formula>NOT(ISERROR(SEARCH("Muy Baja'Tabla probabilidad'!",F60)))</formula>
    </cfRule>
    <cfRule type="containsText" dxfId="308" priority="204" operator="containsText" text="Muy bajo">
      <formula>NOT(ISERROR(SEARCH("Muy bajo",F60)))</formula>
    </cfRule>
    <cfRule type="containsText" dxfId="307" priority="205" operator="containsText" text="Alta">
      <formula>NOT(ISERROR(SEARCH("Alta",F60)))</formula>
    </cfRule>
    <cfRule type="containsText" dxfId="306" priority="206" operator="containsText" text="Media">
      <formula>NOT(ISERROR(SEARCH("Media",F60)))</formula>
    </cfRule>
    <cfRule type="containsText" dxfId="305" priority="207" operator="containsText" text="Baja">
      <formula>NOT(ISERROR(SEARCH("Baja",F60)))</formula>
    </cfRule>
    <cfRule type="containsText" dxfId="304" priority="208" operator="containsText" text="Muy baja">
      <formula>NOT(ISERROR(SEARCH("Muy baja",F60)))</formula>
    </cfRule>
    <cfRule type="cellIs" dxfId="303" priority="211" operator="between">
      <formula>1</formula>
      <formula>2</formula>
    </cfRule>
    <cfRule type="cellIs" dxfId="302" priority="212" operator="between">
      <formula>0</formula>
      <formula>2</formula>
    </cfRule>
  </conditionalFormatting>
  <conditionalFormatting sqref="G10 G20 G30 G40 G50">
    <cfRule type="containsText" dxfId="301" priority="521" operator="containsText" text="Catastrófico">
      <formula>NOT(ISERROR(SEARCH("Catastrófico",G10)))</formula>
    </cfRule>
    <cfRule type="containsText" dxfId="300" priority="522" operator="containsText" text="Mayor">
      <formula>NOT(ISERROR(SEARCH("Mayor",G10)))</formula>
    </cfRule>
    <cfRule type="containsText" dxfId="299" priority="523" operator="containsText" text="Alta">
      <formula>NOT(ISERROR(SEARCH("Alta",G10)))</formula>
    </cfRule>
    <cfRule type="containsText" dxfId="298" priority="524" operator="containsText" text="Moderado">
      <formula>NOT(ISERROR(SEARCH("Moderado",G10)))</formula>
    </cfRule>
    <cfRule type="containsText" dxfId="297" priority="525" operator="containsText" text="Menor">
      <formula>NOT(ISERROR(SEARCH("Menor",G10)))</formula>
    </cfRule>
    <cfRule type="containsText" dxfId="296" priority="526" operator="containsText" text="Leve">
      <formula>NOT(ISERROR(SEARCH("Leve",G10)))</formula>
    </cfRule>
  </conditionalFormatting>
  <conditionalFormatting sqref="G60">
    <cfRule type="containsText" dxfId="295" priority="185" operator="containsText" text="Catastrófico">
      <formula>NOT(ISERROR(SEARCH("Catastrófico",G60)))</formula>
    </cfRule>
    <cfRule type="containsText" dxfId="294" priority="186" operator="containsText" text="Mayor">
      <formula>NOT(ISERROR(SEARCH("Mayor",G60)))</formula>
    </cfRule>
    <cfRule type="containsText" dxfId="293" priority="187" operator="containsText" text="Alta">
      <formula>NOT(ISERROR(SEARCH("Alta",G60)))</formula>
    </cfRule>
    <cfRule type="containsText" dxfId="292" priority="188" operator="containsText" text="Moderado">
      <formula>NOT(ISERROR(SEARCH("Moderado",G60)))</formula>
    </cfRule>
    <cfRule type="containsText" dxfId="291" priority="189" operator="containsText" text="Menor">
      <formula>NOT(ISERROR(SEARCH("Menor",G60)))</formula>
    </cfRule>
    <cfRule type="containsText" dxfId="290" priority="190" operator="containsText" text="Leve">
      <formula>NOT(ISERROR(SEARCH("Leve",G60)))</formula>
    </cfRule>
  </conditionalFormatting>
  <conditionalFormatting sqref="H10:I10 H20:I20 H30:I30 H40:I40 H50:I50">
    <cfRule type="containsText" dxfId="289" priority="516" operator="containsText" text="Extremo">
      <formula>NOT(ISERROR(SEARCH("Extremo",H10)))</formula>
    </cfRule>
    <cfRule type="containsText" dxfId="288" priority="517" operator="containsText" text="Alto">
      <formula>NOT(ISERROR(SEARCH("Alto",H10)))</formula>
    </cfRule>
    <cfRule type="containsText" dxfId="287" priority="518" operator="containsText" text="Bajo">
      <formula>NOT(ISERROR(SEARCH("Bajo",H10)))</formula>
    </cfRule>
    <cfRule type="containsText" dxfId="286" priority="519" operator="containsText" text="Moderado">
      <formula>NOT(ISERROR(SEARCH("Moderado",H10)))</formula>
    </cfRule>
    <cfRule type="containsText" dxfId="285" priority="520" operator="containsText" text="Extremo">
      <formula>NOT(ISERROR(SEARCH("Extremo",H10)))</formula>
    </cfRule>
  </conditionalFormatting>
  <conditionalFormatting sqref="H60:I60">
    <cfRule type="containsText" dxfId="284" priority="180" operator="containsText" text="Extremo">
      <formula>NOT(ISERROR(SEARCH("Extremo",H60)))</formula>
    </cfRule>
    <cfRule type="containsText" dxfId="283" priority="181" operator="containsText" text="Alto">
      <formula>NOT(ISERROR(SEARCH("Alto",H60)))</formula>
    </cfRule>
    <cfRule type="containsText" dxfId="282" priority="182" operator="containsText" text="Bajo">
      <formula>NOT(ISERROR(SEARCH("Bajo",H60)))</formula>
    </cfRule>
    <cfRule type="containsText" dxfId="281" priority="183" operator="containsText" text="Moderado">
      <formula>NOT(ISERROR(SEARCH("Moderado",H60)))</formula>
    </cfRule>
    <cfRule type="containsText" dxfId="280" priority="184" operator="containsText" text="Extremo">
      <formula>NOT(ISERROR(SEARCH("Extremo",H60)))</formula>
    </cfRule>
  </conditionalFormatting>
  <conditionalFormatting sqref="J10:J59">
    <cfRule type="containsText" dxfId="279" priority="485" operator="containsText" text="Muy Alta">
      <formula>NOT(ISERROR(SEARCH("Muy Alta",J10)))</formula>
    </cfRule>
    <cfRule type="containsText" dxfId="278" priority="486" operator="containsText" text="Alta">
      <formula>NOT(ISERROR(SEARCH("Alta",J10)))</formula>
    </cfRule>
    <cfRule type="containsText" dxfId="277" priority="487" operator="containsText" text="Media">
      <formula>NOT(ISERROR(SEARCH("Media",J10)))</formula>
    </cfRule>
    <cfRule type="containsText" dxfId="276" priority="488" operator="containsText" text="Baja">
      <formula>NOT(ISERROR(SEARCH("Baja",J10)))</formula>
    </cfRule>
    <cfRule type="containsText" dxfId="275" priority="489" operator="containsText" text="Muy Baja">
      <formula>NOT(ISERROR(SEARCH("Muy Baja",J10)))</formula>
    </cfRule>
  </conditionalFormatting>
  <conditionalFormatting sqref="J10:J69">
    <cfRule type="containsText" dxfId="274" priority="170" operator="containsText" text="Muy Baja">
      <formula>NOT(ISERROR(SEARCH("Muy Baja",J10)))</formula>
    </cfRule>
  </conditionalFormatting>
  <conditionalFormatting sqref="J60:J69">
    <cfRule type="containsText" dxfId="273" priority="160" operator="containsText" text="Muy Baja">
      <formula>NOT(ISERROR(SEARCH("Muy Baja",J60)))</formula>
    </cfRule>
    <cfRule type="containsText" dxfId="272" priority="166" operator="containsText" text="Muy Alta">
      <formula>NOT(ISERROR(SEARCH("Muy Alta",J60)))</formula>
    </cfRule>
    <cfRule type="containsText" dxfId="271" priority="167" operator="containsText" text="Alta">
      <formula>NOT(ISERROR(SEARCH("Alta",J60)))</formula>
    </cfRule>
    <cfRule type="containsText" dxfId="270" priority="168" operator="containsText" text="Media">
      <formula>NOT(ISERROR(SEARCH("Media",J60)))</formula>
    </cfRule>
    <cfRule type="containsText" dxfId="269" priority="169" operator="containsText" text="Baja">
      <formula>NOT(ISERROR(SEARCH("Baja",J60)))</formula>
    </cfRule>
  </conditionalFormatting>
  <conditionalFormatting sqref="K10:K69">
    <cfRule type="containsText" dxfId="268" priority="161" operator="containsText" text="Catastrófico">
      <formula>NOT(ISERROR(SEARCH("Catastrófico",K10)))</formula>
    </cfRule>
    <cfRule type="containsText" dxfId="267" priority="162" operator="containsText" text="Moderado">
      <formula>NOT(ISERROR(SEARCH("Moderado",K10)))</formula>
    </cfRule>
    <cfRule type="containsText" dxfId="266" priority="163" operator="containsText" text="Menor">
      <formula>NOT(ISERROR(SEARCH("Menor",K10)))</formula>
    </cfRule>
    <cfRule type="containsText" dxfId="265" priority="164" operator="containsText" text="Leve">
      <formula>NOT(ISERROR(SEARCH("Leve",K10)))</formula>
    </cfRule>
    <cfRule type="containsText" dxfId="264" priority="165" operator="containsText" text="Mayor">
      <formula>NOT(ISERROR(SEARCH("Mayor",K10)))</formula>
    </cfRule>
  </conditionalFormatting>
  <conditionalFormatting sqref="M10 M20 M30 M40 M50">
    <cfRule type="containsText" dxfId="263" priority="490" operator="containsText" text="Extremo">
      <formula>NOT(ISERROR(SEARCH("Extremo",M10)))</formula>
    </cfRule>
    <cfRule type="containsText" dxfId="262" priority="491" operator="containsText" text="Alto">
      <formula>NOT(ISERROR(SEARCH("Alto",M10)))</formula>
    </cfRule>
    <cfRule type="containsText" dxfId="261" priority="492" operator="containsText" text="Moderado">
      <formula>NOT(ISERROR(SEARCH("Moderado",M10)))</formula>
    </cfRule>
    <cfRule type="containsText" dxfId="260" priority="493" operator="containsText" text="Menor">
      <formula>NOT(ISERROR(SEARCH("Menor",M10)))</formula>
    </cfRule>
    <cfRule type="containsText" dxfId="259" priority="494" operator="containsText" text="Bajo">
      <formula>NOT(ISERROR(SEARCH("Bajo",M10)))</formula>
    </cfRule>
    <cfRule type="containsText" dxfId="258" priority="495" operator="containsText" text="Moderado">
      <formula>NOT(ISERROR(SEARCH("Moderado",M10)))</formula>
    </cfRule>
    <cfRule type="containsText" dxfId="257" priority="496" operator="containsText" text="Extremo">
      <formula>NOT(ISERROR(SEARCH("Extremo",M10)))</formula>
    </cfRule>
    <cfRule type="containsText" dxfId="256" priority="497" operator="containsText" text="Baja">
      <formula>NOT(ISERROR(SEARCH("Baja",M10)))</formula>
    </cfRule>
    <cfRule type="containsText" dxfId="255" priority="498" operator="containsText" text="Alto">
      <formula>NOT(ISERROR(SEARCH("Alto",M10)))</formula>
    </cfRule>
  </conditionalFormatting>
  <conditionalFormatting sqref="M60">
    <cfRule type="containsText" dxfId="254" priority="171" operator="containsText" text="Extremo">
      <formula>NOT(ISERROR(SEARCH("Extremo",M60)))</formula>
    </cfRule>
    <cfRule type="containsText" dxfId="253" priority="172" operator="containsText" text="Alto">
      <formula>NOT(ISERROR(SEARCH("Alto",M60)))</formula>
    </cfRule>
    <cfRule type="containsText" dxfId="252" priority="173" operator="containsText" text="Moderado">
      <formula>NOT(ISERROR(SEARCH("Moderado",M60)))</formula>
    </cfRule>
    <cfRule type="containsText" dxfId="251" priority="174" operator="containsText" text="Menor">
      <formula>NOT(ISERROR(SEARCH("Menor",M60)))</formula>
    </cfRule>
    <cfRule type="containsText" dxfId="250" priority="175" operator="containsText" text="Bajo">
      <formula>NOT(ISERROR(SEARCH("Bajo",M60)))</formula>
    </cfRule>
    <cfRule type="containsText" dxfId="249" priority="176" operator="containsText" text="Moderado">
      <formula>NOT(ISERROR(SEARCH("Moderado",M60)))</formula>
    </cfRule>
    <cfRule type="containsText" dxfId="248" priority="177" operator="containsText" text="Extremo">
      <formula>NOT(ISERROR(SEARCH("Extremo",M60)))</formula>
    </cfRule>
    <cfRule type="containsText" dxfId="247" priority="178" operator="containsText" text="Baja">
      <formula>NOT(ISERROR(SEARCH("Baja",M60)))</formula>
    </cfRule>
    <cfRule type="containsText" dxfId="246" priority="179" operator="containsText" text="Alto">
      <formula>NOT(ISERROR(SEARCH("Alto",M60)))</formula>
    </cfRule>
  </conditionalFormatting>
  <dataValidations count="1">
    <dataValidation type="list" allowBlank="1" showInputMessage="1" showErrorMessage="1" sqref="D10:D69">
      <formula1>#REF!</formula1>
    </dataValidation>
  </dataValidations>
  <printOptions horizontalCentered="1"/>
  <pageMargins left="0.70866141732283472" right="0.70866141732283472" top="0.74803149606299213" bottom="0.74803149606299213" header="0.31496062992125984" footer="0.31496062992125984"/>
  <pageSetup scale="5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546" operator="containsText" id="{E50DE147-7B2A-40A6-95D7-AEA96FC942F8}">
            <xm:f>NOT(ISERROR(SEARCH('8- Políticas de Administración '!$B$5,F10)))</xm:f>
            <xm:f>'8- Políticas de Administración '!$B$5</xm:f>
            <x14:dxf>
              <font>
                <color rgb="FF006100"/>
              </font>
              <fill>
                <patternFill>
                  <bgColor rgb="FFC6EFCE"/>
                </patternFill>
              </fill>
            </x14:dxf>
          </x14:cfRule>
          <x14:cfRule type="containsText" priority="547" operator="containsText" id="{1034B27F-53CC-4A29-BA39-C5FDB949099A}">
            <xm:f>NOT(ISERROR(SEARCH('8- Políticas de Administración '!$B$5,F10)))</xm:f>
            <xm:f>'8- Políticas de Administración '!$B$5</xm:f>
            <x14:dxf>
              <font>
                <color rgb="FF9C0006"/>
              </font>
              <fill>
                <patternFill>
                  <bgColor rgb="FFFFC7CE"/>
                </patternFill>
              </fill>
            </x14:dxf>
          </x14:cfRule>
          <xm:sqref>F10 F20 F30 F40 F50</xm:sqref>
        </x14:conditionalFormatting>
        <x14:conditionalFormatting xmlns:xm="http://schemas.microsoft.com/office/excel/2006/main">
          <x14:cfRule type="containsText" priority="209" operator="containsText" id="{DA2471A9-B21E-4F6C-B1ED-494604B45D18}">
            <xm:f>NOT(ISERROR(SEARCH('8- Políticas de Administración '!$B$5,F60)))</xm:f>
            <xm:f>'8- Políticas de Administración '!$B$5</xm:f>
            <x14:dxf>
              <font>
                <color rgb="FF006100"/>
              </font>
              <fill>
                <patternFill>
                  <bgColor rgb="FFC6EFCE"/>
                </patternFill>
              </fill>
            </x14:dxf>
          </x14:cfRule>
          <x14:cfRule type="containsText" priority="210" operator="containsText" id="{CE6FC4CA-7CDB-4B6B-8BAC-845953509D45}">
            <xm:f>NOT(ISERROR(SEARCH('8- Políticas de Administración '!$B$5,F60)))</xm:f>
            <xm:f>'8- Políticas de Administración '!$B$5</xm:f>
            <x14:dxf>
              <font>
                <color rgb="FF9C0006"/>
              </font>
              <fill>
                <patternFill>
                  <bgColor rgb="FFFFC7CE"/>
                </patternFill>
              </fill>
            </x14:dxf>
          </x14:cfRule>
          <xm:sqref>F60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'9- Matriz de Calor '!$S$8:$S$11</xm:f>
          </x14:formula1>
          <xm:sqref>N10:N69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G718"/>
  <sheetViews>
    <sheetView showGridLines="0" zoomScale="55" zoomScaleNormal="55" workbookViewId="0">
      <selection activeCell="P35" sqref="P35"/>
    </sheetView>
  </sheetViews>
  <sheetFormatPr baseColWidth="10" defaultColWidth="11.42578125" defaultRowHeight="15"/>
  <cols>
    <col min="2" max="2" width="24.28515625" customWidth="1"/>
    <col min="3" max="3" width="62.85546875" customWidth="1"/>
    <col min="4" max="4" width="10.28515625" bestFit="1" customWidth="1"/>
    <col min="5" max="5" width="84.28515625" style="37" customWidth="1"/>
    <col min="6" max="6" width="24.7109375" customWidth="1"/>
    <col min="7" max="7" width="11.5703125" customWidth="1"/>
    <col min="8" max="8" width="13.7109375" customWidth="1"/>
    <col min="9" max="9" width="28.5703125" hidden="1" customWidth="1"/>
    <col min="10" max="13" width="11.5703125" customWidth="1"/>
    <col min="32" max="137" width="11.42578125" style="1"/>
  </cols>
  <sheetData>
    <row r="1" spans="1:137" s="1" customFormat="1">
      <c r="E1" s="34"/>
    </row>
    <row r="2" spans="1:137" ht="24" thickBot="1">
      <c r="A2" s="1"/>
      <c r="B2" s="547" t="s">
        <v>232</v>
      </c>
      <c r="C2" s="547"/>
      <c r="D2" s="547"/>
      <c r="E2" s="547"/>
      <c r="F2" s="222"/>
      <c r="G2" s="1"/>
      <c r="H2" s="1"/>
      <c r="I2" s="1"/>
      <c r="J2" s="1"/>
      <c r="K2" s="1"/>
      <c r="L2" s="1"/>
      <c r="M2" s="1"/>
      <c r="N2" s="1"/>
      <c r="O2" s="1"/>
      <c r="P2" s="1"/>
      <c r="Q2" s="1"/>
      <c r="R2" s="1"/>
      <c r="S2" s="1"/>
      <c r="T2" s="1"/>
      <c r="U2" s="1"/>
      <c r="V2" s="1"/>
      <c r="W2" s="1"/>
      <c r="X2" s="1"/>
      <c r="Y2" s="1"/>
      <c r="Z2" s="1"/>
      <c r="AA2" s="1"/>
      <c r="AB2" s="1"/>
      <c r="AC2" s="1"/>
      <c r="AD2" s="1"/>
      <c r="AE2" s="1"/>
    </row>
    <row r="3" spans="1:137" ht="16.5" thickTop="1" thickBot="1">
      <c r="A3" s="1"/>
      <c r="B3" s="8"/>
      <c r="C3" s="8"/>
      <c r="D3" s="8"/>
      <c r="E3" s="35"/>
      <c r="F3" s="1"/>
      <c r="G3" s="1"/>
      <c r="H3" s="1"/>
      <c r="I3" s="1"/>
      <c r="J3" s="1"/>
      <c r="K3" s="1"/>
      <c r="L3" s="1"/>
      <c r="M3" s="1"/>
      <c r="N3" s="1"/>
      <c r="O3" s="1"/>
      <c r="P3" s="1"/>
      <c r="Q3" s="1"/>
      <c r="R3" s="1"/>
      <c r="S3" s="1"/>
      <c r="T3" s="1"/>
      <c r="U3" s="1"/>
      <c r="V3" s="1"/>
      <c r="W3" s="1"/>
      <c r="X3" s="1"/>
      <c r="Y3" s="1"/>
      <c r="Z3" s="1"/>
      <c r="AA3" s="1"/>
      <c r="AB3" s="1"/>
      <c r="AC3" s="1"/>
      <c r="AD3" s="1"/>
      <c r="AE3" s="1"/>
    </row>
    <row r="4" spans="1:137" ht="21">
      <c r="A4" s="1"/>
      <c r="B4" s="50"/>
      <c r="C4" s="223" t="s">
        <v>233</v>
      </c>
      <c r="D4" s="224"/>
      <c r="E4" s="225" t="s">
        <v>234</v>
      </c>
      <c r="F4" s="226"/>
      <c r="G4" s="1"/>
      <c r="H4" s="1"/>
      <c r="I4" s="1"/>
      <c r="J4" s="1"/>
      <c r="K4" s="1"/>
      <c r="L4" s="1"/>
      <c r="M4" s="1"/>
      <c r="N4" s="1"/>
      <c r="O4" s="1"/>
      <c r="P4" s="1"/>
      <c r="Q4" s="1"/>
      <c r="R4" s="1"/>
      <c r="S4" s="1"/>
      <c r="T4" s="1"/>
      <c r="U4" s="1"/>
      <c r="V4" s="1"/>
      <c r="W4" s="1"/>
      <c r="X4" s="1"/>
      <c r="Y4" s="1"/>
      <c r="Z4" s="1"/>
      <c r="AA4" s="1"/>
      <c r="AB4" s="1"/>
      <c r="AC4" s="1"/>
      <c r="AD4" s="1"/>
      <c r="AE4" s="1"/>
    </row>
    <row r="5" spans="1:137" ht="40.5">
      <c r="A5" s="1"/>
      <c r="B5" s="50"/>
      <c r="C5" s="227" t="s">
        <v>235</v>
      </c>
      <c r="D5" s="227"/>
      <c r="E5" s="227" t="s">
        <v>236</v>
      </c>
      <c r="F5" s="228" t="s">
        <v>234</v>
      </c>
      <c r="G5" s="1"/>
      <c r="H5" s="1"/>
      <c r="I5" s="1"/>
      <c r="J5" s="1"/>
      <c r="K5" s="1"/>
      <c r="L5" s="1"/>
      <c r="M5" s="1"/>
      <c r="N5" s="1"/>
      <c r="O5" s="1"/>
      <c r="P5" s="1"/>
      <c r="Q5" s="1"/>
      <c r="R5" s="1"/>
      <c r="S5" s="1"/>
      <c r="T5" s="1"/>
      <c r="U5" s="1"/>
      <c r="V5" s="1"/>
      <c r="W5" s="1"/>
      <c r="X5" s="1"/>
      <c r="Y5" s="1"/>
      <c r="Z5" s="1"/>
      <c r="AA5" s="1"/>
      <c r="AB5" s="1"/>
      <c r="AC5" s="1"/>
      <c r="AD5" s="1"/>
      <c r="AE5" s="1"/>
    </row>
    <row r="6" spans="1:137" ht="20.25">
      <c r="A6" s="1"/>
      <c r="B6" s="51" t="s">
        <v>237</v>
      </c>
      <c r="C6" s="163" t="s">
        <v>238</v>
      </c>
      <c r="D6" s="164">
        <v>0.04</v>
      </c>
      <c r="E6" s="165" t="s">
        <v>239</v>
      </c>
      <c r="F6" s="77">
        <v>1</v>
      </c>
      <c r="G6" s="1"/>
      <c r="H6" s="39"/>
      <c r="I6" s="1"/>
      <c r="J6" s="1"/>
      <c r="K6" s="1"/>
      <c r="L6" s="1"/>
      <c r="M6" s="1"/>
      <c r="N6" s="1"/>
      <c r="O6" s="1"/>
      <c r="P6" s="1"/>
      <c r="Q6" s="1"/>
      <c r="R6" s="1"/>
      <c r="S6" s="1"/>
      <c r="T6" s="1"/>
      <c r="U6" s="1"/>
      <c r="V6" s="1"/>
      <c r="W6" s="1"/>
      <c r="X6" s="1"/>
      <c r="Y6" s="1"/>
      <c r="Z6" s="1"/>
      <c r="AA6" s="1"/>
      <c r="AB6" s="1"/>
      <c r="AC6" s="1"/>
      <c r="AD6" s="1"/>
      <c r="AE6" s="1"/>
    </row>
    <row r="7" spans="1:137" ht="20.25">
      <c r="A7" s="1"/>
      <c r="B7" s="52" t="s">
        <v>240</v>
      </c>
      <c r="C7" s="163" t="s">
        <v>241</v>
      </c>
      <c r="D7" s="164">
        <v>0.09</v>
      </c>
      <c r="E7" s="165" t="s">
        <v>242</v>
      </c>
      <c r="F7" s="77">
        <v>2</v>
      </c>
      <c r="G7" s="1"/>
      <c r="H7" s="1"/>
      <c r="I7" s="1"/>
      <c r="J7" s="1"/>
      <c r="K7" s="1"/>
      <c r="L7" s="1"/>
      <c r="M7" s="1"/>
      <c r="N7" s="1"/>
      <c r="O7" s="1"/>
      <c r="P7" s="1"/>
      <c r="Q7" s="1"/>
      <c r="R7" s="1"/>
      <c r="S7" s="1"/>
      <c r="T7" s="1"/>
      <c r="U7" s="1"/>
      <c r="V7" s="1"/>
      <c r="W7" s="1"/>
      <c r="X7" s="1"/>
      <c r="Y7" s="1"/>
      <c r="Z7" s="1"/>
      <c r="AA7" s="1"/>
      <c r="AB7" s="1"/>
      <c r="AC7" s="1"/>
      <c r="AD7" s="1"/>
      <c r="AE7" s="1"/>
    </row>
    <row r="8" spans="1:137" ht="20.25">
      <c r="A8" s="1"/>
      <c r="B8" s="53" t="s">
        <v>243</v>
      </c>
      <c r="C8" s="163" t="s">
        <v>244</v>
      </c>
      <c r="D8" s="164">
        <v>0.28999999999999998</v>
      </c>
      <c r="E8" s="165" t="s">
        <v>245</v>
      </c>
      <c r="F8" s="77">
        <v>3</v>
      </c>
      <c r="G8" s="1"/>
      <c r="H8" s="1"/>
      <c r="I8" s="1"/>
      <c r="J8" s="1"/>
      <c r="K8" s="1"/>
      <c r="L8" s="1"/>
      <c r="M8" s="1"/>
      <c r="N8" s="1"/>
      <c r="O8" s="1"/>
      <c r="P8" s="1"/>
      <c r="Q8" s="1"/>
      <c r="R8" s="1"/>
      <c r="S8" s="1"/>
      <c r="T8" s="1"/>
      <c r="U8" s="1"/>
      <c r="V8" s="1"/>
      <c r="W8" s="1"/>
      <c r="X8" s="1"/>
      <c r="Y8" s="1"/>
      <c r="Z8" s="1"/>
      <c r="AA8" s="1"/>
      <c r="AB8" s="1"/>
      <c r="AC8" s="1"/>
      <c r="AD8" s="1"/>
      <c r="AE8" s="1"/>
    </row>
    <row r="9" spans="1:137" ht="20.25">
      <c r="A9" s="1"/>
      <c r="B9" s="54" t="s">
        <v>246</v>
      </c>
      <c r="C9" s="163" t="s">
        <v>247</v>
      </c>
      <c r="D9" s="164">
        <v>0.49</v>
      </c>
      <c r="E9" s="165" t="s">
        <v>248</v>
      </c>
      <c r="F9" s="77">
        <v>4</v>
      </c>
      <c r="G9" s="1"/>
      <c r="H9" s="1"/>
      <c r="I9" s="1"/>
      <c r="J9" s="1"/>
      <c r="K9" s="1"/>
      <c r="L9" s="1"/>
      <c r="M9" s="1"/>
      <c r="N9" s="1"/>
      <c r="O9" s="1"/>
      <c r="P9" s="1"/>
      <c r="Q9" s="1"/>
      <c r="R9" s="1"/>
      <c r="S9" s="1"/>
      <c r="T9" s="1"/>
      <c r="U9" s="1"/>
      <c r="V9" s="1"/>
      <c r="W9" s="1"/>
      <c r="X9" s="1"/>
      <c r="Y9" s="1"/>
      <c r="Z9" s="1"/>
      <c r="AA9" s="1"/>
      <c r="AB9" s="1"/>
      <c r="AC9" s="1"/>
      <c r="AD9" s="1"/>
      <c r="AE9" s="1"/>
    </row>
    <row r="10" spans="1:137" ht="20.25">
      <c r="A10" s="1"/>
      <c r="B10" s="55" t="s">
        <v>249</v>
      </c>
      <c r="C10" s="163" t="s">
        <v>250</v>
      </c>
      <c r="D10" s="164">
        <v>1</v>
      </c>
      <c r="E10" s="165" t="s">
        <v>251</v>
      </c>
      <c r="F10" s="77">
        <v>5</v>
      </c>
      <c r="G10" s="1"/>
      <c r="H10" s="1"/>
      <c r="I10" s="73" t="s">
        <v>252</v>
      </c>
      <c r="J10" s="1"/>
      <c r="K10" s="1"/>
      <c r="L10" s="1"/>
      <c r="M10" s="1"/>
      <c r="N10" s="1"/>
      <c r="O10" s="1"/>
      <c r="P10" s="1"/>
      <c r="Q10" s="1"/>
      <c r="R10" s="1"/>
      <c r="S10" s="1"/>
      <c r="T10" s="1"/>
      <c r="U10" s="1"/>
      <c r="V10" s="1"/>
      <c r="W10" s="1"/>
      <c r="X10" s="1"/>
      <c r="Y10" s="1"/>
      <c r="Z10" s="1"/>
      <c r="AA10" s="1"/>
      <c r="AB10" s="1"/>
      <c r="AC10" s="1"/>
      <c r="AD10" s="1"/>
      <c r="AE10" s="1"/>
    </row>
    <row r="11" spans="1:137" ht="16.5">
      <c r="A11" s="1"/>
      <c r="B11" s="3"/>
      <c r="C11" s="2"/>
      <c r="D11" s="2"/>
      <c r="E11" s="36"/>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137">
      <c r="A12" s="1"/>
      <c r="B12" s="1"/>
      <c r="C12" s="1"/>
      <c r="D12" s="1"/>
      <c r="E12" s="34"/>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137">
      <c r="A13" s="1"/>
      <c r="B13" s="1"/>
      <c r="C13" s="1"/>
      <c r="D13" s="1"/>
      <c r="E13" s="34"/>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137" ht="23.25">
      <c r="A14" s="1"/>
      <c r="B14" s="548" t="s">
        <v>253</v>
      </c>
      <c r="C14" s="548"/>
      <c r="D14" s="548"/>
      <c r="E14" s="548"/>
      <c r="F14" s="229"/>
      <c r="G14" s="49"/>
      <c r="H14" s="1"/>
      <c r="I14" s="1"/>
      <c r="J14" s="1"/>
      <c r="K14" s="1"/>
      <c r="L14" s="1"/>
      <c r="M14" s="1"/>
      <c r="N14" s="1"/>
      <c r="O14" s="1"/>
      <c r="P14" s="1"/>
      <c r="Q14" s="1"/>
      <c r="R14" s="1"/>
      <c r="S14" s="1"/>
      <c r="T14" s="1"/>
      <c r="U14" s="1"/>
      <c r="V14" s="1"/>
      <c r="W14" s="1"/>
      <c r="X14" s="1"/>
      <c r="Y14" s="1"/>
      <c r="Z14" s="1"/>
      <c r="AA14" s="1"/>
      <c r="AB14" s="1"/>
      <c r="AC14" s="1"/>
      <c r="AD14" s="1"/>
      <c r="AE14" s="1"/>
    </row>
    <row r="15" spans="1:137" ht="20.25">
      <c r="A15" s="1"/>
      <c r="B15" s="58"/>
      <c r="C15" s="230"/>
      <c r="D15" s="230"/>
      <c r="E15" s="230"/>
      <c r="F15" s="58"/>
      <c r="G15" s="1"/>
      <c r="H15" s="1"/>
      <c r="I15" s="1"/>
      <c r="J15" s="1"/>
      <c r="K15" s="1"/>
      <c r="L15" s="1"/>
      <c r="M15" s="1"/>
      <c r="N15" s="1"/>
      <c r="O15" s="1"/>
      <c r="P15" s="1"/>
      <c r="Q15" s="1"/>
      <c r="R15" s="1"/>
      <c r="S15" s="1"/>
      <c r="T15" s="1"/>
      <c r="U15" s="1"/>
      <c r="V15" s="1"/>
      <c r="W15" s="1"/>
      <c r="X15" s="1"/>
      <c r="Y15" s="1"/>
      <c r="Z15" s="1"/>
      <c r="AA15" s="1"/>
      <c r="AB15" s="1"/>
      <c r="AC15" s="1"/>
      <c r="AD15" s="1"/>
      <c r="AE15" s="1"/>
    </row>
    <row r="16" spans="1:137" s="59" customFormat="1" ht="20.25">
      <c r="A16" s="57"/>
      <c r="B16" s="58"/>
      <c r="C16" s="544" t="s">
        <v>172</v>
      </c>
      <c r="D16" s="544"/>
      <c r="E16" s="544"/>
      <c r="F16" s="58"/>
      <c r="G16" s="57"/>
      <c r="H16" s="57"/>
      <c r="I16" s="74" t="s">
        <v>165</v>
      </c>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row>
    <row r="17" spans="1:137" s="59" customFormat="1" ht="30.75" customHeight="1">
      <c r="A17" s="57"/>
      <c r="B17" s="51" t="s">
        <v>254</v>
      </c>
      <c r="C17" s="546" t="s">
        <v>255</v>
      </c>
      <c r="D17" s="546"/>
      <c r="E17" s="546"/>
      <c r="F17" s="77">
        <v>1</v>
      </c>
      <c r="G17" s="57"/>
      <c r="H17" s="57"/>
      <c r="I17" s="73" t="s">
        <v>172</v>
      </c>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row>
    <row r="18" spans="1:137" s="59" customFormat="1" ht="30.75" customHeight="1">
      <c r="A18" s="57"/>
      <c r="B18" s="52" t="s">
        <v>256</v>
      </c>
      <c r="C18" s="546" t="s">
        <v>257</v>
      </c>
      <c r="D18" s="546"/>
      <c r="E18" s="546"/>
      <c r="F18" s="77">
        <v>2</v>
      </c>
      <c r="G18" s="57"/>
      <c r="H18" s="57"/>
      <c r="I18" s="73" t="s">
        <v>169</v>
      </c>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row>
    <row r="19" spans="1:137" s="59" customFormat="1" ht="30.75" customHeight="1">
      <c r="A19" s="57"/>
      <c r="B19" s="53" t="s">
        <v>258</v>
      </c>
      <c r="C19" s="546" t="s">
        <v>259</v>
      </c>
      <c r="D19" s="546"/>
      <c r="E19" s="546"/>
      <c r="F19" s="77">
        <v>3</v>
      </c>
      <c r="G19" s="57"/>
      <c r="H19" s="57"/>
      <c r="I19" s="73" t="s">
        <v>174</v>
      </c>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row>
    <row r="20" spans="1:137" s="59" customFormat="1" ht="30.75" customHeight="1">
      <c r="A20" s="57"/>
      <c r="B20" s="54" t="s">
        <v>260</v>
      </c>
      <c r="C20" s="546" t="s">
        <v>173</v>
      </c>
      <c r="D20" s="546"/>
      <c r="E20" s="546"/>
      <c r="F20" s="77">
        <v>4</v>
      </c>
      <c r="G20" s="57"/>
      <c r="H20" s="57"/>
      <c r="I20" s="73" t="s">
        <v>261</v>
      </c>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row>
    <row r="21" spans="1:137" s="59" customFormat="1" ht="30.75" customHeight="1">
      <c r="A21" s="57"/>
      <c r="B21" s="55" t="s">
        <v>262</v>
      </c>
      <c r="C21" s="546" t="s">
        <v>185</v>
      </c>
      <c r="D21" s="546"/>
      <c r="E21" s="546"/>
      <c r="F21" s="77">
        <v>5</v>
      </c>
      <c r="G21" s="57"/>
      <c r="H21" s="57"/>
      <c r="I21" s="73" t="str">
        <f>C48</f>
        <v>Interrupción o afectación en la prestación del servicio administrativo</v>
      </c>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row>
    <row r="22" spans="1:137" s="59" customFormat="1" ht="20.25">
      <c r="A22" s="57"/>
      <c r="B22" s="65"/>
      <c r="C22" s="56"/>
      <c r="D22" s="56"/>
      <c r="E22" s="56"/>
      <c r="F22" s="66"/>
      <c r="G22" s="57"/>
      <c r="H22" s="57"/>
      <c r="I22" s="73" t="str">
        <f>C56</f>
        <v>Afectación Ambiental</v>
      </c>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row>
    <row r="23" spans="1:137" s="59" customFormat="1" ht="20.25">
      <c r="A23" s="57"/>
      <c r="B23" s="65"/>
      <c r="C23" s="56"/>
      <c r="D23" s="56"/>
      <c r="E23" s="56"/>
      <c r="F23" s="66"/>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row>
    <row r="24" spans="1:137" s="59" customFormat="1" ht="20.25">
      <c r="A24" s="57"/>
      <c r="B24" s="58"/>
      <c r="C24" s="545" t="s">
        <v>169</v>
      </c>
      <c r="D24" s="545"/>
      <c r="E24" s="545"/>
      <c r="F24" s="66"/>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row>
    <row r="25" spans="1:137" s="59" customFormat="1" ht="20.25">
      <c r="A25" s="57"/>
      <c r="B25" s="60" t="s">
        <v>254</v>
      </c>
      <c r="C25" s="546" t="s">
        <v>263</v>
      </c>
      <c r="D25" s="546"/>
      <c r="E25" s="546"/>
      <c r="F25" s="77">
        <v>1</v>
      </c>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row>
    <row r="26" spans="1:137" s="59" customFormat="1" ht="20.25">
      <c r="A26" s="57"/>
      <c r="B26" s="61" t="s">
        <v>256</v>
      </c>
      <c r="C26" s="546" t="s">
        <v>264</v>
      </c>
      <c r="D26" s="546"/>
      <c r="E26" s="546"/>
      <c r="F26" s="77">
        <v>2</v>
      </c>
      <c r="G26" s="57"/>
      <c r="H26" s="57"/>
      <c r="I26" s="65"/>
      <c r="J26" s="65"/>
      <c r="K26" s="65"/>
      <c r="L26" s="65"/>
      <c r="M26" s="65"/>
      <c r="N26" s="65"/>
      <c r="O26" s="65"/>
      <c r="P26" s="65"/>
      <c r="Q26" s="65"/>
      <c r="R26" s="65"/>
      <c r="S26" s="65"/>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row>
    <row r="27" spans="1:137" s="59" customFormat="1" ht="20.25">
      <c r="A27" s="57"/>
      <c r="B27" s="62" t="s">
        <v>258</v>
      </c>
      <c r="C27" s="546" t="s">
        <v>170</v>
      </c>
      <c r="D27" s="546"/>
      <c r="E27" s="546"/>
      <c r="F27" s="77">
        <v>3</v>
      </c>
      <c r="G27" s="57"/>
      <c r="H27" s="57"/>
      <c r="I27" s="65" t="s">
        <v>265</v>
      </c>
      <c r="J27" s="65"/>
      <c r="K27" s="65"/>
      <c r="L27" s="65"/>
      <c r="M27" s="65"/>
      <c r="N27" s="65"/>
      <c r="O27" s="65"/>
      <c r="P27" s="65"/>
      <c r="Q27" s="65"/>
      <c r="R27" s="65"/>
      <c r="S27" s="65"/>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row>
    <row r="28" spans="1:137" s="59" customFormat="1" ht="20.25">
      <c r="A28" s="57"/>
      <c r="B28" s="63" t="s">
        <v>260</v>
      </c>
      <c r="C28" s="546" t="s">
        <v>266</v>
      </c>
      <c r="D28" s="546"/>
      <c r="E28" s="546"/>
      <c r="F28" s="77">
        <v>4</v>
      </c>
      <c r="G28" s="57"/>
      <c r="H28" s="57"/>
      <c r="I28" s="65" t="s">
        <v>267</v>
      </c>
      <c r="J28" s="65"/>
      <c r="K28" s="65"/>
      <c r="L28" s="65"/>
      <c r="M28" s="65"/>
      <c r="N28" s="65"/>
      <c r="O28" s="65"/>
      <c r="P28" s="65"/>
      <c r="Q28" s="65"/>
      <c r="R28" s="65"/>
      <c r="S28" s="65"/>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row>
    <row r="29" spans="1:137" s="59" customFormat="1" ht="20.25">
      <c r="A29" s="57"/>
      <c r="B29" s="64" t="s">
        <v>262</v>
      </c>
      <c r="C29" s="546" t="s">
        <v>268</v>
      </c>
      <c r="D29" s="546"/>
      <c r="E29" s="546"/>
      <c r="F29" s="77">
        <v>5</v>
      </c>
      <c r="G29" s="57"/>
      <c r="H29" s="57"/>
      <c r="I29" s="65" t="s">
        <v>269</v>
      </c>
      <c r="J29" s="65"/>
      <c r="K29" s="65"/>
      <c r="L29" s="65"/>
      <c r="M29" s="65"/>
      <c r="N29" s="65"/>
      <c r="O29" s="65"/>
      <c r="P29" s="65"/>
      <c r="Q29" s="65"/>
      <c r="R29" s="65"/>
      <c r="S29" s="65"/>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row>
    <row r="30" spans="1:137" s="59" customFormat="1" ht="20.25">
      <c r="A30" s="57"/>
      <c r="B30" s="65"/>
      <c r="C30" s="56"/>
      <c r="D30" s="56"/>
      <c r="E30" s="56"/>
      <c r="F30" s="66"/>
      <c r="G30" s="57"/>
      <c r="H30" s="57"/>
      <c r="I30" s="65" t="s">
        <v>270</v>
      </c>
      <c r="J30" s="65"/>
      <c r="K30" s="65"/>
      <c r="L30" s="65"/>
      <c r="M30" s="65"/>
      <c r="N30" s="65"/>
      <c r="O30" s="65"/>
      <c r="P30" s="65"/>
      <c r="Q30" s="65"/>
      <c r="R30" s="65"/>
      <c r="S30" s="65"/>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row>
    <row r="31" spans="1:137" s="57" customFormat="1" ht="20.25">
      <c r="B31" s="67"/>
      <c r="C31" s="67"/>
      <c r="D31" s="67"/>
      <c r="E31" s="67"/>
      <c r="F31" s="66"/>
      <c r="I31" s="65" t="s">
        <v>271</v>
      </c>
      <c r="J31" s="65"/>
      <c r="K31" s="65"/>
      <c r="L31" s="65"/>
      <c r="M31" s="65"/>
      <c r="N31" s="65"/>
      <c r="O31" s="65"/>
      <c r="P31" s="65"/>
      <c r="Q31" s="65"/>
      <c r="R31" s="65"/>
      <c r="S31" s="65"/>
    </row>
    <row r="32" spans="1:137" s="57" customFormat="1" ht="20.25">
      <c r="B32" s="76"/>
      <c r="C32" s="544" t="s">
        <v>174</v>
      </c>
      <c r="D32" s="544"/>
      <c r="E32" s="544"/>
      <c r="F32" s="66"/>
      <c r="I32" s="65"/>
      <c r="J32" s="65"/>
      <c r="K32" s="65"/>
      <c r="L32" s="65"/>
      <c r="M32" s="65"/>
      <c r="N32" s="65"/>
      <c r="O32" s="65"/>
      <c r="P32" s="65"/>
      <c r="Q32" s="65"/>
      <c r="R32" s="65"/>
      <c r="S32" s="65"/>
    </row>
    <row r="33" spans="2:19" s="57" customFormat="1" ht="20.25">
      <c r="B33" s="51" t="s">
        <v>254</v>
      </c>
      <c r="C33" s="546" t="s">
        <v>272</v>
      </c>
      <c r="D33" s="546"/>
      <c r="E33" s="546"/>
      <c r="F33" s="77">
        <v>1</v>
      </c>
      <c r="I33" s="65" t="s">
        <v>265</v>
      </c>
      <c r="J33" s="65"/>
      <c r="K33" s="65"/>
      <c r="L33" s="65"/>
      <c r="M33" s="65"/>
      <c r="N33" s="65"/>
      <c r="O33" s="65"/>
      <c r="P33" s="65"/>
      <c r="Q33" s="65"/>
      <c r="R33" s="65"/>
      <c r="S33" s="65"/>
    </row>
    <row r="34" spans="2:19" s="57" customFormat="1" ht="20.25">
      <c r="B34" s="52" t="s">
        <v>256</v>
      </c>
      <c r="C34" s="546" t="s">
        <v>179</v>
      </c>
      <c r="D34" s="546"/>
      <c r="E34" s="546"/>
      <c r="F34" s="77">
        <v>2</v>
      </c>
      <c r="I34" s="65" t="s">
        <v>267</v>
      </c>
      <c r="J34" s="65"/>
      <c r="K34" s="65"/>
      <c r="L34" s="65"/>
      <c r="M34" s="65"/>
      <c r="N34" s="65"/>
      <c r="O34" s="65"/>
      <c r="P34" s="65"/>
      <c r="Q34" s="65"/>
      <c r="R34" s="65"/>
      <c r="S34" s="65"/>
    </row>
    <row r="35" spans="2:19" s="57" customFormat="1" ht="20.25">
      <c r="B35" s="53" t="s">
        <v>258</v>
      </c>
      <c r="C35" s="546" t="s">
        <v>175</v>
      </c>
      <c r="D35" s="546"/>
      <c r="E35" s="546"/>
      <c r="F35" s="77">
        <v>3</v>
      </c>
      <c r="I35" s="65" t="s">
        <v>269</v>
      </c>
      <c r="J35" s="65"/>
      <c r="K35" s="65"/>
      <c r="L35" s="65"/>
      <c r="M35" s="65"/>
      <c r="N35" s="65"/>
      <c r="O35" s="65"/>
      <c r="P35" s="65"/>
      <c r="Q35" s="65"/>
      <c r="R35" s="65"/>
      <c r="S35" s="65"/>
    </row>
    <row r="36" spans="2:19" s="57" customFormat="1" ht="20.25">
      <c r="B36" s="54" t="s">
        <v>260</v>
      </c>
      <c r="C36" s="546" t="s">
        <v>273</v>
      </c>
      <c r="D36" s="546"/>
      <c r="E36" s="546"/>
      <c r="F36" s="77">
        <v>4</v>
      </c>
      <c r="I36" s="65" t="s">
        <v>270</v>
      </c>
      <c r="J36" s="65"/>
      <c r="K36" s="65"/>
      <c r="L36" s="65"/>
      <c r="M36" s="65"/>
      <c r="N36" s="65"/>
      <c r="O36" s="65"/>
      <c r="P36" s="65"/>
      <c r="Q36" s="65"/>
      <c r="R36" s="65"/>
      <c r="S36" s="65"/>
    </row>
    <row r="37" spans="2:19" s="57" customFormat="1" ht="20.25">
      <c r="B37" s="55" t="s">
        <v>262</v>
      </c>
      <c r="C37" s="546" t="s">
        <v>274</v>
      </c>
      <c r="D37" s="546"/>
      <c r="E37" s="546"/>
      <c r="F37" s="77">
        <v>5</v>
      </c>
      <c r="I37" s="65" t="s">
        <v>271</v>
      </c>
      <c r="J37" s="65"/>
      <c r="K37" s="65"/>
      <c r="L37" s="65"/>
      <c r="M37" s="65"/>
      <c r="N37" s="65"/>
      <c r="O37" s="65"/>
      <c r="P37" s="65"/>
      <c r="Q37" s="65"/>
      <c r="R37" s="65"/>
      <c r="S37" s="65"/>
    </row>
    <row r="38" spans="2:19" s="57" customFormat="1" ht="20.25">
      <c r="B38" s="67"/>
      <c r="C38" s="67"/>
      <c r="D38" s="67"/>
      <c r="E38" s="67"/>
      <c r="F38" s="66"/>
      <c r="I38" s="65"/>
      <c r="J38" s="65"/>
      <c r="K38" s="65"/>
      <c r="L38" s="65"/>
      <c r="M38" s="65"/>
      <c r="N38" s="65"/>
      <c r="O38" s="65"/>
      <c r="P38" s="65"/>
      <c r="Q38" s="65"/>
      <c r="R38" s="65"/>
      <c r="S38" s="65"/>
    </row>
    <row r="39" spans="2:19" s="57" customFormat="1" ht="20.25">
      <c r="B39" s="67"/>
      <c r="C39" s="67"/>
      <c r="D39" s="67"/>
      <c r="E39" s="67"/>
      <c r="F39" s="66"/>
    </row>
    <row r="40" spans="2:19" s="57" customFormat="1" ht="20.25">
      <c r="B40" s="58"/>
      <c r="C40" s="544" t="s">
        <v>261</v>
      </c>
      <c r="D40" s="544"/>
      <c r="E40" s="544"/>
      <c r="F40" s="66"/>
    </row>
    <row r="41" spans="2:19" s="57" customFormat="1" ht="20.25">
      <c r="B41" s="231" t="s">
        <v>254</v>
      </c>
      <c r="C41" s="546" t="s">
        <v>275</v>
      </c>
      <c r="D41" s="546"/>
      <c r="E41" s="546"/>
      <c r="F41" s="77">
        <v>1</v>
      </c>
    </row>
    <row r="42" spans="2:19" s="57" customFormat="1" ht="20.25">
      <c r="B42" s="232" t="s">
        <v>256</v>
      </c>
      <c r="C42" s="546" t="s">
        <v>276</v>
      </c>
      <c r="D42" s="546"/>
      <c r="E42" s="546"/>
      <c r="F42" s="77">
        <v>2</v>
      </c>
    </row>
    <row r="43" spans="2:19" s="57" customFormat="1" ht="20.25">
      <c r="B43" s="233" t="s">
        <v>258</v>
      </c>
      <c r="C43" s="546" t="s">
        <v>277</v>
      </c>
      <c r="D43" s="546"/>
      <c r="E43" s="546"/>
      <c r="F43" s="77">
        <v>3</v>
      </c>
    </row>
    <row r="44" spans="2:19" s="57" customFormat="1" ht="20.25">
      <c r="B44" s="234" t="s">
        <v>260</v>
      </c>
      <c r="C44" s="546" t="s">
        <v>278</v>
      </c>
      <c r="D44" s="546"/>
      <c r="E44" s="546"/>
      <c r="F44" s="77">
        <v>4</v>
      </c>
    </row>
    <row r="45" spans="2:19" s="57" customFormat="1" ht="20.25">
      <c r="B45" s="235" t="s">
        <v>262</v>
      </c>
      <c r="C45" s="546" t="s">
        <v>279</v>
      </c>
      <c r="D45" s="546"/>
      <c r="E45" s="546"/>
      <c r="F45" s="77">
        <v>5</v>
      </c>
    </row>
    <row r="46" spans="2:19" s="57" customFormat="1" ht="20.25">
      <c r="B46" s="65"/>
      <c r="C46" s="65" t="s">
        <v>280</v>
      </c>
      <c r="D46" s="65"/>
      <c r="F46" s="66"/>
    </row>
    <row r="47" spans="2:19" s="57" customFormat="1" ht="20.25">
      <c r="B47" s="65"/>
      <c r="C47" s="65"/>
      <c r="D47" s="65"/>
      <c r="F47" s="66"/>
    </row>
    <row r="48" spans="2:19" s="57" customFormat="1" ht="20.25">
      <c r="B48" s="58"/>
      <c r="C48" s="545" t="s">
        <v>281</v>
      </c>
      <c r="D48" s="545"/>
      <c r="E48" s="545"/>
      <c r="F48" s="66"/>
    </row>
    <row r="49" spans="2:11" s="57" customFormat="1" ht="20.25" customHeight="1">
      <c r="B49" s="60" t="s">
        <v>254</v>
      </c>
      <c r="C49" s="546" t="s">
        <v>282</v>
      </c>
      <c r="D49" s="546"/>
      <c r="E49" s="546"/>
      <c r="F49" s="77">
        <v>1</v>
      </c>
    </row>
    <row r="50" spans="2:11" s="57" customFormat="1" ht="20.25" customHeight="1">
      <c r="B50" s="61" t="s">
        <v>256</v>
      </c>
      <c r="C50" s="546" t="s">
        <v>283</v>
      </c>
      <c r="D50" s="546"/>
      <c r="E50" s="546"/>
      <c r="F50" s="77">
        <v>2</v>
      </c>
      <c r="K50" s="58"/>
    </row>
    <row r="51" spans="2:11" s="57" customFormat="1" ht="20.25" customHeight="1">
      <c r="B51" s="62" t="s">
        <v>258</v>
      </c>
      <c r="C51" s="546" t="s">
        <v>284</v>
      </c>
      <c r="D51" s="546"/>
      <c r="E51" s="546"/>
      <c r="F51" s="77">
        <v>3</v>
      </c>
    </row>
    <row r="52" spans="2:11" s="57" customFormat="1" ht="20.25" customHeight="1">
      <c r="B52" s="63" t="s">
        <v>260</v>
      </c>
      <c r="C52" s="546" t="s">
        <v>285</v>
      </c>
      <c r="D52" s="546"/>
      <c r="E52" s="546"/>
      <c r="F52" s="77">
        <v>4</v>
      </c>
    </row>
    <row r="53" spans="2:11" s="57" customFormat="1" ht="20.25" customHeight="1">
      <c r="B53" s="64" t="s">
        <v>262</v>
      </c>
      <c r="C53" s="546" t="s">
        <v>286</v>
      </c>
      <c r="D53" s="546"/>
      <c r="E53" s="546"/>
      <c r="F53" s="77">
        <v>5</v>
      </c>
    </row>
    <row r="54" spans="2:11" s="57" customFormat="1" ht="20.25">
      <c r="B54" s="65"/>
      <c r="C54" s="65"/>
      <c r="D54" s="65"/>
      <c r="E54" s="65"/>
      <c r="F54" s="66"/>
    </row>
    <row r="55" spans="2:11" s="57" customFormat="1" ht="20.25"/>
    <row r="56" spans="2:11" s="57" customFormat="1" ht="20.25" customHeight="1">
      <c r="B56" s="58"/>
      <c r="C56" s="236" t="s">
        <v>252</v>
      </c>
      <c r="D56" s="236"/>
      <c r="E56" s="236"/>
      <c r="F56" s="66"/>
    </row>
    <row r="57" spans="2:11" s="57" customFormat="1" ht="20.25" customHeight="1">
      <c r="B57" s="60" t="s">
        <v>254</v>
      </c>
      <c r="C57" s="549" t="s">
        <v>265</v>
      </c>
      <c r="D57" s="549"/>
      <c r="E57" s="549"/>
      <c r="F57" s="77">
        <v>1</v>
      </c>
    </row>
    <row r="58" spans="2:11" s="57" customFormat="1" ht="20.25" customHeight="1">
      <c r="B58" s="61" t="s">
        <v>256</v>
      </c>
      <c r="C58" s="549" t="s">
        <v>267</v>
      </c>
      <c r="D58" s="549"/>
      <c r="E58" s="549"/>
      <c r="F58" s="77">
        <v>2</v>
      </c>
    </row>
    <row r="59" spans="2:11" s="57" customFormat="1" ht="20.25" customHeight="1">
      <c r="B59" s="62" t="s">
        <v>258</v>
      </c>
      <c r="C59" s="549" t="s">
        <v>269</v>
      </c>
      <c r="D59" s="549"/>
      <c r="E59" s="549"/>
      <c r="F59" s="77">
        <v>3</v>
      </c>
    </row>
    <row r="60" spans="2:11" s="57" customFormat="1" ht="20.25" customHeight="1">
      <c r="B60" s="63" t="s">
        <v>260</v>
      </c>
      <c r="C60" s="549" t="s">
        <v>270</v>
      </c>
      <c r="D60" s="549"/>
      <c r="E60" s="549"/>
      <c r="F60" s="77">
        <v>4</v>
      </c>
    </row>
    <row r="61" spans="2:11" s="57" customFormat="1" ht="20.25" customHeight="1">
      <c r="B61" s="64" t="s">
        <v>262</v>
      </c>
      <c r="C61" s="549" t="s">
        <v>271</v>
      </c>
      <c r="D61" s="549"/>
      <c r="E61" s="549"/>
      <c r="F61" s="77">
        <v>5</v>
      </c>
    </row>
    <row r="62" spans="2:11" s="57" customFormat="1" ht="20.25">
      <c r="E62" s="68"/>
    </row>
    <row r="63" spans="2:11" s="57" customFormat="1" ht="20.25">
      <c r="E63" s="68"/>
    </row>
    <row r="64" spans="2:11" s="57" customFormat="1" ht="20.25">
      <c r="E64" s="68"/>
    </row>
    <row r="65" spans="5:5" s="57" customFormat="1" ht="20.25">
      <c r="E65" s="68"/>
    </row>
    <row r="66" spans="5:5" s="57" customFormat="1" ht="20.25">
      <c r="E66" s="68"/>
    </row>
    <row r="67" spans="5:5" s="57" customFormat="1" ht="20.25">
      <c r="E67" s="68"/>
    </row>
    <row r="68" spans="5:5" s="57" customFormat="1" ht="20.25">
      <c r="E68" s="68"/>
    </row>
    <row r="69" spans="5:5" s="57" customFormat="1" ht="20.25">
      <c r="E69" s="68"/>
    </row>
    <row r="70" spans="5:5" s="57" customFormat="1" ht="20.25">
      <c r="E70" s="68"/>
    </row>
    <row r="71" spans="5:5" s="57" customFormat="1" ht="20.25">
      <c r="E71" s="68"/>
    </row>
    <row r="72" spans="5:5" s="57" customFormat="1" ht="20.25">
      <c r="E72" s="68"/>
    </row>
    <row r="73" spans="5:5" s="57" customFormat="1" ht="20.25">
      <c r="E73" s="68"/>
    </row>
    <row r="74" spans="5:5" s="57" customFormat="1" ht="20.25">
      <c r="E74" s="68"/>
    </row>
    <row r="75" spans="5:5" s="57" customFormat="1" ht="20.25">
      <c r="E75" s="68"/>
    </row>
    <row r="76" spans="5:5" s="57" customFormat="1" ht="20.25">
      <c r="E76" s="68"/>
    </row>
    <row r="77" spans="5:5" s="57" customFormat="1" ht="20.25">
      <c r="E77" s="68"/>
    </row>
    <row r="78" spans="5:5" s="57" customFormat="1" ht="20.25">
      <c r="E78" s="68"/>
    </row>
    <row r="79" spans="5:5" s="57" customFormat="1" ht="20.25">
      <c r="E79" s="68"/>
    </row>
    <row r="80" spans="5:5" s="57" customFormat="1" ht="20.25">
      <c r="E80" s="68"/>
    </row>
    <row r="81" spans="5:5" s="57" customFormat="1" ht="20.25">
      <c r="E81" s="68"/>
    </row>
    <row r="82" spans="5:5" s="57" customFormat="1" ht="20.25">
      <c r="E82" s="68"/>
    </row>
    <row r="83" spans="5:5" s="57" customFormat="1" ht="20.25">
      <c r="E83" s="68"/>
    </row>
    <row r="84" spans="5:5" s="57" customFormat="1" ht="20.25">
      <c r="E84" s="68"/>
    </row>
    <row r="85" spans="5:5" s="57" customFormat="1" ht="20.25">
      <c r="E85" s="68"/>
    </row>
    <row r="86" spans="5:5" s="57" customFormat="1" ht="20.25">
      <c r="E86" s="68"/>
    </row>
    <row r="87" spans="5:5" s="57" customFormat="1" ht="20.25">
      <c r="E87" s="68"/>
    </row>
    <row r="88" spans="5:5" s="57" customFormat="1" ht="20.25">
      <c r="E88" s="68"/>
    </row>
    <row r="89" spans="5:5" s="57" customFormat="1" ht="20.25">
      <c r="E89" s="68"/>
    </row>
    <row r="90" spans="5:5" s="57" customFormat="1" ht="20.25">
      <c r="E90" s="68"/>
    </row>
    <row r="91" spans="5:5" s="57" customFormat="1" ht="20.25">
      <c r="E91" s="68"/>
    </row>
    <row r="92" spans="5:5" s="57" customFormat="1" ht="20.25">
      <c r="E92" s="68"/>
    </row>
    <row r="93" spans="5:5" s="57" customFormat="1" ht="20.25">
      <c r="E93" s="68"/>
    </row>
    <row r="94" spans="5:5" s="57" customFormat="1" ht="20.25">
      <c r="E94" s="68"/>
    </row>
    <row r="95" spans="5:5" s="57" customFormat="1" ht="20.25">
      <c r="E95" s="68"/>
    </row>
    <row r="96" spans="5:5" s="57" customFormat="1" ht="20.25">
      <c r="E96" s="68"/>
    </row>
    <row r="97" spans="5:5" s="57" customFormat="1" ht="20.25">
      <c r="E97" s="68"/>
    </row>
    <row r="98" spans="5:5" s="57" customFormat="1" ht="20.25">
      <c r="E98" s="68"/>
    </row>
    <row r="99" spans="5:5" s="57" customFormat="1" ht="20.25">
      <c r="E99" s="68"/>
    </row>
    <row r="100" spans="5:5" s="57" customFormat="1" ht="20.25">
      <c r="E100" s="68"/>
    </row>
    <row r="101" spans="5:5" s="57" customFormat="1" ht="20.25">
      <c r="E101" s="68"/>
    </row>
    <row r="102" spans="5:5" s="57" customFormat="1" ht="20.25">
      <c r="E102" s="68"/>
    </row>
    <row r="103" spans="5:5" s="57" customFormat="1" ht="20.25">
      <c r="E103" s="68"/>
    </row>
    <row r="104" spans="5:5" s="57" customFormat="1" ht="20.25">
      <c r="E104" s="68"/>
    </row>
    <row r="105" spans="5:5" s="57" customFormat="1" ht="20.25">
      <c r="E105" s="68"/>
    </row>
    <row r="106" spans="5:5" s="57" customFormat="1" ht="20.25">
      <c r="E106" s="68"/>
    </row>
    <row r="107" spans="5:5" s="57" customFormat="1" ht="20.25">
      <c r="E107" s="68"/>
    </row>
    <row r="108" spans="5:5" s="57" customFormat="1" ht="20.25">
      <c r="E108" s="68"/>
    </row>
    <row r="109" spans="5:5" s="57" customFormat="1" ht="20.25">
      <c r="E109" s="68"/>
    </row>
    <row r="110" spans="5:5" s="57" customFormat="1" ht="20.25">
      <c r="E110" s="68"/>
    </row>
    <row r="111" spans="5:5" s="57" customFormat="1" ht="20.25">
      <c r="E111" s="68"/>
    </row>
    <row r="112" spans="5:5" s="57" customFormat="1" ht="20.25">
      <c r="E112" s="68"/>
    </row>
    <row r="113" spans="5:5" s="57" customFormat="1" ht="20.25">
      <c r="E113" s="68"/>
    </row>
    <row r="114" spans="5:5" s="57" customFormat="1" ht="20.25">
      <c r="E114" s="68"/>
    </row>
    <row r="115" spans="5:5" s="57" customFormat="1" ht="20.25">
      <c r="E115" s="68"/>
    </row>
    <row r="116" spans="5:5" s="57" customFormat="1" ht="20.25">
      <c r="E116" s="68"/>
    </row>
    <row r="117" spans="5:5" s="57" customFormat="1" ht="20.25">
      <c r="E117" s="68"/>
    </row>
    <row r="118" spans="5:5" s="57" customFormat="1" ht="20.25">
      <c r="E118" s="68"/>
    </row>
    <row r="119" spans="5:5" s="57" customFormat="1" ht="20.25">
      <c r="E119" s="68"/>
    </row>
    <row r="120" spans="5:5" s="57" customFormat="1" ht="20.25">
      <c r="E120" s="68"/>
    </row>
    <row r="121" spans="5:5" s="57" customFormat="1" ht="20.25">
      <c r="E121" s="68"/>
    </row>
    <row r="122" spans="5:5" s="57" customFormat="1" ht="20.25">
      <c r="E122" s="68"/>
    </row>
    <row r="123" spans="5:5" s="57" customFormat="1" ht="20.25">
      <c r="E123" s="68"/>
    </row>
    <row r="124" spans="5:5" s="57" customFormat="1" ht="20.25">
      <c r="E124" s="68"/>
    </row>
    <row r="125" spans="5:5" s="57" customFormat="1" ht="20.25">
      <c r="E125" s="68"/>
    </row>
    <row r="126" spans="5:5" s="57" customFormat="1" ht="20.25">
      <c r="E126" s="68"/>
    </row>
    <row r="127" spans="5:5" s="57" customFormat="1" ht="20.25">
      <c r="E127" s="68"/>
    </row>
    <row r="128" spans="5:5" s="57" customFormat="1" ht="20.25">
      <c r="E128" s="68"/>
    </row>
    <row r="129" spans="5:5" s="57" customFormat="1" ht="20.25">
      <c r="E129" s="68"/>
    </row>
    <row r="130" spans="5:5" s="57" customFormat="1" ht="20.25">
      <c r="E130" s="68"/>
    </row>
    <row r="131" spans="5:5" s="57" customFormat="1" ht="20.25">
      <c r="E131" s="68"/>
    </row>
    <row r="132" spans="5:5" s="57" customFormat="1" ht="20.25">
      <c r="E132" s="68"/>
    </row>
    <row r="133" spans="5:5" s="57" customFormat="1" ht="20.25">
      <c r="E133" s="68"/>
    </row>
    <row r="134" spans="5:5" s="57" customFormat="1" ht="20.25">
      <c r="E134" s="68"/>
    </row>
    <row r="135" spans="5:5" s="57" customFormat="1" ht="20.25">
      <c r="E135" s="68"/>
    </row>
    <row r="136" spans="5:5" s="57" customFormat="1" ht="20.25">
      <c r="E136" s="68"/>
    </row>
    <row r="137" spans="5:5" s="57" customFormat="1" ht="20.25">
      <c r="E137" s="68"/>
    </row>
    <row r="138" spans="5:5" s="57" customFormat="1" ht="20.25">
      <c r="E138" s="68"/>
    </row>
    <row r="139" spans="5:5" s="57" customFormat="1" ht="20.25">
      <c r="E139" s="68"/>
    </row>
    <row r="140" spans="5:5" s="57" customFormat="1" ht="20.25">
      <c r="E140" s="68"/>
    </row>
    <row r="141" spans="5:5" s="57" customFormat="1" ht="20.25">
      <c r="E141" s="68"/>
    </row>
    <row r="142" spans="5:5" s="57" customFormat="1" ht="20.25">
      <c r="E142" s="68"/>
    </row>
    <row r="143" spans="5:5" s="57" customFormat="1" ht="20.25">
      <c r="E143" s="68"/>
    </row>
    <row r="144" spans="5:5" s="57" customFormat="1" ht="20.25">
      <c r="E144" s="68"/>
    </row>
    <row r="145" spans="5:5" s="57" customFormat="1" ht="20.25">
      <c r="E145" s="68"/>
    </row>
    <row r="146" spans="5:5" s="57" customFormat="1" ht="20.25">
      <c r="E146" s="68"/>
    </row>
    <row r="147" spans="5:5" s="57" customFormat="1" ht="20.25">
      <c r="E147" s="68"/>
    </row>
    <row r="148" spans="5:5" s="57" customFormat="1" ht="20.25">
      <c r="E148" s="68"/>
    </row>
    <row r="149" spans="5:5" s="57" customFormat="1" ht="20.25">
      <c r="E149" s="68"/>
    </row>
    <row r="150" spans="5:5" s="57" customFormat="1" ht="20.25">
      <c r="E150" s="68"/>
    </row>
    <row r="151" spans="5:5" s="57" customFormat="1" ht="20.25">
      <c r="E151" s="68"/>
    </row>
    <row r="152" spans="5:5" s="57" customFormat="1" ht="20.25">
      <c r="E152" s="68"/>
    </row>
    <row r="153" spans="5:5" s="57" customFormat="1" ht="20.25">
      <c r="E153" s="68"/>
    </row>
    <row r="154" spans="5:5" s="57" customFormat="1" ht="20.25">
      <c r="E154" s="68"/>
    </row>
    <row r="155" spans="5:5" s="57" customFormat="1" ht="20.25">
      <c r="E155" s="68"/>
    </row>
    <row r="156" spans="5:5" s="57" customFormat="1" ht="20.25">
      <c r="E156" s="68"/>
    </row>
    <row r="157" spans="5:5" s="57" customFormat="1" ht="20.25">
      <c r="E157" s="68"/>
    </row>
    <row r="158" spans="5:5" s="57" customFormat="1" ht="20.25">
      <c r="E158" s="68"/>
    </row>
    <row r="159" spans="5:5" s="57" customFormat="1" ht="20.25">
      <c r="E159" s="68"/>
    </row>
    <row r="160" spans="5:5" s="57" customFormat="1" ht="20.25">
      <c r="E160" s="68"/>
    </row>
    <row r="161" spans="5:5" s="57" customFormat="1" ht="20.25">
      <c r="E161" s="68"/>
    </row>
    <row r="162" spans="5:5" s="57" customFormat="1" ht="20.25">
      <c r="E162" s="68"/>
    </row>
    <row r="163" spans="5:5" s="57" customFormat="1" ht="20.25">
      <c r="E163" s="68"/>
    </row>
    <row r="164" spans="5:5" s="57" customFormat="1" ht="20.25">
      <c r="E164" s="68"/>
    </row>
    <row r="165" spans="5:5" s="57" customFormat="1" ht="20.25">
      <c r="E165" s="68"/>
    </row>
    <row r="166" spans="5:5" s="57" customFormat="1" ht="20.25">
      <c r="E166" s="68"/>
    </row>
    <row r="167" spans="5:5" s="57" customFormat="1" ht="20.25">
      <c r="E167" s="68"/>
    </row>
    <row r="168" spans="5:5" s="57" customFormat="1" ht="20.25">
      <c r="E168" s="68"/>
    </row>
    <row r="169" spans="5:5" s="57" customFormat="1" ht="20.25">
      <c r="E169" s="68"/>
    </row>
    <row r="170" spans="5:5" s="57" customFormat="1" ht="20.25">
      <c r="E170" s="68"/>
    </row>
    <row r="171" spans="5:5" s="57" customFormat="1" ht="20.25">
      <c r="E171" s="68"/>
    </row>
    <row r="172" spans="5:5" s="57" customFormat="1" ht="20.25">
      <c r="E172" s="68"/>
    </row>
    <row r="173" spans="5:5" s="57" customFormat="1" ht="20.25">
      <c r="E173" s="68"/>
    </row>
    <row r="174" spans="5:5" s="57" customFormat="1" ht="20.25">
      <c r="E174" s="68"/>
    </row>
    <row r="175" spans="5:5" s="57" customFormat="1" ht="20.25">
      <c r="E175" s="68"/>
    </row>
    <row r="176" spans="5:5" s="57" customFormat="1" ht="20.25">
      <c r="E176" s="68"/>
    </row>
    <row r="177" spans="5:5" s="57" customFormat="1" ht="20.25">
      <c r="E177" s="68"/>
    </row>
    <row r="178" spans="5:5" s="57" customFormat="1" ht="20.25">
      <c r="E178" s="68"/>
    </row>
    <row r="179" spans="5:5" s="57" customFormat="1" ht="20.25">
      <c r="E179" s="68"/>
    </row>
    <row r="180" spans="5:5" s="57" customFormat="1" ht="20.25">
      <c r="E180" s="68"/>
    </row>
    <row r="181" spans="5:5" s="57" customFormat="1" ht="20.25">
      <c r="E181" s="68"/>
    </row>
    <row r="182" spans="5:5" s="57" customFormat="1" ht="20.25">
      <c r="E182" s="68"/>
    </row>
    <row r="183" spans="5:5" s="57" customFormat="1" ht="20.25">
      <c r="E183" s="68"/>
    </row>
    <row r="184" spans="5:5" s="57" customFormat="1" ht="20.25">
      <c r="E184" s="68"/>
    </row>
    <row r="185" spans="5:5" s="57" customFormat="1" ht="20.25">
      <c r="E185" s="68"/>
    </row>
    <row r="186" spans="5:5" s="57" customFormat="1" ht="20.25">
      <c r="E186" s="68"/>
    </row>
    <row r="187" spans="5:5" s="57" customFormat="1" ht="20.25">
      <c r="E187" s="68"/>
    </row>
    <row r="188" spans="5:5" s="57" customFormat="1" ht="20.25">
      <c r="E188" s="68"/>
    </row>
    <row r="189" spans="5:5" s="57" customFormat="1" ht="20.25">
      <c r="E189" s="68"/>
    </row>
    <row r="190" spans="5:5" s="57" customFormat="1" ht="20.25">
      <c r="E190" s="68"/>
    </row>
    <row r="191" spans="5:5" s="57" customFormat="1" ht="20.25">
      <c r="E191" s="68"/>
    </row>
    <row r="192" spans="5:5" s="57" customFormat="1" ht="20.25">
      <c r="E192" s="68"/>
    </row>
    <row r="193" spans="5:5" s="57" customFormat="1" ht="20.25">
      <c r="E193" s="68"/>
    </row>
    <row r="194" spans="5:5" s="57" customFormat="1" ht="20.25">
      <c r="E194" s="68"/>
    </row>
    <row r="195" spans="5:5" s="57" customFormat="1" ht="20.25">
      <c r="E195" s="68"/>
    </row>
    <row r="196" spans="5:5" s="57" customFormat="1" ht="20.25">
      <c r="E196" s="68"/>
    </row>
    <row r="197" spans="5:5" s="57" customFormat="1" ht="20.25">
      <c r="E197" s="68"/>
    </row>
    <row r="198" spans="5:5" s="57" customFormat="1" ht="20.25">
      <c r="E198" s="68"/>
    </row>
    <row r="199" spans="5:5" s="1" customFormat="1">
      <c r="E199" s="34"/>
    </row>
    <row r="200" spans="5:5" s="1" customFormat="1">
      <c r="E200" s="34"/>
    </row>
    <row r="201" spans="5:5" s="1" customFormat="1">
      <c r="E201" s="34"/>
    </row>
    <row r="202" spans="5:5" s="1" customFormat="1">
      <c r="E202" s="34"/>
    </row>
    <row r="203" spans="5:5" s="1" customFormat="1">
      <c r="E203" s="34"/>
    </row>
    <row r="204" spans="5:5" s="1" customFormat="1">
      <c r="E204" s="34"/>
    </row>
    <row r="205" spans="5:5" s="1" customFormat="1">
      <c r="E205" s="34"/>
    </row>
    <row r="206" spans="5:5" s="1" customFormat="1">
      <c r="E206" s="34"/>
    </row>
    <row r="207" spans="5:5" s="1" customFormat="1">
      <c r="E207" s="34"/>
    </row>
    <row r="208" spans="5:5" s="1" customFormat="1">
      <c r="E208" s="34"/>
    </row>
    <row r="209" spans="5:5" s="1" customFormat="1">
      <c r="E209" s="34"/>
    </row>
    <row r="210" spans="5:5" s="1" customFormat="1">
      <c r="E210" s="34"/>
    </row>
    <row r="211" spans="5:5" s="1" customFormat="1">
      <c r="E211" s="34"/>
    </row>
    <row r="212" spans="5:5" s="1" customFormat="1">
      <c r="E212" s="34"/>
    </row>
    <row r="213" spans="5:5" s="1" customFormat="1">
      <c r="E213" s="34"/>
    </row>
    <row r="214" spans="5:5" s="1" customFormat="1">
      <c r="E214" s="34"/>
    </row>
    <row r="215" spans="5:5" s="1" customFormat="1">
      <c r="E215" s="34"/>
    </row>
    <row r="216" spans="5:5" s="1" customFormat="1">
      <c r="E216" s="34"/>
    </row>
    <row r="217" spans="5:5" s="1" customFormat="1">
      <c r="E217" s="34"/>
    </row>
    <row r="218" spans="5:5" s="1" customFormat="1">
      <c r="E218" s="34"/>
    </row>
    <row r="219" spans="5:5" s="1" customFormat="1">
      <c r="E219" s="34"/>
    </row>
    <row r="220" spans="5:5" s="1" customFormat="1">
      <c r="E220" s="34"/>
    </row>
    <row r="221" spans="5:5" s="1" customFormat="1">
      <c r="E221" s="34"/>
    </row>
    <row r="222" spans="5:5" s="1" customFormat="1">
      <c r="E222" s="34"/>
    </row>
    <row r="223" spans="5:5" s="1" customFormat="1">
      <c r="E223" s="34"/>
    </row>
    <row r="224" spans="5:5" s="1" customFormat="1">
      <c r="E224" s="34"/>
    </row>
    <row r="225" spans="5:5" s="1" customFormat="1">
      <c r="E225" s="34"/>
    </row>
    <row r="226" spans="5:5" s="1" customFormat="1">
      <c r="E226" s="34"/>
    </row>
    <row r="227" spans="5:5" s="1" customFormat="1">
      <c r="E227" s="34"/>
    </row>
    <row r="228" spans="5:5" s="1" customFormat="1">
      <c r="E228" s="34"/>
    </row>
    <row r="229" spans="5:5" s="1" customFormat="1">
      <c r="E229" s="34"/>
    </row>
    <row r="230" spans="5:5" s="1" customFormat="1">
      <c r="E230" s="34"/>
    </row>
    <row r="231" spans="5:5" s="1" customFormat="1">
      <c r="E231" s="34"/>
    </row>
    <row r="232" spans="5:5" s="1" customFormat="1">
      <c r="E232" s="34"/>
    </row>
    <row r="233" spans="5:5" s="1" customFormat="1">
      <c r="E233" s="34"/>
    </row>
    <row r="234" spans="5:5" s="1" customFormat="1">
      <c r="E234" s="34"/>
    </row>
    <row r="235" spans="5:5" s="1" customFormat="1">
      <c r="E235" s="34"/>
    </row>
    <row r="236" spans="5:5" s="1" customFormat="1">
      <c r="E236" s="34"/>
    </row>
    <row r="237" spans="5:5" s="1" customFormat="1">
      <c r="E237" s="34"/>
    </row>
    <row r="238" spans="5:5" s="1" customFormat="1">
      <c r="E238" s="34"/>
    </row>
    <row r="239" spans="5:5" s="1" customFormat="1">
      <c r="E239" s="34"/>
    </row>
    <row r="240" spans="5:5" s="1" customFormat="1">
      <c r="E240" s="34"/>
    </row>
    <row r="241" spans="5:5" s="1" customFormat="1">
      <c r="E241" s="34"/>
    </row>
    <row r="242" spans="5:5" s="1" customFormat="1">
      <c r="E242" s="34"/>
    </row>
    <row r="243" spans="5:5" s="1" customFormat="1">
      <c r="E243" s="34"/>
    </row>
    <row r="244" spans="5:5" s="1" customFormat="1">
      <c r="E244" s="34"/>
    </row>
    <row r="245" spans="5:5" s="1" customFormat="1">
      <c r="E245" s="34"/>
    </row>
    <row r="246" spans="5:5" s="1" customFormat="1">
      <c r="E246" s="34"/>
    </row>
    <row r="247" spans="5:5" s="1" customFormat="1">
      <c r="E247" s="34"/>
    </row>
    <row r="248" spans="5:5" s="1" customFormat="1">
      <c r="E248" s="34"/>
    </row>
    <row r="249" spans="5:5" s="1" customFormat="1">
      <c r="E249" s="34"/>
    </row>
    <row r="250" spans="5:5" s="1" customFormat="1">
      <c r="E250" s="34"/>
    </row>
    <row r="251" spans="5:5" s="1" customFormat="1">
      <c r="E251" s="34"/>
    </row>
    <row r="252" spans="5:5" s="1" customFormat="1">
      <c r="E252" s="34"/>
    </row>
    <row r="253" spans="5:5" s="1" customFormat="1">
      <c r="E253" s="34"/>
    </row>
    <row r="254" spans="5:5" s="1" customFormat="1">
      <c r="E254" s="34"/>
    </row>
    <row r="255" spans="5:5" s="1" customFormat="1">
      <c r="E255" s="34"/>
    </row>
    <row r="256" spans="5:5" s="1" customFormat="1">
      <c r="E256" s="34"/>
    </row>
    <row r="257" spans="5:5" s="1" customFormat="1">
      <c r="E257" s="34"/>
    </row>
    <row r="258" spans="5:5" s="1" customFormat="1">
      <c r="E258" s="34"/>
    </row>
    <row r="259" spans="5:5" s="1" customFormat="1">
      <c r="E259" s="34"/>
    </row>
    <row r="260" spans="5:5" s="1" customFormat="1">
      <c r="E260" s="34"/>
    </row>
    <row r="261" spans="5:5" s="1" customFormat="1">
      <c r="E261" s="34"/>
    </row>
    <row r="262" spans="5:5" s="1" customFormat="1">
      <c r="E262" s="34"/>
    </row>
    <row r="263" spans="5:5" s="1" customFormat="1">
      <c r="E263" s="34"/>
    </row>
    <row r="264" spans="5:5" s="1" customFormat="1">
      <c r="E264" s="34"/>
    </row>
    <row r="265" spans="5:5" s="1" customFormat="1">
      <c r="E265" s="34"/>
    </row>
    <row r="266" spans="5:5" s="1" customFormat="1">
      <c r="E266" s="34"/>
    </row>
    <row r="267" spans="5:5" s="1" customFormat="1">
      <c r="E267" s="34"/>
    </row>
    <row r="268" spans="5:5" s="1" customFormat="1">
      <c r="E268" s="34"/>
    </row>
    <row r="269" spans="5:5" s="1" customFormat="1">
      <c r="E269" s="34"/>
    </row>
    <row r="270" spans="5:5" s="1" customFormat="1">
      <c r="E270" s="34"/>
    </row>
    <row r="271" spans="5:5" s="1" customFormat="1">
      <c r="E271" s="34"/>
    </row>
    <row r="272" spans="5:5" s="1" customFormat="1">
      <c r="E272" s="34"/>
    </row>
    <row r="273" spans="5:5" s="1" customFormat="1">
      <c r="E273" s="34"/>
    </row>
    <row r="274" spans="5:5" s="1" customFormat="1">
      <c r="E274" s="34"/>
    </row>
    <row r="275" spans="5:5" s="1" customFormat="1">
      <c r="E275" s="34"/>
    </row>
    <row r="276" spans="5:5" s="1" customFormat="1">
      <c r="E276" s="34"/>
    </row>
    <row r="277" spans="5:5" s="1" customFormat="1">
      <c r="E277" s="34"/>
    </row>
    <row r="278" spans="5:5" s="1" customFormat="1">
      <c r="E278" s="34"/>
    </row>
    <row r="279" spans="5:5" s="1" customFormat="1">
      <c r="E279" s="34"/>
    </row>
    <row r="280" spans="5:5" s="1" customFormat="1">
      <c r="E280" s="34"/>
    </row>
    <row r="281" spans="5:5" s="1" customFormat="1">
      <c r="E281" s="34"/>
    </row>
    <row r="282" spans="5:5" s="1" customFormat="1">
      <c r="E282" s="34"/>
    </row>
    <row r="283" spans="5:5" s="1" customFormat="1">
      <c r="E283" s="34"/>
    </row>
    <row r="284" spans="5:5" s="1" customFormat="1">
      <c r="E284" s="34"/>
    </row>
    <row r="285" spans="5:5" s="1" customFormat="1">
      <c r="E285" s="34"/>
    </row>
    <row r="286" spans="5:5" s="1" customFormat="1">
      <c r="E286" s="34"/>
    </row>
    <row r="287" spans="5:5" s="1" customFormat="1">
      <c r="E287" s="34"/>
    </row>
    <row r="288" spans="5:5" s="1" customFormat="1">
      <c r="E288" s="34"/>
    </row>
    <row r="289" spans="5:5" s="1" customFormat="1">
      <c r="E289" s="34"/>
    </row>
    <row r="290" spans="5:5" s="1" customFormat="1">
      <c r="E290" s="34"/>
    </row>
    <row r="291" spans="5:5" s="1" customFormat="1">
      <c r="E291" s="34"/>
    </row>
    <row r="292" spans="5:5" s="1" customFormat="1">
      <c r="E292" s="34"/>
    </row>
    <row r="293" spans="5:5" s="1" customFormat="1">
      <c r="E293" s="34"/>
    </row>
    <row r="294" spans="5:5" s="1" customFormat="1">
      <c r="E294" s="34"/>
    </row>
    <row r="295" spans="5:5" s="1" customFormat="1">
      <c r="E295" s="34"/>
    </row>
    <row r="296" spans="5:5" s="1" customFormat="1">
      <c r="E296" s="34"/>
    </row>
    <row r="297" spans="5:5" s="1" customFormat="1">
      <c r="E297" s="34"/>
    </row>
    <row r="298" spans="5:5" s="1" customFormat="1">
      <c r="E298" s="34"/>
    </row>
    <row r="299" spans="5:5" s="1" customFormat="1">
      <c r="E299" s="34"/>
    </row>
    <row r="300" spans="5:5" s="1" customFormat="1">
      <c r="E300" s="34"/>
    </row>
    <row r="301" spans="5:5" s="1" customFormat="1">
      <c r="E301" s="34"/>
    </row>
    <row r="302" spans="5:5" s="1" customFormat="1">
      <c r="E302" s="34"/>
    </row>
    <row r="303" spans="5:5" s="1" customFormat="1">
      <c r="E303" s="34"/>
    </row>
    <row r="304" spans="5:5" s="1" customFormat="1">
      <c r="E304" s="34"/>
    </row>
    <row r="305" spans="5:5" s="1" customFormat="1">
      <c r="E305" s="34"/>
    </row>
    <row r="306" spans="5:5" s="1" customFormat="1">
      <c r="E306" s="34"/>
    </row>
    <row r="307" spans="5:5" s="1" customFormat="1">
      <c r="E307" s="34"/>
    </row>
    <row r="308" spans="5:5" s="1" customFormat="1">
      <c r="E308" s="34"/>
    </row>
    <row r="309" spans="5:5" s="1" customFormat="1">
      <c r="E309" s="34"/>
    </row>
    <row r="310" spans="5:5" s="1" customFormat="1">
      <c r="E310" s="34"/>
    </row>
    <row r="311" spans="5:5" s="1" customFormat="1">
      <c r="E311" s="34"/>
    </row>
    <row r="312" spans="5:5" s="1" customFormat="1">
      <c r="E312" s="34"/>
    </row>
    <row r="313" spans="5:5" s="1" customFormat="1">
      <c r="E313" s="34"/>
    </row>
    <row r="314" spans="5:5" s="1" customFormat="1">
      <c r="E314" s="34"/>
    </row>
    <row r="315" spans="5:5" s="1" customFormat="1">
      <c r="E315" s="34"/>
    </row>
    <row r="316" spans="5:5" s="1" customFormat="1">
      <c r="E316" s="34"/>
    </row>
    <row r="317" spans="5:5" s="1" customFormat="1">
      <c r="E317" s="34"/>
    </row>
    <row r="318" spans="5:5" s="1" customFormat="1">
      <c r="E318" s="34"/>
    </row>
    <row r="319" spans="5:5" s="1" customFormat="1">
      <c r="E319" s="34"/>
    </row>
    <row r="320" spans="5:5" s="1" customFormat="1">
      <c r="E320" s="34"/>
    </row>
    <row r="321" spans="5:5" s="1" customFormat="1">
      <c r="E321" s="34"/>
    </row>
    <row r="322" spans="5:5" s="1" customFormat="1">
      <c r="E322" s="34"/>
    </row>
    <row r="323" spans="5:5" s="1" customFormat="1">
      <c r="E323" s="34"/>
    </row>
    <row r="324" spans="5:5" s="1" customFormat="1">
      <c r="E324" s="34"/>
    </row>
    <row r="325" spans="5:5" s="1" customFormat="1">
      <c r="E325" s="34"/>
    </row>
    <row r="326" spans="5:5" s="1" customFormat="1">
      <c r="E326" s="34"/>
    </row>
    <row r="327" spans="5:5" s="1" customFormat="1">
      <c r="E327" s="34"/>
    </row>
    <row r="328" spans="5:5" s="1" customFormat="1">
      <c r="E328" s="34"/>
    </row>
    <row r="329" spans="5:5" s="1" customFormat="1">
      <c r="E329" s="34"/>
    </row>
    <row r="330" spans="5:5" s="1" customFormat="1">
      <c r="E330" s="34"/>
    </row>
    <row r="331" spans="5:5" s="1" customFormat="1">
      <c r="E331" s="34"/>
    </row>
    <row r="332" spans="5:5" s="1" customFormat="1">
      <c r="E332" s="34"/>
    </row>
    <row r="333" spans="5:5" s="1" customFormat="1">
      <c r="E333" s="34"/>
    </row>
    <row r="334" spans="5:5" s="1" customFormat="1">
      <c r="E334" s="34"/>
    </row>
    <row r="335" spans="5:5" s="1" customFormat="1">
      <c r="E335" s="34"/>
    </row>
    <row r="336" spans="5:5" s="1" customFormat="1">
      <c r="E336" s="34"/>
    </row>
    <row r="337" spans="5:5" s="1" customFormat="1">
      <c r="E337" s="34"/>
    </row>
    <row r="338" spans="5:5" s="1" customFormat="1">
      <c r="E338" s="34"/>
    </row>
    <row r="339" spans="5:5" s="1" customFormat="1">
      <c r="E339" s="34"/>
    </row>
    <row r="340" spans="5:5" s="1" customFormat="1">
      <c r="E340" s="34"/>
    </row>
    <row r="341" spans="5:5" s="1" customFormat="1">
      <c r="E341" s="34"/>
    </row>
    <row r="342" spans="5:5" s="1" customFormat="1">
      <c r="E342" s="34"/>
    </row>
    <row r="343" spans="5:5" s="1" customFormat="1">
      <c r="E343" s="34"/>
    </row>
    <row r="344" spans="5:5" s="1" customFormat="1">
      <c r="E344" s="34"/>
    </row>
    <row r="345" spans="5:5" s="1" customFormat="1">
      <c r="E345" s="34"/>
    </row>
    <row r="346" spans="5:5" s="1" customFormat="1">
      <c r="E346" s="34"/>
    </row>
    <row r="347" spans="5:5" s="1" customFormat="1">
      <c r="E347" s="34"/>
    </row>
    <row r="348" spans="5:5" s="1" customFormat="1">
      <c r="E348" s="34"/>
    </row>
    <row r="349" spans="5:5" s="1" customFormat="1">
      <c r="E349" s="34"/>
    </row>
    <row r="350" spans="5:5" s="1" customFormat="1">
      <c r="E350" s="34"/>
    </row>
    <row r="351" spans="5:5" s="1" customFormat="1">
      <c r="E351" s="34"/>
    </row>
    <row r="352" spans="5:5" s="1" customFormat="1">
      <c r="E352" s="34"/>
    </row>
    <row r="353" spans="5:5" s="1" customFormat="1">
      <c r="E353" s="34"/>
    </row>
    <row r="354" spans="5:5" s="1" customFormat="1">
      <c r="E354" s="34"/>
    </row>
    <row r="355" spans="5:5" s="1" customFormat="1">
      <c r="E355" s="34"/>
    </row>
    <row r="356" spans="5:5" s="1" customFormat="1">
      <c r="E356" s="34"/>
    </row>
    <row r="357" spans="5:5" s="1" customFormat="1">
      <c r="E357" s="34"/>
    </row>
    <row r="358" spans="5:5" s="1" customFormat="1">
      <c r="E358" s="34"/>
    </row>
    <row r="359" spans="5:5" s="1" customFormat="1">
      <c r="E359" s="34"/>
    </row>
    <row r="360" spans="5:5" s="1" customFormat="1">
      <c r="E360" s="34"/>
    </row>
    <row r="361" spans="5:5" s="1" customFormat="1">
      <c r="E361" s="34"/>
    </row>
    <row r="362" spans="5:5" s="1" customFormat="1">
      <c r="E362" s="34"/>
    </row>
    <row r="363" spans="5:5" s="1" customFormat="1">
      <c r="E363" s="34"/>
    </row>
    <row r="364" spans="5:5" s="1" customFormat="1">
      <c r="E364" s="34"/>
    </row>
    <row r="365" spans="5:5" s="1" customFormat="1">
      <c r="E365" s="34"/>
    </row>
    <row r="366" spans="5:5" s="1" customFormat="1">
      <c r="E366" s="34"/>
    </row>
    <row r="367" spans="5:5" s="1" customFormat="1">
      <c r="E367" s="34"/>
    </row>
    <row r="368" spans="5:5" s="1" customFormat="1">
      <c r="E368" s="34"/>
    </row>
    <row r="369" spans="5:5" s="1" customFormat="1">
      <c r="E369" s="34"/>
    </row>
    <row r="370" spans="5:5" s="1" customFormat="1">
      <c r="E370" s="34"/>
    </row>
    <row r="371" spans="5:5" s="1" customFormat="1">
      <c r="E371" s="34"/>
    </row>
    <row r="372" spans="5:5" s="1" customFormat="1">
      <c r="E372" s="34"/>
    </row>
    <row r="373" spans="5:5" s="1" customFormat="1">
      <c r="E373" s="34"/>
    </row>
    <row r="374" spans="5:5" s="1" customFormat="1">
      <c r="E374" s="34"/>
    </row>
    <row r="375" spans="5:5" s="1" customFormat="1">
      <c r="E375" s="34"/>
    </row>
    <row r="376" spans="5:5" s="1" customFormat="1">
      <c r="E376" s="34"/>
    </row>
    <row r="377" spans="5:5" s="1" customFormat="1">
      <c r="E377" s="34"/>
    </row>
    <row r="378" spans="5:5" s="1" customFormat="1">
      <c r="E378" s="34"/>
    </row>
    <row r="379" spans="5:5" s="1" customFormat="1">
      <c r="E379" s="34"/>
    </row>
    <row r="380" spans="5:5" s="1" customFormat="1">
      <c r="E380" s="34"/>
    </row>
    <row r="381" spans="5:5" s="1" customFormat="1">
      <c r="E381" s="34"/>
    </row>
    <row r="382" spans="5:5" s="1" customFormat="1">
      <c r="E382" s="34"/>
    </row>
    <row r="383" spans="5:5" s="1" customFormat="1">
      <c r="E383" s="34"/>
    </row>
    <row r="384" spans="5:5" s="1" customFormat="1">
      <c r="E384" s="34"/>
    </row>
    <row r="385" spans="5:5" s="1" customFormat="1">
      <c r="E385" s="34"/>
    </row>
    <row r="386" spans="5:5" s="1" customFormat="1">
      <c r="E386" s="34"/>
    </row>
    <row r="387" spans="5:5" s="1" customFormat="1">
      <c r="E387" s="34"/>
    </row>
    <row r="388" spans="5:5" s="1" customFormat="1">
      <c r="E388" s="34"/>
    </row>
    <row r="389" spans="5:5" s="1" customFormat="1">
      <c r="E389" s="34"/>
    </row>
    <row r="390" spans="5:5" s="1" customFormat="1">
      <c r="E390" s="34"/>
    </row>
    <row r="391" spans="5:5" s="1" customFormat="1">
      <c r="E391" s="34"/>
    </row>
    <row r="392" spans="5:5" s="1" customFormat="1">
      <c r="E392" s="34"/>
    </row>
    <row r="393" spans="5:5" s="1" customFormat="1">
      <c r="E393" s="34"/>
    </row>
    <row r="394" spans="5:5" s="1" customFormat="1">
      <c r="E394" s="34"/>
    </row>
    <row r="395" spans="5:5" s="1" customFormat="1">
      <c r="E395" s="34"/>
    </row>
    <row r="396" spans="5:5" s="1" customFormat="1">
      <c r="E396" s="34"/>
    </row>
    <row r="397" spans="5:5" s="1" customFormat="1">
      <c r="E397" s="34"/>
    </row>
    <row r="398" spans="5:5" s="1" customFormat="1">
      <c r="E398" s="34"/>
    </row>
    <row r="399" spans="5:5" s="1" customFormat="1">
      <c r="E399" s="34"/>
    </row>
    <row r="400" spans="5:5" s="1" customFormat="1">
      <c r="E400" s="34"/>
    </row>
    <row r="401" spans="5:5" s="1" customFormat="1">
      <c r="E401" s="34"/>
    </row>
    <row r="402" spans="5:5" s="1" customFormat="1">
      <c r="E402" s="34"/>
    </row>
    <row r="403" spans="5:5" s="1" customFormat="1">
      <c r="E403" s="34"/>
    </row>
    <row r="404" spans="5:5" s="1" customFormat="1">
      <c r="E404" s="34"/>
    </row>
    <row r="405" spans="5:5" s="1" customFormat="1">
      <c r="E405" s="34"/>
    </row>
    <row r="406" spans="5:5" s="1" customFormat="1">
      <c r="E406" s="34"/>
    </row>
    <row r="407" spans="5:5" s="1" customFormat="1">
      <c r="E407" s="34"/>
    </row>
    <row r="408" spans="5:5" s="1" customFormat="1">
      <c r="E408" s="34"/>
    </row>
    <row r="409" spans="5:5" s="1" customFormat="1">
      <c r="E409" s="34"/>
    </row>
    <row r="410" spans="5:5" s="1" customFormat="1">
      <c r="E410" s="34"/>
    </row>
    <row r="411" spans="5:5" s="1" customFormat="1">
      <c r="E411" s="34"/>
    </row>
    <row r="412" spans="5:5" s="1" customFormat="1">
      <c r="E412" s="34"/>
    </row>
    <row r="413" spans="5:5" s="1" customFormat="1">
      <c r="E413" s="34"/>
    </row>
    <row r="414" spans="5:5" s="1" customFormat="1">
      <c r="E414" s="34"/>
    </row>
    <row r="415" spans="5:5" s="1" customFormat="1">
      <c r="E415" s="34"/>
    </row>
    <row r="416" spans="5:5" s="1" customFormat="1">
      <c r="E416" s="34"/>
    </row>
    <row r="417" spans="5:5" s="1" customFormat="1">
      <c r="E417" s="34"/>
    </row>
    <row r="418" spans="5:5" s="1" customFormat="1">
      <c r="E418" s="34"/>
    </row>
    <row r="419" spans="5:5" s="1" customFormat="1">
      <c r="E419" s="34"/>
    </row>
    <row r="420" spans="5:5" s="1" customFormat="1">
      <c r="E420" s="34"/>
    </row>
    <row r="421" spans="5:5" s="1" customFormat="1">
      <c r="E421" s="34"/>
    </row>
    <row r="422" spans="5:5" s="1" customFormat="1">
      <c r="E422" s="34"/>
    </row>
    <row r="423" spans="5:5" s="1" customFormat="1">
      <c r="E423" s="34"/>
    </row>
    <row r="424" spans="5:5" s="1" customFormat="1">
      <c r="E424" s="34"/>
    </row>
    <row r="425" spans="5:5" s="1" customFormat="1">
      <c r="E425" s="34"/>
    </row>
    <row r="426" spans="5:5" s="1" customFormat="1">
      <c r="E426" s="34"/>
    </row>
    <row r="427" spans="5:5" s="1" customFormat="1">
      <c r="E427" s="34"/>
    </row>
    <row r="428" spans="5:5" s="1" customFormat="1">
      <c r="E428" s="34"/>
    </row>
    <row r="429" spans="5:5" s="1" customFormat="1">
      <c r="E429" s="34"/>
    </row>
    <row r="430" spans="5:5" s="1" customFormat="1">
      <c r="E430" s="34"/>
    </row>
    <row r="431" spans="5:5" s="1" customFormat="1">
      <c r="E431" s="34"/>
    </row>
    <row r="432" spans="5:5" s="1" customFormat="1">
      <c r="E432" s="34"/>
    </row>
    <row r="433" spans="5:5" s="1" customFormat="1">
      <c r="E433" s="34"/>
    </row>
    <row r="434" spans="5:5" s="1" customFormat="1">
      <c r="E434" s="34"/>
    </row>
    <row r="435" spans="5:5" s="1" customFormat="1">
      <c r="E435" s="34"/>
    </row>
    <row r="436" spans="5:5" s="1" customFormat="1">
      <c r="E436" s="34"/>
    </row>
    <row r="437" spans="5:5" s="1" customFormat="1">
      <c r="E437" s="34"/>
    </row>
    <row r="438" spans="5:5" s="1" customFormat="1">
      <c r="E438" s="34"/>
    </row>
    <row r="439" spans="5:5" s="1" customFormat="1">
      <c r="E439" s="34"/>
    </row>
    <row r="440" spans="5:5" s="1" customFormat="1">
      <c r="E440" s="34"/>
    </row>
    <row r="441" spans="5:5" s="1" customFormat="1">
      <c r="E441" s="34"/>
    </row>
    <row r="442" spans="5:5" s="1" customFormat="1">
      <c r="E442" s="34"/>
    </row>
    <row r="443" spans="5:5" s="1" customFormat="1">
      <c r="E443" s="34"/>
    </row>
    <row r="444" spans="5:5" s="1" customFormat="1">
      <c r="E444" s="34"/>
    </row>
    <row r="445" spans="5:5" s="1" customFormat="1">
      <c r="E445" s="34"/>
    </row>
    <row r="446" spans="5:5" s="1" customFormat="1">
      <c r="E446" s="34"/>
    </row>
    <row r="447" spans="5:5" s="1" customFormat="1">
      <c r="E447" s="34"/>
    </row>
    <row r="448" spans="5:5" s="1" customFormat="1">
      <c r="E448" s="34"/>
    </row>
    <row r="449" spans="5:5" s="1" customFormat="1">
      <c r="E449" s="34"/>
    </row>
    <row r="450" spans="5:5" s="1" customFormat="1">
      <c r="E450" s="34"/>
    </row>
    <row r="451" spans="5:5" s="1" customFormat="1">
      <c r="E451" s="34"/>
    </row>
    <row r="452" spans="5:5" s="1" customFormat="1">
      <c r="E452" s="34"/>
    </row>
    <row r="453" spans="5:5" s="1" customFormat="1">
      <c r="E453" s="34"/>
    </row>
    <row r="454" spans="5:5" s="1" customFormat="1">
      <c r="E454" s="34"/>
    </row>
    <row r="455" spans="5:5" s="1" customFormat="1">
      <c r="E455" s="34"/>
    </row>
    <row r="456" spans="5:5" s="1" customFormat="1">
      <c r="E456" s="34"/>
    </row>
    <row r="457" spans="5:5" s="1" customFormat="1">
      <c r="E457" s="34"/>
    </row>
    <row r="458" spans="5:5" s="1" customFormat="1">
      <c r="E458" s="34"/>
    </row>
    <row r="459" spans="5:5" s="1" customFormat="1">
      <c r="E459" s="34"/>
    </row>
    <row r="460" spans="5:5" s="1" customFormat="1">
      <c r="E460" s="34"/>
    </row>
    <row r="461" spans="5:5" s="1" customFormat="1">
      <c r="E461" s="34"/>
    </row>
    <row r="462" spans="5:5" s="1" customFormat="1">
      <c r="E462" s="34"/>
    </row>
    <row r="463" spans="5:5" s="1" customFormat="1">
      <c r="E463" s="34"/>
    </row>
    <row r="464" spans="5:5" s="1" customFormat="1">
      <c r="E464" s="34"/>
    </row>
    <row r="465" spans="5:5" s="1" customFormat="1">
      <c r="E465" s="34"/>
    </row>
    <row r="466" spans="5:5" s="1" customFormat="1">
      <c r="E466" s="34"/>
    </row>
    <row r="467" spans="5:5" s="1" customFormat="1">
      <c r="E467" s="34"/>
    </row>
    <row r="468" spans="5:5" s="1" customFormat="1">
      <c r="E468" s="34"/>
    </row>
    <row r="469" spans="5:5" s="1" customFormat="1">
      <c r="E469" s="34"/>
    </row>
    <row r="470" spans="5:5" s="1" customFormat="1">
      <c r="E470" s="34"/>
    </row>
    <row r="471" spans="5:5" s="1" customFormat="1">
      <c r="E471" s="34"/>
    </row>
    <row r="472" spans="5:5" s="1" customFormat="1">
      <c r="E472" s="34"/>
    </row>
    <row r="473" spans="5:5" s="1" customFormat="1">
      <c r="E473" s="34"/>
    </row>
    <row r="474" spans="5:5" s="1" customFormat="1">
      <c r="E474" s="34"/>
    </row>
    <row r="475" spans="5:5" s="1" customFormat="1">
      <c r="E475" s="34"/>
    </row>
    <row r="476" spans="5:5" s="1" customFormat="1">
      <c r="E476" s="34"/>
    </row>
    <row r="477" spans="5:5" s="1" customFormat="1">
      <c r="E477" s="34"/>
    </row>
    <row r="478" spans="5:5" s="1" customFormat="1">
      <c r="E478" s="34"/>
    </row>
    <row r="479" spans="5:5" s="1" customFormat="1">
      <c r="E479" s="34"/>
    </row>
    <row r="480" spans="5:5" s="1" customFormat="1">
      <c r="E480" s="34"/>
    </row>
    <row r="481" spans="5:5" s="1" customFormat="1">
      <c r="E481" s="34"/>
    </row>
    <row r="482" spans="5:5" s="1" customFormat="1">
      <c r="E482" s="34"/>
    </row>
    <row r="483" spans="5:5" s="1" customFormat="1">
      <c r="E483" s="34"/>
    </row>
    <row r="484" spans="5:5" s="1" customFormat="1">
      <c r="E484" s="34"/>
    </row>
    <row r="485" spans="5:5" s="1" customFormat="1">
      <c r="E485" s="34"/>
    </row>
    <row r="486" spans="5:5" s="1" customFormat="1">
      <c r="E486" s="34"/>
    </row>
    <row r="487" spans="5:5" s="1" customFormat="1">
      <c r="E487" s="34"/>
    </row>
    <row r="488" spans="5:5" s="1" customFormat="1">
      <c r="E488" s="34"/>
    </row>
    <row r="489" spans="5:5" s="1" customFormat="1">
      <c r="E489" s="34"/>
    </row>
    <row r="490" spans="5:5" s="1" customFormat="1">
      <c r="E490" s="34"/>
    </row>
    <row r="491" spans="5:5" s="1" customFormat="1">
      <c r="E491" s="34"/>
    </row>
    <row r="492" spans="5:5" s="1" customFormat="1">
      <c r="E492" s="34"/>
    </row>
    <row r="493" spans="5:5" s="1" customFormat="1">
      <c r="E493" s="34"/>
    </row>
    <row r="494" spans="5:5" s="1" customFormat="1">
      <c r="E494" s="34"/>
    </row>
    <row r="495" spans="5:5" s="1" customFormat="1">
      <c r="E495" s="34"/>
    </row>
    <row r="496" spans="5:5" s="1" customFormat="1">
      <c r="E496" s="34"/>
    </row>
    <row r="497" spans="5:5" s="1" customFormat="1">
      <c r="E497" s="34"/>
    </row>
    <row r="498" spans="5:5" s="1" customFormat="1">
      <c r="E498" s="34"/>
    </row>
    <row r="499" spans="5:5" s="1" customFormat="1">
      <c r="E499" s="34"/>
    </row>
    <row r="500" spans="5:5" s="1" customFormat="1">
      <c r="E500" s="34"/>
    </row>
    <row r="501" spans="5:5" s="1" customFormat="1">
      <c r="E501" s="34"/>
    </row>
    <row r="502" spans="5:5" s="1" customFormat="1">
      <c r="E502" s="34"/>
    </row>
    <row r="503" spans="5:5" s="1" customFormat="1">
      <c r="E503" s="34"/>
    </row>
    <row r="504" spans="5:5" s="1" customFormat="1">
      <c r="E504" s="34"/>
    </row>
    <row r="505" spans="5:5" s="1" customFormat="1">
      <c r="E505" s="34"/>
    </row>
    <row r="506" spans="5:5" s="1" customFormat="1">
      <c r="E506" s="34"/>
    </row>
    <row r="507" spans="5:5" s="1" customFormat="1">
      <c r="E507" s="34"/>
    </row>
    <row r="508" spans="5:5" s="1" customFormat="1">
      <c r="E508" s="34"/>
    </row>
    <row r="509" spans="5:5" s="1" customFormat="1">
      <c r="E509" s="34"/>
    </row>
    <row r="510" spans="5:5" s="1" customFormat="1">
      <c r="E510" s="34"/>
    </row>
    <row r="511" spans="5:5" s="1" customFormat="1">
      <c r="E511" s="34"/>
    </row>
    <row r="512" spans="5:5" s="1" customFormat="1">
      <c r="E512" s="34"/>
    </row>
    <row r="513" spans="5:5" s="1" customFormat="1">
      <c r="E513" s="34"/>
    </row>
    <row r="514" spans="5:5" s="1" customFormat="1">
      <c r="E514" s="34"/>
    </row>
    <row r="515" spans="5:5" s="1" customFormat="1">
      <c r="E515" s="34"/>
    </row>
    <row r="516" spans="5:5" s="1" customFormat="1">
      <c r="E516" s="34"/>
    </row>
    <row r="517" spans="5:5" s="1" customFormat="1">
      <c r="E517" s="34"/>
    </row>
    <row r="518" spans="5:5" s="1" customFormat="1">
      <c r="E518" s="34"/>
    </row>
    <row r="519" spans="5:5" s="1" customFormat="1">
      <c r="E519" s="34"/>
    </row>
    <row r="520" spans="5:5" s="1" customFormat="1">
      <c r="E520" s="34"/>
    </row>
    <row r="521" spans="5:5" s="1" customFormat="1">
      <c r="E521" s="34"/>
    </row>
    <row r="522" spans="5:5" s="1" customFormat="1">
      <c r="E522" s="34"/>
    </row>
    <row r="523" spans="5:5" s="1" customFormat="1">
      <c r="E523" s="34"/>
    </row>
    <row r="524" spans="5:5" s="1" customFormat="1">
      <c r="E524" s="34"/>
    </row>
    <row r="525" spans="5:5" s="1" customFormat="1">
      <c r="E525" s="34"/>
    </row>
    <row r="526" spans="5:5" s="1" customFormat="1">
      <c r="E526" s="34"/>
    </row>
    <row r="527" spans="5:5" s="1" customFormat="1">
      <c r="E527" s="34"/>
    </row>
    <row r="528" spans="5:5" s="1" customFormat="1">
      <c r="E528" s="34"/>
    </row>
    <row r="529" spans="5:5" s="1" customFormat="1">
      <c r="E529" s="34"/>
    </row>
    <row r="530" spans="5:5" s="1" customFormat="1">
      <c r="E530" s="34"/>
    </row>
    <row r="531" spans="5:5" s="1" customFormat="1">
      <c r="E531" s="34"/>
    </row>
    <row r="532" spans="5:5" s="1" customFormat="1">
      <c r="E532" s="34"/>
    </row>
    <row r="533" spans="5:5" s="1" customFormat="1">
      <c r="E533" s="34"/>
    </row>
    <row r="534" spans="5:5" s="1" customFormat="1">
      <c r="E534" s="34"/>
    </row>
    <row r="535" spans="5:5" s="1" customFormat="1">
      <c r="E535" s="34"/>
    </row>
    <row r="536" spans="5:5" s="1" customFormat="1">
      <c r="E536" s="34"/>
    </row>
    <row r="537" spans="5:5" s="1" customFormat="1">
      <c r="E537" s="34"/>
    </row>
    <row r="538" spans="5:5" s="1" customFormat="1">
      <c r="E538" s="34"/>
    </row>
    <row r="539" spans="5:5" s="1" customFormat="1">
      <c r="E539" s="34"/>
    </row>
    <row r="540" spans="5:5" s="1" customFormat="1">
      <c r="E540" s="34"/>
    </row>
    <row r="541" spans="5:5" s="1" customFormat="1">
      <c r="E541" s="34"/>
    </row>
    <row r="542" spans="5:5" s="1" customFormat="1">
      <c r="E542" s="34"/>
    </row>
    <row r="543" spans="5:5" s="1" customFormat="1">
      <c r="E543" s="34"/>
    </row>
    <row r="544" spans="5:5" s="1" customFormat="1">
      <c r="E544" s="34"/>
    </row>
    <row r="545" spans="5:5" s="1" customFormat="1">
      <c r="E545" s="34"/>
    </row>
    <row r="546" spans="5:5" s="1" customFormat="1">
      <c r="E546" s="34"/>
    </row>
    <row r="547" spans="5:5" s="1" customFormat="1">
      <c r="E547" s="34"/>
    </row>
    <row r="548" spans="5:5" s="1" customFormat="1">
      <c r="E548" s="34"/>
    </row>
    <row r="549" spans="5:5" s="1" customFormat="1">
      <c r="E549" s="34"/>
    </row>
    <row r="550" spans="5:5" s="1" customFormat="1">
      <c r="E550" s="34"/>
    </row>
    <row r="551" spans="5:5" s="1" customFormat="1">
      <c r="E551" s="34"/>
    </row>
    <row r="552" spans="5:5" s="1" customFormat="1">
      <c r="E552" s="34"/>
    </row>
    <row r="553" spans="5:5" s="1" customFormat="1">
      <c r="E553" s="34"/>
    </row>
    <row r="554" spans="5:5" s="1" customFormat="1">
      <c r="E554" s="34"/>
    </row>
    <row r="555" spans="5:5" s="1" customFormat="1">
      <c r="E555" s="34"/>
    </row>
    <row r="556" spans="5:5" s="1" customFormat="1">
      <c r="E556" s="34"/>
    </row>
    <row r="557" spans="5:5" s="1" customFormat="1">
      <c r="E557" s="34"/>
    </row>
    <row r="558" spans="5:5" s="1" customFormat="1">
      <c r="E558" s="34"/>
    </row>
    <row r="559" spans="5:5" s="1" customFormat="1">
      <c r="E559" s="34"/>
    </row>
    <row r="560" spans="5:5" s="1" customFormat="1">
      <c r="E560" s="34"/>
    </row>
    <row r="561" spans="5:5" s="1" customFormat="1">
      <c r="E561" s="34"/>
    </row>
    <row r="562" spans="5:5" s="1" customFormat="1">
      <c r="E562" s="34"/>
    </row>
    <row r="563" spans="5:5" s="1" customFormat="1">
      <c r="E563" s="34"/>
    </row>
    <row r="564" spans="5:5" s="1" customFormat="1">
      <c r="E564" s="34"/>
    </row>
    <row r="565" spans="5:5" s="1" customFormat="1">
      <c r="E565" s="34"/>
    </row>
    <row r="566" spans="5:5" s="1" customFormat="1">
      <c r="E566" s="34"/>
    </row>
    <row r="567" spans="5:5" s="1" customFormat="1">
      <c r="E567" s="34"/>
    </row>
    <row r="568" spans="5:5" s="1" customFormat="1">
      <c r="E568" s="34"/>
    </row>
    <row r="569" spans="5:5" s="1" customFormat="1">
      <c r="E569" s="34"/>
    </row>
    <row r="570" spans="5:5" s="1" customFormat="1">
      <c r="E570" s="34"/>
    </row>
    <row r="571" spans="5:5" s="1" customFormat="1">
      <c r="E571" s="34"/>
    </row>
    <row r="572" spans="5:5" s="1" customFormat="1">
      <c r="E572" s="34"/>
    </row>
    <row r="573" spans="5:5" s="1" customFormat="1">
      <c r="E573" s="34"/>
    </row>
    <row r="574" spans="5:5" s="1" customFormat="1">
      <c r="E574" s="34"/>
    </row>
    <row r="575" spans="5:5" s="1" customFormat="1">
      <c r="E575" s="34"/>
    </row>
    <row r="576" spans="5:5" s="1" customFormat="1">
      <c r="E576" s="34"/>
    </row>
    <row r="577" spans="5:5" s="1" customFormat="1">
      <c r="E577" s="34"/>
    </row>
    <row r="578" spans="5:5" s="1" customFormat="1">
      <c r="E578" s="34"/>
    </row>
    <row r="579" spans="5:5" s="1" customFormat="1">
      <c r="E579" s="34"/>
    </row>
    <row r="580" spans="5:5" s="1" customFormat="1">
      <c r="E580" s="34"/>
    </row>
    <row r="581" spans="5:5" s="1" customFormat="1">
      <c r="E581" s="34"/>
    </row>
    <row r="582" spans="5:5" s="1" customFormat="1">
      <c r="E582" s="34"/>
    </row>
    <row r="583" spans="5:5" s="1" customFormat="1">
      <c r="E583" s="34"/>
    </row>
    <row r="584" spans="5:5" s="1" customFormat="1">
      <c r="E584" s="34"/>
    </row>
    <row r="585" spans="5:5" s="1" customFormat="1">
      <c r="E585" s="34"/>
    </row>
    <row r="586" spans="5:5" s="1" customFormat="1">
      <c r="E586" s="34"/>
    </row>
    <row r="587" spans="5:5" s="1" customFormat="1">
      <c r="E587" s="34"/>
    </row>
    <row r="588" spans="5:5" s="1" customFormat="1">
      <c r="E588" s="34"/>
    </row>
    <row r="589" spans="5:5" s="1" customFormat="1">
      <c r="E589" s="34"/>
    </row>
    <row r="590" spans="5:5" s="1" customFormat="1">
      <c r="E590" s="34"/>
    </row>
    <row r="591" spans="5:5" s="1" customFormat="1">
      <c r="E591" s="34"/>
    </row>
    <row r="592" spans="5:5" s="1" customFormat="1">
      <c r="E592" s="34"/>
    </row>
    <row r="593" spans="5:5" s="1" customFormat="1">
      <c r="E593" s="34"/>
    </row>
    <row r="594" spans="5:5" s="1" customFormat="1">
      <c r="E594" s="34"/>
    </row>
    <row r="595" spans="5:5" s="1" customFormat="1">
      <c r="E595" s="34"/>
    </row>
    <row r="596" spans="5:5" s="1" customFormat="1">
      <c r="E596" s="34"/>
    </row>
    <row r="597" spans="5:5" s="1" customFormat="1">
      <c r="E597" s="34"/>
    </row>
    <row r="598" spans="5:5" s="1" customFormat="1">
      <c r="E598" s="34"/>
    </row>
    <row r="599" spans="5:5" s="1" customFormat="1">
      <c r="E599" s="34"/>
    </row>
    <row r="600" spans="5:5" s="1" customFormat="1">
      <c r="E600" s="34"/>
    </row>
    <row r="601" spans="5:5" s="1" customFormat="1">
      <c r="E601" s="34"/>
    </row>
    <row r="602" spans="5:5" s="1" customFormat="1">
      <c r="E602" s="34"/>
    </row>
    <row r="603" spans="5:5" s="1" customFormat="1">
      <c r="E603" s="34"/>
    </row>
    <row r="604" spans="5:5" s="1" customFormat="1">
      <c r="E604" s="34"/>
    </row>
    <row r="605" spans="5:5" s="1" customFormat="1">
      <c r="E605" s="34"/>
    </row>
    <row r="606" spans="5:5" s="1" customFormat="1">
      <c r="E606" s="34"/>
    </row>
    <row r="607" spans="5:5" s="1" customFormat="1">
      <c r="E607" s="34"/>
    </row>
    <row r="608" spans="5:5" s="1" customFormat="1">
      <c r="E608" s="34"/>
    </row>
    <row r="609" spans="5:5" s="1" customFormat="1">
      <c r="E609" s="34"/>
    </row>
    <row r="610" spans="5:5" s="1" customFormat="1">
      <c r="E610" s="34"/>
    </row>
    <row r="611" spans="5:5" s="1" customFormat="1">
      <c r="E611" s="34"/>
    </row>
    <row r="612" spans="5:5" s="1" customFormat="1">
      <c r="E612" s="34"/>
    </row>
    <row r="613" spans="5:5" s="1" customFormat="1">
      <c r="E613" s="34"/>
    </row>
    <row r="614" spans="5:5" s="1" customFormat="1">
      <c r="E614" s="34"/>
    </row>
    <row r="615" spans="5:5" s="1" customFormat="1">
      <c r="E615" s="34"/>
    </row>
    <row r="616" spans="5:5" s="1" customFormat="1">
      <c r="E616" s="34"/>
    </row>
    <row r="617" spans="5:5" s="1" customFormat="1">
      <c r="E617" s="34"/>
    </row>
    <row r="618" spans="5:5" s="1" customFormat="1">
      <c r="E618" s="34"/>
    </row>
    <row r="619" spans="5:5" s="1" customFormat="1">
      <c r="E619" s="34"/>
    </row>
    <row r="620" spans="5:5" s="1" customFormat="1">
      <c r="E620" s="34"/>
    </row>
    <row r="621" spans="5:5" s="1" customFormat="1">
      <c r="E621" s="34"/>
    </row>
    <row r="622" spans="5:5" s="1" customFormat="1">
      <c r="E622" s="34"/>
    </row>
    <row r="623" spans="5:5" s="1" customFormat="1">
      <c r="E623" s="34"/>
    </row>
    <row r="624" spans="5:5" s="1" customFormat="1">
      <c r="E624" s="34"/>
    </row>
    <row r="625" spans="5:5" s="1" customFormat="1">
      <c r="E625" s="34"/>
    </row>
    <row r="626" spans="5:5" s="1" customFormat="1">
      <c r="E626" s="34"/>
    </row>
    <row r="627" spans="5:5" s="1" customFormat="1">
      <c r="E627" s="34"/>
    </row>
    <row r="628" spans="5:5" s="1" customFormat="1">
      <c r="E628" s="34"/>
    </row>
    <row r="629" spans="5:5" s="1" customFormat="1">
      <c r="E629" s="34"/>
    </row>
    <row r="630" spans="5:5" s="1" customFormat="1">
      <c r="E630" s="34"/>
    </row>
    <row r="631" spans="5:5" s="1" customFormat="1">
      <c r="E631" s="34"/>
    </row>
    <row r="632" spans="5:5" s="1" customFormat="1">
      <c r="E632" s="34"/>
    </row>
    <row r="633" spans="5:5" s="1" customFormat="1">
      <c r="E633" s="34"/>
    </row>
    <row r="634" spans="5:5" s="1" customFormat="1">
      <c r="E634" s="34"/>
    </row>
    <row r="635" spans="5:5" s="1" customFormat="1">
      <c r="E635" s="34"/>
    </row>
    <row r="636" spans="5:5" s="1" customFormat="1">
      <c r="E636" s="34"/>
    </row>
    <row r="637" spans="5:5" s="1" customFormat="1">
      <c r="E637" s="34"/>
    </row>
    <row r="638" spans="5:5" s="1" customFormat="1">
      <c r="E638" s="34"/>
    </row>
    <row r="639" spans="5:5" s="1" customFormat="1">
      <c r="E639" s="34"/>
    </row>
    <row r="640" spans="5:5" s="1" customFormat="1">
      <c r="E640" s="34"/>
    </row>
    <row r="641" spans="5:5" s="1" customFormat="1">
      <c r="E641" s="34"/>
    </row>
    <row r="642" spans="5:5" s="1" customFormat="1">
      <c r="E642" s="34"/>
    </row>
    <row r="643" spans="5:5" s="1" customFormat="1">
      <c r="E643" s="34"/>
    </row>
    <row r="644" spans="5:5" s="1" customFormat="1">
      <c r="E644" s="34"/>
    </row>
    <row r="645" spans="5:5" s="1" customFormat="1">
      <c r="E645" s="34"/>
    </row>
    <row r="646" spans="5:5" s="1" customFormat="1">
      <c r="E646" s="34"/>
    </row>
    <row r="647" spans="5:5" s="1" customFormat="1">
      <c r="E647" s="34"/>
    </row>
    <row r="648" spans="5:5" s="1" customFormat="1">
      <c r="E648" s="34"/>
    </row>
    <row r="649" spans="5:5" s="1" customFormat="1">
      <c r="E649" s="34"/>
    </row>
    <row r="650" spans="5:5" s="1" customFormat="1">
      <c r="E650" s="34"/>
    </row>
    <row r="651" spans="5:5" s="1" customFormat="1">
      <c r="E651" s="34"/>
    </row>
    <row r="652" spans="5:5" s="1" customFormat="1">
      <c r="E652" s="34"/>
    </row>
    <row r="653" spans="5:5" s="1" customFormat="1">
      <c r="E653" s="34"/>
    </row>
    <row r="654" spans="5:5" s="1" customFormat="1">
      <c r="E654" s="34"/>
    </row>
    <row r="655" spans="5:5" s="1" customFormat="1">
      <c r="E655" s="34"/>
    </row>
    <row r="656" spans="5:5" s="1" customFormat="1">
      <c r="E656" s="34"/>
    </row>
    <row r="657" spans="5:5" s="1" customFormat="1">
      <c r="E657" s="34"/>
    </row>
    <row r="658" spans="5:5" s="1" customFormat="1">
      <c r="E658" s="34"/>
    </row>
    <row r="659" spans="5:5" s="1" customFormat="1">
      <c r="E659" s="34"/>
    </row>
    <row r="660" spans="5:5" s="1" customFormat="1">
      <c r="E660" s="34"/>
    </row>
    <row r="661" spans="5:5" s="1" customFormat="1">
      <c r="E661" s="34"/>
    </row>
    <row r="662" spans="5:5" s="1" customFormat="1">
      <c r="E662" s="34"/>
    </row>
    <row r="663" spans="5:5" s="1" customFormat="1">
      <c r="E663" s="34"/>
    </row>
    <row r="664" spans="5:5" s="1" customFormat="1">
      <c r="E664" s="34"/>
    </row>
    <row r="665" spans="5:5" s="1" customFormat="1">
      <c r="E665" s="34"/>
    </row>
    <row r="666" spans="5:5" s="1" customFormat="1">
      <c r="E666" s="34"/>
    </row>
    <row r="667" spans="5:5" s="1" customFormat="1">
      <c r="E667" s="34"/>
    </row>
    <row r="668" spans="5:5" s="1" customFormat="1">
      <c r="E668" s="34"/>
    </row>
    <row r="669" spans="5:5" s="1" customFormat="1">
      <c r="E669" s="34"/>
    </row>
    <row r="670" spans="5:5" s="1" customFormat="1">
      <c r="E670" s="34"/>
    </row>
    <row r="671" spans="5:5" s="1" customFormat="1">
      <c r="E671" s="34"/>
    </row>
    <row r="672" spans="5:5" s="1" customFormat="1">
      <c r="E672" s="34"/>
    </row>
    <row r="673" spans="5:5" s="1" customFormat="1">
      <c r="E673" s="34"/>
    </row>
    <row r="674" spans="5:5" s="1" customFormat="1">
      <c r="E674" s="34"/>
    </row>
    <row r="675" spans="5:5" s="1" customFormat="1">
      <c r="E675" s="34"/>
    </row>
    <row r="676" spans="5:5" s="1" customFormat="1">
      <c r="E676" s="34"/>
    </row>
    <row r="677" spans="5:5" s="1" customFormat="1">
      <c r="E677" s="34"/>
    </row>
    <row r="678" spans="5:5" s="1" customFormat="1">
      <c r="E678" s="34"/>
    </row>
    <row r="679" spans="5:5" s="1" customFormat="1">
      <c r="E679" s="34"/>
    </row>
    <row r="680" spans="5:5" s="1" customFormat="1">
      <c r="E680" s="34"/>
    </row>
    <row r="681" spans="5:5" s="1" customFormat="1">
      <c r="E681" s="34"/>
    </row>
    <row r="682" spans="5:5" s="1" customFormat="1">
      <c r="E682" s="34"/>
    </row>
    <row r="683" spans="5:5" s="1" customFormat="1">
      <c r="E683" s="34"/>
    </row>
    <row r="684" spans="5:5" s="1" customFormat="1">
      <c r="E684" s="34"/>
    </row>
    <row r="685" spans="5:5" s="1" customFormat="1">
      <c r="E685" s="34"/>
    </row>
    <row r="686" spans="5:5" s="1" customFormat="1">
      <c r="E686" s="34"/>
    </row>
    <row r="687" spans="5:5" s="1" customFormat="1">
      <c r="E687" s="34"/>
    </row>
    <row r="688" spans="5:5" s="1" customFormat="1">
      <c r="E688" s="34"/>
    </row>
    <row r="689" spans="5:5" s="1" customFormat="1">
      <c r="E689" s="34"/>
    </row>
    <row r="690" spans="5:5" s="1" customFormat="1">
      <c r="E690" s="34"/>
    </row>
    <row r="691" spans="5:5" s="1" customFormat="1">
      <c r="E691" s="34"/>
    </row>
    <row r="692" spans="5:5" s="1" customFormat="1">
      <c r="E692" s="34"/>
    </row>
    <row r="693" spans="5:5" s="1" customFormat="1">
      <c r="E693" s="34"/>
    </row>
    <row r="694" spans="5:5" s="1" customFormat="1">
      <c r="E694" s="34"/>
    </row>
    <row r="695" spans="5:5" s="1" customFormat="1">
      <c r="E695" s="34"/>
    </row>
    <row r="696" spans="5:5" s="1" customFormat="1">
      <c r="E696" s="34"/>
    </row>
    <row r="697" spans="5:5" s="1" customFormat="1">
      <c r="E697" s="34"/>
    </row>
    <row r="698" spans="5:5" s="1" customFormat="1">
      <c r="E698" s="34"/>
    </row>
    <row r="699" spans="5:5" s="1" customFormat="1">
      <c r="E699" s="34"/>
    </row>
    <row r="700" spans="5:5" s="1" customFormat="1">
      <c r="E700" s="34"/>
    </row>
    <row r="701" spans="5:5" s="1" customFormat="1">
      <c r="E701" s="34"/>
    </row>
    <row r="702" spans="5:5" s="1" customFormat="1">
      <c r="E702" s="34"/>
    </row>
    <row r="703" spans="5:5" s="1" customFormat="1">
      <c r="E703" s="34"/>
    </row>
    <row r="704" spans="5:5" s="1" customFormat="1">
      <c r="E704" s="34"/>
    </row>
    <row r="705" spans="5:5" s="1" customFormat="1">
      <c r="E705" s="34"/>
    </row>
    <row r="706" spans="5:5" s="1" customFormat="1">
      <c r="E706" s="34"/>
    </row>
    <row r="707" spans="5:5" s="1" customFormat="1">
      <c r="E707" s="34"/>
    </row>
    <row r="708" spans="5:5" s="1" customFormat="1">
      <c r="E708" s="34"/>
    </row>
    <row r="709" spans="5:5" s="1" customFormat="1">
      <c r="E709" s="34"/>
    </row>
    <row r="710" spans="5:5" s="1" customFormat="1">
      <c r="E710" s="34"/>
    </row>
    <row r="711" spans="5:5" s="1" customFormat="1">
      <c r="E711" s="34"/>
    </row>
    <row r="712" spans="5:5" s="1" customFormat="1">
      <c r="E712" s="34"/>
    </row>
    <row r="713" spans="5:5" s="1" customFormat="1">
      <c r="E713" s="34"/>
    </row>
    <row r="714" spans="5:5" s="1" customFormat="1">
      <c r="E714" s="34"/>
    </row>
    <row r="715" spans="5:5" s="1" customFormat="1">
      <c r="E715" s="34"/>
    </row>
    <row r="716" spans="5:5" s="1" customFormat="1">
      <c r="E716" s="34"/>
    </row>
    <row r="717" spans="5:5" s="1" customFormat="1">
      <c r="E717" s="34"/>
    </row>
    <row r="718" spans="5:5" s="1" customFormat="1">
      <c r="E718" s="34"/>
    </row>
  </sheetData>
  <mergeCells count="37">
    <mergeCell ref="C33:E33"/>
    <mergeCell ref="C34:E34"/>
    <mergeCell ref="C35:E35"/>
    <mergeCell ref="C36:E36"/>
    <mergeCell ref="C37:E37"/>
    <mergeCell ref="C40:E40"/>
    <mergeCell ref="C41:E41"/>
    <mergeCell ref="C42:E42"/>
    <mergeCell ref="C43:E43"/>
    <mergeCell ref="C44:E44"/>
    <mergeCell ref="C60:E60"/>
    <mergeCell ref="C61:E61"/>
    <mergeCell ref="C52:E52"/>
    <mergeCell ref="C53:E53"/>
    <mergeCell ref="C45:E45"/>
    <mergeCell ref="C48:E48"/>
    <mergeCell ref="C49:E49"/>
    <mergeCell ref="C50:E50"/>
    <mergeCell ref="C51:E51"/>
    <mergeCell ref="C57:E57"/>
    <mergeCell ref="C58:E58"/>
    <mergeCell ref="C59:E59"/>
    <mergeCell ref="C27:E27"/>
    <mergeCell ref="C28:E28"/>
    <mergeCell ref="C29:E29"/>
    <mergeCell ref="C32:E32"/>
    <mergeCell ref="C20:E20"/>
    <mergeCell ref="C21:E21"/>
    <mergeCell ref="C26:E26"/>
    <mergeCell ref="C16:E16"/>
    <mergeCell ref="C24:E24"/>
    <mergeCell ref="C25:E25"/>
    <mergeCell ref="B2:E2"/>
    <mergeCell ref="B14:E14"/>
    <mergeCell ref="C17:E17"/>
    <mergeCell ref="C18:E18"/>
    <mergeCell ref="C19:E19"/>
  </mergeCells>
  <printOptions horizontalCentered="1"/>
  <pageMargins left="0.70866141732283472" right="0.70866141732283472" top="0.74803149606299213" bottom="0.74803149606299213" header="0.31496062992125984" footer="0.31496062992125984"/>
  <pageSetup scale="1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8d7d97-b52e-4e8e-add1-cddb6c7f9c6e">
      <Terms xmlns="http://schemas.microsoft.com/office/infopath/2007/PartnerControls"/>
    </lcf76f155ced4ddcb4097134ff3c332f>
    <TaxCatchAll xmlns="ebe62426-be44-4ac6-b4e7-c6e91301097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8BF5341F33FD841A1290077EA2FF5AF" ma:contentTypeVersion="15" ma:contentTypeDescription="Crear nuevo documento." ma:contentTypeScope="" ma:versionID="d5232743e0fea6eddc658c83df8b530b">
  <xsd:schema xmlns:xsd="http://www.w3.org/2001/XMLSchema" xmlns:xs="http://www.w3.org/2001/XMLSchema" xmlns:p="http://schemas.microsoft.com/office/2006/metadata/properties" xmlns:ns2="1f8d7d97-b52e-4e8e-add1-cddb6c7f9c6e" xmlns:ns3="ebe62426-be44-4ac6-b4e7-c6e91301097f" targetNamespace="http://schemas.microsoft.com/office/2006/metadata/properties" ma:root="true" ma:fieldsID="2d4cc1759981efddae7a68e803d5e4e8" ns2:_="" ns3:_="">
    <xsd:import namespace="1f8d7d97-b52e-4e8e-add1-cddb6c7f9c6e"/>
    <xsd:import namespace="ebe62426-be44-4ac6-b4e7-c6e9130109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8d7d97-b52e-4e8e-add1-cddb6c7f9c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62426-be44-4ac6-b4e7-c6e91301097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1f8863d-40b5-48fb-8a46-f2f7ac83c21f}" ma:internalName="TaxCatchAll" ma:showField="CatchAllData" ma:web="ebe62426-be44-4ac6-b4e7-c6e9130109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EE337F-F4E4-47F6-AD7A-B0773ED190D4}">
  <ds:schemaRefs>
    <ds:schemaRef ds:uri="ebe62426-be44-4ac6-b4e7-c6e91301097f"/>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elements/1.1/"/>
    <ds:schemaRef ds:uri="http://purl.org/dc/dcmitype/"/>
    <ds:schemaRef ds:uri="http://schemas.microsoft.com/office/2006/documentManagement/types"/>
    <ds:schemaRef ds:uri="1f8d7d97-b52e-4e8e-add1-cddb6c7f9c6e"/>
    <ds:schemaRef ds:uri="http://purl.org/dc/terms/"/>
  </ds:schemaRefs>
</ds:datastoreItem>
</file>

<file path=customXml/itemProps2.xml><?xml version="1.0" encoding="utf-8"?>
<ds:datastoreItem xmlns:ds="http://schemas.openxmlformats.org/officeDocument/2006/customXml" ds:itemID="{91764B0F-7A2B-41D7-9E88-9E6E2AA4AE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8d7d97-b52e-4e8e-add1-cddb6c7f9c6e"/>
    <ds:schemaRef ds:uri="ebe62426-be44-4ac6-b4e7-c6e9130109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58E5DD-F4EC-4469-9D28-C77C1B9E9D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vt:i4>
      </vt:variant>
    </vt:vector>
  </HeadingPairs>
  <TitlesOfParts>
    <vt:vector size="18" baseType="lpstr">
      <vt:lpstr>1- Presentacion </vt:lpstr>
      <vt:lpstr>Conceptos 37001</vt:lpstr>
      <vt:lpstr>2- Análisis de Contexto.</vt:lpstr>
      <vt:lpstr>3- Estrategias</vt:lpstr>
      <vt:lpstr>4- Instructivo Riesgos </vt:lpstr>
      <vt:lpstr>5- Identificación de Riesgos</vt:lpstr>
      <vt:lpstr>6- Valoración Controles</vt:lpstr>
      <vt:lpstr>7- Mapa Final</vt:lpstr>
      <vt:lpstr>8- Políticas de Administración </vt:lpstr>
      <vt:lpstr>9- Matriz de Calor </vt:lpstr>
      <vt:lpstr>Seguimiento 1 Trimestre</vt:lpstr>
      <vt:lpstr>Seguimiento 2 Trimestre</vt:lpstr>
      <vt:lpstr>Seguimiento 3 Trimestre</vt:lpstr>
      <vt:lpstr>Seguimiento 4 Trimestre</vt:lpstr>
      <vt:lpstr>'2- Análisis de Contexto.'!Área_de_impresión</vt:lpstr>
      <vt:lpstr>'5- Identificación de Riesgos'!Área_de_impresión</vt:lpstr>
      <vt:lpstr>'6- Valoración Controles'!Área_de_impresión</vt:lpstr>
      <vt:lpstr>'7- Mapa Final'!Área_de_impresión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Monica Tovar Yañez</cp:lastModifiedBy>
  <cp:revision/>
  <dcterms:created xsi:type="dcterms:W3CDTF">2021-04-16T16:11:31Z</dcterms:created>
  <dcterms:modified xsi:type="dcterms:W3CDTF">2025-01-31T14:46:17Z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0x010100F8BF5341F33FD841A1290077EA2FF5AF</vt:lpwstr>
  </property>
  <property fmtid="{D5CDD505-2E9C-101B-9397-08002B2CF9AE}" pid="3" name="MediaServiceImageTags">
    <vt:lpwstr/>
  </property>
</Properties>
</file>